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50" windowWidth="18195" windowHeight="8130" firstSheet="20" activeTab="31"/>
  </bookViews>
  <sheets>
    <sheet name="01.07" sheetId="29" r:id="rId1"/>
    <sheet name="02.07" sheetId="32" r:id="rId2"/>
    <sheet name="03.07" sheetId="33" r:id="rId3"/>
    <sheet name="04.07" sheetId="34" r:id="rId4"/>
    <sheet name="05.07" sheetId="35" r:id="rId5"/>
    <sheet name="06.07" sheetId="36" r:id="rId6"/>
    <sheet name="07.07" sheetId="37" r:id="rId7"/>
    <sheet name="08.07" sheetId="38" r:id="rId8"/>
    <sheet name="09.07" sheetId="39" r:id="rId9"/>
    <sheet name="10.07" sheetId="40" r:id="rId10"/>
    <sheet name="11.07" sheetId="41" r:id="rId11"/>
    <sheet name="12.07" sheetId="44" r:id="rId12"/>
    <sheet name="13.07" sheetId="45" r:id="rId13"/>
    <sheet name="14.07" sheetId="46" r:id="rId14"/>
    <sheet name="15.07" sheetId="47" r:id="rId15"/>
    <sheet name="16.07" sheetId="48" r:id="rId16"/>
    <sheet name="17.07" sheetId="49" r:id="rId17"/>
    <sheet name="18.07" sheetId="50" r:id="rId18"/>
    <sheet name="19.07" sheetId="51" r:id="rId19"/>
    <sheet name="20.07" sheetId="52" r:id="rId20"/>
    <sheet name="21.07" sheetId="53" r:id="rId21"/>
    <sheet name="22.07" sheetId="54" r:id="rId22"/>
    <sheet name="23.07" sheetId="55" r:id="rId23"/>
    <sheet name="24.07" sheetId="56" r:id="rId24"/>
    <sheet name="25.07" sheetId="57" r:id="rId25"/>
    <sheet name="26.07" sheetId="58" r:id="rId26"/>
    <sheet name="27.07" sheetId="59" r:id="rId27"/>
    <sheet name="28.07" sheetId="60" r:id="rId28"/>
    <sheet name="29.07" sheetId="61" r:id="rId29"/>
    <sheet name="30.07" sheetId="62" r:id="rId30"/>
    <sheet name="31.07" sheetId="63" r:id="rId31"/>
    <sheet name="TOTAL" sheetId="43" r:id="rId32"/>
  </sheets>
  <calcPr calcId="144525"/>
</workbook>
</file>

<file path=xl/calcChain.xml><?xml version="1.0" encoding="utf-8"?>
<calcChain xmlns="http://schemas.openxmlformats.org/spreadsheetml/2006/main">
  <c r="Y61" i="43" l="1"/>
  <c r="Z61" i="43"/>
  <c r="AA61" i="43"/>
  <c r="AB61" i="43"/>
  <c r="AC61" i="43"/>
  <c r="AD61" i="43"/>
  <c r="AE61" i="43"/>
  <c r="AF61" i="43"/>
  <c r="AG61" i="43"/>
  <c r="AH61" i="43"/>
  <c r="P61" i="43"/>
  <c r="Q61" i="43"/>
  <c r="R61" i="43"/>
  <c r="S61" i="43"/>
  <c r="T61" i="43"/>
  <c r="U61" i="43"/>
  <c r="V61" i="43"/>
  <c r="W61" i="43"/>
  <c r="X61" i="43"/>
  <c r="O61" i="43"/>
  <c r="AH9" i="43"/>
  <c r="AH10" i="43"/>
  <c r="AH11" i="43"/>
  <c r="AH12" i="43"/>
  <c r="AH13" i="43"/>
  <c r="AH14" i="43"/>
  <c r="AH15" i="43"/>
  <c r="AH16" i="43"/>
  <c r="AH17" i="43"/>
  <c r="AH18" i="43"/>
  <c r="AH19" i="43"/>
  <c r="AH20" i="43"/>
  <c r="AH21" i="43"/>
  <c r="AH22" i="43"/>
  <c r="AH23" i="43"/>
  <c r="AH24" i="43"/>
  <c r="AH25" i="43"/>
  <c r="AH26" i="43"/>
  <c r="AH27" i="43"/>
  <c r="AH28" i="43"/>
  <c r="AH29" i="43"/>
  <c r="AH30" i="43"/>
  <c r="AH31" i="43"/>
  <c r="AH32" i="43"/>
  <c r="AH33" i="43"/>
  <c r="AH34" i="43"/>
  <c r="AH35" i="43"/>
  <c r="AH36" i="43"/>
  <c r="AH37" i="43"/>
  <c r="AH38" i="43"/>
  <c r="AH39" i="43"/>
  <c r="AH40" i="43"/>
  <c r="AH41" i="43"/>
  <c r="AH42" i="43"/>
  <c r="AH43" i="43"/>
  <c r="AH44" i="43"/>
  <c r="AH45" i="43"/>
  <c r="AH46" i="43"/>
  <c r="AH47" i="43"/>
  <c r="AH48" i="43"/>
  <c r="AH49" i="43"/>
  <c r="AH50" i="43"/>
  <c r="AH51" i="43"/>
  <c r="AH52" i="43"/>
  <c r="AH53" i="43"/>
  <c r="AH54" i="43"/>
  <c r="AH55" i="43"/>
  <c r="AH56" i="43"/>
  <c r="AH57" i="43"/>
  <c r="AH58" i="43"/>
  <c r="AH59" i="43"/>
  <c r="AH60" i="43"/>
  <c r="AH62" i="43"/>
  <c r="AH63" i="43"/>
  <c r="AH64" i="43"/>
  <c r="AH65" i="43"/>
  <c r="AH66" i="43"/>
  <c r="AH67" i="43"/>
  <c r="AH68" i="43"/>
  <c r="AH69" i="43"/>
  <c r="AH70" i="43"/>
  <c r="AH71" i="43"/>
  <c r="AH72" i="43"/>
  <c r="AH73" i="43"/>
  <c r="AH74" i="43"/>
  <c r="AH75" i="43"/>
  <c r="AH76" i="43"/>
  <c r="AH77" i="43"/>
  <c r="AH78" i="43"/>
  <c r="AH79" i="43"/>
  <c r="AH80" i="43"/>
  <c r="AH81" i="43"/>
  <c r="AH82" i="43"/>
  <c r="AH83" i="43"/>
  <c r="AH84" i="43"/>
  <c r="AH85" i="43"/>
  <c r="AH86" i="43"/>
  <c r="AH87" i="43"/>
  <c r="AH88" i="43"/>
  <c r="AH89" i="43"/>
  <c r="AH90" i="43"/>
  <c r="AH91" i="43"/>
  <c r="AH92" i="43"/>
  <c r="AH93" i="43"/>
  <c r="AH94" i="43"/>
  <c r="AH95" i="43"/>
  <c r="AH96" i="43"/>
  <c r="AH97" i="43"/>
  <c r="AH98" i="43"/>
  <c r="AH99" i="43"/>
  <c r="AH100" i="43"/>
  <c r="AH101" i="43"/>
  <c r="AH102" i="43"/>
  <c r="AH103" i="43"/>
  <c r="AH104" i="43"/>
  <c r="AH105" i="43"/>
  <c r="AH106" i="43"/>
  <c r="AH107" i="43"/>
  <c r="AH108" i="43"/>
  <c r="AH109" i="43"/>
  <c r="AH110" i="43"/>
  <c r="AH111" i="43"/>
  <c r="AH112" i="43"/>
  <c r="AH113" i="43"/>
  <c r="AH114" i="43"/>
  <c r="AH115" i="43"/>
  <c r="AH116" i="43"/>
  <c r="AH117" i="43"/>
  <c r="AH118" i="43"/>
  <c r="AH119" i="43"/>
  <c r="AH120" i="43"/>
  <c r="AH121" i="43"/>
  <c r="AH122" i="43"/>
  <c r="AH123" i="43"/>
  <c r="AH124" i="43"/>
  <c r="AH125" i="43"/>
  <c r="AH126" i="43"/>
  <c r="AH127" i="43"/>
  <c r="AH128" i="43"/>
  <c r="AH129" i="43"/>
  <c r="AH130" i="43"/>
  <c r="AH131" i="43"/>
  <c r="AH132" i="43"/>
  <c r="AH133" i="43"/>
  <c r="AH134" i="43"/>
  <c r="AH135" i="43"/>
  <c r="AH136" i="43"/>
  <c r="AH137" i="43"/>
  <c r="AH138" i="43"/>
  <c r="AH139" i="43"/>
  <c r="AH140" i="43"/>
  <c r="AG9" i="43"/>
  <c r="AG10" i="43"/>
  <c r="AG11" i="43"/>
  <c r="AG12" i="43"/>
  <c r="AG13" i="43"/>
  <c r="AG14" i="43"/>
  <c r="AG15" i="43"/>
  <c r="AG16" i="43"/>
  <c r="AG17" i="43"/>
  <c r="AG18" i="43"/>
  <c r="AG19" i="43"/>
  <c r="AG20" i="43"/>
  <c r="AG21" i="43"/>
  <c r="AG22" i="43"/>
  <c r="AG23" i="43"/>
  <c r="AG24" i="43"/>
  <c r="AG25" i="43"/>
  <c r="AG26" i="43"/>
  <c r="AG27" i="43"/>
  <c r="AG28" i="43"/>
  <c r="AG29" i="43"/>
  <c r="AG30" i="43"/>
  <c r="AG31" i="43"/>
  <c r="AG32" i="43"/>
  <c r="AG33" i="43"/>
  <c r="AG34" i="43"/>
  <c r="AG35" i="43"/>
  <c r="AG36" i="43"/>
  <c r="AG37" i="43"/>
  <c r="AG38" i="43"/>
  <c r="AG39" i="43"/>
  <c r="AG40" i="43"/>
  <c r="AG41" i="43"/>
  <c r="AG42" i="43"/>
  <c r="AG43" i="43"/>
  <c r="AG44" i="43"/>
  <c r="AG45" i="43"/>
  <c r="AG46" i="43"/>
  <c r="AG47" i="43"/>
  <c r="AG48" i="43"/>
  <c r="AG49" i="43"/>
  <c r="AG50" i="43"/>
  <c r="AG51" i="43"/>
  <c r="AG52" i="43"/>
  <c r="AG53" i="43"/>
  <c r="AG54" i="43"/>
  <c r="AG55" i="43"/>
  <c r="AG56" i="43"/>
  <c r="AG57" i="43"/>
  <c r="AG58" i="43"/>
  <c r="AG59" i="43"/>
  <c r="AG60" i="43"/>
  <c r="AG62" i="43"/>
  <c r="AG63" i="43"/>
  <c r="AG64" i="43"/>
  <c r="AG65" i="43"/>
  <c r="AG66" i="43"/>
  <c r="AG67" i="43"/>
  <c r="AG68" i="43"/>
  <c r="AG69" i="43"/>
  <c r="AG70" i="43"/>
  <c r="AG71" i="43"/>
  <c r="AG72" i="43"/>
  <c r="AG73" i="43"/>
  <c r="AG74" i="43"/>
  <c r="AG75" i="43"/>
  <c r="AG76" i="43"/>
  <c r="AG77" i="43"/>
  <c r="AG78" i="43"/>
  <c r="AG79" i="43"/>
  <c r="AG80" i="43"/>
  <c r="AG81" i="43"/>
  <c r="AG82" i="43"/>
  <c r="AG83" i="43"/>
  <c r="AG84" i="43"/>
  <c r="AG85" i="43"/>
  <c r="AG86" i="43"/>
  <c r="AG87" i="43"/>
  <c r="AG88" i="43"/>
  <c r="AG89" i="43"/>
  <c r="AG90" i="43"/>
  <c r="AG91" i="43"/>
  <c r="AG92" i="43"/>
  <c r="AG93" i="43"/>
  <c r="AG94" i="43"/>
  <c r="AG95" i="43"/>
  <c r="AG96" i="43"/>
  <c r="AG97" i="43"/>
  <c r="AG98" i="43"/>
  <c r="AG99" i="43"/>
  <c r="AG100" i="43"/>
  <c r="AG101" i="43"/>
  <c r="AG102" i="43"/>
  <c r="AG103" i="43"/>
  <c r="AG104" i="43"/>
  <c r="AG105" i="43"/>
  <c r="AG106" i="43"/>
  <c r="AG107" i="43"/>
  <c r="AG108" i="43"/>
  <c r="AG109" i="43"/>
  <c r="AG110" i="43"/>
  <c r="AG111" i="43"/>
  <c r="AG112" i="43"/>
  <c r="AG113" i="43"/>
  <c r="AG114" i="43"/>
  <c r="AG115" i="43"/>
  <c r="AG116" i="43"/>
  <c r="AG117" i="43"/>
  <c r="AG118" i="43"/>
  <c r="AG119" i="43"/>
  <c r="AG120" i="43"/>
  <c r="AG121" i="43"/>
  <c r="AG122" i="43"/>
  <c r="AG123" i="43"/>
  <c r="AG124" i="43"/>
  <c r="AG125" i="43"/>
  <c r="AG126" i="43"/>
  <c r="AG127" i="43"/>
  <c r="AG128" i="43"/>
  <c r="AG129" i="43"/>
  <c r="AG130" i="43"/>
  <c r="AG131" i="43"/>
  <c r="AG132" i="43"/>
  <c r="AG133" i="43"/>
  <c r="AG134" i="43"/>
  <c r="AG135" i="43"/>
  <c r="AG136" i="43"/>
  <c r="AG137" i="43"/>
  <c r="AG138" i="43"/>
  <c r="AG139" i="43"/>
  <c r="AG140" i="43"/>
  <c r="AF9" i="43"/>
  <c r="AF10" i="43"/>
  <c r="AF11" i="43"/>
  <c r="AF12" i="43"/>
  <c r="AF13" i="43"/>
  <c r="AF14" i="43"/>
  <c r="AF15" i="43"/>
  <c r="AF16" i="43"/>
  <c r="AF17" i="43"/>
  <c r="AF18" i="43"/>
  <c r="AF19" i="43"/>
  <c r="AF20" i="43"/>
  <c r="AF21" i="43"/>
  <c r="AF22" i="43"/>
  <c r="AF23" i="43"/>
  <c r="AF24" i="43"/>
  <c r="AF25" i="43"/>
  <c r="AF26" i="43"/>
  <c r="AF27" i="43"/>
  <c r="AF28" i="43"/>
  <c r="AF29" i="43"/>
  <c r="AF30" i="43"/>
  <c r="AF31" i="43"/>
  <c r="AF32" i="43"/>
  <c r="AF33" i="43"/>
  <c r="AF34" i="43"/>
  <c r="AF35" i="43"/>
  <c r="AF36" i="43"/>
  <c r="AF37" i="43"/>
  <c r="AF38" i="43"/>
  <c r="AF39" i="43"/>
  <c r="AF40" i="43"/>
  <c r="AF41" i="43"/>
  <c r="AF42" i="43"/>
  <c r="AF43" i="43"/>
  <c r="AF44" i="43"/>
  <c r="AF45" i="43"/>
  <c r="AF46" i="43"/>
  <c r="AF47" i="43"/>
  <c r="AF48" i="43"/>
  <c r="AF49" i="43"/>
  <c r="AF50" i="43"/>
  <c r="AF51" i="43"/>
  <c r="AF52" i="43"/>
  <c r="AF53" i="43"/>
  <c r="AF54" i="43"/>
  <c r="AF55" i="43"/>
  <c r="AF56" i="43"/>
  <c r="AF57" i="43"/>
  <c r="AF58" i="43"/>
  <c r="AF59" i="43"/>
  <c r="AF60" i="43"/>
  <c r="AF62" i="43"/>
  <c r="AF63" i="43"/>
  <c r="AF64" i="43"/>
  <c r="AF65" i="43"/>
  <c r="AF66" i="43"/>
  <c r="AF67" i="43"/>
  <c r="AF68" i="43"/>
  <c r="AF69" i="43"/>
  <c r="AF70" i="43"/>
  <c r="AF71" i="43"/>
  <c r="AF72" i="43"/>
  <c r="AF73" i="43"/>
  <c r="AF74" i="43"/>
  <c r="AF75" i="43"/>
  <c r="AF76" i="43"/>
  <c r="AF77" i="43"/>
  <c r="AF78" i="43"/>
  <c r="AF79" i="43"/>
  <c r="AF80" i="43"/>
  <c r="AF81" i="43"/>
  <c r="AF82" i="43"/>
  <c r="AF83" i="43"/>
  <c r="AF84" i="43"/>
  <c r="AF85" i="43"/>
  <c r="AF86" i="43"/>
  <c r="AF87" i="43"/>
  <c r="AF88" i="43"/>
  <c r="AF89" i="43"/>
  <c r="AF90" i="43"/>
  <c r="AF91" i="43"/>
  <c r="AF92" i="43"/>
  <c r="AF93" i="43"/>
  <c r="AF94" i="43"/>
  <c r="AF95" i="43"/>
  <c r="AF96" i="43"/>
  <c r="AF97" i="43"/>
  <c r="AF98" i="43"/>
  <c r="AF99" i="43"/>
  <c r="AF100" i="43"/>
  <c r="AF101" i="43"/>
  <c r="AF102" i="43"/>
  <c r="AF103" i="43"/>
  <c r="AF104" i="43"/>
  <c r="AF105" i="43"/>
  <c r="AF106" i="43"/>
  <c r="AF107" i="43"/>
  <c r="AF108" i="43"/>
  <c r="AF109" i="43"/>
  <c r="AF110" i="43"/>
  <c r="AF111" i="43"/>
  <c r="AF112" i="43"/>
  <c r="AF113" i="43"/>
  <c r="AF114" i="43"/>
  <c r="AF115" i="43"/>
  <c r="AF116" i="43"/>
  <c r="AF117" i="43"/>
  <c r="AF118" i="43"/>
  <c r="AF119" i="43"/>
  <c r="AF120" i="43"/>
  <c r="AF121" i="43"/>
  <c r="AF122" i="43"/>
  <c r="AF123" i="43"/>
  <c r="AF124" i="43"/>
  <c r="AF125" i="43"/>
  <c r="AF126" i="43"/>
  <c r="AF127" i="43"/>
  <c r="AF128" i="43"/>
  <c r="AF129" i="43"/>
  <c r="AF130" i="43"/>
  <c r="AF131" i="43"/>
  <c r="AF132" i="43"/>
  <c r="AF133" i="43"/>
  <c r="AF134" i="43"/>
  <c r="AF135" i="43"/>
  <c r="AF136" i="43"/>
  <c r="AF137" i="43"/>
  <c r="AF138" i="43"/>
  <c r="AF139" i="43"/>
  <c r="AF140" i="43"/>
  <c r="AE9" i="43"/>
  <c r="AE10" i="43"/>
  <c r="AE11" i="43"/>
  <c r="AE12" i="43"/>
  <c r="AE13" i="43"/>
  <c r="AE14" i="43"/>
  <c r="AE15" i="43"/>
  <c r="AE16" i="43"/>
  <c r="AE17" i="43"/>
  <c r="AE18" i="43"/>
  <c r="AE19" i="43"/>
  <c r="AE20" i="43"/>
  <c r="AE21" i="43"/>
  <c r="AE22" i="43"/>
  <c r="AE23" i="43"/>
  <c r="AE24" i="43"/>
  <c r="AE25" i="43"/>
  <c r="AE26" i="43"/>
  <c r="AE27" i="43"/>
  <c r="AE28" i="43"/>
  <c r="AE29" i="43"/>
  <c r="AE30" i="43"/>
  <c r="AE31" i="43"/>
  <c r="AE32" i="43"/>
  <c r="AE33" i="43"/>
  <c r="AE34" i="43"/>
  <c r="AE35" i="43"/>
  <c r="AE36" i="43"/>
  <c r="AE37" i="43"/>
  <c r="AE38" i="43"/>
  <c r="AE39" i="43"/>
  <c r="AE40" i="43"/>
  <c r="AE41" i="43"/>
  <c r="AE42" i="43"/>
  <c r="AE43" i="43"/>
  <c r="AE44" i="43"/>
  <c r="AE45" i="43"/>
  <c r="AE46" i="43"/>
  <c r="AE47" i="43"/>
  <c r="AE48" i="43"/>
  <c r="AE49" i="43"/>
  <c r="AE50" i="43"/>
  <c r="AE51" i="43"/>
  <c r="AE52" i="43"/>
  <c r="AE53" i="43"/>
  <c r="AE54" i="43"/>
  <c r="AE55" i="43"/>
  <c r="AE56" i="43"/>
  <c r="AE57" i="43"/>
  <c r="AE58" i="43"/>
  <c r="AE59" i="43"/>
  <c r="AE60" i="43"/>
  <c r="AE62" i="43"/>
  <c r="AE63" i="43"/>
  <c r="AE64" i="43"/>
  <c r="AE65" i="43"/>
  <c r="AE66" i="43"/>
  <c r="AE67" i="43"/>
  <c r="AE68" i="43"/>
  <c r="AE69" i="43"/>
  <c r="AE70" i="43"/>
  <c r="AE71" i="43"/>
  <c r="AE72" i="43"/>
  <c r="AE73" i="43"/>
  <c r="AE74" i="43"/>
  <c r="AE75" i="43"/>
  <c r="AE76" i="43"/>
  <c r="AE77" i="43"/>
  <c r="AE78" i="43"/>
  <c r="AE79" i="43"/>
  <c r="AE80" i="43"/>
  <c r="AE81" i="43"/>
  <c r="AE82" i="43"/>
  <c r="AE83" i="43"/>
  <c r="AE84" i="43"/>
  <c r="AE85" i="43"/>
  <c r="AE86" i="43"/>
  <c r="AE87" i="43"/>
  <c r="AE88" i="43"/>
  <c r="AE89" i="43"/>
  <c r="AE90" i="43"/>
  <c r="AE91" i="43"/>
  <c r="AE92" i="43"/>
  <c r="AE93" i="43"/>
  <c r="AE94" i="43"/>
  <c r="AE95" i="43"/>
  <c r="AE96" i="43"/>
  <c r="AE97" i="43"/>
  <c r="AE98" i="43"/>
  <c r="AE99" i="43"/>
  <c r="AE100" i="43"/>
  <c r="AE101" i="43"/>
  <c r="AE102" i="43"/>
  <c r="AE103" i="43"/>
  <c r="AE104" i="43"/>
  <c r="AE105" i="43"/>
  <c r="AE106" i="43"/>
  <c r="AE107" i="43"/>
  <c r="AE108" i="43"/>
  <c r="AE109" i="43"/>
  <c r="AE110" i="43"/>
  <c r="AE111" i="43"/>
  <c r="AE112" i="43"/>
  <c r="AE113" i="43"/>
  <c r="AE114" i="43"/>
  <c r="AE115" i="43"/>
  <c r="AE116" i="43"/>
  <c r="AE117" i="43"/>
  <c r="AE118" i="43"/>
  <c r="AE119" i="43"/>
  <c r="AE120" i="43"/>
  <c r="AE121" i="43"/>
  <c r="AE122" i="43"/>
  <c r="AE123" i="43"/>
  <c r="AE124" i="43"/>
  <c r="AE125" i="43"/>
  <c r="AE126" i="43"/>
  <c r="AE127" i="43"/>
  <c r="AE128" i="43"/>
  <c r="AE129" i="43"/>
  <c r="AE130" i="43"/>
  <c r="AE131" i="43"/>
  <c r="AE132" i="43"/>
  <c r="AE133" i="43"/>
  <c r="AE134" i="43"/>
  <c r="AE135" i="43"/>
  <c r="AE136" i="43"/>
  <c r="AE137" i="43"/>
  <c r="AE138" i="43"/>
  <c r="AE139" i="43"/>
  <c r="AE140" i="43"/>
  <c r="AD9" i="43"/>
  <c r="AD10" i="43"/>
  <c r="AD11" i="43"/>
  <c r="AD12" i="43"/>
  <c r="AD13" i="43"/>
  <c r="AD14" i="43"/>
  <c r="AD15" i="43"/>
  <c r="AD16" i="43"/>
  <c r="AD17" i="43"/>
  <c r="AD18" i="43"/>
  <c r="AD19" i="43"/>
  <c r="AD20" i="43"/>
  <c r="AD21" i="43"/>
  <c r="AD22" i="43"/>
  <c r="AD23" i="43"/>
  <c r="AD24" i="43"/>
  <c r="AD25" i="43"/>
  <c r="AD26" i="43"/>
  <c r="AD27" i="43"/>
  <c r="AD28" i="43"/>
  <c r="AD29" i="43"/>
  <c r="AD30" i="43"/>
  <c r="AD31" i="43"/>
  <c r="AD32" i="43"/>
  <c r="AD33" i="43"/>
  <c r="AD34" i="43"/>
  <c r="AD35" i="43"/>
  <c r="AD36" i="43"/>
  <c r="AD37" i="43"/>
  <c r="AD38" i="43"/>
  <c r="AD39" i="43"/>
  <c r="AD40" i="43"/>
  <c r="AD41" i="43"/>
  <c r="AD42" i="43"/>
  <c r="AD43" i="43"/>
  <c r="AD44" i="43"/>
  <c r="AD45" i="43"/>
  <c r="AD46" i="43"/>
  <c r="AD47" i="43"/>
  <c r="AD48" i="43"/>
  <c r="AD49" i="43"/>
  <c r="AD50" i="43"/>
  <c r="AD51" i="43"/>
  <c r="AD52" i="43"/>
  <c r="AD53" i="43"/>
  <c r="AD54" i="43"/>
  <c r="AD55" i="43"/>
  <c r="AD56" i="43"/>
  <c r="AD57" i="43"/>
  <c r="AD58" i="43"/>
  <c r="AD59" i="43"/>
  <c r="AD60" i="43"/>
  <c r="AD62" i="43"/>
  <c r="AD63" i="43"/>
  <c r="AD64" i="43"/>
  <c r="AD65" i="43"/>
  <c r="AD66" i="43"/>
  <c r="AD67" i="43"/>
  <c r="AD68" i="43"/>
  <c r="AD69" i="43"/>
  <c r="AD70" i="43"/>
  <c r="AD71" i="43"/>
  <c r="AD72" i="43"/>
  <c r="AD73" i="43"/>
  <c r="AD74" i="43"/>
  <c r="AD75" i="43"/>
  <c r="AD76" i="43"/>
  <c r="AD77" i="43"/>
  <c r="AD78" i="43"/>
  <c r="AD79" i="43"/>
  <c r="AD80" i="43"/>
  <c r="AD81" i="43"/>
  <c r="AD82" i="43"/>
  <c r="AD83" i="43"/>
  <c r="AD84" i="43"/>
  <c r="AD85" i="43"/>
  <c r="AD86" i="43"/>
  <c r="AD87" i="43"/>
  <c r="AD88" i="43"/>
  <c r="AD89" i="43"/>
  <c r="AD90" i="43"/>
  <c r="AD91" i="43"/>
  <c r="AD92" i="43"/>
  <c r="AD93" i="43"/>
  <c r="AD94" i="43"/>
  <c r="AD95" i="43"/>
  <c r="AD96" i="43"/>
  <c r="AD97" i="43"/>
  <c r="AD98" i="43"/>
  <c r="AD99" i="43"/>
  <c r="AD100" i="43"/>
  <c r="AD101" i="43"/>
  <c r="AD102" i="43"/>
  <c r="AD103" i="43"/>
  <c r="AD104" i="43"/>
  <c r="AD105" i="43"/>
  <c r="AD106" i="43"/>
  <c r="AD107" i="43"/>
  <c r="AD108" i="43"/>
  <c r="AD109" i="43"/>
  <c r="AD110" i="43"/>
  <c r="AD111" i="43"/>
  <c r="AD112" i="43"/>
  <c r="AD113" i="43"/>
  <c r="AD114" i="43"/>
  <c r="AD115" i="43"/>
  <c r="AD116" i="43"/>
  <c r="AD117" i="43"/>
  <c r="AD118" i="43"/>
  <c r="AD119" i="43"/>
  <c r="AD120" i="43"/>
  <c r="AD121" i="43"/>
  <c r="AD122" i="43"/>
  <c r="AD123" i="43"/>
  <c r="AD124" i="43"/>
  <c r="AD125" i="43"/>
  <c r="AD126" i="43"/>
  <c r="AD127" i="43"/>
  <c r="AD128" i="43"/>
  <c r="AD129" i="43"/>
  <c r="AD130" i="43"/>
  <c r="AD131" i="43"/>
  <c r="AD132" i="43"/>
  <c r="AD133" i="43"/>
  <c r="AD134" i="43"/>
  <c r="AD135" i="43"/>
  <c r="AD136" i="43"/>
  <c r="AD137" i="43"/>
  <c r="AD138" i="43"/>
  <c r="AD139" i="43"/>
  <c r="AD140" i="43"/>
  <c r="AC9" i="43"/>
  <c r="AC10" i="43"/>
  <c r="AC11" i="43"/>
  <c r="AC12" i="43"/>
  <c r="AC13" i="43"/>
  <c r="AC14" i="43"/>
  <c r="AC15" i="43"/>
  <c r="AC16" i="43"/>
  <c r="AC17" i="43"/>
  <c r="AC18" i="43"/>
  <c r="AC19" i="43"/>
  <c r="AC20" i="43"/>
  <c r="AC21" i="43"/>
  <c r="AC22" i="43"/>
  <c r="AC23" i="43"/>
  <c r="AC24" i="43"/>
  <c r="AC25" i="43"/>
  <c r="AC26" i="43"/>
  <c r="AC27" i="43"/>
  <c r="AC28" i="43"/>
  <c r="AC29" i="43"/>
  <c r="AC30" i="43"/>
  <c r="AC31" i="43"/>
  <c r="AC32" i="43"/>
  <c r="AC33" i="43"/>
  <c r="AC34" i="43"/>
  <c r="AC35" i="43"/>
  <c r="AC36" i="43"/>
  <c r="AC37" i="43"/>
  <c r="AC38" i="43"/>
  <c r="AC39" i="43"/>
  <c r="AC40" i="43"/>
  <c r="AC41" i="43"/>
  <c r="AC42" i="43"/>
  <c r="AC43" i="43"/>
  <c r="AC44" i="43"/>
  <c r="AC45" i="43"/>
  <c r="AC46" i="43"/>
  <c r="AC47" i="43"/>
  <c r="AC48" i="43"/>
  <c r="AC49" i="43"/>
  <c r="AC50" i="43"/>
  <c r="AC51" i="43"/>
  <c r="AC52" i="43"/>
  <c r="AC53" i="43"/>
  <c r="AC54" i="43"/>
  <c r="AC55" i="43"/>
  <c r="AC56" i="43"/>
  <c r="AC57" i="43"/>
  <c r="AC58" i="43"/>
  <c r="AC59" i="43"/>
  <c r="AC60" i="43"/>
  <c r="AC62" i="43"/>
  <c r="AC63" i="43"/>
  <c r="AC64" i="43"/>
  <c r="AC65" i="43"/>
  <c r="AC66" i="43"/>
  <c r="AC67" i="43"/>
  <c r="AC68" i="43"/>
  <c r="AC69" i="43"/>
  <c r="AC70" i="43"/>
  <c r="AC71" i="43"/>
  <c r="AC72" i="43"/>
  <c r="AC73" i="43"/>
  <c r="AC74" i="43"/>
  <c r="AC75" i="43"/>
  <c r="AC76" i="43"/>
  <c r="AC77" i="43"/>
  <c r="AC78" i="43"/>
  <c r="AC79" i="43"/>
  <c r="AC80" i="43"/>
  <c r="AC81" i="43"/>
  <c r="AC82" i="43"/>
  <c r="AC83" i="43"/>
  <c r="AC84" i="43"/>
  <c r="AC85" i="43"/>
  <c r="AC86" i="43"/>
  <c r="AC87" i="43"/>
  <c r="AC88" i="43"/>
  <c r="AC89" i="43"/>
  <c r="AC90" i="43"/>
  <c r="AC91" i="43"/>
  <c r="AC92" i="43"/>
  <c r="AC93" i="43"/>
  <c r="AC94" i="43"/>
  <c r="AC95" i="43"/>
  <c r="AC96" i="43"/>
  <c r="AC97" i="43"/>
  <c r="AC98" i="43"/>
  <c r="AC99" i="43"/>
  <c r="AC100" i="43"/>
  <c r="AC101" i="43"/>
  <c r="AC102" i="43"/>
  <c r="AC103" i="43"/>
  <c r="AC104" i="43"/>
  <c r="AC105" i="43"/>
  <c r="AC106" i="43"/>
  <c r="AC107" i="43"/>
  <c r="AC108" i="43"/>
  <c r="AC109" i="43"/>
  <c r="AC110" i="43"/>
  <c r="AC111" i="43"/>
  <c r="AC112" i="43"/>
  <c r="AC113" i="43"/>
  <c r="AC114" i="43"/>
  <c r="AC115" i="43"/>
  <c r="AC116" i="43"/>
  <c r="AC117" i="43"/>
  <c r="AC118" i="43"/>
  <c r="AC119" i="43"/>
  <c r="AC120" i="43"/>
  <c r="AC121" i="43"/>
  <c r="AC122" i="43"/>
  <c r="AC123" i="43"/>
  <c r="AC124" i="43"/>
  <c r="AC125" i="43"/>
  <c r="AC126" i="43"/>
  <c r="AC127" i="43"/>
  <c r="AC128" i="43"/>
  <c r="AC129" i="43"/>
  <c r="AC130" i="43"/>
  <c r="AC131" i="43"/>
  <c r="AC132" i="43"/>
  <c r="AC133" i="43"/>
  <c r="AC134" i="43"/>
  <c r="AC135" i="43"/>
  <c r="AC136" i="43"/>
  <c r="AC137" i="43"/>
  <c r="AC138" i="43"/>
  <c r="AC139" i="43"/>
  <c r="AC140" i="43"/>
  <c r="AH8" i="43"/>
  <c r="AG8" i="43"/>
  <c r="AF8" i="43"/>
  <c r="AE8" i="43"/>
  <c r="AD8" i="43"/>
  <c r="AC8" i="43"/>
  <c r="D74" i="63"/>
  <c r="D75" i="63"/>
  <c r="D10" i="63" l="1"/>
  <c r="D11" i="63"/>
  <c r="D12" i="63"/>
  <c r="D13" i="63"/>
  <c r="D14" i="63"/>
  <c r="D15" i="63"/>
  <c r="D16" i="63"/>
  <c r="D17" i="63"/>
  <c r="D18" i="63"/>
  <c r="D19" i="63"/>
  <c r="D20" i="63"/>
  <c r="D21" i="63"/>
  <c r="D22" i="63"/>
  <c r="D23" i="63"/>
  <c r="D24" i="63"/>
  <c r="D25" i="63"/>
  <c r="D26" i="63"/>
  <c r="D27" i="63"/>
  <c r="D28" i="63"/>
  <c r="D29" i="63"/>
  <c r="D30" i="63"/>
  <c r="D31" i="63"/>
  <c r="D32" i="63"/>
  <c r="D33" i="63"/>
  <c r="D34" i="63"/>
  <c r="D35" i="63"/>
  <c r="D36" i="63"/>
  <c r="D37" i="63"/>
  <c r="D38" i="63"/>
  <c r="D39" i="63"/>
  <c r="D40" i="63"/>
  <c r="D41" i="63"/>
  <c r="D42" i="63"/>
  <c r="D43" i="63"/>
  <c r="D44" i="63"/>
  <c r="D45" i="63"/>
  <c r="D46" i="63"/>
  <c r="D47" i="63"/>
  <c r="D48" i="63"/>
  <c r="D49" i="63"/>
  <c r="D50" i="63"/>
  <c r="D51" i="63"/>
  <c r="D52" i="63"/>
  <c r="D53" i="63"/>
  <c r="D54" i="63"/>
  <c r="D55" i="63"/>
  <c r="D56" i="63"/>
  <c r="D57" i="63"/>
  <c r="D58" i="63"/>
  <c r="D59" i="63"/>
  <c r="D60" i="63"/>
  <c r="D61" i="63"/>
  <c r="D62" i="63"/>
  <c r="D63" i="63"/>
  <c r="D64" i="63"/>
  <c r="D65" i="63"/>
  <c r="D66" i="63"/>
  <c r="D67" i="63"/>
  <c r="D68" i="63"/>
  <c r="D69" i="63"/>
  <c r="D70" i="63"/>
  <c r="D71" i="63"/>
  <c r="D72" i="63"/>
  <c r="D73" i="63"/>
  <c r="D76" i="63"/>
  <c r="D77" i="63"/>
  <c r="D78" i="63"/>
  <c r="D79" i="63"/>
  <c r="D80" i="63"/>
  <c r="D81" i="63"/>
  <c r="D82" i="63"/>
  <c r="D83" i="63"/>
  <c r="D84" i="63"/>
  <c r="D85" i="63"/>
  <c r="D86" i="63"/>
  <c r="D87" i="63"/>
  <c r="D88" i="63"/>
  <c r="D89" i="63"/>
  <c r="D90" i="63"/>
  <c r="D91" i="63"/>
  <c r="D92" i="63"/>
  <c r="D93" i="63"/>
  <c r="D94" i="63"/>
  <c r="D95" i="63"/>
  <c r="D96" i="63"/>
  <c r="D97" i="63"/>
  <c r="D98" i="63"/>
  <c r="D99" i="63"/>
  <c r="D100" i="63"/>
  <c r="D101" i="63"/>
  <c r="D102" i="63"/>
  <c r="D103" i="63"/>
  <c r="D104" i="63"/>
  <c r="D105" i="63"/>
  <c r="D106" i="63"/>
  <c r="D107" i="63"/>
  <c r="D108" i="63"/>
  <c r="D109" i="63"/>
  <c r="D110" i="63"/>
  <c r="D111" i="63"/>
  <c r="D112" i="63"/>
  <c r="D113" i="63"/>
  <c r="D114" i="63"/>
  <c r="D115" i="63"/>
  <c r="D116" i="63"/>
  <c r="D117" i="63"/>
  <c r="D118" i="63"/>
  <c r="D119" i="63"/>
  <c r="D120" i="63"/>
  <c r="D121" i="63"/>
  <c r="D122" i="63"/>
  <c r="D123" i="63"/>
  <c r="D124" i="63"/>
  <c r="D125" i="63"/>
  <c r="D126" i="63"/>
  <c r="D127" i="63"/>
  <c r="D128" i="63"/>
  <c r="D129" i="63"/>
  <c r="D130" i="63"/>
  <c r="D131" i="63"/>
  <c r="D132" i="63"/>
  <c r="D133" i="63"/>
  <c r="D134" i="63"/>
  <c r="D135" i="63"/>
  <c r="D136" i="63"/>
  <c r="D137" i="63"/>
  <c r="D138" i="63"/>
  <c r="D139" i="63"/>
  <c r="D140" i="63"/>
  <c r="D141" i="63"/>
  <c r="D142" i="63"/>
  <c r="D143" i="63"/>
  <c r="D144" i="63"/>
  <c r="D145" i="63"/>
  <c r="D146" i="63"/>
  <c r="D147" i="63"/>
  <c r="D148" i="63"/>
  <c r="D149" i="63"/>
  <c r="D150" i="63"/>
  <c r="D151" i="63"/>
  <c r="D152" i="63"/>
  <c r="D153" i="63"/>
  <c r="D154" i="63"/>
  <c r="D155" i="63"/>
  <c r="D156" i="63"/>
  <c r="D157" i="63"/>
  <c r="D158" i="63"/>
  <c r="D159" i="63"/>
  <c r="D160" i="63"/>
  <c r="D161" i="63"/>
  <c r="D162" i="63"/>
  <c r="D163" i="63"/>
  <c r="D164" i="63"/>
  <c r="D165" i="63"/>
  <c r="D166" i="63"/>
  <c r="D167" i="63"/>
  <c r="D168" i="63"/>
  <c r="D169" i="63"/>
  <c r="D170" i="63"/>
  <c r="D171" i="63"/>
  <c r="D172" i="63"/>
  <c r="D173" i="63"/>
  <c r="D174" i="63"/>
  <c r="D175" i="63"/>
  <c r="D176" i="63"/>
  <c r="D177" i="63"/>
  <c r="D178" i="63"/>
  <c r="D179" i="63"/>
  <c r="D180" i="63"/>
  <c r="D181" i="63"/>
  <c r="D182" i="63"/>
  <c r="D183" i="63"/>
  <c r="D184" i="63"/>
  <c r="D185" i="63"/>
  <c r="D186" i="63"/>
  <c r="D187" i="63"/>
  <c r="D188" i="63"/>
  <c r="D189" i="63"/>
  <c r="D190" i="63"/>
  <c r="D191" i="63"/>
  <c r="D192" i="63"/>
  <c r="D193" i="63"/>
  <c r="D194" i="63"/>
  <c r="D195" i="63"/>
  <c r="D196" i="63"/>
  <c r="D197" i="63"/>
  <c r="D198" i="63"/>
  <c r="D199" i="63"/>
  <c r="D9" i="63"/>
  <c r="W202" i="63"/>
  <c r="S202" i="63"/>
  <c r="Q202" i="63"/>
  <c r="J202" i="63"/>
  <c r="I202" i="63"/>
  <c r="R200" i="63"/>
  <c r="L200" i="63"/>
  <c r="U199" i="63"/>
  <c r="L199" i="63"/>
  <c r="H199" i="63"/>
  <c r="U198" i="63"/>
  <c r="L198" i="63"/>
  <c r="H198" i="63"/>
  <c r="V198" i="63"/>
  <c r="X198" i="63" s="1"/>
  <c r="U197" i="63"/>
  <c r="R197" i="63"/>
  <c r="L197" i="63"/>
  <c r="H197" i="63"/>
  <c r="U196" i="63"/>
  <c r="R196" i="63"/>
  <c r="L196" i="63"/>
  <c r="H196" i="63"/>
  <c r="V196" i="63" s="1"/>
  <c r="X196" i="63" s="1"/>
  <c r="U195" i="63"/>
  <c r="R195" i="63"/>
  <c r="V195" i="63" s="1"/>
  <c r="X195" i="63" s="1"/>
  <c r="L195" i="63"/>
  <c r="H195" i="63"/>
  <c r="U194" i="63"/>
  <c r="R194" i="63"/>
  <c r="L194" i="63"/>
  <c r="H194" i="63"/>
  <c r="U193" i="63"/>
  <c r="R193" i="63"/>
  <c r="L193" i="63"/>
  <c r="H193" i="63"/>
  <c r="V193" i="63"/>
  <c r="X193" i="63" s="1"/>
  <c r="U192" i="63"/>
  <c r="R192" i="63"/>
  <c r="L192" i="63"/>
  <c r="H192" i="63"/>
  <c r="U191" i="63"/>
  <c r="R191" i="63"/>
  <c r="L191" i="63"/>
  <c r="H191" i="63"/>
  <c r="U190" i="63"/>
  <c r="R190" i="63"/>
  <c r="L190" i="63"/>
  <c r="H190" i="63"/>
  <c r="U189" i="63"/>
  <c r="R189" i="63"/>
  <c r="L189" i="63"/>
  <c r="H189" i="63"/>
  <c r="V189" i="63"/>
  <c r="X189" i="63" s="1"/>
  <c r="U188" i="63"/>
  <c r="R188" i="63"/>
  <c r="L188" i="63"/>
  <c r="H188" i="63"/>
  <c r="U187" i="63"/>
  <c r="R187" i="63"/>
  <c r="L187" i="63"/>
  <c r="H187" i="63"/>
  <c r="U186" i="63"/>
  <c r="R186" i="63"/>
  <c r="L186" i="63"/>
  <c r="H186" i="63"/>
  <c r="U185" i="63"/>
  <c r="R185" i="63"/>
  <c r="L185" i="63"/>
  <c r="H185" i="63"/>
  <c r="V185" i="63"/>
  <c r="X185" i="63" s="1"/>
  <c r="U184" i="63"/>
  <c r="R184" i="63"/>
  <c r="L184" i="63"/>
  <c r="H184" i="63"/>
  <c r="U183" i="63"/>
  <c r="R183" i="63"/>
  <c r="L183" i="63"/>
  <c r="H183" i="63"/>
  <c r="U182" i="63"/>
  <c r="R182" i="63"/>
  <c r="L182" i="63"/>
  <c r="H182" i="63"/>
  <c r="U181" i="63"/>
  <c r="R181" i="63"/>
  <c r="L181" i="63"/>
  <c r="H181" i="63"/>
  <c r="V181" i="63"/>
  <c r="X181" i="63" s="1"/>
  <c r="U180" i="63"/>
  <c r="R180" i="63"/>
  <c r="L180" i="63"/>
  <c r="H180" i="63"/>
  <c r="U179" i="63"/>
  <c r="R179" i="63"/>
  <c r="L179" i="63"/>
  <c r="H179" i="63"/>
  <c r="U178" i="63"/>
  <c r="R178" i="63"/>
  <c r="L178" i="63"/>
  <c r="H178" i="63"/>
  <c r="U177" i="63"/>
  <c r="R177" i="63"/>
  <c r="L177" i="63"/>
  <c r="H177" i="63"/>
  <c r="V177" i="63"/>
  <c r="X177" i="63" s="1"/>
  <c r="U176" i="63"/>
  <c r="R176" i="63"/>
  <c r="L176" i="63"/>
  <c r="H176" i="63"/>
  <c r="U175" i="63"/>
  <c r="R175" i="63"/>
  <c r="L175" i="63"/>
  <c r="H175" i="63"/>
  <c r="U174" i="63"/>
  <c r="R174" i="63"/>
  <c r="L174" i="63"/>
  <c r="H174" i="63"/>
  <c r="U173" i="63"/>
  <c r="R173" i="63"/>
  <c r="L173" i="63"/>
  <c r="H173" i="63"/>
  <c r="V173" i="63"/>
  <c r="X173" i="63" s="1"/>
  <c r="U172" i="63"/>
  <c r="R172" i="63"/>
  <c r="L172" i="63"/>
  <c r="H172" i="63"/>
  <c r="U171" i="63"/>
  <c r="R171" i="63"/>
  <c r="L171" i="63"/>
  <c r="H171" i="63"/>
  <c r="U170" i="63"/>
  <c r="R170" i="63"/>
  <c r="L170" i="63"/>
  <c r="H170" i="63"/>
  <c r="U169" i="63"/>
  <c r="R169" i="63"/>
  <c r="L169" i="63"/>
  <c r="H169" i="63"/>
  <c r="V169" i="63" s="1"/>
  <c r="X169" i="63" s="1"/>
  <c r="U168" i="63"/>
  <c r="R168" i="63"/>
  <c r="L168" i="63"/>
  <c r="H168" i="63"/>
  <c r="U167" i="63"/>
  <c r="R167" i="63"/>
  <c r="L167" i="63"/>
  <c r="H167" i="63"/>
  <c r="U166" i="63"/>
  <c r="R166" i="63"/>
  <c r="L166" i="63"/>
  <c r="H166" i="63"/>
  <c r="U165" i="63"/>
  <c r="R165" i="63"/>
  <c r="L165" i="63"/>
  <c r="H165" i="63"/>
  <c r="V165" i="63"/>
  <c r="X165" i="63" s="1"/>
  <c r="U164" i="63"/>
  <c r="R164" i="63"/>
  <c r="L164" i="63"/>
  <c r="H164" i="63"/>
  <c r="U163" i="63"/>
  <c r="R163" i="63"/>
  <c r="V163" i="63" s="1"/>
  <c r="X163" i="63" s="1"/>
  <c r="L163" i="63"/>
  <c r="H163" i="63"/>
  <c r="U162" i="63"/>
  <c r="R162" i="63"/>
  <c r="L162" i="63"/>
  <c r="H162" i="63"/>
  <c r="U161" i="63"/>
  <c r="R161" i="63"/>
  <c r="L161" i="63"/>
  <c r="H161" i="63"/>
  <c r="V161" i="63"/>
  <c r="X161" i="63" s="1"/>
  <c r="U160" i="63"/>
  <c r="R160" i="63"/>
  <c r="L160" i="63"/>
  <c r="H160" i="63"/>
  <c r="U159" i="63"/>
  <c r="R159" i="63"/>
  <c r="L159" i="63"/>
  <c r="H159" i="63"/>
  <c r="U158" i="63"/>
  <c r="R158" i="63"/>
  <c r="L158" i="63"/>
  <c r="H158" i="63"/>
  <c r="R157" i="63"/>
  <c r="L157" i="63"/>
  <c r="U156" i="63"/>
  <c r="R156" i="63"/>
  <c r="L156" i="63"/>
  <c r="H156" i="63"/>
  <c r="V156" i="63"/>
  <c r="X156" i="63" s="1"/>
  <c r="U155" i="63"/>
  <c r="R155" i="63"/>
  <c r="L155" i="63"/>
  <c r="H155" i="63"/>
  <c r="U154" i="63"/>
  <c r="R154" i="63"/>
  <c r="V154" i="63" s="1"/>
  <c r="X154" i="63" s="1"/>
  <c r="L154" i="63"/>
  <c r="H154" i="63"/>
  <c r="U153" i="63"/>
  <c r="R153" i="63"/>
  <c r="L153" i="63"/>
  <c r="H153" i="63"/>
  <c r="U152" i="63"/>
  <c r="R152" i="63"/>
  <c r="L152" i="63"/>
  <c r="H152" i="63"/>
  <c r="V152" i="63"/>
  <c r="X152" i="63" s="1"/>
  <c r="U151" i="63"/>
  <c r="R151" i="63"/>
  <c r="L151" i="63"/>
  <c r="H151" i="63"/>
  <c r="U150" i="63"/>
  <c r="R150" i="63"/>
  <c r="L150" i="63"/>
  <c r="H150" i="63"/>
  <c r="U149" i="63"/>
  <c r="R149" i="63"/>
  <c r="L149" i="63"/>
  <c r="H149" i="63"/>
  <c r="U148" i="63"/>
  <c r="R148" i="63"/>
  <c r="L148" i="63"/>
  <c r="H148" i="63"/>
  <c r="V148" i="63"/>
  <c r="X148" i="63" s="1"/>
  <c r="U147" i="63"/>
  <c r="R147" i="63"/>
  <c r="L147" i="63"/>
  <c r="H147" i="63"/>
  <c r="V147" i="63" s="1"/>
  <c r="X147" i="63" s="1"/>
  <c r="U146" i="63"/>
  <c r="R146" i="63"/>
  <c r="V146" i="63" s="1"/>
  <c r="X146" i="63" s="1"/>
  <c r="L146" i="63"/>
  <c r="H146" i="63"/>
  <c r="U145" i="63"/>
  <c r="R145" i="63"/>
  <c r="L145" i="63"/>
  <c r="H145" i="63"/>
  <c r="U144" i="63"/>
  <c r="R144" i="63"/>
  <c r="L144" i="63"/>
  <c r="H144" i="63"/>
  <c r="V144" i="63"/>
  <c r="X144" i="63" s="1"/>
  <c r="U143" i="63"/>
  <c r="R143" i="63"/>
  <c r="L143" i="63"/>
  <c r="H143" i="63"/>
  <c r="U142" i="63"/>
  <c r="R142" i="63"/>
  <c r="L142" i="63"/>
  <c r="H142" i="63"/>
  <c r="R141" i="63"/>
  <c r="L141" i="63"/>
  <c r="U140" i="63"/>
  <c r="R140" i="63"/>
  <c r="L140" i="63"/>
  <c r="H140" i="63"/>
  <c r="U139" i="63"/>
  <c r="R139" i="63"/>
  <c r="L139" i="63"/>
  <c r="H139" i="63"/>
  <c r="V139" i="63"/>
  <c r="X139" i="63" s="1"/>
  <c r="U138" i="63"/>
  <c r="R138" i="63"/>
  <c r="L138" i="63"/>
  <c r="H138" i="63"/>
  <c r="V138" i="63" s="1"/>
  <c r="X138" i="63" s="1"/>
  <c r="U137" i="63"/>
  <c r="R137" i="63"/>
  <c r="L137" i="63"/>
  <c r="H137" i="63"/>
  <c r="U136" i="63"/>
  <c r="R136" i="63"/>
  <c r="L136" i="63"/>
  <c r="H136" i="63"/>
  <c r="U135" i="63"/>
  <c r="R135" i="63"/>
  <c r="L135" i="63"/>
  <c r="H135" i="63"/>
  <c r="V135" i="63"/>
  <c r="X135" i="63" s="1"/>
  <c r="U134" i="63"/>
  <c r="R134" i="63"/>
  <c r="L134" i="63"/>
  <c r="H134" i="63"/>
  <c r="U133" i="63"/>
  <c r="R133" i="63"/>
  <c r="L133" i="63"/>
  <c r="H133" i="63"/>
  <c r="R132" i="63"/>
  <c r="L132" i="63"/>
  <c r="U131" i="63"/>
  <c r="R131" i="63"/>
  <c r="L131" i="63"/>
  <c r="H131" i="63"/>
  <c r="U130" i="63"/>
  <c r="R130" i="63"/>
  <c r="L130" i="63"/>
  <c r="H130" i="63"/>
  <c r="V130" i="63" s="1"/>
  <c r="X130" i="63" s="1"/>
  <c r="U129" i="63"/>
  <c r="R129" i="63"/>
  <c r="L129" i="63"/>
  <c r="H129" i="63"/>
  <c r="U128" i="63"/>
  <c r="R128" i="63"/>
  <c r="L128" i="63"/>
  <c r="H128" i="63"/>
  <c r="U127" i="63"/>
  <c r="R127" i="63"/>
  <c r="L127" i="63"/>
  <c r="H127" i="63"/>
  <c r="U126" i="63"/>
  <c r="R126" i="63"/>
  <c r="L126" i="63"/>
  <c r="H126" i="63"/>
  <c r="U125" i="63"/>
  <c r="R125" i="63"/>
  <c r="L125" i="63"/>
  <c r="H125" i="63"/>
  <c r="U124" i="63"/>
  <c r="R124" i="63"/>
  <c r="L124" i="63"/>
  <c r="H124" i="63"/>
  <c r="U123" i="63"/>
  <c r="R123" i="63"/>
  <c r="L123" i="63"/>
  <c r="H123" i="63"/>
  <c r="U122" i="63"/>
  <c r="R122" i="63"/>
  <c r="L122" i="63"/>
  <c r="H122" i="63"/>
  <c r="V122" i="63"/>
  <c r="X122" i="63" s="1"/>
  <c r="U121" i="63"/>
  <c r="R121" i="63"/>
  <c r="L121" i="63"/>
  <c r="H121" i="63"/>
  <c r="V121" i="63" s="1"/>
  <c r="X121" i="63" s="1"/>
  <c r="U120" i="63"/>
  <c r="R120" i="63"/>
  <c r="V120" i="63" s="1"/>
  <c r="X120" i="63" s="1"/>
  <c r="L120" i="63"/>
  <c r="H120" i="63"/>
  <c r="U119" i="63"/>
  <c r="R119" i="63"/>
  <c r="L119" i="63"/>
  <c r="H119" i="63"/>
  <c r="R118" i="63"/>
  <c r="L118" i="63"/>
  <c r="U117" i="63"/>
  <c r="R117" i="63"/>
  <c r="L117" i="63"/>
  <c r="H117" i="63"/>
  <c r="V117" i="63" s="1"/>
  <c r="X117" i="63" s="1"/>
  <c r="U116" i="63"/>
  <c r="R116" i="63"/>
  <c r="L116" i="63"/>
  <c r="H116" i="63"/>
  <c r="U115" i="63"/>
  <c r="R115" i="63"/>
  <c r="L115" i="63"/>
  <c r="H115" i="63"/>
  <c r="U114" i="63"/>
  <c r="R114" i="63"/>
  <c r="L114" i="63"/>
  <c r="H114" i="63"/>
  <c r="U113" i="63"/>
  <c r="R113" i="63"/>
  <c r="L113" i="63"/>
  <c r="H113" i="63"/>
  <c r="V113" i="63"/>
  <c r="X113" i="63" s="1"/>
  <c r="U112" i="63"/>
  <c r="R112" i="63"/>
  <c r="L112" i="63"/>
  <c r="H112" i="63"/>
  <c r="V112" i="63" s="1"/>
  <c r="X112" i="63" s="1"/>
  <c r="U111" i="63"/>
  <c r="R111" i="63"/>
  <c r="L111" i="63"/>
  <c r="H111" i="63"/>
  <c r="U110" i="63"/>
  <c r="R110" i="63"/>
  <c r="L110" i="63"/>
  <c r="H110" i="63"/>
  <c r="U109" i="63"/>
  <c r="R109" i="63"/>
  <c r="L109" i="63"/>
  <c r="H109" i="63"/>
  <c r="U108" i="63"/>
  <c r="R108" i="63"/>
  <c r="L108" i="63"/>
  <c r="H108" i="63"/>
  <c r="R107" i="63"/>
  <c r="L107" i="63"/>
  <c r="U106" i="63"/>
  <c r="R106" i="63"/>
  <c r="L106" i="63"/>
  <c r="H106" i="63"/>
  <c r="U105" i="63"/>
  <c r="R105" i="63"/>
  <c r="L105" i="63"/>
  <c r="H105" i="63"/>
  <c r="U104" i="63"/>
  <c r="R104" i="63"/>
  <c r="L104" i="63"/>
  <c r="H104" i="63"/>
  <c r="U103" i="63"/>
  <c r="R103" i="63"/>
  <c r="L103" i="63"/>
  <c r="H103" i="63"/>
  <c r="V103" i="63"/>
  <c r="X103" i="63" s="1"/>
  <c r="U102" i="63"/>
  <c r="R102" i="63"/>
  <c r="L102" i="63"/>
  <c r="H102" i="63"/>
  <c r="U101" i="63"/>
  <c r="R101" i="63"/>
  <c r="L101" i="63"/>
  <c r="H101" i="63"/>
  <c r="U100" i="63"/>
  <c r="R100" i="63"/>
  <c r="L100" i="63"/>
  <c r="H100" i="63"/>
  <c r="U99" i="63"/>
  <c r="R99" i="63"/>
  <c r="L99" i="63"/>
  <c r="H99" i="63"/>
  <c r="U98" i="63"/>
  <c r="R98" i="63"/>
  <c r="L98" i="63"/>
  <c r="H98" i="63"/>
  <c r="U97" i="63"/>
  <c r="R97" i="63"/>
  <c r="L97" i="63"/>
  <c r="H97" i="63"/>
  <c r="U96" i="63"/>
  <c r="R96" i="63"/>
  <c r="L96" i="63"/>
  <c r="H96" i="63"/>
  <c r="U95" i="63"/>
  <c r="R95" i="63"/>
  <c r="L95" i="63"/>
  <c r="H95" i="63"/>
  <c r="V95" i="63"/>
  <c r="X95" i="63" s="1"/>
  <c r="U94" i="63"/>
  <c r="R94" i="63"/>
  <c r="L94" i="63"/>
  <c r="H94" i="63"/>
  <c r="V94" i="63" s="1"/>
  <c r="X94" i="63" s="1"/>
  <c r="U93" i="63"/>
  <c r="R93" i="63"/>
  <c r="L93" i="63"/>
  <c r="H93" i="63"/>
  <c r="U92" i="63"/>
  <c r="R92" i="63"/>
  <c r="L92" i="63"/>
  <c r="H92" i="63"/>
  <c r="U91" i="63"/>
  <c r="R91" i="63"/>
  <c r="L91" i="63"/>
  <c r="H91" i="63"/>
  <c r="U90" i="63"/>
  <c r="R90" i="63"/>
  <c r="L90" i="63"/>
  <c r="H90" i="63"/>
  <c r="V90" i="63"/>
  <c r="X90" i="63" s="1"/>
  <c r="U89" i="63"/>
  <c r="R89" i="63"/>
  <c r="L89" i="63"/>
  <c r="H89" i="63"/>
  <c r="R88" i="63"/>
  <c r="L88" i="63"/>
  <c r="U87" i="63"/>
  <c r="R87" i="63"/>
  <c r="L87" i="63"/>
  <c r="H87" i="63"/>
  <c r="U86" i="63"/>
  <c r="R86" i="63"/>
  <c r="L86" i="63"/>
  <c r="H86" i="63"/>
  <c r="U85" i="63"/>
  <c r="R85" i="63"/>
  <c r="L85" i="63"/>
  <c r="H85" i="63"/>
  <c r="U84" i="63"/>
  <c r="R84" i="63"/>
  <c r="L84" i="63"/>
  <c r="H84" i="63"/>
  <c r="V84" i="63"/>
  <c r="X84" i="63" s="1"/>
  <c r="U83" i="63"/>
  <c r="R83" i="63"/>
  <c r="L83" i="63"/>
  <c r="H83" i="63"/>
  <c r="V83" i="63" s="1"/>
  <c r="X83" i="63" s="1"/>
  <c r="U82" i="63"/>
  <c r="R82" i="63"/>
  <c r="L82" i="63"/>
  <c r="H82" i="63"/>
  <c r="V82" i="63" s="1"/>
  <c r="X82" i="63" s="1"/>
  <c r="U81" i="63"/>
  <c r="R81" i="63"/>
  <c r="L81" i="63"/>
  <c r="H81" i="63"/>
  <c r="U80" i="63"/>
  <c r="R80" i="63"/>
  <c r="L80" i="63"/>
  <c r="H80" i="63"/>
  <c r="U79" i="63"/>
  <c r="R79" i="63"/>
  <c r="L79" i="63"/>
  <c r="H79" i="63"/>
  <c r="U78" i="63"/>
  <c r="R78" i="63"/>
  <c r="L78" i="63"/>
  <c r="H78" i="63"/>
  <c r="U77" i="63"/>
  <c r="R77" i="63"/>
  <c r="L77" i="63"/>
  <c r="H77" i="63"/>
  <c r="V77" i="63"/>
  <c r="X77" i="63" s="1"/>
  <c r="U76" i="63"/>
  <c r="R76" i="63"/>
  <c r="L76" i="63"/>
  <c r="H76" i="63"/>
  <c r="U75" i="63"/>
  <c r="R75" i="63"/>
  <c r="L75" i="63"/>
  <c r="H75" i="63"/>
  <c r="U74" i="63"/>
  <c r="R74" i="63"/>
  <c r="L74" i="63"/>
  <c r="H74" i="63"/>
  <c r="R73" i="63"/>
  <c r="L73" i="63"/>
  <c r="U72" i="63"/>
  <c r="R72" i="63"/>
  <c r="L72" i="63"/>
  <c r="H72" i="63"/>
  <c r="U71" i="63"/>
  <c r="R71" i="63"/>
  <c r="L71" i="63"/>
  <c r="H71" i="63"/>
  <c r="U70" i="63"/>
  <c r="R70" i="63"/>
  <c r="L70" i="63"/>
  <c r="H70" i="63"/>
  <c r="U69" i="63"/>
  <c r="R69" i="63"/>
  <c r="L69" i="63"/>
  <c r="H69" i="63"/>
  <c r="U68" i="63"/>
  <c r="R68" i="63"/>
  <c r="L68" i="63"/>
  <c r="H68" i="63"/>
  <c r="R67" i="63"/>
  <c r="L67" i="63"/>
  <c r="U66" i="63"/>
  <c r="R66" i="63"/>
  <c r="L66" i="63"/>
  <c r="H66" i="63"/>
  <c r="U65" i="63"/>
  <c r="R65" i="63"/>
  <c r="L65" i="63"/>
  <c r="H65" i="63"/>
  <c r="V65" i="63"/>
  <c r="X65" i="63" s="1"/>
  <c r="R64" i="63"/>
  <c r="L64" i="63"/>
  <c r="U63" i="63"/>
  <c r="R63" i="63"/>
  <c r="L63" i="63"/>
  <c r="H63" i="63"/>
  <c r="R62" i="63"/>
  <c r="L62" i="63"/>
  <c r="U61" i="63"/>
  <c r="R61" i="63"/>
  <c r="V61" i="63" s="1"/>
  <c r="X61" i="63" s="1"/>
  <c r="L61" i="63"/>
  <c r="H61" i="63"/>
  <c r="U60" i="63"/>
  <c r="R60" i="63"/>
  <c r="L60" i="63"/>
  <c r="H60" i="63"/>
  <c r="U59" i="63"/>
  <c r="R59" i="63"/>
  <c r="L59" i="63"/>
  <c r="H59" i="63"/>
  <c r="U58" i="63"/>
  <c r="R58" i="63"/>
  <c r="L58" i="63"/>
  <c r="H58" i="63"/>
  <c r="U57" i="63"/>
  <c r="R57" i="63"/>
  <c r="L57" i="63"/>
  <c r="H57" i="63"/>
  <c r="U56" i="63"/>
  <c r="R56" i="63"/>
  <c r="L56" i="63"/>
  <c r="H56" i="63"/>
  <c r="U55" i="63"/>
  <c r="R55" i="63"/>
  <c r="L55" i="63"/>
  <c r="H55" i="63"/>
  <c r="U54" i="63"/>
  <c r="R54" i="63"/>
  <c r="L54" i="63"/>
  <c r="H54" i="63"/>
  <c r="R53" i="63"/>
  <c r="L53" i="63"/>
  <c r="U52" i="63"/>
  <c r="R52" i="63"/>
  <c r="L52" i="63"/>
  <c r="H52" i="63"/>
  <c r="U51" i="63"/>
  <c r="R51" i="63"/>
  <c r="L51" i="63"/>
  <c r="H51" i="63"/>
  <c r="U50" i="63"/>
  <c r="R50" i="63"/>
  <c r="L50" i="63"/>
  <c r="H50" i="63"/>
  <c r="U49" i="63"/>
  <c r="R49" i="63"/>
  <c r="L49" i="63"/>
  <c r="H49" i="63"/>
  <c r="U48" i="63"/>
  <c r="R48" i="63"/>
  <c r="L48" i="63"/>
  <c r="H48" i="63"/>
  <c r="U47" i="63"/>
  <c r="R47" i="63"/>
  <c r="L47" i="63"/>
  <c r="H47" i="63"/>
  <c r="V47" i="63"/>
  <c r="X47" i="63" s="1"/>
  <c r="U46" i="63"/>
  <c r="R46" i="63"/>
  <c r="L46" i="63"/>
  <c r="H46" i="63"/>
  <c r="U45" i="63"/>
  <c r="R45" i="63"/>
  <c r="L45" i="63"/>
  <c r="H45" i="63"/>
  <c r="V45" i="63" s="1"/>
  <c r="X45" i="63" s="1"/>
  <c r="U44" i="63"/>
  <c r="R44" i="63"/>
  <c r="L44" i="63"/>
  <c r="H44" i="63"/>
  <c r="U43" i="63"/>
  <c r="R43" i="63"/>
  <c r="L43" i="63"/>
  <c r="H43" i="63"/>
  <c r="U42" i="63"/>
  <c r="R42" i="63"/>
  <c r="L42" i="63"/>
  <c r="H42" i="63"/>
  <c r="U41" i="63"/>
  <c r="R41" i="63"/>
  <c r="L41" i="63"/>
  <c r="H41" i="63"/>
  <c r="U40" i="63"/>
  <c r="R40" i="63"/>
  <c r="L40" i="63"/>
  <c r="H40" i="63"/>
  <c r="U39" i="63"/>
  <c r="R39" i="63"/>
  <c r="L39" i="63"/>
  <c r="H39" i="63"/>
  <c r="U38" i="63"/>
  <c r="R38" i="63"/>
  <c r="L38" i="63"/>
  <c r="H38" i="63"/>
  <c r="U37" i="63"/>
  <c r="R37" i="63"/>
  <c r="L37" i="63"/>
  <c r="H37" i="63"/>
  <c r="U36" i="63"/>
  <c r="R36" i="63"/>
  <c r="L36" i="63"/>
  <c r="H36" i="63"/>
  <c r="U35" i="63"/>
  <c r="V35" i="63" s="1"/>
  <c r="X35" i="63" s="1"/>
  <c r="R35" i="63"/>
  <c r="L35" i="63"/>
  <c r="H35" i="63"/>
  <c r="U34" i="63"/>
  <c r="R34" i="63"/>
  <c r="L34" i="63"/>
  <c r="H34" i="63"/>
  <c r="U33" i="63"/>
  <c r="R33" i="63"/>
  <c r="L33" i="63"/>
  <c r="H33" i="63"/>
  <c r="V33" i="63" s="1"/>
  <c r="X33" i="63" s="1"/>
  <c r="U32" i="63"/>
  <c r="R32" i="63"/>
  <c r="L32" i="63"/>
  <c r="H32" i="63"/>
  <c r="U31" i="63"/>
  <c r="R31" i="63"/>
  <c r="L31" i="63"/>
  <c r="H31" i="63"/>
  <c r="U30" i="63"/>
  <c r="R30" i="63"/>
  <c r="L30" i="63"/>
  <c r="H30" i="63"/>
  <c r="U29" i="63"/>
  <c r="R29" i="63"/>
  <c r="L29" i="63"/>
  <c r="H29" i="63"/>
  <c r="U28" i="63"/>
  <c r="R28" i="63"/>
  <c r="L28" i="63"/>
  <c r="H28" i="63"/>
  <c r="V28" i="63" s="1"/>
  <c r="X28" i="63" s="1"/>
  <c r="U27" i="63"/>
  <c r="R27" i="63"/>
  <c r="L27" i="63"/>
  <c r="H27" i="63"/>
  <c r="V27" i="63" s="1"/>
  <c r="X27" i="63" s="1"/>
  <c r="U26" i="63"/>
  <c r="R26" i="63"/>
  <c r="L26" i="63"/>
  <c r="H26" i="63"/>
  <c r="V26" i="63" s="1"/>
  <c r="X26" i="63" s="1"/>
  <c r="U25" i="63"/>
  <c r="R25" i="63"/>
  <c r="V25" i="63" s="1"/>
  <c r="X25" i="63" s="1"/>
  <c r="L25" i="63"/>
  <c r="H25" i="63"/>
  <c r="U24" i="63"/>
  <c r="R24" i="63"/>
  <c r="L24" i="63"/>
  <c r="H24" i="63"/>
  <c r="U23" i="63"/>
  <c r="R23" i="63"/>
  <c r="L23" i="63"/>
  <c r="H23" i="63"/>
  <c r="U22" i="63"/>
  <c r="R22" i="63"/>
  <c r="L22" i="63"/>
  <c r="H22" i="63"/>
  <c r="U21" i="63"/>
  <c r="R21" i="63"/>
  <c r="L21" i="63"/>
  <c r="H21" i="63"/>
  <c r="U20" i="63"/>
  <c r="R20" i="63"/>
  <c r="L20" i="63"/>
  <c r="H20" i="63"/>
  <c r="U19" i="63"/>
  <c r="R19" i="63"/>
  <c r="L19" i="63"/>
  <c r="H19" i="63"/>
  <c r="V19" i="63"/>
  <c r="X19" i="63" s="1"/>
  <c r="U18" i="63"/>
  <c r="R18" i="63"/>
  <c r="L18" i="63"/>
  <c r="H18" i="63"/>
  <c r="U17" i="63"/>
  <c r="R17" i="63"/>
  <c r="L17" i="63"/>
  <c r="H17" i="63"/>
  <c r="U16" i="63"/>
  <c r="R16" i="63"/>
  <c r="L16" i="63"/>
  <c r="H16" i="63"/>
  <c r="U15" i="63"/>
  <c r="R15" i="63"/>
  <c r="L15" i="63"/>
  <c r="H15" i="63"/>
  <c r="U14" i="63"/>
  <c r="R14" i="63"/>
  <c r="L14" i="63"/>
  <c r="H14" i="63"/>
  <c r="V14" i="63" s="1"/>
  <c r="X14" i="63" s="1"/>
  <c r="U13" i="63"/>
  <c r="R13" i="63"/>
  <c r="L13" i="63"/>
  <c r="H13" i="63"/>
  <c r="U12" i="63"/>
  <c r="R12" i="63"/>
  <c r="L12" i="63"/>
  <c r="H12" i="63"/>
  <c r="U11" i="63"/>
  <c r="R11" i="63"/>
  <c r="L11" i="63"/>
  <c r="H11" i="63"/>
  <c r="U10" i="63"/>
  <c r="R10" i="63"/>
  <c r="L10" i="63"/>
  <c r="H10" i="63"/>
  <c r="U9" i="63"/>
  <c r="R9" i="63"/>
  <c r="L9" i="63"/>
  <c r="H9" i="63"/>
  <c r="D202" i="63"/>
  <c r="V197" i="63" l="1"/>
  <c r="X197" i="63" s="1"/>
  <c r="V155" i="63"/>
  <c r="X155" i="63" s="1"/>
  <c r="V188" i="63"/>
  <c r="X188" i="63" s="1"/>
  <c r="V187" i="63"/>
  <c r="X187" i="63" s="1"/>
  <c r="V180" i="63"/>
  <c r="X180" i="63" s="1"/>
  <c r="V179" i="63"/>
  <c r="X179" i="63" s="1"/>
  <c r="V172" i="63"/>
  <c r="X172" i="63" s="1"/>
  <c r="V171" i="63"/>
  <c r="X171" i="63" s="1"/>
  <c r="V164" i="63"/>
  <c r="X164" i="63" s="1"/>
  <c r="V129" i="63"/>
  <c r="X129" i="63" s="1"/>
  <c r="V128" i="63"/>
  <c r="X128" i="63" s="1"/>
  <c r="V126" i="63"/>
  <c r="X126" i="63" s="1"/>
  <c r="V111" i="63"/>
  <c r="X111" i="63" s="1"/>
  <c r="V110" i="63"/>
  <c r="X110" i="63" s="1"/>
  <c r="V109" i="63"/>
  <c r="X109" i="63" s="1"/>
  <c r="V93" i="63"/>
  <c r="X93" i="63" s="1"/>
  <c r="V92" i="63"/>
  <c r="X92" i="63" s="1"/>
  <c r="V63" i="63"/>
  <c r="X63" i="63" s="1"/>
  <c r="V57" i="63"/>
  <c r="X57" i="63" s="1"/>
  <c r="V46" i="63"/>
  <c r="X46" i="63" s="1"/>
  <c r="V44" i="63"/>
  <c r="X44" i="63" s="1"/>
  <c r="V40" i="63"/>
  <c r="X40" i="63" s="1"/>
  <c r="V34" i="63"/>
  <c r="X34" i="63" s="1"/>
  <c r="V13" i="63"/>
  <c r="X13" i="63" s="1"/>
  <c r="V12" i="63"/>
  <c r="X12" i="63" s="1"/>
  <c r="V11" i="63"/>
  <c r="X11" i="63" s="1"/>
  <c r="V137" i="63"/>
  <c r="X137" i="63" s="1"/>
  <c r="V81" i="63"/>
  <c r="X81" i="63" s="1"/>
  <c r="V43" i="63"/>
  <c r="X43" i="63" s="1"/>
  <c r="V32" i="63"/>
  <c r="X32" i="63" s="1"/>
  <c r="V29" i="63"/>
  <c r="X29" i="63" s="1"/>
  <c r="V15" i="63"/>
  <c r="X15" i="63" s="1"/>
  <c r="V20" i="63"/>
  <c r="X20" i="63" s="1"/>
  <c r="V21" i="63"/>
  <c r="X21" i="63" s="1"/>
  <c r="V22" i="63"/>
  <c r="X22" i="63" s="1"/>
  <c r="V23" i="63"/>
  <c r="X23" i="63" s="1"/>
  <c r="V37" i="63"/>
  <c r="X37" i="63" s="1"/>
  <c r="V38" i="63"/>
  <c r="X38" i="63" s="1"/>
  <c r="V39" i="63"/>
  <c r="X39" i="63" s="1"/>
  <c r="V51" i="63"/>
  <c r="X51" i="63" s="1"/>
  <c r="V52" i="63"/>
  <c r="X52" i="63" s="1"/>
  <c r="V54" i="63"/>
  <c r="X54" i="63" s="1"/>
  <c r="V55" i="63"/>
  <c r="X55" i="63" s="1"/>
  <c r="V56" i="63"/>
  <c r="X56" i="63" s="1"/>
  <c r="V71" i="63"/>
  <c r="X71" i="63" s="1"/>
  <c r="V72" i="63"/>
  <c r="X72" i="63" s="1"/>
  <c r="V74" i="63"/>
  <c r="X74" i="63" s="1"/>
  <c r="V75" i="63"/>
  <c r="X75" i="63" s="1"/>
  <c r="V76" i="63"/>
  <c r="X76" i="63" s="1"/>
  <c r="V87" i="63"/>
  <c r="X87" i="63" s="1"/>
  <c r="V89" i="63"/>
  <c r="X89" i="63" s="1"/>
  <c r="V99" i="63"/>
  <c r="X99" i="63" s="1"/>
  <c r="V100" i="63"/>
  <c r="X100" i="63" s="1"/>
  <c r="V101" i="63"/>
  <c r="X101" i="63" s="1"/>
  <c r="V102" i="63"/>
  <c r="X102" i="63" s="1"/>
  <c r="V115" i="63"/>
  <c r="X115" i="63" s="1"/>
  <c r="V116" i="63"/>
  <c r="X116" i="63" s="1"/>
  <c r="V124" i="63"/>
  <c r="X124" i="63" s="1"/>
  <c r="V125" i="63"/>
  <c r="X125" i="63" s="1"/>
  <c r="V133" i="63"/>
  <c r="X133" i="63" s="1"/>
  <c r="V134" i="63"/>
  <c r="X134" i="63" s="1"/>
  <c r="V142" i="63"/>
  <c r="X142" i="63" s="1"/>
  <c r="V143" i="63"/>
  <c r="X143" i="63" s="1"/>
  <c r="V150" i="63"/>
  <c r="X150" i="63" s="1"/>
  <c r="V151" i="63"/>
  <c r="X151" i="63" s="1"/>
  <c r="V159" i="63"/>
  <c r="X159" i="63" s="1"/>
  <c r="V160" i="63"/>
  <c r="X160" i="63" s="1"/>
  <c r="V167" i="63"/>
  <c r="X167" i="63" s="1"/>
  <c r="V168" i="63"/>
  <c r="X168" i="63" s="1"/>
  <c r="V175" i="63"/>
  <c r="X175" i="63" s="1"/>
  <c r="V176" i="63"/>
  <c r="X176" i="63" s="1"/>
  <c r="V183" i="63"/>
  <c r="X183" i="63" s="1"/>
  <c r="V184" i="63"/>
  <c r="X184" i="63" s="1"/>
  <c r="V191" i="63"/>
  <c r="X191" i="63" s="1"/>
  <c r="V192" i="63"/>
  <c r="X192" i="63" s="1"/>
  <c r="V10" i="63"/>
  <c r="X10" i="63" s="1"/>
  <c r="V16" i="63"/>
  <c r="X16" i="63" s="1"/>
  <c r="V17" i="63"/>
  <c r="X17" i="63" s="1"/>
  <c r="V18" i="63"/>
  <c r="X18" i="63" s="1"/>
  <c r="V24" i="63"/>
  <c r="X24" i="63" s="1"/>
  <c r="V30" i="63"/>
  <c r="X30" i="63" s="1"/>
  <c r="V31" i="63"/>
  <c r="X31" i="63" s="1"/>
  <c r="V36" i="63"/>
  <c r="X36" i="63" s="1"/>
  <c r="V41" i="63"/>
  <c r="X41" i="63" s="1"/>
  <c r="V42" i="63"/>
  <c r="X42" i="63" s="1"/>
  <c r="V48" i="63"/>
  <c r="X48" i="63" s="1"/>
  <c r="V49" i="63"/>
  <c r="X49" i="63" s="1"/>
  <c r="V50" i="63"/>
  <c r="X50" i="63" s="1"/>
  <c r="V58" i="63"/>
  <c r="X58" i="63" s="1"/>
  <c r="V59" i="63"/>
  <c r="X59" i="63" s="1"/>
  <c r="V60" i="63"/>
  <c r="X60" i="63" s="1"/>
  <c r="V66" i="63"/>
  <c r="X66" i="63" s="1"/>
  <c r="V68" i="63"/>
  <c r="X68" i="63" s="1"/>
  <c r="V69" i="63"/>
  <c r="X69" i="63" s="1"/>
  <c r="V70" i="63"/>
  <c r="X70" i="63" s="1"/>
  <c r="V78" i="63"/>
  <c r="X78" i="63" s="1"/>
  <c r="V79" i="63"/>
  <c r="X79" i="63" s="1"/>
  <c r="V80" i="63"/>
  <c r="X80" i="63" s="1"/>
  <c r="V85" i="63"/>
  <c r="X85" i="63" s="1"/>
  <c r="V86" i="63"/>
  <c r="X86" i="63" s="1"/>
  <c r="V91" i="63"/>
  <c r="X91" i="63" s="1"/>
  <c r="V96" i="63"/>
  <c r="X96" i="63" s="1"/>
  <c r="V97" i="63"/>
  <c r="X97" i="63" s="1"/>
  <c r="V98" i="63"/>
  <c r="X98" i="63" s="1"/>
  <c r="V104" i="63"/>
  <c r="X104" i="63" s="1"/>
  <c r="V105" i="63"/>
  <c r="X105" i="63" s="1"/>
  <c r="V106" i="63"/>
  <c r="X106" i="63" s="1"/>
  <c r="V108" i="63"/>
  <c r="X108" i="63" s="1"/>
  <c r="V114" i="63"/>
  <c r="X114" i="63" s="1"/>
  <c r="V119" i="63"/>
  <c r="X119" i="63" s="1"/>
  <c r="V123" i="63"/>
  <c r="X123" i="63" s="1"/>
  <c r="V127" i="63"/>
  <c r="X127" i="63" s="1"/>
  <c r="V131" i="63"/>
  <c r="X131" i="63" s="1"/>
  <c r="V136" i="63"/>
  <c r="X136" i="63" s="1"/>
  <c r="V140" i="63"/>
  <c r="X140" i="63" s="1"/>
  <c r="V145" i="63"/>
  <c r="X145" i="63" s="1"/>
  <c r="V149" i="63"/>
  <c r="X149" i="63" s="1"/>
  <c r="V153" i="63"/>
  <c r="X153" i="63" s="1"/>
  <c r="V158" i="63"/>
  <c r="X158" i="63" s="1"/>
  <c r="V162" i="63"/>
  <c r="X162" i="63" s="1"/>
  <c r="V166" i="63"/>
  <c r="X166" i="63" s="1"/>
  <c r="V170" i="63"/>
  <c r="X170" i="63" s="1"/>
  <c r="V174" i="63"/>
  <c r="X174" i="63" s="1"/>
  <c r="V178" i="63"/>
  <c r="X178" i="63" s="1"/>
  <c r="V182" i="63"/>
  <c r="X182" i="63" s="1"/>
  <c r="V186" i="63"/>
  <c r="X186" i="63" s="1"/>
  <c r="V190" i="63"/>
  <c r="X190" i="63" s="1"/>
  <c r="V194" i="63"/>
  <c r="X194" i="63" s="1"/>
  <c r="V199" i="63"/>
  <c r="X199" i="63" s="1"/>
  <c r="R202" i="63"/>
  <c r="V9" i="63"/>
  <c r="X9" i="63" s="1"/>
  <c r="H199" i="62"/>
  <c r="L198" i="62"/>
  <c r="L199" i="62"/>
  <c r="V199" i="62"/>
  <c r="X199" i="62"/>
  <c r="H198" i="62"/>
  <c r="U198" i="62"/>
  <c r="U199" i="62"/>
  <c r="D10" i="62"/>
  <c r="D11" i="62"/>
  <c r="D12" i="62"/>
  <c r="D13" i="62"/>
  <c r="D14" i="62"/>
  <c r="D15" i="62"/>
  <c r="D16" i="62"/>
  <c r="D17" i="62"/>
  <c r="D18" i="62"/>
  <c r="D19" i="62"/>
  <c r="D20" i="62"/>
  <c r="D21" i="62"/>
  <c r="D22" i="62"/>
  <c r="D23" i="62"/>
  <c r="D24" i="62"/>
  <c r="D25" i="62"/>
  <c r="D26" i="62"/>
  <c r="D27" i="62"/>
  <c r="D28" i="62"/>
  <c r="D29" i="62"/>
  <c r="D30" i="62"/>
  <c r="D31" i="62"/>
  <c r="D32" i="62"/>
  <c r="D33" i="62"/>
  <c r="D34" i="62"/>
  <c r="D35" i="62"/>
  <c r="D36" i="62"/>
  <c r="D37" i="62"/>
  <c r="D38" i="62"/>
  <c r="D39" i="62"/>
  <c r="D40" i="62"/>
  <c r="D41" i="62"/>
  <c r="D42" i="62"/>
  <c r="D43" i="62"/>
  <c r="D44" i="62"/>
  <c r="D45" i="62"/>
  <c r="D46" i="62"/>
  <c r="D47" i="62"/>
  <c r="D48" i="62"/>
  <c r="D49" i="62"/>
  <c r="D50" i="62"/>
  <c r="D51" i="62"/>
  <c r="D52" i="62"/>
  <c r="D53" i="62"/>
  <c r="D54" i="62"/>
  <c r="D55" i="62"/>
  <c r="D56" i="62"/>
  <c r="D57" i="62"/>
  <c r="D58" i="62"/>
  <c r="D59" i="62"/>
  <c r="D60" i="62"/>
  <c r="D61" i="62"/>
  <c r="D62" i="62"/>
  <c r="D63" i="62"/>
  <c r="D64" i="62"/>
  <c r="D65" i="62"/>
  <c r="D66" i="62"/>
  <c r="D67" i="62"/>
  <c r="D68" i="62"/>
  <c r="D69" i="62"/>
  <c r="D70" i="62"/>
  <c r="D71" i="62"/>
  <c r="D72" i="62"/>
  <c r="D73" i="62"/>
  <c r="D74" i="62"/>
  <c r="D75" i="62"/>
  <c r="D76" i="62"/>
  <c r="D77" i="62"/>
  <c r="D78" i="62"/>
  <c r="D79" i="62"/>
  <c r="D80" i="62"/>
  <c r="D81" i="62"/>
  <c r="D82" i="62"/>
  <c r="D83" i="62"/>
  <c r="D84" i="62"/>
  <c r="D85" i="62"/>
  <c r="D86" i="62"/>
  <c r="D87" i="62"/>
  <c r="D88" i="62"/>
  <c r="D89" i="62"/>
  <c r="D90" i="62"/>
  <c r="D91" i="62"/>
  <c r="D92" i="62"/>
  <c r="D93" i="62"/>
  <c r="D94" i="62"/>
  <c r="D95" i="62"/>
  <c r="D96" i="62"/>
  <c r="D97" i="62"/>
  <c r="D98" i="62"/>
  <c r="D99" i="62"/>
  <c r="D100" i="62"/>
  <c r="D101" i="62"/>
  <c r="D102" i="62"/>
  <c r="D103" i="62"/>
  <c r="D104" i="62"/>
  <c r="D105" i="62"/>
  <c r="D106" i="62"/>
  <c r="D107" i="62"/>
  <c r="D108" i="62"/>
  <c r="D109" i="62"/>
  <c r="D110" i="62"/>
  <c r="D111" i="62"/>
  <c r="D112" i="62"/>
  <c r="D113" i="62"/>
  <c r="D114" i="62"/>
  <c r="D115" i="62"/>
  <c r="D116" i="62"/>
  <c r="D117" i="62"/>
  <c r="D118" i="62"/>
  <c r="D119" i="62"/>
  <c r="D120" i="62"/>
  <c r="D121" i="62"/>
  <c r="D122" i="62"/>
  <c r="D123" i="62"/>
  <c r="D124" i="62"/>
  <c r="V124" i="62" s="1"/>
  <c r="X124" i="62" s="1"/>
  <c r="D125" i="62"/>
  <c r="D126" i="62"/>
  <c r="D127" i="62"/>
  <c r="D128" i="62"/>
  <c r="D129" i="62"/>
  <c r="D130" i="62"/>
  <c r="D131" i="62"/>
  <c r="D132" i="62"/>
  <c r="D133" i="62"/>
  <c r="D134" i="62"/>
  <c r="D135" i="62"/>
  <c r="D136" i="62"/>
  <c r="D137" i="62"/>
  <c r="D138" i="62"/>
  <c r="D139" i="62"/>
  <c r="D140" i="62"/>
  <c r="D141" i="62"/>
  <c r="D142" i="62"/>
  <c r="D143" i="62"/>
  <c r="D144" i="62"/>
  <c r="D145" i="62"/>
  <c r="D146" i="62"/>
  <c r="D147" i="62"/>
  <c r="D148" i="62"/>
  <c r="D149" i="62"/>
  <c r="D150" i="62"/>
  <c r="D151" i="62"/>
  <c r="D152" i="62"/>
  <c r="D153" i="62"/>
  <c r="D154" i="62"/>
  <c r="D155" i="62"/>
  <c r="D156" i="62"/>
  <c r="D157" i="62"/>
  <c r="D158" i="62"/>
  <c r="D159" i="62"/>
  <c r="D160" i="62"/>
  <c r="D161" i="62"/>
  <c r="D162" i="62"/>
  <c r="V162" i="62" s="1"/>
  <c r="X162" i="62" s="1"/>
  <c r="D163" i="62"/>
  <c r="D164" i="62"/>
  <c r="D165" i="62"/>
  <c r="D166" i="62"/>
  <c r="D167" i="62"/>
  <c r="D168" i="62"/>
  <c r="D169" i="62"/>
  <c r="D170" i="62"/>
  <c r="D171" i="62"/>
  <c r="D172" i="62"/>
  <c r="D173" i="62"/>
  <c r="D174" i="62"/>
  <c r="D175" i="62"/>
  <c r="D176" i="62"/>
  <c r="D177" i="62"/>
  <c r="D178" i="62"/>
  <c r="V178" i="62" s="1"/>
  <c r="X178" i="62" s="1"/>
  <c r="D179" i="62"/>
  <c r="D180" i="62"/>
  <c r="D181" i="62"/>
  <c r="D182" i="62"/>
  <c r="D183" i="62"/>
  <c r="D184" i="62"/>
  <c r="D185" i="62"/>
  <c r="D186" i="62"/>
  <c r="D187" i="62"/>
  <c r="D188" i="62"/>
  <c r="D189" i="62"/>
  <c r="D190" i="62"/>
  <c r="D191" i="62"/>
  <c r="D192" i="62"/>
  <c r="D193" i="62"/>
  <c r="D194" i="62"/>
  <c r="V194" i="62" s="1"/>
  <c r="X194" i="62" s="1"/>
  <c r="D195" i="62"/>
  <c r="D196" i="62"/>
  <c r="D197" i="62"/>
  <c r="D198" i="62"/>
  <c r="D9" i="62"/>
  <c r="W202" i="62"/>
  <c r="S202" i="62"/>
  <c r="Q202" i="62"/>
  <c r="J202" i="62"/>
  <c r="I202" i="62"/>
  <c r="R200" i="62"/>
  <c r="L200" i="62"/>
  <c r="U197" i="62"/>
  <c r="R197" i="62"/>
  <c r="L197" i="62"/>
  <c r="H197" i="62"/>
  <c r="U196" i="62"/>
  <c r="R196" i="62"/>
  <c r="L196" i="62"/>
  <c r="H196" i="62"/>
  <c r="U195" i="62"/>
  <c r="R195" i="62"/>
  <c r="L195" i="62"/>
  <c r="H195" i="62"/>
  <c r="U194" i="62"/>
  <c r="R194" i="62"/>
  <c r="L194" i="62"/>
  <c r="H194" i="62"/>
  <c r="U193" i="62"/>
  <c r="R193" i="62"/>
  <c r="L193" i="62"/>
  <c r="H193" i="62"/>
  <c r="V193" i="62" s="1"/>
  <c r="X193" i="62" s="1"/>
  <c r="U192" i="62"/>
  <c r="R192" i="62"/>
  <c r="L192" i="62"/>
  <c r="H192" i="62"/>
  <c r="U191" i="62"/>
  <c r="R191" i="62"/>
  <c r="L191" i="62"/>
  <c r="H191" i="62"/>
  <c r="U190" i="62"/>
  <c r="R190" i="62"/>
  <c r="L190" i="62"/>
  <c r="H190" i="62"/>
  <c r="V190" i="62"/>
  <c r="X190" i="62" s="1"/>
  <c r="U189" i="62"/>
  <c r="R189" i="62"/>
  <c r="L189" i="62"/>
  <c r="H189" i="62"/>
  <c r="U188" i="62"/>
  <c r="R188" i="62"/>
  <c r="L188" i="62"/>
  <c r="H188" i="62"/>
  <c r="U187" i="62"/>
  <c r="R187" i="62"/>
  <c r="L187" i="62"/>
  <c r="H187" i="62"/>
  <c r="U186" i="62"/>
  <c r="R186" i="62"/>
  <c r="L186" i="62"/>
  <c r="H186" i="62"/>
  <c r="U185" i="62"/>
  <c r="R185" i="62"/>
  <c r="L185" i="62"/>
  <c r="H185" i="62"/>
  <c r="U184" i="62"/>
  <c r="R184" i="62"/>
  <c r="L184" i="62"/>
  <c r="H184" i="62"/>
  <c r="U183" i="62"/>
  <c r="R183" i="62"/>
  <c r="L183" i="62"/>
  <c r="H183" i="62"/>
  <c r="U182" i="62"/>
  <c r="R182" i="62"/>
  <c r="L182" i="62"/>
  <c r="H182" i="62"/>
  <c r="V182" i="62"/>
  <c r="X182" i="62" s="1"/>
  <c r="U181" i="62"/>
  <c r="R181" i="62"/>
  <c r="L181" i="62"/>
  <c r="H181" i="62"/>
  <c r="U180" i="62"/>
  <c r="R180" i="62"/>
  <c r="L180" i="62"/>
  <c r="H180" i="62"/>
  <c r="U179" i="62"/>
  <c r="R179" i="62"/>
  <c r="L179" i="62"/>
  <c r="H179" i="62"/>
  <c r="U178" i="62"/>
  <c r="R178" i="62"/>
  <c r="L178" i="62"/>
  <c r="H178" i="62"/>
  <c r="U177" i="62"/>
  <c r="R177" i="62"/>
  <c r="L177" i="62"/>
  <c r="H177" i="62"/>
  <c r="V177" i="62" s="1"/>
  <c r="X177" i="62" s="1"/>
  <c r="U176" i="62"/>
  <c r="R176" i="62"/>
  <c r="L176" i="62"/>
  <c r="H176" i="62"/>
  <c r="U175" i="62"/>
  <c r="R175" i="62"/>
  <c r="L175" i="62"/>
  <c r="H175" i="62"/>
  <c r="U174" i="62"/>
  <c r="R174" i="62"/>
  <c r="L174" i="62"/>
  <c r="H174" i="62"/>
  <c r="V174" i="62"/>
  <c r="X174" i="62" s="1"/>
  <c r="U173" i="62"/>
  <c r="R173" i="62"/>
  <c r="L173" i="62"/>
  <c r="H173" i="62"/>
  <c r="U172" i="62"/>
  <c r="R172" i="62"/>
  <c r="L172" i="62"/>
  <c r="H172" i="62"/>
  <c r="U171" i="62"/>
  <c r="R171" i="62"/>
  <c r="L171" i="62"/>
  <c r="H171" i="62"/>
  <c r="U170" i="62"/>
  <c r="R170" i="62"/>
  <c r="L170" i="62"/>
  <c r="H170" i="62"/>
  <c r="U169" i="62"/>
  <c r="R169" i="62"/>
  <c r="L169" i="62"/>
  <c r="H169" i="62"/>
  <c r="U168" i="62"/>
  <c r="R168" i="62"/>
  <c r="L168" i="62"/>
  <c r="H168" i="62"/>
  <c r="U167" i="62"/>
  <c r="R167" i="62"/>
  <c r="L167" i="62"/>
  <c r="H167" i="62"/>
  <c r="U166" i="62"/>
  <c r="R166" i="62"/>
  <c r="L166" i="62"/>
  <c r="H166" i="62"/>
  <c r="V166" i="62"/>
  <c r="X166" i="62" s="1"/>
  <c r="U165" i="62"/>
  <c r="R165" i="62"/>
  <c r="L165" i="62"/>
  <c r="H165" i="62"/>
  <c r="U164" i="62"/>
  <c r="R164" i="62"/>
  <c r="L164" i="62"/>
  <c r="H164" i="62"/>
  <c r="U163" i="62"/>
  <c r="R163" i="62"/>
  <c r="L163" i="62"/>
  <c r="H163" i="62"/>
  <c r="U162" i="62"/>
  <c r="R162" i="62"/>
  <c r="L162" i="62"/>
  <c r="H162" i="62"/>
  <c r="U161" i="62"/>
  <c r="R161" i="62"/>
  <c r="L161" i="62"/>
  <c r="H161" i="62"/>
  <c r="V161" i="62" s="1"/>
  <c r="X161" i="62" s="1"/>
  <c r="U160" i="62"/>
  <c r="R160" i="62"/>
  <c r="L160" i="62"/>
  <c r="H160" i="62"/>
  <c r="U159" i="62"/>
  <c r="R159" i="62"/>
  <c r="L159" i="62"/>
  <c r="H159" i="62"/>
  <c r="U158" i="62"/>
  <c r="R158" i="62"/>
  <c r="L158" i="62"/>
  <c r="H158" i="62"/>
  <c r="V158" i="62"/>
  <c r="X158" i="62" s="1"/>
  <c r="R157" i="62"/>
  <c r="L157" i="62"/>
  <c r="U156" i="62"/>
  <c r="R156" i="62"/>
  <c r="L156" i="62"/>
  <c r="H156" i="62"/>
  <c r="U155" i="62"/>
  <c r="R155" i="62"/>
  <c r="L155" i="62"/>
  <c r="H155" i="62"/>
  <c r="U154" i="62"/>
  <c r="R154" i="62"/>
  <c r="L154" i="62"/>
  <c r="H154" i="62"/>
  <c r="U153" i="62"/>
  <c r="R153" i="62"/>
  <c r="L153" i="62"/>
  <c r="H153" i="62"/>
  <c r="V153" i="62"/>
  <c r="X153" i="62" s="1"/>
  <c r="U152" i="62"/>
  <c r="R152" i="62"/>
  <c r="L152" i="62"/>
  <c r="H152" i="62"/>
  <c r="U151" i="62"/>
  <c r="R151" i="62"/>
  <c r="V151" i="62" s="1"/>
  <c r="X151" i="62" s="1"/>
  <c r="L151" i="62"/>
  <c r="H151" i="62"/>
  <c r="U150" i="62"/>
  <c r="R150" i="62"/>
  <c r="L150" i="62"/>
  <c r="H150" i="62"/>
  <c r="U149" i="62"/>
  <c r="R149" i="62"/>
  <c r="L149" i="62"/>
  <c r="H149" i="62"/>
  <c r="V149" i="62"/>
  <c r="X149" i="62" s="1"/>
  <c r="U148" i="62"/>
  <c r="R148" i="62"/>
  <c r="L148" i="62"/>
  <c r="H148" i="62"/>
  <c r="U147" i="62"/>
  <c r="R147" i="62"/>
  <c r="L147" i="62"/>
  <c r="H147" i="62"/>
  <c r="U146" i="62"/>
  <c r="R146" i="62"/>
  <c r="L146" i="62"/>
  <c r="H146" i="62"/>
  <c r="U145" i="62"/>
  <c r="R145" i="62"/>
  <c r="L145" i="62"/>
  <c r="H145" i="62"/>
  <c r="V145" i="62"/>
  <c r="X145" i="62" s="1"/>
  <c r="U144" i="62"/>
  <c r="R144" i="62"/>
  <c r="L144" i="62"/>
  <c r="H144" i="62"/>
  <c r="U143" i="62"/>
  <c r="R143" i="62"/>
  <c r="V143" i="62" s="1"/>
  <c r="X143" i="62" s="1"/>
  <c r="L143" i="62"/>
  <c r="H143" i="62"/>
  <c r="U142" i="62"/>
  <c r="R142" i="62"/>
  <c r="L142" i="62"/>
  <c r="H142" i="62"/>
  <c r="V142" i="62"/>
  <c r="X142" i="62" s="1"/>
  <c r="R141" i="62"/>
  <c r="L141" i="62"/>
  <c r="U140" i="62"/>
  <c r="R140" i="62"/>
  <c r="L140" i="62"/>
  <c r="H140" i="62"/>
  <c r="U139" i="62"/>
  <c r="R139" i="62"/>
  <c r="L139" i="62"/>
  <c r="H139" i="62"/>
  <c r="U138" i="62"/>
  <c r="R138" i="62"/>
  <c r="L138" i="62"/>
  <c r="H138" i="62"/>
  <c r="U137" i="62"/>
  <c r="R137" i="62"/>
  <c r="L137" i="62"/>
  <c r="H137" i="62"/>
  <c r="V137" i="62"/>
  <c r="X137" i="62" s="1"/>
  <c r="U136" i="62"/>
  <c r="R136" i="62"/>
  <c r="L136" i="62"/>
  <c r="H136" i="62"/>
  <c r="U135" i="62"/>
  <c r="R135" i="62"/>
  <c r="V135" i="62" s="1"/>
  <c r="X135" i="62" s="1"/>
  <c r="L135" i="62"/>
  <c r="H135" i="62"/>
  <c r="U134" i="62"/>
  <c r="R134" i="62"/>
  <c r="L134" i="62"/>
  <c r="H134" i="62"/>
  <c r="U133" i="62"/>
  <c r="R133" i="62"/>
  <c r="L133" i="62"/>
  <c r="H133" i="62"/>
  <c r="V133" i="62"/>
  <c r="X133" i="62" s="1"/>
  <c r="R132" i="62"/>
  <c r="L132" i="62"/>
  <c r="U131" i="62"/>
  <c r="R131" i="62"/>
  <c r="L131" i="62"/>
  <c r="H131" i="62"/>
  <c r="U130" i="62"/>
  <c r="R130" i="62"/>
  <c r="L130" i="62"/>
  <c r="H130" i="62"/>
  <c r="U129" i="62"/>
  <c r="R129" i="62"/>
  <c r="L129" i="62"/>
  <c r="H129" i="62"/>
  <c r="U128" i="62"/>
  <c r="R128" i="62"/>
  <c r="L128" i="62"/>
  <c r="H128" i="62"/>
  <c r="V128" i="62" s="1"/>
  <c r="X128" i="62" s="1"/>
  <c r="U127" i="62"/>
  <c r="R127" i="62"/>
  <c r="L127" i="62"/>
  <c r="H127" i="62"/>
  <c r="V127" i="62" s="1"/>
  <c r="X127" i="62" s="1"/>
  <c r="U126" i="62"/>
  <c r="R126" i="62"/>
  <c r="V126" i="62" s="1"/>
  <c r="X126" i="62" s="1"/>
  <c r="L126" i="62"/>
  <c r="H126" i="62"/>
  <c r="U125" i="62"/>
  <c r="R125" i="62"/>
  <c r="L125" i="62"/>
  <c r="H125" i="62"/>
  <c r="U124" i="62"/>
  <c r="R124" i="62"/>
  <c r="L124" i="62"/>
  <c r="H124" i="62"/>
  <c r="U123" i="62"/>
  <c r="R123" i="62"/>
  <c r="L123" i="62"/>
  <c r="H123" i="62"/>
  <c r="U122" i="62"/>
  <c r="R122" i="62"/>
  <c r="L122" i="62"/>
  <c r="H122" i="62"/>
  <c r="U121" i="62"/>
  <c r="R121" i="62"/>
  <c r="L121" i="62"/>
  <c r="H121" i="62"/>
  <c r="U120" i="62"/>
  <c r="R120" i="62"/>
  <c r="L120" i="62"/>
  <c r="H120" i="62"/>
  <c r="V120" i="62"/>
  <c r="X120" i="62" s="1"/>
  <c r="U119" i="62"/>
  <c r="R119" i="62"/>
  <c r="L119" i="62"/>
  <c r="H119" i="62"/>
  <c r="V119" i="62" s="1"/>
  <c r="X119" i="62" s="1"/>
  <c r="R118" i="62"/>
  <c r="L118" i="62"/>
  <c r="U117" i="62"/>
  <c r="R117" i="62"/>
  <c r="V117" i="62" s="1"/>
  <c r="X117" i="62" s="1"/>
  <c r="L117" i="62"/>
  <c r="H117" i="62"/>
  <c r="U116" i="62"/>
  <c r="R116" i="62"/>
  <c r="L116" i="62"/>
  <c r="H116" i="62"/>
  <c r="U115" i="62"/>
  <c r="R115" i="62"/>
  <c r="L115" i="62"/>
  <c r="H115" i="62"/>
  <c r="V115" i="62"/>
  <c r="X115" i="62" s="1"/>
  <c r="U114" i="62"/>
  <c r="R114" i="62"/>
  <c r="L114" i="62"/>
  <c r="H114" i="62"/>
  <c r="U113" i="62"/>
  <c r="R113" i="62"/>
  <c r="L113" i="62"/>
  <c r="H113" i="62"/>
  <c r="U112" i="62"/>
  <c r="R112" i="62"/>
  <c r="L112" i="62"/>
  <c r="H112" i="62"/>
  <c r="U111" i="62"/>
  <c r="R111" i="62"/>
  <c r="L111" i="62"/>
  <c r="H111" i="62"/>
  <c r="U110" i="62"/>
  <c r="R110" i="62"/>
  <c r="L110" i="62"/>
  <c r="H110" i="62"/>
  <c r="V110" i="62"/>
  <c r="X110" i="62" s="1"/>
  <c r="U109" i="62"/>
  <c r="R109" i="62"/>
  <c r="L109" i="62"/>
  <c r="H109" i="62"/>
  <c r="V109" i="62" s="1"/>
  <c r="X109" i="62" s="1"/>
  <c r="U108" i="62"/>
  <c r="R108" i="62"/>
  <c r="L108" i="62"/>
  <c r="H108" i="62"/>
  <c r="R107" i="62"/>
  <c r="L107" i="62"/>
  <c r="U106" i="62"/>
  <c r="R106" i="62"/>
  <c r="V106" i="62" s="1"/>
  <c r="X106" i="62" s="1"/>
  <c r="L106" i="62"/>
  <c r="H106" i="62"/>
  <c r="U105" i="62"/>
  <c r="R105" i="62"/>
  <c r="L105" i="62"/>
  <c r="H105" i="62"/>
  <c r="U104" i="62"/>
  <c r="R104" i="62"/>
  <c r="L104" i="62"/>
  <c r="H104" i="62"/>
  <c r="U103" i="62"/>
  <c r="R103" i="62"/>
  <c r="L103" i="62"/>
  <c r="H103" i="62"/>
  <c r="U102" i="62"/>
  <c r="R102" i="62"/>
  <c r="L102" i="62"/>
  <c r="H102" i="62"/>
  <c r="V102" i="62"/>
  <c r="X102" i="62" s="1"/>
  <c r="U101" i="62"/>
  <c r="R101" i="62"/>
  <c r="L101" i="62"/>
  <c r="H101" i="62"/>
  <c r="U100" i="62"/>
  <c r="R100" i="62"/>
  <c r="L100" i="62"/>
  <c r="H100" i="62"/>
  <c r="U99" i="62"/>
  <c r="R99" i="62"/>
  <c r="L99" i="62"/>
  <c r="H99" i="62"/>
  <c r="U98" i="62"/>
  <c r="R98" i="62"/>
  <c r="L98" i="62"/>
  <c r="H98" i="62"/>
  <c r="U97" i="62"/>
  <c r="R97" i="62"/>
  <c r="L97" i="62"/>
  <c r="H97" i="62"/>
  <c r="U96" i="62"/>
  <c r="R96" i="62"/>
  <c r="L96" i="62"/>
  <c r="H96" i="62"/>
  <c r="U95" i="62"/>
  <c r="R95" i="62"/>
  <c r="L95" i="62"/>
  <c r="H95" i="62"/>
  <c r="U94" i="62"/>
  <c r="R94" i="62"/>
  <c r="L94" i="62"/>
  <c r="H94" i="62"/>
  <c r="V94" i="62"/>
  <c r="X94" i="62" s="1"/>
  <c r="U93" i="62"/>
  <c r="R93" i="62"/>
  <c r="L93" i="62"/>
  <c r="H93" i="62"/>
  <c r="V93" i="62" s="1"/>
  <c r="X93" i="62" s="1"/>
  <c r="U92" i="62"/>
  <c r="R92" i="62"/>
  <c r="L92" i="62"/>
  <c r="H92" i="62"/>
  <c r="V92" i="62" s="1"/>
  <c r="X92" i="62" s="1"/>
  <c r="U91" i="62"/>
  <c r="R91" i="62"/>
  <c r="L91" i="62"/>
  <c r="H91" i="62"/>
  <c r="V91" i="62" s="1"/>
  <c r="X91" i="62" s="1"/>
  <c r="U90" i="62"/>
  <c r="R90" i="62"/>
  <c r="V90" i="62" s="1"/>
  <c r="X90" i="62" s="1"/>
  <c r="L90" i="62"/>
  <c r="H90" i="62"/>
  <c r="U89" i="62"/>
  <c r="R89" i="62"/>
  <c r="L89" i="62"/>
  <c r="H89" i="62"/>
  <c r="R88" i="62"/>
  <c r="L88" i="62"/>
  <c r="U87" i="62"/>
  <c r="R87" i="62"/>
  <c r="L87" i="62"/>
  <c r="H87" i="62"/>
  <c r="U86" i="62"/>
  <c r="R86" i="62"/>
  <c r="L86" i="62"/>
  <c r="H86" i="62"/>
  <c r="U85" i="62"/>
  <c r="R85" i="62"/>
  <c r="L85" i="62"/>
  <c r="H85" i="62"/>
  <c r="U84" i="62"/>
  <c r="R84" i="62"/>
  <c r="L84" i="62"/>
  <c r="H84" i="62"/>
  <c r="V84" i="62"/>
  <c r="X84" i="62" s="1"/>
  <c r="U83" i="62"/>
  <c r="R83" i="62"/>
  <c r="L83" i="62"/>
  <c r="H83" i="62"/>
  <c r="U82" i="62"/>
  <c r="R82" i="62"/>
  <c r="L82" i="62"/>
  <c r="H82" i="62"/>
  <c r="U81" i="62"/>
  <c r="R81" i="62"/>
  <c r="L81" i="62"/>
  <c r="H81" i="62"/>
  <c r="U80" i="62"/>
  <c r="R80" i="62"/>
  <c r="L80" i="62"/>
  <c r="H80" i="62"/>
  <c r="U79" i="62"/>
  <c r="R79" i="62"/>
  <c r="L79" i="62"/>
  <c r="H79" i="62"/>
  <c r="U78" i="62"/>
  <c r="R78" i="62"/>
  <c r="L78" i="62"/>
  <c r="H78" i="62"/>
  <c r="U77" i="62"/>
  <c r="R77" i="62"/>
  <c r="L77" i="62"/>
  <c r="H77" i="62"/>
  <c r="U76" i="62"/>
  <c r="R76" i="62"/>
  <c r="L76" i="62"/>
  <c r="H76" i="62"/>
  <c r="V76" i="62"/>
  <c r="X76" i="62" s="1"/>
  <c r="U75" i="62"/>
  <c r="R75" i="62"/>
  <c r="L75" i="62"/>
  <c r="H75" i="62"/>
  <c r="V75" i="62" s="1"/>
  <c r="X75" i="62" s="1"/>
  <c r="U74" i="62"/>
  <c r="R74" i="62"/>
  <c r="L74" i="62"/>
  <c r="H74" i="62"/>
  <c r="V74" i="62" s="1"/>
  <c r="X74" i="62" s="1"/>
  <c r="R73" i="62"/>
  <c r="L73" i="62"/>
  <c r="U72" i="62"/>
  <c r="R72" i="62"/>
  <c r="L72" i="62"/>
  <c r="H72" i="62"/>
  <c r="U71" i="62"/>
  <c r="R71" i="62"/>
  <c r="L71" i="62"/>
  <c r="H71" i="62"/>
  <c r="U70" i="62"/>
  <c r="R70" i="62"/>
  <c r="L70" i="62"/>
  <c r="H70" i="62"/>
  <c r="U69" i="62"/>
  <c r="R69" i="62"/>
  <c r="L69" i="62"/>
  <c r="H69" i="62"/>
  <c r="U68" i="62"/>
  <c r="R68" i="62"/>
  <c r="L68" i="62"/>
  <c r="H68" i="62"/>
  <c r="V68" i="62"/>
  <c r="X68" i="62" s="1"/>
  <c r="R67" i="62"/>
  <c r="L67" i="62"/>
  <c r="U66" i="62"/>
  <c r="R66" i="62"/>
  <c r="L66" i="62"/>
  <c r="H66" i="62"/>
  <c r="U65" i="62"/>
  <c r="R65" i="62"/>
  <c r="L65" i="62"/>
  <c r="H65" i="62"/>
  <c r="R64" i="62"/>
  <c r="L64" i="62"/>
  <c r="U63" i="62"/>
  <c r="R63" i="62"/>
  <c r="L63" i="62"/>
  <c r="H63" i="62"/>
  <c r="R62" i="62"/>
  <c r="L62" i="62"/>
  <c r="U61" i="62"/>
  <c r="R61" i="62"/>
  <c r="L61" i="62"/>
  <c r="H61" i="62"/>
  <c r="U60" i="62"/>
  <c r="R60" i="62"/>
  <c r="L60" i="62"/>
  <c r="H60" i="62"/>
  <c r="U59" i="62"/>
  <c r="R59" i="62"/>
  <c r="L59" i="62"/>
  <c r="H59" i="62"/>
  <c r="U58" i="62"/>
  <c r="R58" i="62"/>
  <c r="L58" i="62"/>
  <c r="H58" i="62"/>
  <c r="U57" i="62"/>
  <c r="R57" i="62"/>
  <c r="L57" i="62"/>
  <c r="H57" i="62"/>
  <c r="U56" i="62"/>
  <c r="R56" i="62"/>
  <c r="L56" i="62"/>
  <c r="H56" i="62"/>
  <c r="U55" i="62"/>
  <c r="R55" i="62"/>
  <c r="L55" i="62"/>
  <c r="H55" i="62"/>
  <c r="U54" i="62"/>
  <c r="R54" i="62"/>
  <c r="L54" i="62"/>
  <c r="H54" i="62"/>
  <c r="R53" i="62"/>
  <c r="L53" i="62"/>
  <c r="U52" i="62"/>
  <c r="R52" i="62"/>
  <c r="V52" i="62" s="1"/>
  <c r="X52" i="62" s="1"/>
  <c r="L52" i="62"/>
  <c r="H52" i="62"/>
  <c r="U51" i="62"/>
  <c r="R51" i="62"/>
  <c r="L51" i="62"/>
  <c r="H51" i="62"/>
  <c r="U50" i="62"/>
  <c r="R50" i="62"/>
  <c r="L50" i="62"/>
  <c r="H50" i="62"/>
  <c r="U49" i="62"/>
  <c r="R49" i="62"/>
  <c r="L49" i="62"/>
  <c r="H49" i="62"/>
  <c r="U48" i="62"/>
  <c r="R48" i="62"/>
  <c r="L48" i="62"/>
  <c r="H48" i="62"/>
  <c r="V48" i="62"/>
  <c r="X48" i="62" s="1"/>
  <c r="U47" i="62"/>
  <c r="R47" i="62"/>
  <c r="L47" i="62"/>
  <c r="H47" i="62"/>
  <c r="U46" i="62"/>
  <c r="R46" i="62"/>
  <c r="L46" i="62"/>
  <c r="H46" i="62"/>
  <c r="U45" i="62"/>
  <c r="R45" i="62"/>
  <c r="L45" i="62"/>
  <c r="H45" i="62"/>
  <c r="U44" i="62"/>
  <c r="R44" i="62"/>
  <c r="L44" i="62"/>
  <c r="H44" i="62"/>
  <c r="U43" i="62"/>
  <c r="R43" i="62"/>
  <c r="L43" i="62"/>
  <c r="H43" i="62"/>
  <c r="U42" i="62"/>
  <c r="R42" i="62"/>
  <c r="L42" i="62"/>
  <c r="H42" i="62"/>
  <c r="U41" i="62"/>
  <c r="R41" i="62"/>
  <c r="L41" i="62"/>
  <c r="H41" i="62"/>
  <c r="U40" i="62"/>
  <c r="R40" i="62"/>
  <c r="L40" i="62"/>
  <c r="H40" i="62"/>
  <c r="V40" i="62"/>
  <c r="X40" i="62" s="1"/>
  <c r="U39" i="62"/>
  <c r="R39" i="62"/>
  <c r="L39" i="62"/>
  <c r="H39" i="62"/>
  <c r="V39" i="62" s="1"/>
  <c r="X39" i="62" s="1"/>
  <c r="U38" i="62"/>
  <c r="R38" i="62"/>
  <c r="L38" i="62"/>
  <c r="H38" i="62"/>
  <c r="U37" i="62"/>
  <c r="R37" i="62"/>
  <c r="L37" i="62"/>
  <c r="H37" i="62"/>
  <c r="U36" i="62"/>
  <c r="R36" i="62"/>
  <c r="L36" i="62"/>
  <c r="H36" i="62"/>
  <c r="U35" i="62"/>
  <c r="R35" i="62"/>
  <c r="L35" i="62"/>
  <c r="H35" i="62"/>
  <c r="U34" i="62"/>
  <c r="R34" i="62"/>
  <c r="L34" i="62"/>
  <c r="H34" i="62"/>
  <c r="U33" i="62"/>
  <c r="R33" i="62"/>
  <c r="L33" i="62"/>
  <c r="H33" i="62"/>
  <c r="U32" i="62"/>
  <c r="R32" i="62"/>
  <c r="L32" i="62"/>
  <c r="H32" i="62"/>
  <c r="U31" i="62"/>
  <c r="R31" i="62"/>
  <c r="L31" i="62"/>
  <c r="H31" i="62"/>
  <c r="U30" i="62"/>
  <c r="R30" i="62"/>
  <c r="L30" i="62"/>
  <c r="H30" i="62"/>
  <c r="U29" i="62"/>
  <c r="R29" i="62"/>
  <c r="L29" i="62"/>
  <c r="H29" i="62"/>
  <c r="U28" i="62"/>
  <c r="R28" i="62"/>
  <c r="L28" i="62"/>
  <c r="H28" i="62"/>
  <c r="U27" i="62"/>
  <c r="R27" i="62"/>
  <c r="L27" i="62"/>
  <c r="H27" i="62"/>
  <c r="U26" i="62"/>
  <c r="R26" i="62"/>
  <c r="L26" i="62"/>
  <c r="H26" i="62"/>
  <c r="U25" i="62"/>
  <c r="R25" i="62"/>
  <c r="L25" i="62"/>
  <c r="H25" i="62"/>
  <c r="U24" i="62"/>
  <c r="R24" i="62"/>
  <c r="L24" i="62"/>
  <c r="H24" i="62"/>
  <c r="U23" i="62"/>
  <c r="R23" i="62"/>
  <c r="L23" i="62"/>
  <c r="H23" i="62"/>
  <c r="U22" i="62"/>
  <c r="R22" i="62"/>
  <c r="L22" i="62"/>
  <c r="H22" i="62"/>
  <c r="U21" i="62"/>
  <c r="R21" i="62"/>
  <c r="L21" i="62"/>
  <c r="H21" i="62"/>
  <c r="V21" i="62" s="1"/>
  <c r="X21" i="62" s="1"/>
  <c r="U20" i="62"/>
  <c r="R20" i="62"/>
  <c r="L20" i="62"/>
  <c r="H20" i="62"/>
  <c r="U19" i="62"/>
  <c r="R19" i="62"/>
  <c r="L19" i="62"/>
  <c r="H19" i="62"/>
  <c r="U18" i="62"/>
  <c r="R18" i="62"/>
  <c r="L18" i="62"/>
  <c r="H18" i="62"/>
  <c r="U17" i="62"/>
  <c r="R17" i="62"/>
  <c r="L17" i="62"/>
  <c r="H17" i="62"/>
  <c r="U16" i="62"/>
  <c r="R16" i="62"/>
  <c r="L16" i="62"/>
  <c r="H16" i="62"/>
  <c r="U15" i="62"/>
  <c r="R15" i="62"/>
  <c r="L15" i="62"/>
  <c r="H15" i="62"/>
  <c r="U14" i="62"/>
  <c r="R14" i="62"/>
  <c r="L14" i="62"/>
  <c r="H14" i="62"/>
  <c r="U13" i="62"/>
  <c r="R13" i="62"/>
  <c r="L13" i="62"/>
  <c r="H13" i="62"/>
  <c r="U12" i="62"/>
  <c r="R12" i="62"/>
  <c r="L12" i="62"/>
  <c r="H12" i="62"/>
  <c r="U11" i="62"/>
  <c r="R11" i="62"/>
  <c r="L11" i="62"/>
  <c r="H11" i="62"/>
  <c r="U10" i="62"/>
  <c r="R10" i="62"/>
  <c r="L10" i="62"/>
  <c r="H10" i="62"/>
  <c r="U9" i="62"/>
  <c r="R9" i="62"/>
  <c r="L9" i="62"/>
  <c r="H9" i="62"/>
  <c r="X202" i="63" l="1"/>
  <c r="V198" i="62"/>
  <c r="X198" i="62" s="1"/>
  <c r="V170" i="62"/>
  <c r="X170" i="62" s="1"/>
  <c r="V186" i="62"/>
  <c r="X186" i="62" s="1"/>
  <c r="V185" i="62"/>
  <c r="X185" i="62" s="1"/>
  <c r="V136" i="62"/>
  <c r="X136" i="62" s="1"/>
  <c r="V144" i="62"/>
  <c r="X144" i="62" s="1"/>
  <c r="V152" i="62"/>
  <c r="X152" i="62" s="1"/>
  <c r="V176" i="62"/>
  <c r="X176" i="62" s="1"/>
  <c r="V184" i="62"/>
  <c r="X184" i="62" s="1"/>
  <c r="V192" i="62"/>
  <c r="X192" i="62" s="1"/>
  <c r="V169" i="62"/>
  <c r="X169" i="62" s="1"/>
  <c r="V168" i="62"/>
  <c r="X168" i="62" s="1"/>
  <c r="V160" i="62"/>
  <c r="X160" i="62" s="1"/>
  <c r="V56" i="62"/>
  <c r="X56" i="62" s="1"/>
  <c r="V55" i="62"/>
  <c r="X55" i="62" s="1"/>
  <c r="V54" i="62"/>
  <c r="X54" i="62" s="1"/>
  <c r="V38" i="62"/>
  <c r="X38" i="62" s="1"/>
  <c r="V37" i="62"/>
  <c r="X37" i="62" s="1"/>
  <c r="V32" i="62"/>
  <c r="X32" i="62" s="1"/>
  <c r="V24" i="62"/>
  <c r="X24" i="62" s="1"/>
  <c r="V23" i="62"/>
  <c r="X23" i="62" s="1"/>
  <c r="V22" i="62"/>
  <c r="X22" i="62" s="1"/>
  <c r="V16" i="62"/>
  <c r="X16" i="62" s="1"/>
  <c r="V108" i="62"/>
  <c r="X108" i="62" s="1"/>
  <c r="V72" i="62"/>
  <c r="X72" i="62" s="1"/>
  <c r="V36" i="62"/>
  <c r="X36" i="62" s="1"/>
  <c r="V20" i="62"/>
  <c r="X20" i="62" s="1"/>
  <c r="V12" i="62"/>
  <c r="X12" i="62" s="1"/>
  <c r="V13" i="62"/>
  <c r="X13" i="62" s="1"/>
  <c r="V14" i="62"/>
  <c r="X14" i="62" s="1"/>
  <c r="V15" i="62"/>
  <c r="X15" i="62" s="1"/>
  <c r="V28" i="62"/>
  <c r="X28" i="62" s="1"/>
  <c r="V29" i="62"/>
  <c r="X29" i="62" s="1"/>
  <c r="V30" i="62"/>
  <c r="X30" i="62" s="1"/>
  <c r="V31" i="62"/>
  <c r="X31" i="62" s="1"/>
  <c r="V44" i="62"/>
  <c r="X44" i="62" s="1"/>
  <c r="V45" i="62"/>
  <c r="X45" i="62" s="1"/>
  <c r="V46" i="62"/>
  <c r="X46" i="62" s="1"/>
  <c r="V47" i="62"/>
  <c r="X47" i="62" s="1"/>
  <c r="V60" i="62"/>
  <c r="X60" i="62" s="1"/>
  <c r="V61" i="62"/>
  <c r="X61" i="62" s="1"/>
  <c r="V63" i="62"/>
  <c r="X63" i="62" s="1"/>
  <c r="V65" i="62"/>
  <c r="X65" i="62" s="1"/>
  <c r="V66" i="62"/>
  <c r="X66" i="62" s="1"/>
  <c r="V80" i="62"/>
  <c r="X80" i="62" s="1"/>
  <c r="V81" i="62"/>
  <c r="X81" i="62" s="1"/>
  <c r="V82" i="62"/>
  <c r="X82" i="62" s="1"/>
  <c r="V83" i="62"/>
  <c r="X83" i="62" s="1"/>
  <c r="V98" i="62"/>
  <c r="X98" i="62" s="1"/>
  <c r="V99" i="62"/>
  <c r="X99" i="62" s="1"/>
  <c r="V100" i="62"/>
  <c r="X100" i="62" s="1"/>
  <c r="V101" i="62"/>
  <c r="X101" i="62" s="1"/>
  <c r="V113" i="62"/>
  <c r="X113" i="62" s="1"/>
  <c r="V114" i="62"/>
  <c r="X114" i="62" s="1"/>
  <c r="V122" i="62"/>
  <c r="X122" i="62" s="1"/>
  <c r="V123" i="62"/>
  <c r="X123" i="62" s="1"/>
  <c r="V130" i="62"/>
  <c r="X130" i="62" s="1"/>
  <c r="V131" i="62"/>
  <c r="X131" i="62" s="1"/>
  <c r="V139" i="62"/>
  <c r="X139" i="62" s="1"/>
  <c r="V140" i="62"/>
  <c r="X140" i="62" s="1"/>
  <c r="V147" i="62"/>
  <c r="X147" i="62" s="1"/>
  <c r="V148" i="62"/>
  <c r="X148" i="62" s="1"/>
  <c r="V155" i="62"/>
  <c r="X155" i="62" s="1"/>
  <c r="V156" i="62"/>
  <c r="X156" i="62" s="1"/>
  <c r="V164" i="62"/>
  <c r="X164" i="62" s="1"/>
  <c r="V165" i="62"/>
  <c r="X165" i="62" s="1"/>
  <c r="V172" i="62"/>
  <c r="X172" i="62" s="1"/>
  <c r="V173" i="62"/>
  <c r="X173" i="62" s="1"/>
  <c r="V180" i="62"/>
  <c r="X180" i="62" s="1"/>
  <c r="V181" i="62"/>
  <c r="X181" i="62" s="1"/>
  <c r="V188" i="62"/>
  <c r="X188" i="62" s="1"/>
  <c r="V189" i="62"/>
  <c r="X189" i="62" s="1"/>
  <c r="V196" i="62"/>
  <c r="X196" i="62" s="1"/>
  <c r="V197" i="62"/>
  <c r="X197" i="62" s="1"/>
  <c r="R202" i="62"/>
  <c r="V9" i="62"/>
  <c r="X9" i="62" s="1"/>
  <c r="V10" i="62"/>
  <c r="X10" i="62" s="1"/>
  <c r="V11" i="62"/>
  <c r="X11" i="62" s="1"/>
  <c r="V17" i="62"/>
  <c r="X17" i="62" s="1"/>
  <c r="V18" i="62"/>
  <c r="X18" i="62" s="1"/>
  <c r="V19" i="62"/>
  <c r="X19" i="62" s="1"/>
  <c r="V25" i="62"/>
  <c r="X25" i="62" s="1"/>
  <c r="V26" i="62"/>
  <c r="X26" i="62" s="1"/>
  <c r="V27" i="62"/>
  <c r="X27" i="62" s="1"/>
  <c r="V33" i="62"/>
  <c r="X33" i="62" s="1"/>
  <c r="V34" i="62"/>
  <c r="X34" i="62" s="1"/>
  <c r="V35" i="62"/>
  <c r="X35" i="62" s="1"/>
  <c r="V41" i="62"/>
  <c r="X41" i="62" s="1"/>
  <c r="V42" i="62"/>
  <c r="X42" i="62" s="1"/>
  <c r="V43" i="62"/>
  <c r="X43" i="62" s="1"/>
  <c r="V49" i="62"/>
  <c r="X49" i="62" s="1"/>
  <c r="V50" i="62"/>
  <c r="X50" i="62" s="1"/>
  <c r="V51" i="62"/>
  <c r="X51" i="62" s="1"/>
  <c r="V57" i="62"/>
  <c r="X57" i="62" s="1"/>
  <c r="V58" i="62"/>
  <c r="X58" i="62" s="1"/>
  <c r="V59" i="62"/>
  <c r="X59" i="62" s="1"/>
  <c r="V69" i="62"/>
  <c r="X69" i="62" s="1"/>
  <c r="V70" i="62"/>
  <c r="X70" i="62" s="1"/>
  <c r="V71" i="62"/>
  <c r="X71" i="62" s="1"/>
  <c r="V77" i="62"/>
  <c r="X77" i="62" s="1"/>
  <c r="V78" i="62"/>
  <c r="X78" i="62" s="1"/>
  <c r="V79" i="62"/>
  <c r="X79" i="62" s="1"/>
  <c r="V85" i="62"/>
  <c r="X85" i="62" s="1"/>
  <c r="V86" i="62"/>
  <c r="X86" i="62" s="1"/>
  <c r="V87" i="62"/>
  <c r="X87" i="62" s="1"/>
  <c r="V89" i="62"/>
  <c r="X89" i="62" s="1"/>
  <c r="V95" i="62"/>
  <c r="X95" i="62" s="1"/>
  <c r="V96" i="62"/>
  <c r="X96" i="62" s="1"/>
  <c r="V97" i="62"/>
  <c r="X97" i="62" s="1"/>
  <c r="V103" i="62"/>
  <c r="X103" i="62" s="1"/>
  <c r="V104" i="62"/>
  <c r="X104" i="62" s="1"/>
  <c r="V105" i="62"/>
  <c r="X105" i="62" s="1"/>
  <c r="V111" i="62"/>
  <c r="X111" i="62" s="1"/>
  <c r="V112" i="62"/>
  <c r="X112" i="62" s="1"/>
  <c r="V116" i="62"/>
  <c r="X116" i="62" s="1"/>
  <c r="V121" i="62"/>
  <c r="X121" i="62" s="1"/>
  <c r="V125" i="62"/>
  <c r="X125" i="62" s="1"/>
  <c r="V129" i="62"/>
  <c r="X129" i="62" s="1"/>
  <c r="V134" i="62"/>
  <c r="X134" i="62" s="1"/>
  <c r="V138" i="62"/>
  <c r="X138" i="62" s="1"/>
  <c r="V146" i="62"/>
  <c r="X146" i="62" s="1"/>
  <c r="V150" i="62"/>
  <c r="X150" i="62" s="1"/>
  <c r="V154" i="62"/>
  <c r="X154" i="62" s="1"/>
  <c r="V159" i="62"/>
  <c r="X159" i="62" s="1"/>
  <c r="V163" i="62"/>
  <c r="X163" i="62" s="1"/>
  <c r="V167" i="62"/>
  <c r="X167" i="62" s="1"/>
  <c r="V171" i="62"/>
  <c r="X171" i="62" s="1"/>
  <c r="V175" i="62"/>
  <c r="X175" i="62" s="1"/>
  <c r="V179" i="62"/>
  <c r="X179" i="62" s="1"/>
  <c r="V183" i="62"/>
  <c r="X183" i="62" s="1"/>
  <c r="V187" i="62"/>
  <c r="X187" i="62" s="1"/>
  <c r="V191" i="62"/>
  <c r="X191" i="62" s="1"/>
  <c r="V195" i="62"/>
  <c r="X195" i="62" s="1"/>
  <c r="D202" i="62"/>
  <c r="H149" i="61"/>
  <c r="D10" i="61"/>
  <c r="D11" i="61"/>
  <c r="D12" i="61"/>
  <c r="D13" i="61"/>
  <c r="D14" i="61"/>
  <c r="D15" i="61"/>
  <c r="D16" i="61"/>
  <c r="D17" i="61"/>
  <c r="D18" i="61"/>
  <c r="D19" i="61"/>
  <c r="D20" i="61"/>
  <c r="D21" i="61"/>
  <c r="D22" i="61"/>
  <c r="D23" i="61"/>
  <c r="D24" i="61"/>
  <c r="D25" i="61"/>
  <c r="D26" i="61"/>
  <c r="D27" i="61"/>
  <c r="D28" i="61"/>
  <c r="D29" i="61"/>
  <c r="D30" i="61"/>
  <c r="D31" i="61"/>
  <c r="D32" i="61"/>
  <c r="D33" i="61"/>
  <c r="D34" i="61"/>
  <c r="D35" i="61"/>
  <c r="D36" i="61"/>
  <c r="D37" i="61"/>
  <c r="D38" i="61"/>
  <c r="D39" i="61"/>
  <c r="D40" i="61"/>
  <c r="D41" i="61"/>
  <c r="D42" i="61"/>
  <c r="D43" i="61"/>
  <c r="D44" i="61"/>
  <c r="D45" i="61"/>
  <c r="D46" i="61"/>
  <c r="D47" i="61"/>
  <c r="D48" i="61"/>
  <c r="D49" i="61"/>
  <c r="D50" i="61"/>
  <c r="D51" i="61"/>
  <c r="D52" i="61"/>
  <c r="D53" i="61"/>
  <c r="D54" i="61"/>
  <c r="D55" i="61"/>
  <c r="D56" i="61"/>
  <c r="D57" i="61"/>
  <c r="D58" i="61"/>
  <c r="D59" i="61"/>
  <c r="D60" i="61"/>
  <c r="D61" i="61"/>
  <c r="D62" i="61"/>
  <c r="D63" i="61"/>
  <c r="D64" i="61"/>
  <c r="D65" i="61"/>
  <c r="D66" i="61"/>
  <c r="D67" i="61"/>
  <c r="D68" i="61"/>
  <c r="D69" i="61"/>
  <c r="D70" i="61"/>
  <c r="D71" i="61"/>
  <c r="D72" i="61"/>
  <c r="D73" i="61"/>
  <c r="D74" i="61"/>
  <c r="D75" i="61"/>
  <c r="D76" i="61"/>
  <c r="D77" i="61"/>
  <c r="D78" i="61"/>
  <c r="D79" i="61"/>
  <c r="D80" i="61"/>
  <c r="D81" i="61"/>
  <c r="D82" i="61"/>
  <c r="D83" i="61"/>
  <c r="D84" i="61"/>
  <c r="D85" i="61"/>
  <c r="D86" i="61"/>
  <c r="D87" i="61"/>
  <c r="D88" i="61"/>
  <c r="D89" i="61"/>
  <c r="D90" i="61"/>
  <c r="D91" i="61"/>
  <c r="D92" i="61"/>
  <c r="D93" i="61"/>
  <c r="D94" i="61"/>
  <c r="D95" i="61"/>
  <c r="D96" i="61"/>
  <c r="D97" i="61"/>
  <c r="D98" i="61"/>
  <c r="D99" i="61"/>
  <c r="D100" i="61"/>
  <c r="D101" i="61"/>
  <c r="D102" i="61"/>
  <c r="D103" i="61"/>
  <c r="D104" i="61"/>
  <c r="D105" i="61"/>
  <c r="D106" i="61"/>
  <c r="D107" i="61"/>
  <c r="D108" i="61"/>
  <c r="D109" i="61"/>
  <c r="D110" i="61"/>
  <c r="D111" i="61"/>
  <c r="D112" i="61"/>
  <c r="D113" i="61"/>
  <c r="D114" i="61"/>
  <c r="D115" i="61"/>
  <c r="D116" i="61"/>
  <c r="D117" i="61"/>
  <c r="D118" i="61"/>
  <c r="D119" i="61"/>
  <c r="D120" i="61"/>
  <c r="D121" i="61"/>
  <c r="D122" i="61"/>
  <c r="D123" i="61"/>
  <c r="D124" i="61"/>
  <c r="D125" i="61"/>
  <c r="D126" i="61"/>
  <c r="D127" i="61"/>
  <c r="D128" i="61"/>
  <c r="D129" i="61"/>
  <c r="D130" i="61"/>
  <c r="D131" i="61"/>
  <c r="D132" i="61"/>
  <c r="D133" i="61"/>
  <c r="D134" i="61"/>
  <c r="D135" i="61"/>
  <c r="D136" i="61"/>
  <c r="D137" i="61"/>
  <c r="D138" i="61"/>
  <c r="D139" i="61"/>
  <c r="D140" i="61"/>
  <c r="D141" i="61"/>
  <c r="D142" i="61"/>
  <c r="D143" i="61"/>
  <c r="D144" i="61"/>
  <c r="D145" i="61"/>
  <c r="D146" i="61"/>
  <c r="D147" i="61"/>
  <c r="D148" i="61"/>
  <c r="D149" i="61"/>
  <c r="D150" i="61"/>
  <c r="D151" i="61"/>
  <c r="D152" i="61"/>
  <c r="D153" i="61"/>
  <c r="D154" i="61"/>
  <c r="D155" i="61"/>
  <c r="D156" i="61"/>
  <c r="D157" i="61"/>
  <c r="D158" i="61"/>
  <c r="D159" i="61"/>
  <c r="D160" i="61"/>
  <c r="D161" i="61"/>
  <c r="D162" i="61"/>
  <c r="D163" i="61"/>
  <c r="D164" i="61"/>
  <c r="D165" i="61"/>
  <c r="D166" i="61"/>
  <c r="D167" i="61"/>
  <c r="D168" i="61"/>
  <c r="D169" i="61"/>
  <c r="D170" i="61"/>
  <c r="D171" i="61"/>
  <c r="D172" i="61"/>
  <c r="D173" i="61"/>
  <c r="D174" i="61"/>
  <c r="D175" i="61"/>
  <c r="D176" i="61"/>
  <c r="D177" i="61"/>
  <c r="D178" i="61"/>
  <c r="D179" i="61"/>
  <c r="D180" i="61"/>
  <c r="D181" i="61"/>
  <c r="D182" i="61"/>
  <c r="D183" i="61"/>
  <c r="D184" i="61"/>
  <c r="D185" i="61"/>
  <c r="D186" i="61"/>
  <c r="D187" i="61"/>
  <c r="D188" i="61"/>
  <c r="D189" i="61"/>
  <c r="D190" i="61"/>
  <c r="D191" i="61"/>
  <c r="D192" i="61"/>
  <c r="D193" i="61"/>
  <c r="D194" i="61"/>
  <c r="D195" i="61"/>
  <c r="D196" i="61"/>
  <c r="D197" i="61"/>
  <c r="D198" i="61"/>
  <c r="D9" i="61"/>
  <c r="W201" i="61"/>
  <c r="S201" i="61"/>
  <c r="Q201" i="61"/>
  <c r="J201" i="61"/>
  <c r="I201" i="61"/>
  <c r="R199" i="61"/>
  <c r="L199" i="61"/>
  <c r="U197" i="61"/>
  <c r="R197" i="61"/>
  <c r="L197" i="61"/>
  <c r="H197" i="61"/>
  <c r="U196" i="61"/>
  <c r="R196" i="61"/>
  <c r="L196" i="61"/>
  <c r="H196" i="61"/>
  <c r="U195" i="61"/>
  <c r="R195" i="61"/>
  <c r="L195" i="61"/>
  <c r="H195" i="61"/>
  <c r="U194" i="61"/>
  <c r="R194" i="61"/>
  <c r="V194" i="61" s="1"/>
  <c r="X194" i="61" s="1"/>
  <c r="L194" i="61"/>
  <c r="H194" i="61"/>
  <c r="U193" i="61"/>
  <c r="R193" i="61"/>
  <c r="L193" i="61"/>
  <c r="H193" i="61"/>
  <c r="V193" i="61" s="1"/>
  <c r="X193" i="61" s="1"/>
  <c r="U192" i="61"/>
  <c r="R192" i="61"/>
  <c r="L192" i="61"/>
  <c r="H192" i="61"/>
  <c r="V192" i="61" s="1"/>
  <c r="X192" i="61" s="1"/>
  <c r="U191" i="61"/>
  <c r="R191" i="61"/>
  <c r="L191" i="61"/>
  <c r="H191" i="61"/>
  <c r="V191" i="61" s="1"/>
  <c r="X191" i="61" s="1"/>
  <c r="U190" i="61"/>
  <c r="R190" i="61"/>
  <c r="L190" i="61"/>
  <c r="H190" i="61"/>
  <c r="U189" i="61"/>
  <c r="R189" i="61"/>
  <c r="L189" i="61"/>
  <c r="H189" i="61"/>
  <c r="U188" i="61"/>
  <c r="R188" i="61"/>
  <c r="L188" i="61"/>
  <c r="H188" i="61"/>
  <c r="U187" i="61"/>
  <c r="R187" i="61"/>
  <c r="L187" i="61"/>
  <c r="H187" i="61"/>
  <c r="V187" i="61"/>
  <c r="X187" i="61" s="1"/>
  <c r="U186" i="61"/>
  <c r="R186" i="61"/>
  <c r="L186" i="61"/>
  <c r="H186" i="61"/>
  <c r="U185" i="61"/>
  <c r="R185" i="61"/>
  <c r="V185" i="61" s="1"/>
  <c r="X185" i="61" s="1"/>
  <c r="L185" i="61"/>
  <c r="H185" i="61"/>
  <c r="U184" i="61"/>
  <c r="R184" i="61"/>
  <c r="L184" i="61"/>
  <c r="H184" i="61"/>
  <c r="V184" i="61" s="1"/>
  <c r="X184" i="61" s="1"/>
  <c r="U183" i="61"/>
  <c r="R183" i="61"/>
  <c r="L183" i="61"/>
  <c r="H183" i="61"/>
  <c r="V183" i="61"/>
  <c r="X183" i="61" s="1"/>
  <c r="U182" i="61"/>
  <c r="R182" i="61"/>
  <c r="L182" i="61"/>
  <c r="H182" i="61"/>
  <c r="U181" i="61"/>
  <c r="R181" i="61"/>
  <c r="L181" i="61"/>
  <c r="H181" i="61"/>
  <c r="U180" i="61"/>
  <c r="R180" i="61"/>
  <c r="L180" i="61"/>
  <c r="H180" i="61"/>
  <c r="U179" i="61"/>
  <c r="R179" i="61"/>
  <c r="L179" i="61"/>
  <c r="H179" i="61"/>
  <c r="V179" i="61"/>
  <c r="X179" i="61" s="1"/>
  <c r="U178" i="61"/>
  <c r="R178" i="61"/>
  <c r="L178" i="61"/>
  <c r="H178" i="61"/>
  <c r="U177" i="61"/>
  <c r="R177" i="61"/>
  <c r="V177" i="61" s="1"/>
  <c r="X177" i="61" s="1"/>
  <c r="L177" i="61"/>
  <c r="H177" i="61"/>
  <c r="U176" i="61"/>
  <c r="R176" i="61"/>
  <c r="L176" i="61"/>
  <c r="H176" i="61"/>
  <c r="V176" i="61" s="1"/>
  <c r="X176" i="61" s="1"/>
  <c r="U175" i="61"/>
  <c r="R175" i="61"/>
  <c r="L175" i="61"/>
  <c r="H175" i="61"/>
  <c r="V175" i="61" s="1"/>
  <c r="X175" i="61" s="1"/>
  <c r="U174" i="61"/>
  <c r="R174" i="61"/>
  <c r="L174" i="61"/>
  <c r="H174" i="61"/>
  <c r="U173" i="61"/>
  <c r="R173" i="61"/>
  <c r="L173" i="61"/>
  <c r="H173" i="61"/>
  <c r="U172" i="61"/>
  <c r="R172" i="61"/>
  <c r="L172" i="61"/>
  <c r="H172" i="61"/>
  <c r="U171" i="61"/>
  <c r="R171" i="61"/>
  <c r="L171" i="61"/>
  <c r="H171" i="61"/>
  <c r="V171" i="61"/>
  <c r="X171" i="61" s="1"/>
  <c r="U170" i="61"/>
  <c r="R170" i="61"/>
  <c r="L170" i="61"/>
  <c r="H170" i="61"/>
  <c r="U169" i="61"/>
  <c r="R169" i="61"/>
  <c r="L169" i="61"/>
  <c r="H169" i="61"/>
  <c r="U168" i="61"/>
  <c r="R168" i="61"/>
  <c r="L168" i="61"/>
  <c r="H168" i="61"/>
  <c r="V168" i="61" s="1"/>
  <c r="X168" i="61" s="1"/>
  <c r="U167" i="61"/>
  <c r="R167" i="61"/>
  <c r="L167" i="61"/>
  <c r="H167" i="61"/>
  <c r="V167" i="61" s="1"/>
  <c r="X167" i="61" s="1"/>
  <c r="U166" i="61"/>
  <c r="R166" i="61"/>
  <c r="L166" i="61"/>
  <c r="H166" i="61"/>
  <c r="U165" i="61"/>
  <c r="R165" i="61"/>
  <c r="L165" i="61"/>
  <c r="H165" i="61"/>
  <c r="U164" i="61"/>
  <c r="R164" i="61"/>
  <c r="L164" i="61"/>
  <c r="H164" i="61"/>
  <c r="U163" i="61"/>
  <c r="R163" i="61"/>
  <c r="L163" i="61"/>
  <c r="H163" i="61"/>
  <c r="V163" i="61"/>
  <c r="X163" i="61" s="1"/>
  <c r="U162" i="61"/>
  <c r="R162" i="61"/>
  <c r="L162" i="61"/>
  <c r="H162" i="61"/>
  <c r="U161" i="61"/>
  <c r="R161" i="61"/>
  <c r="V161" i="61" s="1"/>
  <c r="X161" i="61" s="1"/>
  <c r="L161" i="61"/>
  <c r="H161" i="61"/>
  <c r="U160" i="61"/>
  <c r="R160" i="61"/>
  <c r="L160" i="61"/>
  <c r="H160" i="61"/>
  <c r="V160" i="61" s="1"/>
  <c r="X160" i="61" s="1"/>
  <c r="U159" i="61"/>
  <c r="R159" i="61"/>
  <c r="L159" i="61"/>
  <c r="H159" i="61"/>
  <c r="V159" i="61"/>
  <c r="X159" i="61" s="1"/>
  <c r="U158" i="61"/>
  <c r="R158" i="61"/>
  <c r="L158" i="61"/>
  <c r="H158" i="61"/>
  <c r="R157" i="61"/>
  <c r="L157" i="61"/>
  <c r="U156" i="61"/>
  <c r="R156" i="61"/>
  <c r="L156" i="61"/>
  <c r="H156" i="61"/>
  <c r="U155" i="61"/>
  <c r="R155" i="61"/>
  <c r="L155" i="61"/>
  <c r="H155" i="61"/>
  <c r="U154" i="61"/>
  <c r="R154" i="61"/>
  <c r="L154" i="61"/>
  <c r="H154" i="61"/>
  <c r="V154" i="61"/>
  <c r="X154" i="61" s="1"/>
  <c r="U153" i="61"/>
  <c r="R153" i="61"/>
  <c r="L153" i="61"/>
  <c r="H153" i="61"/>
  <c r="U152" i="61"/>
  <c r="R152" i="61"/>
  <c r="L152" i="61"/>
  <c r="H152" i="61"/>
  <c r="U151" i="61"/>
  <c r="R151" i="61"/>
  <c r="L151" i="61"/>
  <c r="H151" i="61"/>
  <c r="V151" i="61" s="1"/>
  <c r="X151" i="61" s="1"/>
  <c r="U150" i="61"/>
  <c r="R150" i="61"/>
  <c r="L150" i="61"/>
  <c r="H150" i="61"/>
  <c r="V150" i="61"/>
  <c r="X150" i="61" s="1"/>
  <c r="U149" i="61"/>
  <c r="R149" i="61"/>
  <c r="L149" i="61"/>
  <c r="U148" i="61"/>
  <c r="R148" i="61"/>
  <c r="L148" i="61"/>
  <c r="H148" i="61"/>
  <c r="U147" i="61"/>
  <c r="R147" i="61"/>
  <c r="L147" i="61"/>
  <c r="H147" i="61"/>
  <c r="U146" i="61"/>
  <c r="R146" i="61"/>
  <c r="L146" i="61"/>
  <c r="H146" i="61"/>
  <c r="U145" i="61"/>
  <c r="R145" i="61"/>
  <c r="L145" i="61"/>
  <c r="H145" i="61"/>
  <c r="U144" i="61"/>
  <c r="R144" i="61"/>
  <c r="L144" i="61"/>
  <c r="H144" i="61"/>
  <c r="U143" i="61"/>
  <c r="R143" i="61"/>
  <c r="L143" i="61"/>
  <c r="H143" i="61"/>
  <c r="U142" i="61"/>
  <c r="R142" i="61"/>
  <c r="L142" i="61"/>
  <c r="H142" i="61"/>
  <c r="R141" i="61"/>
  <c r="L141" i="61"/>
  <c r="U140" i="61"/>
  <c r="R140" i="61"/>
  <c r="L140" i="61"/>
  <c r="H140" i="61"/>
  <c r="U139" i="61"/>
  <c r="R139" i="61"/>
  <c r="L139" i="61"/>
  <c r="H139" i="61"/>
  <c r="V139" i="61"/>
  <c r="X139" i="61" s="1"/>
  <c r="U138" i="61"/>
  <c r="R138" i="61"/>
  <c r="L138" i="61"/>
  <c r="H138" i="61"/>
  <c r="V138" i="61" s="1"/>
  <c r="X138" i="61" s="1"/>
  <c r="U137" i="61"/>
  <c r="R137" i="61"/>
  <c r="V137" i="61" s="1"/>
  <c r="X137" i="61" s="1"/>
  <c r="L137" i="61"/>
  <c r="H137" i="61"/>
  <c r="U136" i="61"/>
  <c r="R136" i="61"/>
  <c r="L136" i="61"/>
  <c r="H136" i="61"/>
  <c r="U135" i="61"/>
  <c r="R135" i="61"/>
  <c r="L135" i="61"/>
  <c r="H135" i="61"/>
  <c r="V135" i="61"/>
  <c r="X135" i="61" s="1"/>
  <c r="U134" i="61"/>
  <c r="R134" i="61"/>
  <c r="L134" i="61"/>
  <c r="H134" i="61"/>
  <c r="U133" i="61"/>
  <c r="R133" i="61"/>
  <c r="L133" i="61"/>
  <c r="H133" i="61"/>
  <c r="R132" i="61"/>
  <c r="L132" i="61"/>
  <c r="U131" i="61"/>
  <c r="R131" i="61"/>
  <c r="L131" i="61"/>
  <c r="H131" i="61"/>
  <c r="U130" i="61"/>
  <c r="R130" i="61"/>
  <c r="L130" i="61"/>
  <c r="H130" i="61"/>
  <c r="V130" i="61"/>
  <c r="X130" i="61" s="1"/>
  <c r="U129" i="61"/>
  <c r="R129" i="61"/>
  <c r="L129" i="61"/>
  <c r="H129" i="61"/>
  <c r="V129" i="61" s="1"/>
  <c r="X129" i="61" s="1"/>
  <c r="U128" i="61"/>
  <c r="R128" i="61"/>
  <c r="V128" i="61" s="1"/>
  <c r="X128" i="61" s="1"/>
  <c r="L128" i="61"/>
  <c r="H128" i="61"/>
  <c r="U127" i="61"/>
  <c r="R127" i="61"/>
  <c r="L127" i="61"/>
  <c r="H127" i="61"/>
  <c r="U126" i="61"/>
  <c r="R126" i="61"/>
  <c r="L126" i="61"/>
  <c r="H126" i="61"/>
  <c r="V126" i="61"/>
  <c r="X126" i="61" s="1"/>
  <c r="U125" i="61"/>
  <c r="R125" i="61"/>
  <c r="L125" i="61"/>
  <c r="H125" i="61"/>
  <c r="U124" i="61"/>
  <c r="R124" i="61"/>
  <c r="L124" i="61"/>
  <c r="H124" i="61"/>
  <c r="V124" i="61"/>
  <c r="X124" i="61" s="1"/>
  <c r="U123" i="61"/>
  <c r="R123" i="61"/>
  <c r="L123" i="61"/>
  <c r="H123" i="61"/>
  <c r="U122" i="61"/>
  <c r="R122" i="61"/>
  <c r="L122" i="61"/>
  <c r="H122" i="61"/>
  <c r="U121" i="61"/>
  <c r="R121" i="61"/>
  <c r="L121" i="61"/>
  <c r="H121" i="61"/>
  <c r="U120" i="61"/>
  <c r="R120" i="61"/>
  <c r="L120" i="61"/>
  <c r="H120" i="61"/>
  <c r="V120" i="61"/>
  <c r="X120" i="61" s="1"/>
  <c r="U119" i="61"/>
  <c r="R119" i="61"/>
  <c r="L119" i="61"/>
  <c r="H119" i="61"/>
  <c r="R118" i="61"/>
  <c r="L118" i="61"/>
  <c r="U117" i="61"/>
  <c r="R117" i="61"/>
  <c r="L117" i="61"/>
  <c r="H117" i="61"/>
  <c r="U116" i="61"/>
  <c r="R116" i="61"/>
  <c r="L116" i="61"/>
  <c r="H116" i="61"/>
  <c r="U115" i="61"/>
  <c r="R115" i="61"/>
  <c r="L115" i="61"/>
  <c r="H115" i="61"/>
  <c r="V115" i="61"/>
  <c r="X115" i="61" s="1"/>
  <c r="U114" i="61"/>
  <c r="R114" i="61"/>
  <c r="L114" i="61"/>
  <c r="H114" i="61"/>
  <c r="U113" i="61"/>
  <c r="R113" i="61"/>
  <c r="L113" i="61"/>
  <c r="H113" i="61"/>
  <c r="U112" i="61"/>
  <c r="R112" i="61"/>
  <c r="L112" i="61"/>
  <c r="H112" i="61"/>
  <c r="V112" i="61" s="1"/>
  <c r="X112" i="61" s="1"/>
  <c r="U111" i="61"/>
  <c r="R111" i="61"/>
  <c r="L111" i="61"/>
  <c r="H111" i="61"/>
  <c r="U110" i="61"/>
  <c r="R110" i="61"/>
  <c r="L110" i="61"/>
  <c r="H110" i="61"/>
  <c r="V110" i="61"/>
  <c r="X110" i="61" s="1"/>
  <c r="U109" i="61"/>
  <c r="R109" i="61"/>
  <c r="L109" i="61"/>
  <c r="H109" i="61"/>
  <c r="U108" i="61"/>
  <c r="R108" i="61"/>
  <c r="L108" i="61"/>
  <c r="H108" i="61"/>
  <c r="R107" i="61"/>
  <c r="L107" i="61"/>
  <c r="U106" i="61"/>
  <c r="R106" i="61"/>
  <c r="L106" i="61"/>
  <c r="H106" i="61"/>
  <c r="U105" i="61"/>
  <c r="R105" i="61"/>
  <c r="L105" i="61"/>
  <c r="H105" i="61"/>
  <c r="U104" i="61"/>
  <c r="R104" i="61"/>
  <c r="L104" i="61"/>
  <c r="H104" i="61"/>
  <c r="U103" i="61"/>
  <c r="R103" i="61"/>
  <c r="L103" i="61"/>
  <c r="H103" i="61"/>
  <c r="U102" i="61"/>
  <c r="R102" i="61"/>
  <c r="L102" i="61"/>
  <c r="H102" i="61"/>
  <c r="V102" i="61"/>
  <c r="X102" i="61" s="1"/>
  <c r="U101" i="61"/>
  <c r="R101" i="61"/>
  <c r="L101" i="61"/>
  <c r="H101" i="61"/>
  <c r="U100" i="61"/>
  <c r="R100" i="61"/>
  <c r="L100" i="61"/>
  <c r="H100" i="61"/>
  <c r="U99" i="61"/>
  <c r="R99" i="61"/>
  <c r="L99" i="61"/>
  <c r="H99" i="61"/>
  <c r="U98" i="61"/>
  <c r="R98" i="61"/>
  <c r="V98" i="61" s="1"/>
  <c r="X98" i="61" s="1"/>
  <c r="L98" i="61"/>
  <c r="H98" i="61"/>
  <c r="U97" i="61"/>
  <c r="R97" i="61"/>
  <c r="L97" i="61"/>
  <c r="H97" i="61"/>
  <c r="V97" i="61" s="1"/>
  <c r="X97" i="61" s="1"/>
  <c r="U96" i="61"/>
  <c r="R96" i="61"/>
  <c r="L96" i="61"/>
  <c r="H96" i="61"/>
  <c r="V96" i="61" s="1"/>
  <c r="X96" i="61" s="1"/>
  <c r="U95" i="61"/>
  <c r="R95" i="61"/>
  <c r="L95" i="61"/>
  <c r="H95" i="61"/>
  <c r="V95" i="61" s="1"/>
  <c r="X95" i="61" s="1"/>
  <c r="U94" i="61"/>
  <c r="R94" i="61"/>
  <c r="L94" i="61"/>
  <c r="H94" i="61"/>
  <c r="V94" i="61"/>
  <c r="X94" i="61" s="1"/>
  <c r="U93" i="61"/>
  <c r="R93" i="61"/>
  <c r="L93" i="61"/>
  <c r="H93" i="61"/>
  <c r="U92" i="61"/>
  <c r="R92" i="61"/>
  <c r="L92" i="61"/>
  <c r="H92" i="61"/>
  <c r="U91" i="61"/>
  <c r="R91" i="61"/>
  <c r="L91" i="61"/>
  <c r="H91" i="61"/>
  <c r="U90" i="61"/>
  <c r="R90" i="61"/>
  <c r="L90" i="61"/>
  <c r="H90" i="61"/>
  <c r="U89" i="61"/>
  <c r="R89" i="61"/>
  <c r="L89" i="61"/>
  <c r="H89" i="61"/>
  <c r="R88" i="61"/>
  <c r="L88" i="61"/>
  <c r="U87" i="61"/>
  <c r="R87" i="61"/>
  <c r="L87" i="61"/>
  <c r="H87" i="61"/>
  <c r="U86" i="61"/>
  <c r="R86" i="61"/>
  <c r="L86" i="61"/>
  <c r="H86" i="61"/>
  <c r="U85" i="61"/>
  <c r="R85" i="61"/>
  <c r="L85" i="61"/>
  <c r="H85" i="61"/>
  <c r="U84" i="61"/>
  <c r="R84" i="61"/>
  <c r="L84" i="61"/>
  <c r="H84" i="61"/>
  <c r="V84" i="61"/>
  <c r="X84" i="61" s="1"/>
  <c r="U83" i="61"/>
  <c r="R83" i="61"/>
  <c r="L83" i="61"/>
  <c r="H83" i="61"/>
  <c r="U82" i="61"/>
  <c r="R82" i="61"/>
  <c r="L82" i="61"/>
  <c r="H82" i="61"/>
  <c r="U81" i="61"/>
  <c r="R81" i="61"/>
  <c r="L81" i="61"/>
  <c r="H81" i="61"/>
  <c r="U80" i="61"/>
  <c r="R80" i="61"/>
  <c r="L80" i="61"/>
  <c r="H80" i="61"/>
  <c r="U79" i="61"/>
  <c r="R79" i="61"/>
  <c r="L79" i="61"/>
  <c r="H79" i="61"/>
  <c r="V79" i="61" s="1"/>
  <c r="X79" i="61" s="1"/>
  <c r="U78" i="61"/>
  <c r="R78" i="61"/>
  <c r="L78" i="61"/>
  <c r="H78" i="61"/>
  <c r="V78" i="61" s="1"/>
  <c r="X78" i="61" s="1"/>
  <c r="U77" i="61"/>
  <c r="R77" i="61"/>
  <c r="L77" i="61"/>
  <c r="H77" i="61"/>
  <c r="V77" i="61" s="1"/>
  <c r="X77" i="61" s="1"/>
  <c r="U76" i="61"/>
  <c r="R76" i="61"/>
  <c r="L76" i="61"/>
  <c r="H76" i="61"/>
  <c r="V76" i="61"/>
  <c r="X76" i="61" s="1"/>
  <c r="U75" i="61"/>
  <c r="R75" i="61"/>
  <c r="L75" i="61"/>
  <c r="H75" i="61"/>
  <c r="U74" i="61"/>
  <c r="R74" i="61"/>
  <c r="L74" i="61"/>
  <c r="H74" i="61"/>
  <c r="R73" i="61"/>
  <c r="L73" i="61"/>
  <c r="U72" i="61"/>
  <c r="R72" i="61"/>
  <c r="L72" i="61"/>
  <c r="H72" i="61"/>
  <c r="U71" i="61"/>
  <c r="R71" i="61"/>
  <c r="L71" i="61"/>
  <c r="H71" i="61"/>
  <c r="U70" i="61"/>
  <c r="R70" i="61"/>
  <c r="L70" i="61"/>
  <c r="H70" i="61"/>
  <c r="U69" i="61"/>
  <c r="R69" i="61"/>
  <c r="L69" i="61"/>
  <c r="H69" i="61"/>
  <c r="U68" i="61"/>
  <c r="R68" i="61"/>
  <c r="L68" i="61"/>
  <c r="H68" i="61"/>
  <c r="V68" i="61"/>
  <c r="X68" i="61" s="1"/>
  <c r="R67" i="61"/>
  <c r="L67" i="61"/>
  <c r="U66" i="61"/>
  <c r="R66" i="61"/>
  <c r="L66" i="61"/>
  <c r="H66" i="61"/>
  <c r="U65" i="61"/>
  <c r="R65" i="61"/>
  <c r="L65" i="61"/>
  <c r="H65" i="61"/>
  <c r="R64" i="61"/>
  <c r="L64" i="61"/>
  <c r="U63" i="61"/>
  <c r="R63" i="61"/>
  <c r="L63" i="61"/>
  <c r="H63" i="61"/>
  <c r="R62" i="61"/>
  <c r="L62" i="61"/>
  <c r="U61" i="61"/>
  <c r="R61" i="61"/>
  <c r="L61" i="61"/>
  <c r="H61" i="61"/>
  <c r="U60" i="61"/>
  <c r="R60" i="61"/>
  <c r="V60" i="61" s="1"/>
  <c r="X60" i="61" s="1"/>
  <c r="L60" i="61"/>
  <c r="H60" i="61"/>
  <c r="U59" i="61"/>
  <c r="R59" i="61"/>
  <c r="L59" i="61"/>
  <c r="H59" i="61"/>
  <c r="V59" i="61" s="1"/>
  <c r="X59" i="61" s="1"/>
  <c r="U58" i="61"/>
  <c r="R58" i="61"/>
  <c r="L58" i="61"/>
  <c r="H58" i="61"/>
  <c r="V58" i="61" s="1"/>
  <c r="X58" i="61" s="1"/>
  <c r="U57" i="61"/>
  <c r="R57" i="61"/>
  <c r="L57" i="61"/>
  <c r="H57" i="61"/>
  <c r="U56" i="61"/>
  <c r="R56" i="61"/>
  <c r="L56" i="61"/>
  <c r="H56" i="61"/>
  <c r="U55" i="61"/>
  <c r="R55" i="61"/>
  <c r="L55" i="61"/>
  <c r="H55" i="61"/>
  <c r="U54" i="61"/>
  <c r="R54" i="61"/>
  <c r="L54" i="61"/>
  <c r="H54" i="61"/>
  <c r="R53" i="61"/>
  <c r="L53" i="61"/>
  <c r="U52" i="61"/>
  <c r="R52" i="61"/>
  <c r="L52" i="61"/>
  <c r="H52" i="61"/>
  <c r="U51" i="61"/>
  <c r="R51" i="61"/>
  <c r="L51" i="61"/>
  <c r="H51" i="61"/>
  <c r="U50" i="61"/>
  <c r="R50" i="61"/>
  <c r="L50" i="61"/>
  <c r="H50" i="61"/>
  <c r="U49" i="61"/>
  <c r="R49" i="61"/>
  <c r="L49" i="61"/>
  <c r="H49" i="61"/>
  <c r="U48" i="61"/>
  <c r="R48" i="61"/>
  <c r="L48" i="61"/>
  <c r="H48" i="61"/>
  <c r="V48" i="61"/>
  <c r="X48" i="61" s="1"/>
  <c r="U47" i="61"/>
  <c r="R47" i="61"/>
  <c r="L47" i="61"/>
  <c r="H47" i="61"/>
  <c r="U46" i="61"/>
  <c r="R46" i="61"/>
  <c r="L46" i="61"/>
  <c r="H46" i="61"/>
  <c r="U45" i="61"/>
  <c r="R45" i="61"/>
  <c r="L45" i="61"/>
  <c r="H45" i="61"/>
  <c r="U44" i="61"/>
  <c r="R44" i="61"/>
  <c r="L44" i="61"/>
  <c r="H44" i="61"/>
  <c r="U43" i="61"/>
  <c r="R43" i="61"/>
  <c r="L43" i="61"/>
  <c r="H43" i="61"/>
  <c r="U42" i="61"/>
  <c r="R42" i="61"/>
  <c r="L42" i="61"/>
  <c r="H42" i="61"/>
  <c r="V42" i="61"/>
  <c r="X42" i="61" s="1"/>
  <c r="U41" i="61"/>
  <c r="R41" i="61"/>
  <c r="L41" i="61"/>
  <c r="H41" i="61"/>
  <c r="U40" i="61"/>
  <c r="R40" i="61"/>
  <c r="L40" i="61"/>
  <c r="H40" i="61"/>
  <c r="U39" i="61"/>
  <c r="R39" i="61"/>
  <c r="L39" i="61"/>
  <c r="H39" i="61"/>
  <c r="U38" i="61"/>
  <c r="R38" i="61"/>
  <c r="L38" i="61"/>
  <c r="H38" i="61"/>
  <c r="U37" i="61"/>
  <c r="R37" i="61"/>
  <c r="L37" i="61"/>
  <c r="H37" i="61"/>
  <c r="U36" i="61"/>
  <c r="R36" i="61"/>
  <c r="L36" i="61"/>
  <c r="H36" i="61"/>
  <c r="U35" i="61"/>
  <c r="R35" i="61"/>
  <c r="L35" i="61"/>
  <c r="H35" i="61"/>
  <c r="U34" i="61"/>
  <c r="R34" i="61"/>
  <c r="L34" i="61"/>
  <c r="H34" i="61"/>
  <c r="U33" i="61"/>
  <c r="R33" i="61"/>
  <c r="L33" i="61"/>
  <c r="H33" i="61"/>
  <c r="U32" i="61"/>
  <c r="R32" i="61"/>
  <c r="L32" i="61"/>
  <c r="H32" i="61"/>
  <c r="U31" i="61"/>
  <c r="R31" i="61"/>
  <c r="L31" i="61"/>
  <c r="H31" i="61"/>
  <c r="U30" i="61"/>
  <c r="R30" i="61"/>
  <c r="L30" i="61"/>
  <c r="H30" i="61"/>
  <c r="V30" i="61"/>
  <c r="X30" i="61" s="1"/>
  <c r="U29" i="61"/>
  <c r="R29" i="61"/>
  <c r="L29" i="61"/>
  <c r="H29" i="61"/>
  <c r="U28" i="61"/>
  <c r="R28" i="61"/>
  <c r="L28" i="61"/>
  <c r="H28" i="61"/>
  <c r="U27" i="61"/>
  <c r="R27" i="61"/>
  <c r="L27" i="61"/>
  <c r="H27" i="61"/>
  <c r="V27" i="61" s="1"/>
  <c r="X27" i="61" s="1"/>
  <c r="U26" i="61"/>
  <c r="R26" i="61"/>
  <c r="L26" i="61"/>
  <c r="H26" i="61"/>
  <c r="V26" i="61"/>
  <c r="X26" i="61" s="1"/>
  <c r="U25" i="61"/>
  <c r="R25" i="61"/>
  <c r="L25" i="61"/>
  <c r="H25" i="61"/>
  <c r="U24" i="61"/>
  <c r="R24" i="61"/>
  <c r="L24" i="61"/>
  <c r="H24" i="61"/>
  <c r="U23" i="61"/>
  <c r="R23" i="61"/>
  <c r="L23" i="61"/>
  <c r="H23" i="61"/>
  <c r="U22" i="61"/>
  <c r="R22" i="61"/>
  <c r="L22" i="61"/>
  <c r="H22" i="61"/>
  <c r="U21" i="61"/>
  <c r="R21" i="61"/>
  <c r="L21" i="61"/>
  <c r="H21" i="61"/>
  <c r="V21" i="61" s="1"/>
  <c r="X21" i="61" s="1"/>
  <c r="U20" i="61"/>
  <c r="R20" i="61"/>
  <c r="L20" i="61"/>
  <c r="H20" i="61"/>
  <c r="U19" i="61"/>
  <c r="R19" i="61"/>
  <c r="L19" i="61"/>
  <c r="H19" i="61"/>
  <c r="U18" i="61"/>
  <c r="R18" i="61"/>
  <c r="L18" i="61"/>
  <c r="H18" i="61"/>
  <c r="U17" i="61"/>
  <c r="R17" i="61"/>
  <c r="L17" i="61"/>
  <c r="H17" i="61"/>
  <c r="U16" i="61"/>
  <c r="R16" i="61"/>
  <c r="L16" i="61"/>
  <c r="H16" i="61"/>
  <c r="U15" i="61"/>
  <c r="R15" i="61"/>
  <c r="L15" i="61"/>
  <c r="H15" i="61"/>
  <c r="U14" i="61"/>
  <c r="R14" i="61"/>
  <c r="L14" i="61"/>
  <c r="H14" i="61"/>
  <c r="V14" i="61" s="1"/>
  <c r="X14" i="61" s="1"/>
  <c r="U13" i="61"/>
  <c r="R13" i="61"/>
  <c r="L13" i="61"/>
  <c r="H13" i="61"/>
  <c r="V13" i="61" s="1"/>
  <c r="X13" i="61" s="1"/>
  <c r="U12" i="61"/>
  <c r="R12" i="61"/>
  <c r="L12" i="61"/>
  <c r="H12" i="61"/>
  <c r="U11" i="61"/>
  <c r="R11" i="61"/>
  <c r="L11" i="61"/>
  <c r="H11" i="61"/>
  <c r="U10" i="61"/>
  <c r="R10" i="61"/>
  <c r="L10" i="61"/>
  <c r="H10" i="61"/>
  <c r="U9" i="61"/>
  <c r="R9" i="61"/>
  <c r="L9" i="61"/>
  <c r="H9" i="61"/>
  <c r="D201" i="61"/>
  <c r="X202" i="62" l="1"/>
  <c r="V169" i="61"/>
  <c r="X169" i="61" s="1"/>
  <c r="V122" i="61"/>
  <c r="X122" i="61" s="1"/>
  <c r="V121" i="61"/>
  <c r="X121" i="61" s="1"/>
  <c r="V111" i="61"/>
  <c r="X111" i="61" s="1"/>
  <c r="V57" i="61"/>
  <c r="X57" i="61" s="1"/>
  <c r="V80" i="61"/>
  <c r="X80" i="61" s="1"/>
  <c r="V38" i="61"/>
  <c r="X38" i="61" s="1"/>
  <c r="V35" i="61"/>
  <c r="X35" i="61" s="1"/>
  <c r="V34" i="61"/>
  <c r="X34" i="61" s="1"/>
  <c r="V16" i="61"/>
  <c r="X16" i="61" s="1"/>
  <c r="V15" i="61"/>
  <c r="X15" i="61" s="1"/>
  <c r="V152" i="61"/>
  <c r="X152" i="61" s="1"/>
  <c r="V56" i="61"/>
  <c r="X56" i="61" s="1"/>
  <c r="V43" i="61"/>
  <c r="X43" i="61" s="1"/>
  <c r="V113" i="61"/>
  <c r="X113" i="61" s="1"/>
  <c r="V44" i="61"/>
  <c r="X44" i="61" s="1"/>
  <c r="V36" i="61"/>
  <c r="X36" i="61" s="1"/>
  <c r="V28" i="61"/>
  <c r="X28" i="61" s="1"/>
  <c r="V17" i="61"/>
  <c r="X17" i="61" s="1"/>
  <c r="V22" i="61"/>
  <c r="X22" i="61" s="1"/>
  <c r="V23" i="61"/>
  <c r="X23" i="61" s="1"/>
  <c r="V24" i="61"/>
  <c r="X24" i="61" s="1"/>
  <c r="V31" i="61"/>
  <c r="X31" i="61" s="1"/>
  <c r="V32" i="61"/>
  <c r="X32" i="61" s="1"/>
  <c r="V39" i="61"/>
  <c r="X39" i="61" s="1"/>
  <c r="V40" i="61"/>
  <c r="X40" i="61" s="1"/>
  <c r="V49" i="61"/>
  <c r="X49" i="61" s="1"/>
  <c r="V50" i="61"/>
  <c r="X50" i="61" s="1"/>
  <c r="V51" i="61"/>
  <c r="X51" i="61" s="1"/>
  <c r="V52" i="61"/>
  <c r="X52" i="61" s="1"/>
  <c r="V69" i="61"/>
  <c r="X69" i="61" s="1"/>
  <c r="V70" i="61"/>
  <c r="X70" i="61" s="1"/>
  <c r="V71" i="61"/>
  <c r="X71" i="61" s="1"/>
  <c r="V72" i="61"/>
  <c r="X72" i="61" s="1"/>
  <c r="V85" i="61"/>
  <c r="X85" i="61" s="1"/>
  <c r="V86" i="61"/>
  <c r="X86" i="61" s="1"/>
  <c r="V87" i="61"/>
  <c r="X87" i="61" s="1"/>
  <c r="V89" i="61"/>
  <c r="X89" i="61" s="1"/>
  <c r="V90" i="61"/>
  <c r="X90" i="61" s="1"/>
  <c r="V103" i="61"/>
  <c r="X103" i="61" s="1"/>
  <c r="V104" i="61"/>
  <c r="X104" i="61" s="1"/>
  <c r="V105" i="61"/>
  <c r="X105" i="61" s="1"/>
  <c r="V106" i="61"/>
  <c r="X106" i="61" s="1"/>
  <c r="V116" i="61"/>
  <c r="X116" i="61" s="1"/>
  <c r="V117" i="61"/>
  <c r="X117" i="61" s="1"/>
  <c r="V125" i="61"/>
  <c r="X125" i="61" s="1"/>
  <c r="V133" i="61"/>
  <c r="X133" i="61" s="1"/>
  <c r="V134" i="61"/>
  <c r="X134" i="61" s="1"/>
  <c r="V142" i="61"/>
  <c r="X142" i="61" s="1"/>
  <c r="V143" i="61"/>
  <c r="X143" i="61" s="1"/>
  <c r="V144" i="61"/>
  <c r="X144" i="61" s="1"/>
  <c r="V146" i="61"/>
  <c r="X146" i="61" s="1"/>
  <c r="V147" i="61"/>
  <c r="X147" i="61" s="1"/>
  <c r="V148" i="61"/>
  <c r="X148" i="61" s="1"/>
  <c r="V155" i="61"/>
  <c r="X155" i="61" s="1"/>
  <c r="V156" i="61"/>
  <c r="X156" i="61" s="1"/>
  <c r="V164" i="61"/>
  <c r="X164" i="61" s="1"/>
  <c r="V165" i="61"/>
  <c r="X165" i="61" s="1"/>
  <c r="V172" i="61"/>
  <c r="X172" i="61" s="1"/>
  <c r="V173" i="61"/>
  <c r="X173" i="61" s="1"/>
  <c r="V180" i="61"/>
  <c r="X180" i="61" s="1"/>
  <c r="V181" i="61"/>
  <c r="X181" i="61" s="1"/>
  <c r="V188" i="61"/>
  <c r="X188" i="61" s="1"/>
  <c r="V189" i="61"/>
  <c r="X189" i="61" s="1"/>
  <c r="V10" i="61"/>
  <c r="X10" i="61" s="1"/>
  <c r="V11" i="61"/>
  <c r="X11" i="61" s="1"/>
  <c r="V12" i="61"/>
  <c r="X12" i="61" s="1"/>
  <c r="V18" i="61"/>
  <c r="X18" i="61" s="1"/>
  <c r="V19" i="61"/>
  <c r="X19" i="61" s="1"/>
  <c r="V20" i="61"/>
  <c r="X20" i="61" s="1"/>
  <c r="V25" i="61"/>
  <c r="X25" i="61" s="1"/>
  <c r="V29" i="61"/>
  <c r="X29" i="61" s="1"/>
  <c r="V33" i="61"/>
  <c r="X33" i="61" s="1"/>
  <c r="V37" i="61"/>
  <c r="X37" i="61" s="1"/>
  <c r="V41" i="61"/>
  <c r="X41" i="61" s="1"/>
  <c r="V45" i="61"/>
  <c r="X45" i="61" s="1"/>
  <c r="V46" i="61"/>
  <c r="X46" i="61" s="1"/>
  <c r="V47" i="61"/>
  <c r="X47" i="61" s="1"/>
  <c r="V54" i="61"/>
  <c r="X54" i="61" s="1"/>
  <c r="V55" i="61"/>
  <c r="X55" i="61" s="1"/>
  <c r="V61" i="61"/>
  <c r="X61" i="61" s="1"/>
  <c r="V63" i="61"/>
  <c r="X63" i="61" s="1"/>
  <c r="V65" i="61"/>
  <c r="X65" i="61" s="1"/>
  <c r="V66" i="61"/>
  <c r="X66" i="61" s="1"/>
  <c r="V74" i="61"/>
  <c r="X74" i="61" s="1"/>
  <c r="V75" i="61"/>
  <c r="X75" i="61" s="1"/>
  <c r="V81" i="61"/>
  <c r="X81" i="61" s="1"/>
  <c r="V82" i="61"/>
  <c r="X82" i="61" s="1"/>
  <c r="V83" i="61"/>
  <c r="X83" i="61" s="1"/>
  <c r="V91" i="61"/>
  <c r="X91" i="61" s="1"/>
  <c r="V92" i="61"/>
  <c r="X92" i="61" s="1"/>
  <c r="V93" i="61"/>
  <c r="X93" i="61" s="1"/>
  <c r="V99" i="61"/>
  <c r="X99" i="61" s="1"/>
  <c r="V100" i="61"/>
  <c r="X100" i="61" s="1"/>
  <c r="V101" i="61"/>
  <c r="X101" i="61" s="1"/>
  <c r="V108" i="61"/>
  <c r="X108" i="61" s="1"/>
  <c r="V109" i="61"/>
  <c r="X109" i="61" s="1"/>
  <c r="V114" i="61"/>
  <c r="X114" i="61" s="1"/>
  <c r="V119" i="61"/>
  <c r="X119" i="61" s="1"/>
  <c r="V123" i="61"/>
  <c r="X123" i="61" s="1"/>
  <c r="V127" i="61"/>
  <c r="X127" i="61" s="1"/>
  <c r="V131" i="61"/>
  <c r="X131" i="61" s="1"/>
  <c r="V136" i="61"/>
  <c r="X136" i="61" s="1"/>
  <c r="V140" i="61"/>
  <c r="X140" i="61" s="1"/>
  <c r="V145" i="61"/>
  <c r="X145" i="61" s="1"/>
  <c r="V149" i="61"/>
  <c r="X149" i="61" s="1"/>
  <c r="V153" i="61"/>
  <c r="X153" i="61" s="1"/>
  <c r="V158" i="61"/>
  <c r="X158" i="61" s="1"/>
  <c r="V162" i="61"/>
  <c r="X162" i="61" s="1"/>
  <c r="V166" i="61"/>
  <c r="X166" i="61" s="1"/>
  <c r="V170" i="61"/>
  <c r="X170" i="61" s="1"/>
  <c r="V174" i="61"/>
  <c r="X174" i="61" s="1"/>
  <c r="V178" i="61"/>
  <c r="X178" i="61" s="1"/>
  <c r="V182" i="61"/>
  <c r="X182" i="61" s="1"/>
  <c r="V186" i="61"/>
  <c r="X186" i="61" s="1"/>
  <c r="V190" i="61"/>
  <c r="X190" i="61" s="1"/>
  <c r="V195" i="61"/>
  <c r="X195" i="61" s="1"/>
  <c r="V196" i="61"/>
  <c r="X196" i="61" s="1"/>
  <c r="V197" i="61"/>
  <c r="X197" i="61" s="1"/>
  <c r="R201" i="61"/>
  <c r="V9" i="61"/>
  <c r="X9" i="61" s="1"/>
  <c r="D10" i="60"/>
  <c r="D11" i="60"/>
  <c r="D12" i="60"/>
  <c r="D13" i="60"/>
  <c r="D14" i="60"/>
  <c r="D15" i="60"/>
  <c r="D16" i="60"/>
  <c r="D17" i="60"/>
  <c r="D18" i="60"/>
  <c r="D19" i="60"/>
  <c r="D20" i="60"/>
  <c r="D21" i="60"/>
  <c r="D22" i="60"/>
  <c r="D23" i="60"/>
  <c r="D24" i="60"/>
  <c r="D25" i="60"/>
  <c r="D26" i="60"/>
  <c r="D27" i="60"/>
  <c r="D28" i="60"/>
  <c r="D29" i="60"/>
  <c r="D30" i="60"/>
  <c r="D31" i="60"/>
  <c r="D32" i="60"/>
  <c r="D33" i="60"/>
  <c r="D34" i="60"/>
  <c r="D35" i="60"/>
  <c r="D36" i="60"/>
  <c r="D37" i="60"/>
  <c r="D38" i="60"/>
  <c r="D39" i="60"/>
  <c r="D40" i="60"/>
  <c r="D41" i="60"/>
  <c r="D42" i="60"/>
  <c r="D43" i="60"/>
  <c r="D44" i="60"/>
  <c r="D45" i="60"/>
  <c r="D46" i="60"/>
  <c r="D47" i="60"/>
  <c r="D48" i="60"/>
  <c r="D49" i="60"/>
  <c r="D50" i="60"/>
  <c r="D51" i="60"/>
  <c r="D52" i="60"/>
  <c r="D53" i="60"/>
  <c r="D54" i="60"/>
  <c r="D55" i="60"/>
  <c r="D56" i="60"/>
  <c r="D57" i="60"/>
  <c r="D58" i="60"/>
  <c r="D59" i="60"/>
  <c r="D60" i="60"/>
  <c r="D61" i="60"/>
  <c r="D62" i="60"/>
  <c r="D63" i="60"/>
  <c r="D64" i="60"/>
  <c r="D65" i="60"/>
  <c r="D66" i="60"/>
  <c r="D67" i="60"/>
  <c r="D68" i="60"/>
  <c r="D69" i="60"/>
  <c r="D70" i="60"/>
  <c r="D71" i="60"/>
  <c r="D72" i="60"/>
  <c r="D73" i="60"/>
  <c r="D74" i="60"/>
  <c r="D75" i="60"/>
  <c r="D76" i="60"/>
  <c r="D77" i="60"/>
  <c r="D78" i="60"/>
  <c r="D79" i="60"/>
  <c r="D80" i="60"/>
  <c r="D81" i="60"/>
  <c r="D82" i="60"/>
  <c r="D83" i="60"/>
  <c r="D84" i="60"/>
  <c r="D85" i="60"/>
  <c r="D86" i="60"/>
  <c r="D87" i="60"/>
  <c r="D88" i="60"/>
  <c r="D89" i="60"/>
  <c r="D90" i="60"/>
  <c r="D91" i="60"/>
  <c r="D92" i="60"/>
  <c r="D93" i="60"/>
  <c r="D94" i="60"/>
  <c r="D95" i="60"/>
  <c r="D96" i="60"/>
  <c r="D97" i="60"/>
  <c r="D98" i="60"/>
  <c r="D99" i="60"/>
  <c r="D100" i="60"/>
  <c r="D101" i="60"/>
  <c r="D102" i="60"/>
  <c r="D103" i="60"/>
  <c r="D104" i="60"/>
  <c r="D105" i="60"/>
  <c r="D106" i="60"/>
  <c r="D107" i="60"/>
  <c r="D108" i="60"/>
  <c r="D109" i="60"/>
  <c r="D110" i="60"/>
  <c r="D111" i="60"/>
  <c r="D112" i="60"/>
  <c r="D113" i="60"/>
  <c r="D114" i="60"/>
  <c r="D115" i="60"/>
  <c r="D116" i="60"/>
  <c r="D117" i="60"/>
  <c r="D118" i="60"/>
  <c r="D119" i="60"/>
  <c r="D120" i="60"/>
  <c r="D121" i="60"/>
  <c r="D122" i="60"/>
  <c r="D123" i="60"/>
  <c r="D124" i="60"/>
  <c r="D125" i="60"/>
  <c r="D126" i="60"/>
  <c r="D127" i="60"/>
  <c r="D128" i="60"/>
  <c r="D129" i="60"/>
  <c r="D130" i="60"/>
  <c r="D131" i="60"/>
  <c r="D132" i="60"/>
  <c r="D133" i="60"/>
  <c r="D134" i="60"/>
  <c r="D135" i="60"/>
  <c r="D136" i="60"/>
  <c r="D137" i="60"/>
  <c r="D138" i="60"/>
  <c r="D139" i="60"/>
  <c r="D140" i="60"/>
  <c r="D141" i="60"/>
  <c r="D142" i="60"/>
  <c r="D143" i="60"/>
  <c r="D144" i="60"/>
  <c r="D145" i="60"/>
  <c r="D146" i="60"/>
  <c r="D147" i="60"/>
  <c r="D148" i="60"/>
  <c r="D149" i="60"/>
  <c r="D150" i="60"/>
  <c r="D151" i="60"/>
  <c r="D152" i="60"/>
  <c r="D153" i="60"/>
  <c r="D154" i="60"/>
  <c r="D155" i="60"/>
  <c r="D156" i="60"/>
  <c r="D157" i="60"/>
  <c r="D158" i="60"/>
  <c r="D159" i="60"/>
  <c r="D160" i="60"/>
  <c r="D161" i="60"/>
  <c r="D162" i="60"/>
  <c r="D163" i="60"/>
  <c r="D164" i="60"/>
  <c r="D165" i="60"/>
  <c r="D166" i="60"/>
  <c r="D167" i="60"/>
  <c r="D168" i="60"/>
  <c r="D169" i="60"/>
  <c r="D170" i="60"/>
  <c r="D171" i="60"/>
  <c r="D172" i="60"/>
  <c r="D173" i="60"/>
  <c r="D174" i="60"/>
  <c r="D175" i="60"/>
  <c r="D176" i="60"/>
  <c r="D177" i="60"/>
  <c r="D178" i="60"/>
  <c r="D179" i="60"/>
  <c r="D180" i="60"/>
  <c r="D181" i="60"/>
  <c r="D182" i="60"/>
  <c r="D183" i="60"/>
  <c r="D184" i="60"/>
  <c r="D185" i="60"/>
  <c r="D186" i="60"/>
  <c r="D187" i="60"/>
  <c r="D188" i="60"/>
  <c r="D189" i="60"/>
  <c r="D190" i="60"/>
  <c r="D191" i="60"/>
  <c r="D192" i="60"/>
  <c r="D193" i="60"/>
  <c r="D194" i="60"/>
  <c r="D195" i="60"/>
  <c r="D196" i="60"/>
  <c r="D197" i="60"/>
  <c r="D198" i="60"/>
  <c r="D9" i="60"/>
  <c r="W201" i="60"/>
  <c r="S201" i="60"/>
  <c r="Q201" i="60"/>
  <c r="J201" i="60"/>
  <c r="I201" i="60"/>
  <c r="R199" i="60"/>
  <c r="L199" i="60"/>
  <c r="U197" i="60"/>
  <c r="R197" i="60"/>
  <c r="L197" i="60"/>
  <c r="H197" i="60"/>
  <c r="V197" i="60" s="1"/>
  <c r="X197" i="60" s="1"/>
  <c r="U196" i="60"/>
  <c r="R196" i="60"/>
  <c r="V196" i="60" s="1"/>
  <c r="X196" i="60" s="1"/>
  <c r="L196" i="60"/>
  <c r="H196" i="60"/>
  <c r="U195" i="60"/>
  <c r="R195" i="60"/>
  <c r="L195" i="60"/>
  <c r="H195" i="60"/>
  <c r="U194" i="60"/>
  <c r="R194" i="60"/>
  <c r="L194" i="60"/>
  <c r="H194" i="60"/>
  <c r="V194" i="60"/>
  <c r="X194" i="60" s="1"/>
  <c r="U193" i="60"/>
  <c r="R193" i="60"/>
  <c r="L193" i="60"/>
  <c r="H193" i="60"/>
  <c r="U192" i="60"/>
  <c r="R192" i="60"/>
  <c r="L192" i="60"/>
  <c r="H192" i="60"/>
  <c r="U191" i="60"/>
  <c r="R191" i="60"/>
  <c r="L191" i="60"/>
  <c r="H191" i="60"/>
  <c r="U190" i="60"/>
  <c r="R190" i="60"/>
  <c r="L190" i="60"/>
  <c r="H190" i="60"/>
  <c r="V190" i="60"/>
  <c r="X190" i="60" s="1"/>
  <c r="U189" i="60"/>
  <c r="R189" i="60"/>
  <c r="L189" i="60"/>
  <c r="H189" i="60"/>
  <c r="V189" i="60" s="1"/>
  <c r="X189" i="60" s="1"/>
  <c r="U188" i="60"/>
  <c r="R188" i="60"/>
  <c r="V188" i="60" s="1"/>
  <c r="X188" i="60" s="1"/>
  <c r="L188" i="60"/>
  <c r="H188" i="60"/>
  <c r="U187" i="60"/>
  <c r="R187" i="60"/>
  <c r="L187" i="60"/>
  <c r="H187" i="60"/>
  <c r="V187" i="60" s="1"/>
  <c r="X187" i="60" s="1"/>
  <c r="U186" i="60"/>
  <c r="R186" i="60"/>
  <c r="L186" i="60"/>
  <c r="H186" i="60"/>
  <c r="V186" i="60"/>
  <c r="X186" i="60" s="1"/>
  <c r="U185" i="60"/>
  <c r="R185" i="60"/>
  <c r="L185" i="60"/>
  <c r="H185" i="60"/>
  <c r="U184" i="60"/>
  <c r="R184" i="60"/>
  <c r="L184" i="60"/>
  <c r="H184" i="60"/>
  <c r="U183" i="60"/>
  <c r="R183" i="60"/>
  <c r="L183" i="60"/>
  <c r="H183" i="60"/>
  <c r="U182" i="60"/>
  <c r="R182" i="60"/>
  <c r="L182" i="60"/>
  <c r="H182" i="60"/>
  <c r="V182" i="60"/>
  <c r="X182" i="60" s="1"/>
  <c r="U181" i="60"/>
  <c r="R181" i="60"/>
  <c r="L181" i="60"/>
  <c r="H181" i="60"/>
  <c r="V181" i="60" s="1"/>
  <c r="X181" i="60" s="1"/>
  <c r="U180" i="60"/>
  <c r="R180" i="60"/>
  <c r="L180" i="60"/>
  <c r="H180" i="60"/>
  <c r="U179" i="60"/>
  <c r="R179" i="60"/>
  <c r="L179" i="60"/>
  <c r="H179" i="60"/>
  <c r="U178" i="60"/>
  <c r="R178" i="60"/>
  <c r="L178" i="60"/>
  <c r="H178" i="60"/>
  <c r="V178" i="60"/>
  <c r="X178" i="60" s="1"/>
  <c r="U177" i="60"/>
  <c r="R177" i="60"/>
  <c r="L177" i="60"/>
  <c r="H177" i="60"/>
  <c r="U176" i="60"/>
  <c r="R176" i="60"/>
  <c r="L176" i="60"/>
  <c r="H176" i="60"/>
  <c r="U175" i="60"/>
  <c r="R175" i="60"/>
  <c r="L175" i="60"/>
  <c r="H175" i="60"/>
  <c r="U174" i="60"/>
  <c r="R174" i="60"/>
  <c r="L174" i="60"/>
  <c r="H174" i="60"/>
  <c r="V174" i="60"/>
  <c r="X174" i="60" s="1"/>
  <c r="U173" i="60"/>
  <c r="R173" i="60"/>
  <c r="L173" i="60"/>
  <c r="H173" i="60"/>
  <c r="V173" i="60" s="1"/>
  <c r="X173" i="60" s="1"/>
  <c r="U172" i="60"/>
  <c r="R172" i="60"/>
  <c r="L172" i="60"/>
  <c r="H172" i="60"/>
  <c r="U171" i="60"/>
  <c r="R171" i="60"/>
  <c r="L171" i="60"/>
  <c r="H171" i="60"/>
  <c r="U170" i="60"/>
  <c r="R170" i="60"/>
  <c r="L170" i="60"/>
  <c r="H170" i="60"/>
  <c r="V170" i="60" s="1"/>
  <c r="X170" i="60" s="1"/>
  <c r="U169" i="60"/>
  <c r="R169" i="60"/>
  <c r="L169" i="60"/>
  <c r="H169" i="60"/>
  <c r="U168" i="60"/>
  <c r="R168" i="60"/>
  <c r="L168" i="60"/>
  <c r="H168" i="60"/>
  <c r="U167" i="60"/>
  <c r="R167" i="60"/>
  <c r="L167" i="60"/>
  <c r="H167" i="60"/>
  <c r="U166" i="60"/>
  <c r="R166" i="60"/>
  <c r="L166" i="60"/>
  <c r="H166" i="60"/>
  <c r="V166" i="60"/>
  <c r="X166" i="60" s="1"/>
  <c r="U165" i="60"/>
  <c r="R165" i="60"/>
  <c r="L165" i="60"/>
  <c r="H165" i="60"/>
  <c r="U164" i="60"/>
  <c r="R164" i="60"/>
  <c r="L164" i="60"/>
  <c r="H164" i="60"/>
  <c r="U163" i="60"/>
  <c r="R163" i="60"/>
  <c r="L163" i="60"/>
  <c r="H163" i="60"/>
  <c r="U162" i="60"/>
  <c r="R162" i="60"/>
  <c r="L162" i="60"/>
  <c r="H162" i="60"/>
  <c r="V162" i="60"/>
  <c r="X162" i="60" s="1"/>
  <c r="U161" i="60"/>
  <c r="R161" i="60"/>
  <c r="L161" i="60"/>
  <c r="H161" i="60"/>
  <c r="U160" i="60"/>
  <c r="R160" i="60"/>
  <c r="L160" i="60"/>
  <c r="H160" i="60"/>
  <c r="U159" i="60"/>
  <c r="R159" i="60"/>
  <c r="L159" i="60"/>
  <c r="H159" i="60"/>
  <c r="U158" i="60"/>
  <c r="R158" i="60"/>
  <c r="L158" i="60"/>
  <c r="H158" i="60"/>
  <c r="V158" i="60"/>
  <c r="X158" i="60" s="1"/>
  <c r="R157" i="60"/>
  <c r="L157" i="60"/>
  <c r="U156" i="60"/>
  <c r="R156" i="60"/>
  <c r="L156" i="60"/>
  <c r="H156" i="60"/>
  <c r="V156" i="60" s="1"/>
  <c r="X156" i="60" s="1"/>
  <c r="U155" i="60"/>
  <c r="R155" i="60"/>
  <c r="V155" i="60" s="1"/>
  <c r="X155" i="60" s="1"/>
  <c r="L155" i="60"/>
  <c r="H155" i="60"/>
  <c r="U154" i="60"/>
  <c r="R154" i="60"/>
  <c r="L154" i="60"/>
  <c r="H154" i="60"/>
  <c r="U153" i="60"/>
  <c r="R153" i="60"/>
  <c r="L153" i="60"/>
  <c r="H153" i="60"/>
  <c r="V153" i="60"/>
  <c r="X153" i="60" s="1"/>
  <c r="U152" i="60"/>
  <c r="R152" i="60"/>
  <c r="L152" i="60"/>
  <c r="H152" i="60"/>
  <c r="U151" i="60"/>
  <c r="R151" i="60"/>
  <c r="L151" i="60"/>
  <c r="H151" i="60"/>
  <c r="U150" i="60"/>
  <c r="R150" i="60"/>
  <c r="L150" i="60"/>
  <c r="H150" i="60"/>
  <c r="U149" i="60"/>
  <c r="R149" i="60"/>
  <c r="L149" i="60"/>
  <c r="H149" i="60"/>
  <c r="V149" i="60"/>
  <c r="X149" i="60" s="1"/>
  <c r="U148" i="60"/>
  <c r="R148" i="60"/>
  <c r="L148" i="60"/>
  <c r="H148" i="60"/>
  <c r="V148" i="60" s="1"/>
  <c r="X148" i="60" s="1"/>
  <c r="U147" i="60"/>
  <c r="R147" i="60"/>
  <c r="V147" i="60" s="1"/>
  <c r="X147" i="60" s="1"/>
  <c r="L147" i="60"/>
  <c r="H147" i="60"/>
  <c r="U146" i="60"/>
  <c r="R146" i="60"/>
  <c r="L146" i="60"/>
  <c r="H146" i="60"/>
  <c r="U145" i="60"/>
  <c r="R145" i="60"/>
  <c r="L145" i="60"/>
  <c r="H145" i="60"/>
  <c r="V145" i="60"/>
  <c r="X145" i="60" s="1"/>
  <c r="U144" i="60"/>
  <c r="R144" i="60"/>
  <c r="L144" i="60"/>
  <c r="H144" i="60"/>
  <c r="U143" i="60"/>
  <c r="R143" i="60"/>
  <c r="L143" i="60"/>
  <c r="H143" i="60"/>
  <c r="U142" i="60"/>
  <c r="R142" i="60"/>
  <c r="L142" i="60"/>
  <c r="H142" i="60"/>
  <c r="R141" i="60"/>
  <c r="L141" i="60"/>
  <c r="U140" i="60"/>
  <c r="R140" i="60"/>
  <c r="L140" i="60"/>
  <c r="H140" i="60"/>
  <c r="V140" i="60"/>
  <c r="X140" i="60" s="1"/>
  <c r="U139" i="60"/>
  <c r="R139" i="60"/>
  <c r="L139" i="60"/>
  <c r="H139" i="60"/>
  <c r="V139" i="60" s="1"/>
  <c r="X139" i="60" s="1"/>
  <c r="U138" i="60"/>
  <c r="R138" i="60"/>
  <c r="V138" i="60" s="1"/>
  <c r="X138" i="60" s="1"/>
  <c r="L138" i="60"/>
  <c r="H138" i="60"/>
  <c r="U137" i="60"/>
  <c r="R137" i="60"/>
  <c r="L137" i="60"/>
  <c r="H137" i="60"/>
  <c r="U136" i="60"/>
  <c r="R136" i="60"/>
  <c r="L136" i="60"/>
  <c r="H136" i="60"/>
  <c r="V136" i="60"/>
  <c r="X136" i="60" s="1"/>
  <c r="U135" i="60"/>
  <c r="R135" i="60"/>
  <c r="L135" i="60"/>
  <c r="H135" i="60"/>
  <c r="U134" i="60"/>
  <c r="R134" i="60"/>
  <c r="L134" i="60"/>
  <c r="H134" i="60"/>
  <c r="U133" i="60"/>
  <c r="R133" i="60"/>
  <c r="L133" i="60"/>
  <c r="H133" i="60"/>
  <c r="R132" i="60"/>
  <c r="L132" i="60"/>
  <c r="U131" i="60"/>
  <c r="R131" i="60"/>
  <c r="L131" i="60"/>
  <c r="H131" i="60"/>
  <c r="V131" i="60"/>
  <c r="X131" i="60" s="1"/>
  <c r="U130" i="60"/>
  <c r="R130" i="60"/>
  <c r="L130" i="60"/>
  <c r="H130" i="60"/>
  <c r="V130" i="60" s="1"/>
  <c r="X130" i="60" s="1"/>
  <c r="U129" i="60"/>
  <c r="R129" i="60"/>
  <c r="L129" i="60"/>
  <c r="H129" i="60"/>
  <c r="U128" i="60"/>
  <c r="R128" i="60"/>
  <c r="L128" i="60"/>
  <c r="H128" i="60"/>
  <c r="U127" i="60"/>
  <c r="R127" i="60"/>
  <c r="L127" i="60"/>
  <c r="H127" i="60"/>
  <c r="U126" i="60"/>
  <c r="R126" i="60"/>
  <c r="L126" i="60"/>
  <c r="H126" i="60"/>
  <c r="U125" i="60"/>
  <c r="R125" i="60"/>
  <c r="L125" i="60"/>
  <c r="H125" i="60"/>
  <c r="V125" i="60"/>
  <c r="X125" i="60" s="1"/>
  <c r="U124" i="60"/>
  <c r="R124" i="60"/>
  <c r="L124" i="60"/>
  <c r="H124" i="60"/>
  <c r="U123" i="60"/>
  <c r="R123" i="60"/>
  <c r="L123" i="60"/>
  <c r="H123" i="60"/>
  <c r="U122" i="60"/>
  <c r="R122" i="60"/>
  <c r="L122" i="60"/>
  <c r="H122" i="60"/>
  <c r="U121" i="60"/>
  <c r="R121" i="60"/>
  <c r="L121" i="60"/>
  <c r="H121" i="60"/>
  <c r="U120" i="60"/>
  <c r="R120" i="60"/>
  <c r="L120" i="60"/>
  <c r="H120" i="60"/>
  <c r="U119" i="60"/>
  <c r="R119" i="60"/>
  <c r="L119" i="60"/>
  <c r="H119" i="60"/>
  <c r="R118" i="60"/>
  <c r="L118" i="60"/>
  <c r="U117" i="60"/>
  <c r="R117" i="60"/>
  <c r="L117" i="60"/>
  <c r="H117" i="60"/>
  <c r="V117" i="60"/>
  <c r="X117" i="60" s="1"/>
  <c r="U116" i="60"/>
  <c r="R116" i="60"/>
  <c r="L116" i="60"/>
  <c r="H116" i="60"/>
  <c r="V116" i="60" s="1"/>
  <c r="X116" i="60" s="1"/>
  <c r="U115" i="60"/>
  <c r="R115" i="60"/>
  <c r="L115" i="60"/>
  <c r="H115" i="60"/>
  <c r="V115" i="60" s="1"/>
  <c r="X115" i="60" s="1"/>
  <c r="U114" i="60"/>
  <c r="R114" i="60"/>
  <c r="L114" i="60"/>
  <c r="H114" i="60"/>
  <c r="V114" i="60" s="1"/>
  <c r="X114" i="60" s="1"/>
  <c r="U113" i="60"/>
  <c r="R113" i="60"/>
  <c r="V113" i="60" s="1"/>
  <c r="X113" i="60" s="1"/>
  <c r="L113" i="60"/>
  <c r="H113" i="60"/>
  <c r="U112" i="60"/>
  <c r="R112" i="60"/>
  <c r="L112" i="60"/>
  <c r="H112" i="60"/>
  <c r="U111" i="60"/>
  <c r="R111" i="60"/>
  <c r="L111" i="60"/>
  <c r="H111" i="60"/>
  <c r="U110" i="60"/>
  <c r="R110" i="60"/>
  <c r="L110" i="60"/>
  <c r="H110" i="60"/>
  <c r="U109" i="60"/>
  <c r="R109" i="60"/>
  <c r="L109" i="60"/>
  <c r="H109" i="60"/>
  <c r="V109" i="60"/>
  <c r="X109" i="60" s="1"/>
  <c r="U108" i="60"/>
  <c r="R108" i="60"/>
  <c r="L108" i="60"/>
  <c r="H108" i="60"/>
  <c r="R107" i="60"/>
  <c r="L107" i="60"/>
  <c r="U106" i="60"/>
  <c r="R106" i="60"/>
  <c r="L106" i="60"/>
  <c r="H106" i="60"/>
  <c r="U105" i="60"/>
  <c r="R105" i="60"/>
  <c r="L105" i="60"/>
  <c r="H105" i="60"/>
  <c r="U104" i="60"/>
  <c r="R104" i="60"/>
  <c r="L104" i="60"/>
  <c r="H104" i="60"/>
  <c r="U103" i="60"/>
  <c r="R103" i="60"/>
  <c r="L103" i="60"/>
  <c r="H103" i="60"/>
  <c r="U102" i="60"/>
  <c r="R102" i="60"/>
  <c r="L102" i="60"/>
  <c r="H102" i="60"/>
  <c r="U101" i="60"/>
  <c r="R101" i="60"/>
  <c r="L101" i="60"/>
  <c r="H101" i="60"/>
  <c r="U100" i="60"/>
  <c r="R100" i="60"/>
  <c r="L100" i="60"/>
  <c r="H100" i="60"/>
  <c r="U99" i="60"/>
  <c r="R99" i="60"/>
  <c r="L99" i="60"/>
  <c r="H99" i="60"/>
  <c r="V99" i="60"/>
  <c r="X99" i="60" s="1"/>
  <c r="U98" i="60"/>
  <c r="R98" i="60"/>
  <c r="L98" i="60"/>
  <c r="H98" i="60"/>
  <c r="V98" i="60" s="1"/>
  <c r="X98" i="60" s="1"/>
  <c r="U97" i="60"/>
  <c r="R97" i="60"/>
  <c r="L97" i="60"/>
  <c r="H97" i="60"/>
  <c r="V97" i="60" s="1"/>
  <c r="X97" i="60" s="1"/>
  <c r="U96" i="60"/>
  <c r="R96" i="60"/>
  <c r="L96" i="60"/>
  <c r="H96" i="60"/>
  <c r="V96" i="60" s="1"/>
  <c r="X96" i="60" s="1"/>
  <c r="U95" i="60"/>
  <c r="R95" i="60"/>
  <c r="V95" i="60" s="1"/>
  <c r="X95" i="60" s="1"/>
  <c r="L95" i="60"/>
  <c r="H95" i="60"/>
  <c r="U94" i="60"/>
  <c r="R94" i="60"/>
  <c r="L94" i="60"/>
  <c r="H94" i="60"/>
  <c r="U93" i="60"/>
  <c r="R93" i="60"/>
  <c r="L93" i="60"/>
  <c r="H93" i="60"/>
  <c r="U92" i="60"/>
  <c r="R92" i="60"/>
  <c r="L92" i="60"/>
  <c r="H92" i="60"/>
  <c r="U91" i="60"/>
  <c r="R91" i="60"/>
  <c r="L91" i="60"/>
  <c r="H91" i="60"/>
  <c r="V91" i="60"/>
  <c r="X91" i="60" s="1"/>
  <c r="U90" i="60"/>
  <c r="R90" i="60"/>
  <c r="L90" i="60"/>
  <c r="H90" i="60"/>
  <c r="U89" i="60"/>
  <c r="R89" i="60"/>
  <c r="L89" i="60"/>
  <c r="H89" i="60"/>
  <c r="R88" i="60"/>
  <c r="L88" i="60"/>
  <c r="U87" i="60"/>
  <c r="R87" i="60"/>
  <c r="L87" i="60"/>
  <c r="H87" i="60"/>
  <c r="U86" i="60"/>
  <c r="R86" i="60"/>
  <c r="L86" i="60"/>
  <c r="H86" i="60"/>
  <c r="U85" i="60"/>
  <c r="R85" i="60"/>
  <c r="L85" i="60"/>
  <c r="H85" i="60"/>
  <c r="U84" i="60"/>
  <c r="R84" i="60"/>
  <c r="L84" i="60"/>
  <c r="H84" i="60"/>
  <c r="U83" i="60"/>
  <c r="R83" i="60"/>
  <c r="L83" i="60"/>
  <c r="H83" i="60"/>
  <c r="V83" i="60"/>
  <c r="X83" i="60" s="1"/>
  <c r="U82" i="60"/>
  <c r="R82" i="60"/>
  <c r="L82" i="60"/>
  <c r="H82" i="60"/>
  <c r="V82" i="60" s="1"/>
  <c r="X82" i="60" s="1"/>
  <c r="U81" i="60"/>
  <c r="R81" i="60"/>
  <c r="L81" i="60"/>
  <c r="H81" i="60"/>
  <c r="V81" i="60" s="1"/>
  <c r="X81" i="60" s="1"/>
  <c r="U80" i="60"/>
  <c r="R80" i="60"/>
  <c r="L80" i="60"/>
  <c r="H80" i="60"/>
  <c r="V80" i="60" s="1"/>
  <c r="X80" i="60" s="1"/>
  <c r="U79" i="60"/>
  <c r="R79" i="60"/>
  <c r="V79" i="60" s="1"/>
  <c r="X79" i="60" s="1"/>
  <c r="L79" i="60"/>
  <c r="H79" i="60"/>
  <c r="U78" i="60"/>
  <c r="R78" i="60"/>
  <c r="L78" i="60"/>
  <c r="H78" i="60"/>
  <c r="U77" i="60"/>
  <c r="R77" i="60"/>
  <c r="L77" i="60"/>
  <c r="H77" i="60"/>
  <c r="U76" i="60"/>
  <c r="R76" i="60"/>
  <c r="L76" i="60"/>
  <c r="H76" i="60"/>
  <c r="U75" i="60"/>
  <c r="R75" i="60"/>
  <c r="L75" i="60"/>
  <c r="H75" i="60"/>
  <c r="V75" i="60" s="1"/>
  <c r="X75" i="60" s="1"/>
  <c r="U74" i="60"/>
  <c r="R74" i="60"/>
  <c r="L74" i="60"/>
  <c r="H74" i="60"/>
  <c r="R73" i="60"/>
  <c r="L73" i="60"/>
  <c r="U72" i="60"/>
  <c r="R72" i="60"/>
  <c r="L72" i="60"/>
  <c r="H72" i="60"/>
  <c r="U71" i="60"/>
  <c r="R71" i="60"/>
  <c r="L71" i="60"/>
  <c r="H71" i="60"/>
  <c r="U70" i="60"/>
  <c r="R70" i="60"/>
  <c r="L70" i="60"/>
  <c r="H70" i="60"/>
  <c r="U69" i="60"/>
  <c r="R69" i="60"/>
  <c r="L69" i="60"/>
  <c r="H69" i="60"/>
  <c r="U68" i="60"/>
  <c r="R68" i="60"/>
  <c r="L68" i="60"/>
  <c r="H68" i="60"/>
  <c r="R67" i="60"/>
  <c r="L67" i="60"/>
  <c r="U66" i="60"/>
  <c r="R66" i="60"/>
  <c r="L66" i="60"/>
  <c r="H66" i="60"/>
  <c r="U65" i="60"/>
  <c r="R65" i="60"/>
  <c r="L65" i="60"/>
  <c r="H65" i="60"/>
  <c r="R64" i="60"/>
  <c r="L64" i="60"/>
  <c r="U63" i="60"/>
  <c r="R63" i="60"/>
  <c r="L63" i="60"/>
  <c r="H63" i="60"/>
  <c r="V63" i="60"/>
  <c r="X63" i="60" s="1"/>
  <c r="R62" i="60"/>
  <c r="L62" i="60"/>
  <c r="U61" i="60"/>
  <c r="R61" i="60"/>
  <c r="L61" i="60"/>
  <c r="H61" i="60"/>
  <c r="V61" i="60" s="1"/>
  <c r="X61" i="60" s="1"/>
  <c r="U60" i="60"/>
  <c r="R60" i="60"/>
  <c r="L60" i="60"/>
  <c r="H60" i="60"/>
  <c r="V60" i="60" s="1"/>
  <c r="X60" i="60" s="1"/>
  <c r="U59" i="60"/>
  <c r="R59" i="60"/>
  <c r="V59" i="60" s="1"/>
  <c r="X59" i="60" s="1"/>
  <c r="L59" i="60"/>
  <c r="H59" i="60"/>
  <c r="U58" i="60"/>
  <c r="R58" i="60"/>
  <c r="L58" i="60"/>
  <c r="H58" i="60"/>
  <c r="U57" i="60"/>
  <c r="R57" i="60"/>
  <c r="L57" i="60"/>
  <c r="H57" i="60"/>
  <c r="U56" i="60"/>
  <c r="R56" i="60"/>
  <c r="L56" i="60"/>
  <c r="H56" i="60"/>
  <c r="U55" i="60"/>
  <c r="R55" i="60"/>
  <c r="L55" i="60"/>
  <c r="H55" i="60"/>
  <c r="V55" i="60"/>
  <c r="X55" i="60" s="1"/>
  <c r="U54" i="60"/>
  <c r="R54" i="60"/>
  <c r="L54" i="60"/>
  <c r="H54" i="60"/>
  <c r="R53" i="60"/>
  <c r="L53" i="60"/>
  <c r="U52" i="60"/>
  <c r="R52" i="60"/>
  <c r="L52" i="60"/>
  <c r="H52" i="60"/>
  <c r="U51" i="60"/>
  <c r="R51" i="60"/>
  <c r="L51" i="60"/>
  <c r="H51" i="60"/>
  <c r="U50" i="60"/>
  <c r="R50" i="60"/>
  <c r="L50" i="60"/>
  <c r="H50" i="60"/>
  <c r="U49" i="60"/>
  <c r="R49" i="60"/>
  <c r="L49" i="60"/>
  <c r="H49" i="60"/>
  <c r="U48" i="60"/>
  <c r="R48" i="60"/>
  <c r="L48" i="60"/>
  <c r="H48" i="60"/>
  <c r="U47" i="60"/>
  <c r="R47" i="60"/>
  <c r="L47" i="60"/>
  <c r="H47" i="60"/>
  <c r="U46" i="60"/>
  <c r="R46" i="60"/>
  <c r="L46" i="60"/>
  <c r="H46" i="60"/>
  <c r="U45" i="60"/>
  <c r="R45" i="60"/>
  <c r="L45" i="60"/>
  <c r="H45" i="60"/>
  <c r="V45" i="60"/>
  <c r="X45" i="60" s="1"/>
  <c r="U44" i="60"/>
  <c r="R44" i="60"/>
  <c r="L44" i="60"/>
  <c r="H44" i="60"/>
  <c r="U43" i="60"/>
  <c r="R43" i="60"/>
  <c r="L43" i="60"/>
  <c r="H43" i="60"/>
  <c r="U42" i="60"/>
  <c r="R42" i="60"/>
  <c r="L42" i="60"/>
  <c r="H42" i="60"/>
  <c r="V42" i="60" s="1"/>
  <c r="X42" i="60" s="1"/>
  <c r="U41" i="60"/>
  <c r="R41" i="60"/>
  <c r="V41" i="60" s="1"/>
  <c r="X41" i="60" s="1"/>
  <c r="L41" i="60"/>
  <c r="H41" i="60"/>
  <c r="U40" i="60"/>
  <c r="R40" i="60"/>
  <c r="L40" i="60"/>
  <c r="H40" i="60"/>
  <c r="U39" i="60"/>
  <c r="R39" i="60"/>
  <c r="L39" i="60"/>
  <c r="H39" i="60"/>
  <c r="U38" i="60"/>
  <c r="R38" i="60"/>
  <c r="L38" i="60"/>
  <c r="H38" i="60"/>
  <c r="U37" i="60"/>
  <c r="R37" i="60"/>
  <c r="L37" i="60"/>
  <c r="H37" i="60"/>
  <c r="U36" i="60"/>
  <c r="R36" i="60"/>
  <c r="L36" i="60"/>
  <c r="H36" i="60"/>
  <c r="U35" i="60"/>
  <c r="R35" i="60"/>
  <c r="L35" i="60"/>
  <c r="H35" i="60"/>
  <c r="U34" i="60"/>
  <c r="R34" i="60"/>
  <c r="L34" i="60"/>
  <c r="H34" i="60"/>
  <c r="U33" i="60"/>
  <c r="R33" i="60"/>
  <c r="L33" i="60"/>
  <c r="H33" i="60"/>
  <c r="U32" i="60"/>
  <c r="R32" i="60"/>
  <c r="L32" i="60"/>
  <c r="H32" i="60"/>
  <c r="U31" i="60"/>
  <c r="R31" i="60"/>
  <c r="L31" i="60"/>
  <c r="H31" i="60"/>
  <c r="U30" i="60"/>
  <c r="R30" i="60"/>
  <c r="L30" i="60"/>
  <c r="H30" i="60"/>
  <c r="U29" i="60"/>
  <c r="R29" i="60"/>
  <c r="L29" i="60"/>
  <c r="V29" i="60" s="1"/>
  <c r="X29" i="60" s="1"/>
  <c r="H29" i="60"/>
  <c r="U28" i="60"/>
  <c r="R28" i="60"/>
  <c r="L28" i="60"/>
  <c r="H28" i="60"/>
  <c r="V28" i="60" s="1"/>
  <c r="X28" i="60" s="1"/>
  <c r="U27" i="60"/>
  <c r="R27" i="60"/>
  <c r="L27" i="60"/>
  <c r="H27" i="60"/>
  <c r="V27" i="60" s="1"/>
  <c r="X27" i="60" s="1"/>
  <c r="U26" i="60"/>
  <c r="R26" i="60"/>
  <c r="L26" i="60"/>
  <c r="H26" i="60"/>
  <c r="V26" i="60" s="1"/>
  <c r="X26" i="60" s="1"/>
  <c r="U25" i="60"/>
  <c r="R25" i="60"/>
  <c r="V25" i="60" s="1"/>
  <c r="X25" i="60" s="1"/>
  <c r="L25" i="60"/>
  <c r="H25" i="60"/>
  <c r="U24" i="60"/>
  <c r="R24" i="60"/>
  <c r="L24" i="60"/>
  <c r="H24" i="60"/>
  <c r="U23" i="60"/>
  <c r="R23" i="60"/>
  <c r="L23" i="60"/>
  <c r="H23" i="60"/>
  <c r="U22" i="60"/>
  <c r="R22" i="60"/>
  <c r="L22" i="60"/>
  <c r="H22" i="60"/>
  <c r="U21" i="60"/>
  <c r="R21" i="60"/>
  <c r="L21" i="60"/>
  <c r="H21" i="60"/>
  <c r="V21" i="60" s="1"/>
  <c r="X21" i="60" s="1"/>
  <c r="U20" i="60"/>
  <c r="R20" i="60"/>
  <c r="L20" i="60"/>
  <c r="H20" i="60"/>
  <c r="U19" i="60"/>
  <c r="R19" i="60"/>
  <c r="L19" i="60"/>
  <c r="H19" i="60"/>
  <c r="U18" i="60"/>
  <c r="R18" i="60"/>
  <c r="L18" i="60"/>
  <c r="H18" i="60"/>
  <c r="U17" i="60"/>
  <c r="R17" i="60"/>
  <c r="L17" i="60"/>
  <c r="H17" i="60"/>
  <c r="U16" i="60"/>
  <c r="R16" i="60"/>
  <c r="L16" i="60"/>
  <c r="H16" i="60"/>
  <c r="U15" i="60"/>
  <c r="R15" i="60"/>
  <c r="L15" i="60"/>
  <c r="H15" i="60"/>
  <c r="U14" i="60"/>
  <c r="R14" i="60"/>
  <c r="L14" i="60"/>
  <c r="H14" i="60"/>
  <c r="U13" i="60"/>
  <c r="R13" i="60"/>
  <c r="L13" i="60"/>
  <c r="H13" i="60"/>
  <c r="U12" i="60"/>
  <c r="R12" i="60"/>
  <c r="L12" i="60"/>
  <c r="H12" i="60"/>
  <c r="U11" i="60"/>
  <c r="R11" i="60"/>
  <c r="L11" i="60"/>
  <c r="H11" i="60"/>
  <c r="U10" i="60"/>
  <c r="R10" i="60"/>
  <c r="L10" i="60"/>
  <c r="H10" i="60"/>
  <c r="V10" i="60"/>
  <c r="X10" i="60" s="1"/>
  <c r="U9" i="60"/>
  <c r="R9" i="60"/>
  <c r="R201" i="60" s="1"/>
  <c r="L9" i="60"/>
  <c r="H9" i="60"/>
  <c r="X201" i="61" l="1"/>
  <c r="V129" i="60"/>
  <c r="X129" i="60" s="1"/>
  <c r="V180" i="60"/>
  <c r="X180" i="60" s="1"/>
  <c r="V172" i="60"/>
  <c r="X172" i="60" s="1"/>
  <c r="V164" i="60"/>
  <c r="X164" i="60" s="1"/>
  <c r="V165" i="60"/>
  <c r="X165" i="60" s="1"/>
  <c r="V44" i="60"/>
  <c r="X44" i="60" s="1"/>
  <c r="V43" i="60"/>
  <c r="X43" i="60" s="1"/>
  <c r="V37" i="60"/>
  <c r="X37" i="60" s="1"/>
  <c r="V14" i="60"/>
  <c r="X14" i="60" s="1"/>
  <c r="V11" i="60"/>
  <c r="X11" i="60" s="1"/>
  <c r="V12" i="60"/>
  <c r="X12" i="60" s="1"/>
  <c r="V13" i="60"/>
  <c r="X13" i="60" s="1"/>
  <c r="V18" i="60"/>
  <c r="X18" i="60" s="1"/>
  <c r="V19" i="60"/>
  <c r="X19" i="60" s="1"/>
  <c r="V20" i="60"/>
  <c r="X20" i="60" s="1"/>
  <c r="V33" i="60"/>
  <c r="X33" i="60" s="1"/>
  <c r="V34" i="60"/>
  <c r="X34" i="60" s="1"/>
  <c r="V35" i="60"/>
  <c r="X35" i="60" s="1"/>
  <c r="V36" i="60"/>
  <c r="X36" i="60" s="1"/>
  <c r="V49" i="60"/>
  <c r="X49" i="60" s="1"/>
  <c r="V50" i="60"/>
  <c r="X50" i="60" s="1"/>
  <c r="V51" i="60"/>
  <c r="X51" i="60" s="1"/>
  <c r="V52" i="60"/>
  <c r="X52" i="60" s="1"/>
  <c r="V54" i="60"/>
  <c r="X54" i="60" s="1"/>
  <c r="V69" i="60"/>
  <c r="X69" i="60" s="1"/>
  <c r="V70" i="60"/>
  <c r="X70" i="60" s="1"/>
  <c r="V71" i="60"/>
  <c r="X71" i="60" s="1"/>
  <c r="V72" i="60"/>
  <c r="X72" i="60" s="1"/>
  <c r="V74" i="60"/>
  <c r="X74" i="60" s="1"/>
  <c r="V87" i="60"/>
  <c r="X87" i="60" s="1"/>
  <c r="V89" i="60"/>
  <c r="X89" i="60" s="1"/>
  <c r="V90" i="60"/>
  <c r="X90" i="60" s="1"/>
  <c r="V103" i="60"/>
  <c r="X103" i="60" s="1"/>
  <c r="V104" i="60"/>
  <c r="X104" i="60" s="1"/>
  <c r="V105" i="60"/>
  <c r="X105" i="60" s="1"/>
  <c r="V106" i="60"/>
  <c r="X106" i="60" s="1"/>
  <c r="V108" i="60"/>
  <c r="X108" i="60" s="1"/>
  <c r="V121" i="60"/>
  <c r="X121" i="60" s="1"/>
  <c r="V122" i="60"/>
  <c r="X122" i="60" s="1"/>
  <c r="V123" i="60"/>
  <c r="X123" i="60" s="1"/>
  <c r="V124" i="60"/>
  <c r="X124" i="60" s="1"/>
  <c r="V134" i="60"/>
  <c r="X134" i="60" s="1"/>
  <c r="V135" i="60"/>
  <c r="X135" i="60" s="1"/>
  <c r="V143" i="60"/>
  <c r="X143" i="60" s="1"/>
  <c r="V144" i="60"/>
  <c r="X144" i="60" s="1"/>
  <c r="V151" i="60"/>
  <c r="X151" i="60" s="1"/>
  <c r="V152" i="60"/>
  <c r="X152" i="60" s="1"/>
  <c r="V160" i="60"/>
  <c r="X160" i="60" s="1"/>
  <c r="V161" i="60"/>
  <c r="X161" i="60" s="1"/>
  <c r="V168" i="60"/>
  <c r="X168" i="60" s="1"/>
  <c r="V169" i="60"/>
  <c r="X169" i="60" s="1"/>
  <c r="V176" i="60"/>
  <c r="X176" i="60" s="1"/>
  <c r="V177" i="60"/>
  <c r="X177" i="60" s="1"/>
  <c r="V184" i="60"/>
  <c r="X184" i="60" s="1"/>
  <c r="V185" i="60"/>
  <c r="X185" i="60" s="1"/>
  <c r="V191" i="60"/>
  <c r="X191" i="60" s="1"/>
  <c r="V192" i="60"/>
  <c r="X192" i="60" s="1"/>
  <c r="V193" i="60"/>
  <c r="X193" i="60" s="1"/>
  <c r="V9" i="60"/>
  <c r="X9" i="60" s="1"/>
  <c r="V15" i="60"/>
  <c r="X15" i="60" s="1"/>
  <c r="V16" i="60"/>
  <c r="X16" i="60" s="1"/>
  <c r="V17" i="60"/>
  <c r="X17" i="60" s="1"/>
  <c r="V22" i="60"/>
  <c r="X22" i="60" s="1"/>
  <c r="V23" i="60"/>
  <c r="X23" i="60" s="1"/>
  <c r="V24" i="60"/>
  <c r="X24" i="60" s="1"/>
  <c r="V30" i="60"/>
  <c r="X30" i="60" s="1"/>
  <c r="V31" i="60"/>
  <c r="X31" i="60" s="1"/>
  <c r="V32" i="60"/>
  <c r="X32" i="60" s="1"/>
  <c r="V38" i="60"/>
  <c r="X38" i="60" s="1"/>
  <c r="V39" i="60"/>
  <c r="X39" i="60" s="1"/>
  <c r="V40" i="60"/>
  <c r="X40" i="60" s="1"/>
  <c r="V46" i="60"/>
  <c r="X46" i="60" s="1"/>
  <c r="V47" i="60"/>
  <c r="X47" i="60" s="1"/>
  <c r="V48" i="60"/>
  <c r="X48" i="60" s="1"/>
  <c r="V56" i="60"/>
  <c r="X56" i="60" s="1"/>
  <c r="V57" i="60"/>
  <c r="X57" i="60" s="1"/>
  <c r="V58" i="60"/>
  <c r="X58" i="60" s="1"/>
  <c r="V65" i="60"/>
  <c r="X65" i="60" s="1"/>
  <c r="V66" i="60"/>
  <c r="X66" i="60" s="1"/>
  <c r="V68" i="60"/>
  <c r="X68" i="60" s="1"/>
  <c r="V76" i="60"/>
  <c r="X76" i="60" s="1"/>
  <c r="V77" i="60"/>
  <c r="X77" i="60" s="1"/>
  <c r="V78" i="60"/>
  <c r="X78" i="60" s="1"/>
  <c r="V84" i="60"/>
  <c r="X84" i="60" s="1"/>
  <c r="V85" i="60"/>
  <c r="X85" i="60" s="1"/>
  <c r="V86" i="60"/>
  <c r="X86" i="60" s="1"/>
  <c r="V92" i="60"/>
  <c r="X92" i="60" s="1"/>
  <c r="V93" i="60"/>
  <c r="X93" i="60" s="1"/>
  <c r="V94" i="60"/>
  <c r="X94" i="60" s="1"/>
  <c r="V100" i="60"/>
  <c r="X100" i="60" s="1"/>
  <c r="V101" i="60"/>
  <c r="X101" i="60" s="1"/>
  <c r="V102" i="60"/>
  <c r="X102" i="60" s="1"/>
  <c r="V110" i="60"/>
  <c r="X110" i="60" s="1"/>
  <c r="V111" i="60"/>
  <c r="X111" i="60" s="1"/>
  <c r="V112" i="60"/>
  <c r="X112" i="60" s="1"/>
  <c r="V119" i="60"/>
  <c r="X119" i="60" s="1"/>
  <c r="V120" i="60"/>
  <c r="X120" i="60" s="1"/>
  <c r="V126" i="60"/>
  <c r="X126" i="60" s="1"/>
  <c r="V127" i="60"/>
  <c r="X127" i="60" s="1"/>
  <c r="V128" i="60"/>
  <c r="X128" i="60" s="1"/>
  <c r="V133" i="60"/>
  <c r="X133" i="60" s="1"/>
  <c r="V137" i="60"/>
  <c r="X137" i="60" s="1"/>
  <c r="V142" i="60"/>
  <c r="X142" i="60" s="1"/>
  <c r="V146" i="60"/>
  <c r="X146" i="60" s="1"/>
  <c r="V150" i="60"/>
  <c r="X150" i="60" s="1"/>
  <c r="V154" i="60"/>
  <c r="X154" i="60" s="1"/>
  <c r="V159" i="60"/>
  <c r="X159" i="60" s="1"/>
  <c r="V163" i="60"/>
  <c r="X163" i="60" s="1"/>
  <c r="V167" i="60"/>
  <c r="X167" i="60" s="1"/>
  <c r="V171" i="60"/>
  <c r="X171" i="60" s="1"/>
  <c r="V175" i="60"/>
  <c r="X175" i="60" s="1"/>
  <c r="V179" i="60"/>
  <c r="X179" i="60" s="1"/>
  <c r="V183" i="60"/>
  <c r="X183" i="60" s="1"/>
  <c r="V195" i="60"/>
  <c r="X195" i="60" s="1"/>
  <c r="D201" i="60"/>
  <c r="V27" i="59"/>
  <c r="D10" i="59"/>
  <c r="D11" i="59"/>
  <c r="D12" i="59"/>
  <c r="D13" i="59"/>
  <c r="D14" i="59"/>
  <c r="D15" i="59"/>
  <c r="D16" i="59"/>
  <c r="D17" i="59"/>
  <c r="D18" i="59"/>
  <c r="D19" i="59"/>
  <c r="D20" i="59"/>
  <c r="D21" i="59"/>
  <c r="D22" i="59"/>
  <c r="D23" i="59"/>
  <c r="D24" i="59"/>
  <c r="D25" i="59"/>
  <c r="D26" i="59"/>
  <c r="D27" i="59"/>
  <c r="D28" i="59"/>
  <c r="D29" i="59"/>
  <c r="D30" i="59"/>
  <c r="D31" i="59"/>
  <c r="D32" i="59"/>
  <c r="D33" i="59"/>
  <c r="D34" i="59"/>
  <c r="D35" i="59"/>
  <c r="D36" i="59"/>
  <c r="D37" i="59"/>
  <c r="D38" i="59"/>
  <c r="D39" i="59"/>
  <c r="D40" i="59"/>
  <c r="D41" i="59"/>
  <c r="D42" i="59"/>
  <c r="D43" i="59"/>
  <c r="D44" i="59"/>
  <c r="D45" i="59"/>
  <c r="D46" i="59"/>
  <c r="D47" i="59"/>
  <c r="D48" i="59"/>
  <c r="D49" i="59"/>
  <c r="D50" i="59"/>
  <c r="D51" i="59"/>
  <c r="D52" i="59"/>
  <c r="D53" i="59"/>
  <c r="D54" i="59"/>
  <c r="D55" i="59"/>
  <c r="D56" i="59"/>
  <c r="D57" i="59"/>
  <c r="D58" i="59"/>
  <c r="D59" i="59"/>
  <c r="D60" i="59"/>
  <c r="D61" i="59"/>
  <c r="D62" i="59"/>
  <c r="D63" i="59"/>
  <c r="D64" i="59"/>
  <c r="D65" i="59"/>
  <c r="D66" i="59"/>
  <c r="D67" i="59"/>
  <c r="D68" i="59"/>
  <c r="D69" i="59"/>
  <c r="D70" i="59"/>
  <c r="D71" i="59"/>
  <c r="D72" i="59"/>
  <c r="D73" i="59"/>
  <c r="D74" i="59"/>
  <c r="D75" i="59"/>
  <c r="D76" i="59"/>
  <c r="D77" i="59"/>
  <c r="D78" i="59"/>
  <c r="D79" i="59"/>
  <c r="D80" i="59"/>
  <c r="D81" i="59"/>
  <c r="D82" i="59"/>
  <c r="D83" i="59"/>
  <c r="D84" i="59"/>
  <c r="D85" i="59"/>
  <c r="D86" i="59"/>
  <c r="D87" i="59"/>
  <c r="D88" i="59"/>
  <c r="D89" i="59"/>
  <c r="D90" i="59"/>
  <c r="D91" i="59"/>
  <c r="D92" i="59"/>
  <c r="D93" i="59"/>
  <c r="D94" i="59"/>
  <c r="D95" i="59"/>
  <c r="D96" i="59"/>
  <c r="D97" i="59"/>
  <c r="D98" i="59"/>
  <c r="D99" i="59"/>
  <c r="D100" i="59"/>
  <c r="D101" i="59"/>
  <c r="D102" i="59"/>
  <c r="D103" i="59"/>
  <c r="D104" i="59"/>
  <c r="D105" i="59"/>
  <c r="D106" i="59"/>
  <c r="D107" i="59"/>
  <c r="D108" i="59"/>
  <c r="D109" i="59"/>
  <c r="D110" i="59"/>
  <c r="D111" i="59"/>
  <c r="D112" i="59"/>
  <c r="D113" i="59"/>
  <c r="D114" i="59"/>
  <c r="D115" i="59"/>
  <c r="D116" i="59"/>
  <c r="D117" i="59"/>
  <c r="D118" i="59"/>
  <c r="D119" i="59"/>
  <c r="D120" i="59"/>
  <c r="D121" i="59"/>
  <c r="D122" i="59"/>
  <c r="D123" i="59"/>
  <c r="D124" i="59"/>
  <c r="D125" i="59"/>
  <c r="D126" i="59"/>
  <c r="D127" i="59"/>
  <c r="D128" i="59"/>
  <c r="D129" i="59"/>
  <c r="D130" i="59"/>
  <c r="D131" i="59"/>
  <c r="D132" i="59"/>
  <c r="D133" i="59"/>
  <c r="D134" i="59"/>
  <c r="D135" i="59"/>
  <c r="D136" i="59"/>
  <c r="D137" i="59"/>
  <c r="D138" i="59"/>
  <c r="D139" i="59"/>
  <c r="D140" i="59"/>
  <c r="D141" i="59"/>
  <c r="D142" i="59"/>
  <c r="D143" i="59"/>
  <c r="D144" i="59"/>
  <c r="D145" i="59"/>
  <c r="D146" i="59"/>
  <c r="D147" i="59"/>
  <c r="D148" i="59"/>
  <c r="D149" i="59"/>
  <c r="D150" i="59"/>
  <c r="D151" i="59"/>
  <c r="D152" i="59"/>
  <c r="D153" i="59"/>
  <c r="D154" i="59"/>
  <c r="D155" i="59"/>
  <c r="D156" i="59"/>
  <c r="D157" i="59"/>
  <c r="D158" i="59"/>
  <c r="D159" i="59"/>
  <c r="D160" i="59"/>
  <c r="D161" i="59"/>
  <c r="D162" i="59"/>
  <c r="D163" i="59"/>
  <c r="D164" i="59"/>
  <c r="D165" i="59"/>
  <c r="D166" i="59"/>
  <c r="D167" i="59"/>
  <c r="D168" i="59"/>
  <c r="D169" i="59"/>
  <c r="D170" i="59"/>
  <c r="D171" i="59"/>
  <c r="D172" i="59"/>
  <c r="D173" i="59"/>
  <c r="D174" i="59"/>
  <c r="D175" i="59"/>
  <c r="D176" i="59"/>
  <c r="D177" i="59"/>
  <c r="D178" i="59"/>
  <c r="D179" i="59"/>
  <c r="D180" i="59"/>
  <c r="D181" i="59"/>
  <c r="D182" i="59"/>
  <c r="D183" i="59"/>
  <c r="D184" i="59"/>
  <c r="D185" i="59"/>
  <c r="D186" i="59"/>
  <c r="D187" i="59"/>
  <c r="D188" i="59"/>
  <c r="D189" i="59"/>
  <c r="D190" i="59"/>
  <c r="D191" i="59"/>
  <c r="D192" i="59"/>
  <c r="D193" i="59"/>
  <c r="D194" i="59"/>
  <c r="D195" i="59"/>
  <c r="D196" i="59"/>
  <c r="D197" i="59"/>
  <c r="D198" i="59"/>
  <c r="D9" i="59"/>
  <c r="W201" i="59"/>
  <c r="S201" i="59"/>
  <c r="Q201" i="59"/>
  <c r="J201" i="59"/>
  <c r="I201" i="59"/>
  <c r="R199" i="59"/>
  <c r="L199" i="59"/>
  <c r="U197" i="59"/>
  <c r="R197" i="59"/>
  <c r="L197" i="59"/>
  <c r="H197" i="59"/>
  <c r="U196" i="59"/>
  <c r="R196" i="59"/>
  <c r="L196" i="59"/>
  <c r="H196" i="59"/>
  <c r="U195" i="59"/>
  <c r="R195" i="59"/>
  <c r="L195" i="59"/>
  <c r="H195" i="59"/>
  <c r="U194" i="59"/>
  <c r="R194" i="59"/>
  <c r="L194" i="59"/>
  <c r="H194" i="59"/>
  <c r="V194" i="59"/>
  <c r="X194" i="59" s="1"/>
  <c r="U193" i="59"/>
  <c r="R193" i="59"/>
  <c r="L193" i="59"/>
  <c r="H193" i="59"/>
  <c r="V193" i="59" s="1"/>
  <c r="X193" i="59" s="1"/>
  <c r="U192" i="59"/>
  <c r="R192" i="59"/>
  <c r="L192" i="59"/>
  <c r="H192" i="59"/>
  <c r="V192" i="59" s="1"/>
  <c r="X192" i="59" s="1"/>
  <c r="U191" i="59"/>
  <c r="R191" i="59"/>
  <c r="L191" i="59"/>
  <c r="H191" i="59"/>
  <c r="U190" i="59"/>
  <c r="R190" i="59"/>
  <c r="L190" i="59"/>
  <c r="H190" i="59"/>
  <c r="U189" i="59"/>
  <c r="R189" i="59"/>
  <c r="L189" i="59"/>
  <c r="H189" i="59"/>
  <c r="U188" i="59"/>
  <c r="R188" i="59"/>
  <c r="L188" i="59"/>
  <c r="H188" i="59"/>
  <c r="U187" i="59"/>
  <c r="R187" i="59"/>
  <c r="L187" i="59"/>
  <c r="H187" i="59"/>
  <c r="V187" i="59"/>
  <c r="X187" i="59" s="1"/>
  <c r="U186" i="59"/>
  <c r="R186" i="59"/>
  <c r="L186" i="59"/>
  <c r="H186" i="59"/>
  <c r="U185" i="59"/>
  <c r="R185" i="59"/>
  <c r="L185" i="59"/>
  <c r="H185" i="59"/>
  <c r="U184" i="59"/>
  <c r="R184" i="59"/>
  <c r="L184" i="59"/>
  <c r="H184" i="59"/>
  <c r="U183" i="59"/>
  <c r="R183" i="59"/>
  <c r="L183" i="59"/>
  <c r="H183" i="59"/>
  <c r="U182" i="59"/>
  <c r="R182" i="59"/>
  <c r="L182" i="59"/>
  <c r="H182" i="59"/>
  <c r="V182" i="59"/>
  <c r="X182" i="59" s="1"/>
  <c r="U181" i="59"/>
  <c r="R181" i="59"/>
  <c r="L181" i="59"/>
  <c r="H181" i="59"/>
  <c r="U180" i="59"/>
  <c r="R180" i="59"/>
  <c r="L180" i="59"/>
  <c r="H180" i="59"/>
  <c r="U179" i="59"/>
  <c r="R179" i="59"/>
  <c r="L179" i="59"/>
  <c r="H179" i="59"/>
  <c r="U178" i="59"/>
  <c r="R178" i="59"/>
  <c r="L178" i="59"/>
  <c r="H178" i="59"/>
  <c r="U177" i="59"/>
  <c r="R177" i="59"/>
  <c r="L177" i="59"/>
  <c r="H177" i="59"/>
  <c r="U176" i="59"/>
  <c r="R176" i="59"/>
  <c r="L176" i="59"/>
  <c r="H176" i="59"/>
  <c r="V176" i="59"/>
  <c r="X176" i="59" s="1"/>
  <c r="U175" i="59"/>
  <c r="R175" i="59"/>
  <c r="L175" i="59"/>
  <c r="H175" i="59"/>
  <c r="U174" i="59"/>
  <c r="R174" i="59"/>
  <c r="L174" i="59"/>
  <c r="H174" i="59"/>
  <c r="U173" i="59"/>
  <c r="R173" i="59"/>
  <c r="L173" i="59"/>
  <c r="H173" i="59"/>
  <c r="U172" i="59"/>
  <c r="R172" i="59"/>
  <c r="L172" i="59"/>
  <c r="H172" i="59"/>
  <c r="U171" i="59"/>
  <c r="R171" i="59"/>
  <c r="L171" i="59"/>
  <c r="H171" i="59"/>
  <c r="U170" i="59"/>
  <c r="R170" i="59"/>
  <c r="L170" i="59"/>
  <c r="H170" i="59"/>
  <c r="U169" i="59"/>
  <c r="R169" i="59"/>
  <c r="L169" i="59"/>
  <c r="H169" i="59"/>
  <c r="U168" i="59"/>
  <c r="R168" i="59"/>
  <c r="L168" i="59"/>
  <c r="H168" i="59"/>
  <c r="V168" i="59"/>
  <c r="X168" i="59" s="1"/>
  <c r="U167" i="59"/>
  <c r="R167" i="59"/>
  <c r="L167" i="59"/>
  <c r="H167" i="59"/>
  <c r="U166" i="59"/>
  <c r="R166" i="59"/>
  <c r="L166" i="59"/>
  <c r="H166" i="59"/>
  <c r="U165" i="59"/>
  <c r="R165" i="59"/>
  <c r="L165" i="59"/>
  <c r="H165" i="59"/>
  <c r="U164" i="59"/>
  <c r="R164" i="59"/>
  <c r="L164" i="59"/>
  <c r="H164" i="59"/>
  <c r="U163" i="59"/>
  <c r="R163" i="59"/>
  <c r="L163" i="59"/>
  <c r="H163" i="59"/>
  <c r="U162" i="59"/>
  <c r="R162" i="59"/>
  <c r="L162" i="59"/>
  <c r="H162" i="59"/>
  <c r="U161" i="59"/>
  <c r="R161" i="59"/>
  <c r="L161" i="59"/>
  <c r="H161" i="59"/>
  <c r="U160" i="59"/>
  <c r="R160" i="59"/>
  <c r="L160" i="59"/>
  <c r="H160" i="59"/>
  <c r="V160" i="59" s="1"/>
  <c r="X160" i="59" s="1"/>
  <c r="U159" i="59"/>
  <c r="R159" i="59"/>
  <c r="L159" i="59"/>
  <c r="H159" i="59"/>
  <c r="U158" i="59"/>
  <c r="R158" i="59"/>
  <c r="L158" i="59"/>
  <c r="H158" i="59"/>
  <c r="R157" i="59"/>
  <c r="L157" i="59"/>
  <c r="U156" i="59"/>
  <c r="R156" i="59"/>
  <c r="L156" i="59"/>
  <c r="H156" i="59"/>
  <c r="U155" i="59"/>
  <c r="R155" i="59"/>
  <c r="L155" i="59"/>
  <c r="H155" i="59"/>
  <c r="U154" i="59"/>
  <c r="R154" i="59"/>
  <c r="L154" i="59"/>
  <c r="H154" i="59"/>
  <c r="U153" i="59"/>
  <c r="R153" i="59"/>
  <c r="L153" i="59"/>
  <c r="H153" i="59"/>
  <c r="U152" i="59"/>
  <c r="R152" i="59"/>
  <c r="L152" i="59"/>
  <c r="H152" i="59"/>
  <c r="V152" i="59"/>
  <c r="X152" i="59" s="1"/>
  <c r="U151" i="59"/>
  <c r="R151" i="59"/>
  <c r="L151" i="59"/>
  <c r="H151" i="59"/>
  <c r="V151" i="59" s="1"/>
  <c r="X151" i="59" s="1"/>
  <c r="U150" i="59"/>
  <c r="R150" i="59"/>
  <c r="V150" i="59" s="1"/>
  <c r="X150" i="59" s="1"/>
  <c r="L150" i="59"/>
  <c r="H150" i="59"/>
  <c r="U149" i="59"/>
  <c r="R149" i="59"/>
  <c r="L149" i="59"/>
  <c r="H149" i="59"/>
  <c r="U148" i="59"/>
  <c r="R148" i="59"/>
  <c r="L148" i="59"/>
  <c r="H148" i="59"/>
  <c r="V148" i="59"/>
  <c r="X148" i="59" s="1"/>
  <c r="U147" i="59"/>
  <c r="R147" i="59"/>
  <c r="L147" i="59"/>
  <c r="H147" i="59"/>
  <c r="U146" i="59"/>
  <c r="R146" i="59"/>
  <c r="L146" i="59"/>
  <c r="H146" i="59"/>
  <c r="U145" i="59"/>
  <c r="R145" i="59"/>
  <c r="L145" i="59"/>
  <c r="H145" i="59"/>
  <c r="U144" i="59"/>
  <c r="R144" i="59"/>
  <c r="L144" i="59"/>
  <c r="H144" i="59"/>
  <c r="V144" i="59"/>
  <c r="X144" i="59" s="1"/>
  <c r="U143" i="59"/>
  <c r="R143" i="59"/>
  <c r="L143" i="59"/>
  <c r="H143" i="59"/>
  <c r="V143" i="59" s="1"/>
  <c r="X143" i="59" s="1"/>
  <c r="U142" i="59"/>
  <c r="R142" i="59"/>
  <c r="V142" i="59" s="1"/>
  <c r="X142" i="59" s="1"/>
  <c r="L142" i="59"/>
  <c r="H142" i="59"/>
  <c r="R141" i="59"/>
  <c r="L141" i="59"/>
  <c r="U140" i="59"/>
  <c r="R140" i="59"/>
  <c r="L140" i="59"/>
  <c r="H140" i="59"/>
  <c r="U139" i="59"/>
  <c r="R139" i="59"/>
  <c r="L139" i="59"/>
  <c r="H139" i="59"/>
  <c r="V139" i="59"/>
  <c r="X139" i="59" s="1"/>
  <c r="U138" i="59"/>
  <c r="R138" i="59"/>
  <c r="L138" i="59"/>
  <c r="H138" i="59"/>
  <c r="U137" i="59"/>
  <c r="R137" i="59"/>
  <c r="L137" i="59"/>
  <c r="H137" i="59"/>
  <c r="U136" i="59"/>
  <c r="R136" i="59"/>
  <c r="L136" i="59"/>
  <c r="H136" i="59"/>
  <c r="U135" i="59"/>
  <c r="R135" i="59"/>
  <c r="L135" i="59"/>
  <c r="H135" i="59"/>
  <c r="V135" i="59"/>
  <c r="X135" i="59" s="1"/>
  <c r="U134" i="59"/>
  <c r="R134" i="59"/>
  <c r="L134" i="59"/>
  <c r="H134" i="59"/>
  <c r="V134" i="59" s="1"/>
  <c r="X134" i="59" s="1"/>
  <c r="U133" i="59"/>
  <c r="R133" i="59"/>
  <c r="V133" i="59" s="1"/>
  <c r="X133" i="59" s="1"/>
  <c r="L133" i="59"/>
  <c r="H133" i="59"/>
  <c r="R132" i="59"/>
  <c r="L132" i="59"/>
  <c r="U131" i="59"/>
  <c r="R131" i="59"/>
  <c r="L131" i="59"/>
  <c r="H131" i="59"/>
  <c r="U130" i="59"/>
  <c r="R130" i="59"/>
  <c r="L130" i="59"/>
  <c r="H130" i="59"/>
  <c r="V130" i="59"/>
  <c r="X130" i="59" s="1"/>
  <c r="U129" i="59"/>
  <c r="R129" i="59"/>
  <c r="L129" i="59"/>
  <c r="H129" i="59"/>
  <c r="U128" i="59"/>
  <c r="R128" i="59"/>
  <c r="L128" i="59"/>
  <c r="H128" i="59"/>
  <c r="U127" i="59"/>
  <c r="R127" i="59"/>
  <c r="L127" i="59"/>
  <c r="H127" i="59"/>
  <c r="U126" i="59"/>
  <c r="R126" i="59"/>
  <c r="L126" i="59"/>
  <c r="H126" i="59"/>
  <c r="V126" i="59"/>
  <c r="X126" i="59" s="1"/>
  <c r="U125" i="59"/>
  <c r="R125" i="59"/>
  <c r="L125" i="59"/>
  <c r="H125" i="59"/>
  <c r="U124" i="59"/>
  <c r="R124" i="59"/>
  <c r="V124" i="59" s="1"/>
  <c r="X124" i="59" s="1"/>
  <c r="L124" i="59"/>
  <c r="H124" i="59"/>
  <c r="U123" i="59"/>
  <c r="R123" i="59"/>
  <c r="L123" i="59"/>
  <c r="H123" i="59"/>
  <c r="U122" i="59"/>
  <c r="R122" i="59"/>
  <c r="L122" i="59"/>
  <c r="H122" i="59"/>
  <c r="V122" i="59"/>
  <c r="X122" i="59" s="1"/>
  <c r="U121" i="59"/>
  <c r="R121" i="59"/>
  <c r="L121" i="59"/>
  <c r="H121" i="59"/>
  <c r="U120" i="59"/>
  <c r="R120" i="59"/>
  <c r="L120" i="59"/>
  <c r="H120" i="59"/>
  <c r="U119" i="59"/>
  <c r="R119" i="59"/>
  <c r="L119" i="59"/>
  <c r="H119" i="59"/>
  <c r="R118" i="59"/>
  <c r="L118" i="59"/>
  <c r="U117" i="59"/>
  <c r="R117" i="59"/>
  <c r="L117" i="59"/>
  <c r="H117" i="59"/>
  <c r="V117" i="59"/>
  <c r="X117" i="59" s="1"/>
  <c r="U116" i="59"/>
  <c r="R116" i="59"/>
  <c r="L116" i="59"/>
  <c r="H116" i="59"/>
  <c r="U115" i="59"/>
  <c r="R115" i="59"/>
  <c r="L115" i="59"/>
  <c r="H115" i="59"/>
  <c r="U114" i="59"/>
  <c r="R114" i="59"/>
  <c r="L114" i="59"/>
  <c r="H114" i="59"/>
  <c r="U113" i="59"/>
  <c r="R113" i="59"/>
  <c r="L113" i="59"/>
  <c r="H113" i="59"/>
  <c r="V113" i="59"/>
  <c r="X113" i="59" s="1"/>
  <c r="U112" i="59"/>
  <c r="R112" i="59"/>
  <c r="L112" i="59"/>
  <c r="H112" i="59"/>
  <c r="U111" i="59"/>
  <c r="R111" i="59"/>
  <c r="L111" i="59"/>
  <c r="H111" i="59"/>
  <c r="U110" i="59"/>
  <c r="R110" i="59"/>
  <c r="L110" i="59"/>
  <c r="H110" i="59"/>
  <c r="U109" i="59"/>
  <c r="R109" i="59"/>
  <c r="L109" i="59"/>
  <c r="H109" i="59"/>
  <c r="U108" i="59"/>
  <c r="R108" i="59"/>
  <c r="L108" i="59"/>
  <c r="H108" i="59"/>
  <c r="R107" i="59"/>
  <c r="L107" i="59"/>
  <c r="U106" i="59"/>
  <c r="R106" i="59"/>
  <c r="L106" i="59"/>
  <c r="H106" i="59"/>
  <c r="U105" i="59"/>
  <c r="R105" i="59"/>
  <c r="L105" i="59"/>
  <c r="H105" i="59"/>
  <c r="V105" i="59" s="1"/>
  <c r="X105" i="59" s="1"/>
  <c r="U104" i="59"/>
  <c r="R104" i="59"/>
  <c r="L104" i="59"/>
  <c r="H104" i="59"/>
  <c r="V104" i="59" s="1"/>
  <c r="X104" i="59" s="1"/>
  <c r="U103" i="59"/>
  <c r="R103" i="59"/>
  <c r="L103" i="59"/>
  <c r="H103" i="59"/>
  <c r="V103" i="59" s="1"/>
  <c r="X103" i="59" s="1"/>
  <c r="U102" i="59"/>
  <c r="R102" i="59"/>
  <c r="L102" i="59"/>
  <c r="H102" i="59"/>
  <c r="V102" i="59" s="1"/>
  <c r="X102" i="59" s="1"/>
  <c r="U101" i="59"/>
  <c r="R101" i="59"/>
  <c r="V101" i="59" s="1"/>
  <c r="X101" i="59" s="1"/>
  <c r="L101" i="59"/>
  <c r="H101" i="59"/>
  <c r="U100" i="59"/>
  <c r="R100" i="59"/>
  <c r="L100" i="59"/>
  <c r="H100" i="59"/>
  <c r="U99" i="59"/>
  <c r="R99" i="59"/>
  <c r="L99" i="59"/>
  <c r="H99" i="59"/>
  <c r="U98" i="59"/>
  <c r="R98" i="59"/>
  <c r="L98" i="59"/>
  <c r="H98" i="59"/>
  <c r="U97" i="59"/>
  <c r="R97" i="59"/>
  <c r="L97" i="59"/>
  <c r="H97" i="59"/>
  <c r="V97" i="59"/>
  <c r="X97" i="59" s="1"/>
  <c r="U96" i="59"/>
  <c r="R96" i="59"/>
  <c r="L96" i="59"/>
  <c r="H96" i="59"/>
  <c r="U95" i="59"/>
  <c r="R95" i="59"/>
  <c r="L95" i="59"/>
  <c r="H95" i="59"/>
  <c r="U94" i="59"/>
  <c r="R94" i="59"/>
  <c r="L94" i="59"/>
  <c r="H94" i="59"/>
  <c r="U93" i="59"/>
  <c r="R93" i="59"/>
  <c r="L93" i="59"/>
  <c r="H93" i="59"/>
  <c r="U92" i="59"/>
  <c r="R92" i="59"/>
  <c r="L92" i="59"/>
  <c r="H92" i="59"/>
  <c r="U91" i="59"/>
  <c r="R91" i="59"/>
  <c r="L91" i="59"/>
  <c r="H91" i="59"/>
  <c r="U90" i="59"/>
  <c r="R90" i="59"/>
  <c r="L90" i="59"/>
  <c r="H90" i="59"/>
  <c r="U89" i="59"/>
  <c r="R89" i="59"/>
  <c r="L89" i="59"/>
  <c r="H89" i="59"/>
  <c r="V89" i="59"/>
  <c r="X89" i="59" s="1"/>
  <c r="R88" i="59"/>
  <c r="L88" i="59"/>
  <c r="U87" i="59"/>
  <c r="R87" i="59"/>
  <c r="L87" i="59"/>
  <c r="H87" i="59"/>
  <c r="V87" i="59" s="1"/>
  <c r="X87" i="59" s="1"/>
  <c r="U86" i="59"/>
  <c r="R86" i="59"/>
  <c r="L86" i="59"/>
  <c r="H86" i="59"/>
  <c r="V86" i="59" s="1"/>
  <c r="X86" i="59" s="1"/>
  <c r="U85" i="59"/>
  <c r="R85" i="59"/>
  <c r="L85" i="59"/>
  <c r="H85" i="59"/>
  <c r="U84" i="59"/>
  <c r="R84" i="59"/>
  <c r="L84" i="59"/>
  <c r="H84" i="59"/>
  <c r="U83" i="59"/>
  <c r="R83" i="59"/>
  <c r="L83" i="59"/>
  <c r="H83" i="59"/>
  <c r="U82" i="59"/>
  <c r="R82" i="59"/>
  <c r="L82" i="59"/>
  <c r="H82" i="59"/>
  <c r="U81" i="59"/>
  <c r="V81" i="59" s="1"/>
  <c r="X81" i="59" s="1"/>
  <c r="R81" i="59"/>
  <c r="L81" i="59"/>
  <c r="H81" i="59"/>
  <c r="U80" i="59"/>
  <c r="R80" i="59"/>
  <c r="L80" i="59"/>
  <c r="H80" i="59"/>
  <c r="U79" i="59"/>
  <c r="R79" i="59"/>
  <c r="L79" i="59"/>
  <c r="H79" i="59"/>
  <c r="U78" i="59"/>
  <c r="R78" i="59"/>
  <c r="L78" i="59"/>
  <c r="H78" i="59"/>
  <c r="U77" i="59"/>
  <c r="R77" i="59"/>
  <c r="L77" i="59"/>
  <c r="H77" i="59"/>
  <c r="U76" i="59"/>
  <c r="R76" i="59"/>
  <c r="L76" i="59"/>
  <c r="H76" i="59"/>
  <c r="U75" i="59"/>
  <c r="R75" i="59"/>
  <c r="L75" i="59"/>
  <c r="H75" i="59"/>
  <c r="U74" i="59"/>
  <c r="R74" i="59"/>
  <c r="L74" i="59"/>
  <c r="H74" i="59"/>
  <c r="R73" i="59"/>
  <c r="L73" i="59"/>
  <c r="U72" i="59"/>
  <c r="R72" i="59"/>
  <c r="L72" i="59"/>
  <c r="H72" i="59"/>
  <c r="U71" i="59"/>
  <c r="R71" i="59"/>
  <c r="L71" i="59"/>
  <c r="H71" i="59"/>
  <c r="U70" i="59"/>
  <c r="R70" i="59"/>
  <c r="L70" i="59"/>
  <c r="H70" i="59"/>
  <c r="U69" i="59"/>
  <c r="R69" i="59"/>
  <c r="L69" i="59"/>
  <c r="H69" i="59"/>
  <c r="U68" i="59"/>
  <c r="R68" i="59"/>
  <c r="L68" i="59"/>
  <c r="H68" i="59"/>
  <c r="R67" i="59"/>
  <c r="L67" i="59"/>
  <c r="U66" i="59"/>
  <c r="R66" i="59"/>
  <c r="L66" i="59"/>
  <c r="H66" i="59"/>
  <c r="V66" i="59" s="1"/>
  <c r="X66" i="59" s="1"/>
  <c r="U65" i="59"/>
  <c r="R65" i="59"/>
  <c r="V65" i="59" s="1"/>
  <c r="X65" i="59" s="1"/>
  <c r="L65" i="59"/>
  <c r="H65" i="59"/>
  <c r="R64" i="59"/>
  <c r="L64" i="59"/>
  <c r="U63" i="59"/>
  <c r="R63" i="59"/>
  <c r="L63" i="59"/>
  <c r="H63" i="59"/>
  <c r="R62" i="59"/>
  <c r="L62" i="59"/>
  <c r="U61" i="59"/>
  <c r="R61" i="59"/>
  <c r="L61" i="59"/>
  <c r="H61" i="59"/>
  <c r="V61" i="59"/>
  <c r="X61" i="59" s="1"/>
  <c r="U60" i="59"/>
  <c r="R60" i="59"/>
  <c r="L60" i="59"/>
  <c r="H60" i="59"/>
  <c r="U59" i="59"/>
  <c r="R59" i="59"/>
  <c r="L59" i="59"/>
  <c r="H59" i="59"/>
  <c r="U58" i="59"/>
  <c r="R58" i="59"/>
  <c r="L58" i="59"/>
  <c r="H58" i="59"/>
  <c r="U57" i="59"/>
  <c r="R57" i="59"/>
  <c r="L57" i="59"/>
  <c r="H57" i="59"/>
  <c r="U56" i="59"/>
  <c r="R56" i="59"/>
  <c r="L56" i="59"/>
  <c r="H56" i="59"/>
  <c r="U55" i="59"/>
  <c r="R55" i="59"/>
  <c r="L55" i="59"/>
  <c r="H55" i="59"/>
  <c r="U54" i="59"/>
  <c r="R54" i="59"/>
  <c r="L54" i="59"/>
  <c r="H54" i="59"/>
  <c r="R53" i="59"/>
  <c r="L53" i="59"/>
  <c r="U52" i="59"/>
  <c r="R52" i="59"/>
  <c r="L52" i="59"/>
  <c r="H52" i="59"/>
  <c r="U51" i="59"/>
  <c r="R51" i="59"/>
  <c r="L51" i="59"/>
  <c r="H51" i="59"/>
  <c r="U50" i="59"/>
  <c r="R50" i="59"/>
  <c r="L50" i="59"/>
  <c r="H50" i="59"/>
  <c r="V50" i="59" s="1"/>
  <c r="X50" i="59" s="1"/>
  <c r="U49" i="59"/>
  <c r="R49" i="59"/>
  <c r="L49" i="59"/>
  <c r="H49" i="59"/>
  <c r="U48" i="59"/>
  <c r="R48" i="59"/>
  <c r="L48" i="59"/>
  <c r="H48" i="59"/>
  <c r="V48" i="59" s="1"/>
  <c r="X48" i="59" s="1"/>
  <c r="U47" i="59"/>
  <c r="R47" i="59"/>
  <c r="L47" i="59"/>
  <c r="H47" i="59"/>
  <c r="U46" i="59"/>
  <c r="R46" i="59"/>
  <c r="L46" i="59"/>
  <c r="H46" i="59"/>
  <c r="U45" i="59"/>
  <c r="R45" i="59"/>
  <c r="L45" i="59"/>
  <c r="H45" i="59"/>
  <c r="U44" i="59"/>
  <c r="R44" i="59"/>
  <c r="L44" i="59"/>
  <c r="H44" i="59"/>
  <c r="U43" i="59"/>
  <c r="R43" i="59"/>
  <c r="L43" i="59"/>
  <c r="H43" i="59"/>
  <c r="U42" i="59"/>
  <c r="R42" i="59"/>
  <c r="L42" i="59"/>
  <c r="H42" i="59"/>
  <c r="U41" i="59"/>
  <c r="R41" i="59"/>
  <c r="L41" i="59"/>
  <c r="H41" i="59"/>
  <c r="U40" i="59"/>
  <c r="R40" i="59"/>
  <c r="L40" i="59"/>
  <c r="H40" i="59"/>
  <c r="U39" i="59"/>
  <c r="R39" i="59"/>
  <c r="L39" i="59"/>
  <c r="H39" i="59"/>
  <c r="U38" i="59"/>
  <c r="R38" i="59"/>
  <c r="L38" i="59"/>
  <c r="H38" i="59"/>
  <c r="U37" i="59"/>
  <c r="R37" i="59"/>
  <c r="L37" i="59"/>
  <c r="H37" i="59"/>
  <c r="U36" i="59"/>
  <c r="R36" i="59"/>
  <c r="L36" i="59"/>
  <c r="H36" i="59"/>
  <c r="U35" i="59"/>
  <c r="R35" i="59"/>
  <c r="L35" i="59"/>
  <c r="H35" i="59"/>
  <c r="U34" i="59"/>
  <c r="R34" i="59"/>
  <c r="L34" i="59"/>
  <c r="H34" i="59"/>
  <c r="U33" i="59"/>
  <c r="R33" i="59"/>
  <c r="L33" i="59"/>
  <c r="H33" i="59"/>
  <c r="V33" i="59" s="1"/>
  <c r="X33" i="59" s="1"/>
  <c r="U32" i="59"/>
  <c r="R32" i="59"/>
  <c r="L32" i="59"/>
  <c r="H32" i="59"/>
  <c r="U31" i="59"/>
  <c r="R31" i="59"/>
  <c r="L31" i="59"/>
  <c r="H31" i="59"/>
  <c r="U30" i="59"/>
  <c r="R30" i="59"/>
  <c r="L30" i="59"/>
  <c r="H30" i="59"/>
  <c r="U29" i="59"/>
  <c r="R29" i="59"/>
  <c r="L29" i="59"/>
  <c r="H29" i="59"/>
  <c r="U28" i="59"/>
  <c r="R28" i="59"/>
  <c r="L28" i="59"/>
  <c r="H28" i="59"/>
  <c r="U27" i="59"/>
  <c r="R27" i="59"/>
  <c r="L27" i="59"/>
  <c r="H27" i="59"/>
  <c r="U26" i="59"/>
  <c r="R26" i="59"/>
  <c r="L26" i="59"/>
  <c r="H26" i="59"/>
  <c r="V26" i="59" s="1"/>
  <c r="X26" i="59" s="1"/>
  <c r="U25" i="59"/>
  <c r="R25" i="59"/>
  <c r="L25" i="59"/>
  <c r="H25" i="59"/>
  <c r="V25" i="59" s="1"/>
  <c r="X25" i="59" s="1"/>
  <c r="U24" i="59"/>
  <c r="R24" i="59"/>
  <c r="L24" i="59"/>
  <c r="H24" i="59"/>
  <c r="U23" i="59"/>
  <c r="R23" i="59"/>
  <c r="L23" i="59"/>
  <c r="H23" i="59"/>
  <c r="V23" i="59"/>
  <c r="X23" i="59" s="1"/>
  <c r="U22" i="59"/>
  <c r="R22" i="59"/>
  <c r="L22" i="59"/>
  <c r="H22" i="59"/>
  <c r="U21" i="59"/>
  <c r="R21" i="59"/>
  <c r="L21" i="59"/>
  <c r="H21" i="59"/>
  <c r="U20" i="59"/>
  <c r="R20" i="59"/>
  <c r="L20" i="59"/>
  <c r="H20" i="59"/>
  <c r="U19" i="59"/>
  <c r="R19" i="59"/>
  <c r="L19" i="59"/>
  <c r="H19" i="59"/>
  <c r="U18" i="59"/>
  <c r="R18" i="59"/>
  <c r="L18" i="59"/>
  <c r="H18" i="59"/>
  <c r="U17" i="59"/>
  <c r="R17" i="59"/>
  <c r="L17" i="59"/>
  <c r="H17" i="59"/>
  <c r="U16" i="59"/>
  <c r="R16" i="59"/>
  <c r="L16" i="59"/>
  <c r="H16" i="59"/>
  <c r="U15" i="59"/>
  <c r="R15" i="59"/>
  <c r="L15" i="59"/>
  <c r="H15" i="59"/>
  <c r="U14" i="59"/>
  <c r="R14" i="59"/>
  <c r="L14" i="59"/>
  <c r="H14" i="59"/>
  <c r="U13" i="59"/>
  <c r="R13" i="59"/>
  <c r="L13" i="59"/>
  <c r="H13" i="59"/>
  <c r="U12" i="59"/>
  <c r="R12" i="59"/>
  <c r="L12" i="59"/>
  <c r="H12" i="59"/>
  <c r="U11" i="59"/>
  <c r="R11" i="59"/>
  <c r="L11" i="59"/>
  <c r="H11" i="59"/>
  <c r="U10" i="59"/>
  <c r="R10" i="59"/>
  <c r="L10" i="59"/>
  <c r="H10" i="59"/>
  <c r="U9" i="59"/>
  <c r="R9" i="59"/>
  <c r="L9" i="59"/>
  <c r="H9" i="59"/>
  <c r="D201" i="59"/>
  <c r="X201" i="60" l="1"/>
  <c r="V24" i="59"/>
  <c r="X24" i="59" s="1"/>
  <c r="V191" i="59"/>
  <c r="X191" i="59" s="1"/>
  <c r="V190" i="59"/>
  <c r="X190" i="59" s="1"/>
  <c r="V181" i="59"/>
  <c r="X181" i="59" s="1"/>
  <c r="V180" i="59"/>
  <c r="X180" i="59" s="1"/>
  <c r="V167" i="59"/>
  <c r="X167" i="59" s="1"/>
  <c r="V166" i="59"/>
  <c r="X166" i="59" s="1"/>
  <c r="V165" i="59"/>
  <c r="X165" i="59" s="1"/>
  <c r="V164" i="59"/>
  <c r="X164" i="59" s="1"/>
  <c r="V125" i="59"/>
  <c r="X125" i="59" s="1"/>
  <c r="V116" i="59"/>
  <c r="X116" i="59" s="1"/>
  <c r="V115" i="59"/>
  <c r="X115" i="59" s="1"/>
  <c r="V71" i="59"/>
  <c r="X71" i="59" s="1"/>
  <c r="V70" i="59"/>
  <c r="X70" i="59" s="1"/>
  <c r="V69" i="59"/>
  <c r="X69" i="59" s="1"/>
  <c r="V68" i="59"/>
  <c r="X68" i="59" s="1"/>
  <c r="V51" i="59"/>
  <c r="X51" i="59" s="1"/>
  <c r="V49" i="59"/>
  <c r="X49" i="59" s="1"/>
  <c r="V43" i="59"/>
  <c r="X43" i="59" s="1"/>
  <c r="V37" i="59"/>
  <c r="X37" i="59" s="1"/>
  <c r="V36" i="59"/>
  <c r="X36" i="59" s="1"/>
  <c r="V35" i="59"/>
  <c r="X35" i="59" s="1"/>
  <c r="V34" i="59"/>
  <c r="X34" i="59" s="1"/>
  <c r="V32" i="59"/>
  <c r="X32" i="59" s="1"/>
  <c r="V15" i="59"/>
  <c r="X15" i="59" s="1"/>
  <c r="V10" i="59"/>
  <c r="X10" i="59" s="1"/>
  <c r="V85" i="59"/>
  <c r="X85" i="59" s="1"/>
  <c r="V47" i="59"/>
  <c r="X47" i="59" s="1"/>
  <c r="X27" i="59"/>
  <c r="V31" i="59"/>
  <c r="X31" i="59" s="1"/>
  <c r="V11" i="59"/>
  <c r="X11" i="59" s="1"/>
  <c r="V16" i="59"/>
  <c r="X16" i="59" s="1"/>
  <c r="V17" i="59"/>
  <c r="X17" i="59" s="1"/>
  <c r="V18" i="59"/>
  <c r="X18" i="59" s="1"/>
  <c r="V19" i="59"/>
  <c r="X19" i="59" s="1"/>
  <c r="V39" i="59"/>
  <c r="X39" i="59" s="1"/>
  <c r="V40" i="59"/>
  <c r="X40" i="59" s="1"/>
  <c r="V41" i="59"/>
  <c r="X41" i="59" s="1"/>
  <c r="V42" i="59"/>
  <c r="X42" i="59" s="1"/>
  <c r="V57" i="59"/>
  <c r="X57" i="59" s="1"/>
  <c r="V58" i="59"/>
  <c r="X58" i="59" s="1"/>
  <c r="V59" i="59"/>
  <c r="X59" i="59" s="1"/>
  <c r="V60" i="59"/>
  <c r="X60" i="59" s="1"/>
  <c r="V77" i="59"/>
  <c r="X77" i="59" s="1"/>
  <c r="V78" i="59"/>
  <c r="X78" i="59" s="1"/>
  <c r="V79" i="59"/>
  <c r="X79" i="59" s="1"/>
  <c r="V80" i="59"/>
  <c r="X80" i="59" s="1"/>
  <c r="V93" i="59"/>
  <c r="X93" i="59" s="1"/>
  <c r="V94" i="59"/>
  <c r="X94" i="59" s="1"/>
  <c r="V95" i="59"/>
  <c r="X95" i="59" s="1"/>
  <c r="V96" i="59"/>
  <c r="X96" i="59" s="1"/>
  <c r="V111" i="59"/>
  <c r="X111" i="59" s="1"/>
  <c r="V112" i="59"/>
  <c r="X112" i="59" s="1"/>
  <c r="V120" i="59"/>
  <c r="X120" i="59" s="1"/>
  <c r="V121" i="59"/>
  <c r="X121" i="59" s="1"/>
  <c r="V128" i="59"/>
  <c r="X128" i="59" s="1"/>
  <c r="V129" i="59"/>
  <c r="X129" i="59" s="1"/>
  <c r="V137" i="59"/>
  <c r="X137" i="59" s="1"/>
  <c r="V138" i="59"/>
  <c r="X138" i="59" s="1"/>
  <c r="V146" i="59"/>
  <c r="X146" i="59" s="1"/>
  <c r="V147" i="59"/>
  <c r="X147" i="59" s="1"/>
  <c r="V156" i="59"/>
  <c r="X156" i="59" s="1"/>
  <c r="V158" i="59"/>
  <c r="X158" i="59" s="1"/>
  <c r="V159" i="59"/>
  <c r="X159" i="59" s="1"/>
  <c r="V172" i="59"/>
  <c r="X172" i="59" s="1"/>
  <c r="V173" i="59"/>
  <c r="X173" i="59" s="1"/>
  <c r="V174" i="59"/>
  <c r="X174" i="59" s="1"/>
  <c r="V175" i="59"/>
  <c r="X175" i="59" s="1"/>
  <c r="V184" i="59"/>
  <c r="X184" i="59" s="1"/>
  <c r="V185" i="59"/>
  <c r="X185" i="59" s="1"/>
  <c r="V186" i="59"/>
  <c r="X186" i="59" s="1"/>
  <c r="V196" i="59"/>
  <c r="X196" i="59" s="1"/>
  <c r="V197" i="59"/>
  <c r="X197" i="59" s="1"/>
  <c r="V12" i="59"/>
  <c r="X12" i="59" s="1"/>
  <c r="V13" i="59"/>
  <c r="X13" i="59" s="1"/>
  <c r="V14" i="59"/>
  <c r="X14" i="59" s="1"/>
  <c r="V20" i="59"/>
  <c r="X20" i="59" s="1"/>
  <c r="V21" i="59"/>
  <c r="X21" i="59" s="1"/>
  <c r="V22" i="59"/>
  <c r="X22" i="59" s="1"/>
  <c r="V28" i="59"/>
  <c r="X28" i="59" s="1"/>
  <c r="V29" i="59"/>
  <c r="X29" i="59" s="1"/>
  <c r="V30" i="59"/>
  <c r="X30" i="59" s="1"/>
  <c r="V38" i="59"/>
  <c r="X38" i="59" s="1"/>
  <c r="V44" i="59"/>
  <c r="X44" i="59" s="1"/>
  <c r="V45" i="59"/>
  <c r="X45" i="59" s="1"/>
  <c r="V46" i="59"/>
  <c r="X46" i="59" s="1"/>
  <c r="V52" i="59"/>
  <c r="X52" i="59" s="1"/>
  <c r="V54" i="59"/>
  <c r="X54" i="59" s="1"/>
  <c r="V55" i="59"/>
  <c r="X55" i="59" s="1"/>
  <c r="V56" i="59"/>
  <c r="X56" i="59" s="1"/>
  <c r="V63" i="59"/>
  <c r="X63" i="59" s="1"/>
  <c r="V72" i="59"/>
  <c r="X72" i="59" s="1"/>
  <c r="V74" i="59"/>
  <c r="X74" i="59" s="1"/>
  <c r="V75" i="59"/>
  <c r="X75" i="59" s="1"/>
  <c r="V76" i="59"/>
  <c r="X76" i="59" s="1"/>
  <c r="V82" i="59"/>
  <c r="X82" i="59" s="1"/>
  <c r="V83" i="59"/>
  <c r="X83" i="59" s="1"/>
  <c r="V84" i="59"/>
  <c r="X84" i="59" s="1"/>
  <c r="V90" i="59"/>
  <c r="X90" i="59" s="1"/>
  <c r="V91" i="59"/>
  <c r="X91" i="59" s="1"/>
  <c r="V92" i="59"/>
  <c r="X92" i="59" s="1"/>
  <c r="V98" i="59"/>
  <c r="X98" i="59" s="1"/>
  <c r="V99" i="59"/>
  <c r="X99" i="59" s="1"/>
  <c r="V100" i="59"/>
  <c r="X100" i="59" s="1"/>
  <c r="V106" i="59"/>
  <c r="X106" i="59" s="1"/>
  <c r="V108" i="59"/>
  <c r="X108" i="59" s="1"/>
  <c r="V109" i="59"/>
  <c r="X109" i="59" s="1"/>
  <c r="V110" i="59"/>
  <c r="X110" i="59" s="1"/>
  <c r="V114" i="59"/>
  <c r="X114" i="59" s="1"/>
  <c r="V119" i="59"/>
  <c r="X119" i="59" s="1"/>
  <c r="V123" i="59"/>
  <c r="X123" i="59" s="1"/>
  <c r="V127" i="59"/>
  <c r="X127" i="59" s="1"/>
  <c r="V131" i="59"/>
  <c r="X131" i="59" s="1"/>
  <c r="V136" i="59"/>
  <c r="X136" i="59" s="1"/>
  <c r="V140" i="59"/>
  <c r="X140" i="59" s="1"/>
  <c r="V145" i="59"/>
  <c r="X145" i="59" s="1"/>
  <c r="V149" i="59"/>
  <c r="X149" i="59" s="1"/>
  <c r="V153" i="59"/>
  <c r="X153" i="59" s="1"/>
  <c r="V154" i="59"/>
  <c r="X154" i="59" s="1"/>
  <c r="V155" i="59"/>
  <c r="X155" i="59" s="1"/>
  <c r="V161" i="59"/>
  <c r="X161" i="59" s="1"/>
  <c r="V162" i="59"/>
  <c r="X162" i="59" s="1"/>
  <c r="V163" i="59"/>
  <c r="X163" i="59" s="1"/>
  <c r="V169" i="59"/>
  <c r="X169" i="59" s="1"/>
  <c r="V170" i="59"/>
  <c r="X170" i="59" s="1"/>
  <c r="V171" i="59"/>
  <c r="X171" i="59" s="1"/>
  <c r="V177" i="59"/>
  <c r="X177" i="59" s="1"/>
  <c r="V178" i="59"/>
  <c r="X178" i="59" s="1"/>
  <c r="V179" i="59"/>
  <c r="X179" i="59" s="1"/>
  <c r="V183" i="59"/>
  <c r="X183" i="59" s="1"/>
  <c r="V188" i="59"/>
  <c r="X188" i="59" s="1"/>
  <c r="V189" i="59"/>
  <c r="X189" i="59" s="1"/>
  <c r="V195" i="59"/>
  <c r="X195" i="59" s="1"/>
  <c r="R201" i="59"/>
  <c r="V9" i="59"/>
  <c r="X9" i="59" s="1"/>
  <c r="D10" i="58"/>
  <c r="D11" i="58"/>
  <c r="D12" i="58"/>
  <c r="D13" i="58"/>
  <c r="D14" i="58"/>
  <c r="D15" i="58"/>
  <c r="D16" i="58"/>
  <c r="D17" i="58"/>
  <c r="D18" i="58"/>
  <c r="D19" i="58"/>
  <c r="D20" i="58"/>
  <c r="D21" i="58"/>
  <c r="D22" i="58"/>
  <c r="D23" i="58"/>
  <c r="D24" i="58"/>
  <c r="D25" i="58"/>
  <c r="D26" i="58"/>
  <c r="D27" i="58"/>
  <c r="D28" i="58"/>
  <c r="D29" i="58"/>
  <c r="D30" i="58"/>
  <c r="D31" i="58"/>
  <c r="D32" i="58"/>
  <c r="D33" i="58"/>
  <c r="D34" i="58"/>
  <c r="D35" i="58"/>
  <c r="D36" i="58"/>
  <c r="D37" i="58"/>
  <c r="D38" i="58"/>
  <c r="D39" i="58"/>
  <c r="D40" i="58"/>
  <c r="D41" i="58"/>
  <c r="D42" i="58"/>
  <c r="D43" i="58"/>
  <c r="D44" i="58"/>
  <c r="D45" i="58"/>
  <c r="D46" i="58"/>
  <c r="D47" i="58"/>
  <c r="D48" i="58"/>
  <c r="D49" i="58"/>
  <c r="D50" i="58"/>
  <c r="D51" i="58"/>
  <c r="D52" i="58"/>
  <c r="D53" i="58"/>
  <c r="D54" i="58"/>
  <c r="D55" i="58"/>
  <c r="D56" i="58"/>
  <c r="D57" i="58"/>
  <c r="D58" i="58"/>
  <c r="D59" i="58"/>
  <c r="D60" i="58"/>
  <c r="D61" i="58"/>
  <c r="D62" i="58"/>
  <c r="D63" i="58"/>
  <c r="D64" i="58"/>
  <c r="D65" i="58"/>
  <c r="D66" i="58"/>
  <c r="D67" i="58"/>
  <c r="D68" i="58"/>
  <c r="D69" i="58"/>
  <c r="D70" i="58"/>
  <c r="D71" i="58"/>
  <c r="D72" i="58"/>
  <c r="D73" i="58"/>
  <c r="D74" i="58"/>
  <c r="D75" i="58"/>
  <c r="D76" i="58"/>
  <c r="D77" i="58"/>
  <c r="D78" i="58"/>
  <c r="D79" i="58"/>
  <c r="D80" i="58"/>
  <c r="D81" i="58"/>
  <c r="D82" i="58"/>
  <c r="D83" i="58"/>
  <c r="D84" i="58"/>
  <c r="D85" i="58"/>
  <c r="D86" i="58"/>
  <c r="D87" i="58"/>
  <c r="D88" i="58"/>
  <c r="D89" i="58"/>
  <c r="D90" i="58"/>
  <c r="D91" i="58"/>
  <c r="D92" i="58"/>
  <c r="D93" i="58"/>
  <c r="D94" i="58"/>
  <c r="D95" i="58"/>
  <c r="D96" i="58"/>
  <c r="D97" i="58"/>
  <c r="D98" i="58"/>
  <c r="D99" i="58"/>
  <c r="D100" i="58"/>
  <c r="D101" i="58"/>
  <c r="D102" i="58"/>
  <c r="D103" i="58"/>
  <c r="D104" i="58"/>
  <c r="D105" i="58"/>
  <c r="D106" i="58"/>
  <c r="D107" i="58"/>
  <c r="D108" i="58"/>
  <c r="D109" i="58"/>
  <c r="D110" i="58"/>
  <c r="D111" i="58"/>
  <c r="D112" i="58"/>
  <c r="D113" i="58"/>
  <c r="D114" i="58"/>
  <c r="D115" i="58"/>
  <c r="D116" i="58"/>
  <c r="D117" i="58"/>
  <c r="D118" i="58"/>
  <c r="D119" i="58"/>
  <c r="D120" i="58"/>
  <c r="D121" i="58"/>
  <c r="D122" i="58"/>
  <c r="D123" i="58"/>
  <c r="D124" i="58"/>
  <c r="D125" i="58"/>
  <c r="D126" i="58"/>
  <c r="D127" i="58"/>
  <c r="D128" i="58"/>
  <c r="D129" i="58"/>
  <c r="D130" i="58"/>
  <c r="D131" i="58"/>
  <c r="D132" i="58"/>
  <c r="D133" i="58"/>
  <c r="D134" i="58"/>
  <c r="D135" i="58"/>
  <c r="D136" i="58"/>
  <c r="D137" i="58"/>
  <c r="D138" i="58"/>
  <c r="D139" i="58"/>
  <c r="D140" i="58"/>
  <c r="D141" i="58"/>
  <c r="D142" i="58"/>
  <c r="D143" i="58"/>
  <c r="D144" i="58"/>
  <c r="D145" i="58"/>
  <c r="D146" i="58"/>
  <c r="D147" i="58"/>
  <c r="D148" i="58"/>
  <c r="D149" i="58"/>
  <c r="D150" i="58"/>
  <c r="D151" i="58"/>
  <c r="D152" i="58"/>
  <c r="D153" i="58"/>
  <c r="D154" i="58"/>
  <c r="D155" i="58"/>
  <c r="D156" i="58"/>
  <c r="D157" i="58"/>
  <c r="D158" i="58"/>
  <c r="D159" i="58"/>
  <c r="D160" i="58"/>
  <c r="D161" i="58"/>
  <c r="D162" i="58"/>
  <c r="D163" i="58"/>
  <c r="D164" i="58"/>
  <c r="D165" i="58"/>
  <c r="D166" i="58"/>
  <c r="D167" i="58"/>
  <c r="D168" i="58"/>
  <c r="D169" i="58"/>
  <c r="D170" i="58"/>
  <c r="D171" i="58"/>
  <c r="D172" i="58"/>
  <c r="D173" i="58"/>
  <c r="D174" i="58"/>
  <c r="D175" i="58"/>
  <c r="D176" i="58"/>
  <c r="D177" i="58"/>
  <c r="D178" i="58"/>
  <c r="D179" i="58"/>
  <c r="D180" i="58"/>
  <c r="D181" i="58"/>
  <c r="D182" i="58"/>
  <c r="D183" i="58"/>
  <c r="D184" i="58"/>
  <c r="D185" i="58"/>
  <c r="D186" i="58"/>
  <c r="D187" i="58"/>
  <c r="D188" i="58"/>
  <c r="D189" i="58"/>
  <c r="D190" i="58"/>
  <c r="D191" i="58"/>
  <c r="D192" i="58"/>
  <c r="D193" i="58"/>
  <c r="D194" i="58"/>
  <c r="D195" i="58"/>
  <c r="D196" i="58"/>
  <c r="D197" i="58"/>
  <c r="D198" i="58"/>
  <c r="D9" i="58"/>
  <c r="W201" i="58"/>
  <c r="S201" i="58"/>
  <c r="Q201" i="58"/>
  <c r="J201" i="58"/>
  <c r="I201" i="58"/>
  <c r="R199" i="58"/>
  <c r="L199" i="58"/>
  <c r="U197" i="58"/>
  <c r="R197" i="58"/>
  <c r="L197" i="58"/>
  <c r="H197" i="58"/>
  <c r="V197" i="58" s="1"/>
  <c r="X197" i="58" s="1"/>
  <c r="U196" i="58"/>
  <c r="R196" i="58"/>
  <c r="L196" i="58"/>
  <c r="H196" i="58"/>
  <c r="V196" i="58" s="1"/>
  <c r="X196" i="58" s="1"/>
  <c r="U195" i="58"/>
  <c r="R195" i="58"/>
  <c r="L195" i="58"/>
  <c r="H195" i="58"/>
  <c r="V195" i="58" s="1"/>
  <c r="X195" i="58" s="1"/>
  <c r="U194" i="58"/>
  <c r="R194" i="58"/>
  <c r="L194" i="58"/>
  <c r="H194" i="58"/>
  <c r="V194" i="58" s="1"/>
  <c r="X194" i="58" s="1"/>
  <c r="U193" i="58"/>
  <c r="R193" i="58"/>
  <c r="L193" i="58"/>
  <c r="H193" i="58"/>
  <c r="V193" i="58" s="1"/>
  <c r="X193" i="58" s="1"/>
  <c r="U192" i="58"/>
  <c r="R192" i="58"/>
  <c r="L192" i="58"/>
  <c r="H192" i="58"/>
  <c r="V192" i="58" s="1"/>
  <c r="X192" i="58" s="1"/>
  <c r="U191" i="58"/>
  <c r="R191" i="58"/>
  <c r="L191" i="58"/>
  <c r="H191" i="58"/>
  <c r="V191" i="58" s="1"/>
  <c r="X191" i="58" s="1"/>
  <c r="U190" i="58"/>
  <c r="R190" i="58"/>
  <c r="V190" i="58" s="1"/>
  <c r="X190" i="58" s="1"/>
  <c r="L190" i="58"/>
  <c r="H190" i="58"/>
  <c r="U189" i="58"/>
  <c r="R189" i="58"/>
  <c r="L189" i="58"/>
  <c r="H189" i="58"/>
  <c r="U188" i="58"/>
  <c r="R188" i="58"/>
  <c r="L188" i="58"/>
  <c r="H188" i="58"/>
  <c r="V188" i="58"/>
  <c r="X188" i="58" s="1"/>
  <c r="U187" i="58"/>
  <c r="R187" i="58"/>
  <c r="L187" i="58"/>
  <c r="H187" i="58"/>
  <c r="U186" i="58"/>
  <c r="R186" i="58"/>
  <c r="L186" i="58"/>
  <c r="H186" i="58"/>
  <c r="U185" i="58"/>
  <c r="R185" i="58"/>
  <c r="L185" i="58"/>
  <c r="H185" i="58"/>
  <c r="U184" i="58"/>
  <c r="R184" i="58"/>
  <c r="L184" i="58"/>
  <c r="H184" i="58"/>
  <c r="V184" i="58"/>
  <c r="X184" i="58" s="1"/>
  <c r="U183" i="58"/>
  <c r="R183" i="58"/>
  <c r="L183" i="58"/>
  <c r="H183" i="58"/>
  <c r="V183" i="58" s="1"/>
  <c r="X183" i="58" s="1"/>
  <c r="U182" i="58"/>
  <c r="R182" i="58"/>
  <c r="L182" i="58"/>
  <c r="H182" i="58"/>
  <c r="U181" i="58"/>
  <c r="R181" i="58"/>
  <c r="L181" i="58"/>
  <c r="H181" i="58"/>
  <c r="U180" i="58"/>
  <c r="R180" i="58"/>
  <c r="L180" i="58"/>
  <c r="H180" i="58"/>
  <c r="V180" i="58" s="1"/>
  <c r="X180" i="58" s="1"/>
  <c r="U179" i="58"/>
  <c r="R179" i="58"/>
  <c r="L179" i="58"/>
  <c r="H179" i="58"/>
  <c r="U178" i="58"/>
  <c r="R178" i="58"/>
  <c r="L178" i="58"/>
  <c r="H178" i="58"/>
  <c r="U177" i="58"/>
  <c r="R177" i="58"/>
  <c r="L177" i="58"/>
  <c r="H177" i="58"/>
  <c r="U176" i="58"/>
  <c r="R176" i="58"/>
  <c r="L176" i="58"/>
  <c r="H176" i="58"/>
  <c r="V176" i="58"/>
  <c r="X176" i="58" s="1"/>
  <c r="U175" i="58"/>
  <c r="R175" i="58"/>
  <c r="L175" i="58"/>
  <c r="H175" i="58"/>
  <c r="V175" i="58" s="1"/>
  <c r="X175" i="58" s="1"/>
  <c r="U174" i="58"/>
  <c r="R174" i="58"/>
  <c r="V174" i="58" s="1"/>
  <c r="X174" i="58" s="1"/>
  <c r="L174" i="58"/>
  <c r="H174" i="58"/>
  <c r="U173" i="58"/>
  <c r="R173" i="58"/>
  <c r="L173" i="58"/>
  <c r="H173" i="58"/>
  <c r="U172" i="58"/>
  <c r="R172" i="58"/>
  <c r="L172" i="58"/>
  <c r="H172" i="58"/>
  <c r="V172" i="58"/>
  <c r="X172" i="58" s="1"/>
  <c r="U171" i="58"/>
  <c r="R171" i="58"/>
  <c r="L171" i="58"/>
  <c r="H171" i="58"/>
  <c r="U170" i="58"/>
  <c r="R170" i="58"/>
  <c r="L170" i="58"/>
  <c r="H170" i="58"/>
  <c r="U169" i="58"/>
  <c r="R169" i="58"/>
  <c r="L169" i="58"/>
  <c r="H169" i="58"/>
  <c r="U168" i="58"/>
  <c r="R168" i="58"/>
  <c r="L168" i="58"/>
  <c r="H168" i="58"/>
  <c r="V168" i="58"/>
  <c r="X168" i="58" s="1"/>
  <c r="U167" i="58"/>
  <c r="R167" i="58"/>
  <c r="L167" i="58"/>
  <c r="H167" i="58"/>
  <c r="V167" i="58" s="1"/>
  <c r="X167" i="58" s="1"/>
  <c r="U166" i="58"/>
  <c r="R166" i="58"/>
  <c r="L166" i="58"/>
  <c r="H166" i="58"/>
  <c r="U165" i="58"/>
  <c r="R165" i="58"/>
  <c r="L165" i="58"/>
  <c r="H165" i="58"/>
  <c r="U164" i="58"/>
  <c r="R164" i="58"/>
  <c r="L164" i="58"/>
  <c r="H164" i="58"/>
  <c r="V164" i="58"/>
  <c r="X164" i="58" s="1"/>
  <c r="U163" i="58"/>
  <c r="R163" i="58"/>
  <c r="L163" i="58"/>
  <c r="H163" i="58"/>
  <c r="U162" i="58"/>
  <c r="R162" i="58"/>
  <c r="L162" i="58"/>
  <c r="H162" i="58"/>
  <c r="U161" i="58"/>
  <c r="R161" i="58"/>
  <c r="L161" i="58"/>
  <c r="H161" i="58"/>
  <c r="U160" i="58"/>
  <c r="R160" i="58"/>
  <c r="L160" i="58"/>
  <c r="H160" i="58"/>
  <c r="V160" i="58"/>
  <c r="X160" i="58" s="1"/>
  <c r="U159" i="58"/>
  <c r="R159" i="58"/>
  <c r="L159" i="58"/>
  <c r="H159" i="58"/>
  <c r="V159" i="58" s="1"/>
  <c r="X159" i="58" s="1"/>
  <c r="U158" i="58"/>
  <c r="R158" i="58"/>
  <c r="L158" i="58"/>
  <c r="H158" i="58"/>
  <c r="R157" i="58"/>
  <c r="L157" i="58"/>
  <c r="U156" i="58"/>
  <c r="R156" i="58"/>
  <c r="L156" i="58"/>
  <c r="H156" i="58"/>
  <c r="U155" i="58"/>
  <c r="R155" i="58"/>
  <c r="L155" i="58"/>
  <c r="H155" i="58"/>
  <c r="V155" i="58"/>
  <c r="X155" i="58" s="1"/>
  <c r="U154" i="58"/>
  <c r="R154" i="58"/>
  <c r="L154" i="58"/>
  <c r="H154" i="58"/>
  <c r="U153" i="58"/>
  <c r="R153" i="58"/>
  <c r="L153" i="58"/>
  <c r="H153" i="58"/>
  <c r="U152" i="58"/>
  <c r="R152" i="58"/>
  <c r="L152" i="58"/>
  <c r="H152" i="58"/>
  <c r="U151" i="58"/>
  <c r="R151" i="58"/>
  <c r="L151" i="58"/>
  <c r="H151" i="58"/>
  <c r="V151" i="58"/>
  <c r="X151" i="58" s="1"/>
  <c r="U150" i="58"/>
  <c r="R150" i="58"/>
  <c r="L150" i="58"/>
  <c r="H150" i="58"/>
  <c r="V150" i="58" s="1"/>
  <c r="X150" i="58" s="1"/>
  <c r="U149" i="58"/>
  <c r="R149" i="58"/>
  <c r="V149" i="58" s="1"/>
  <c r="X149" i="58" s="1"/>
  <c r="L149" i="58"/>
  <c r="H149" i="58"/>
  <c r="U148" i="58"/>
  <c r="R148" i="58"/>
  <c r="L148" i="58"/>
  <c r="H148" i="58"/>
  <c r="U147" i="58"/>
  <c r="R147" i="58"/>
  <c r="L147" i="58"/>
  <c r="H147" i="58"/>
  <c r="V147" i="58"/>
  <c r="X147" i="58" s="1"/>
  <c r="U146" i="58"/>
  <c r="R146" i="58"/>
  <c r="L146" i="58"/>
  <c r="H146" i="58"/>
  <c r="U145" i="58"/>
  <c r="R145" i="58"/>
  <c r="L145" i="58"/>
  <c r="H145" i="58"/>
  <c r="U144" i="58"/>
  <c r="R144" i="58"/>
  <c r="L144" i="58"/>
  <c r="H144" i="58"/>
  <c r="U143" i="58"/>
  <c r="R143" i="58"/>
  <c r="L143" i="58"/>
  <c r="H143" i="58"/>
  <c r="V143" i="58"/>
  <c r="X143" i="58" s="1"/>
  <c r="U142" i="58"/>
  <c r="R142" i="58"/>
  <c r="L142" i="58"/>
  <c r="H142" i="58"/>
  <c r="V142" i="58" s="1"/>
  <c r="X142" i="58" s="1"/>
  <c r="R141" i="58"/>
  <c r="L141" i="58"/>
  <c r="U140" i="58"/>
  <c r="R140" i="58"/>
  <c r="V140" i="58" s="1"/>
  <c r="X140" i="58" s="1"/>
  <c r="L140" i="58"/>
  <c r="H140" i="58"/>
  <c r="U139" i="58"/>
  <c r="R139" i="58"/>
  <c r="L139" i="58"/>
  <c r="H139" i="58"/>
  <c r="U138" i="58"/>
  <c r="R138" i="58"/>
  <c r="L138" i="58"/>
  <c r="H138" i="58"/>
  <c r="V138" i="58"/>
  <c r="X138" i="58" s="1"/>
  <c r="U137" i="58"/>
  <c r="R137" i="58"/>
  <c r="L137" i="58"/>
  <c r="H137" i="58"/>
  <c r="U136" i="58"/>
  <c r="R136" i="58"/>
  <c r="L136" i="58"/>
  <c r="H136" i="58"/>
  <c r="U135" i="58"/>
  <c r="R135" i="58"/>
  <c r="L135" i="58"/>
  <c r="H135" i="58"/>
  <c r="U134" i="58"/>
  <c r="R134" i="58"/>
  <c r="L134" i="58"/>
  <c r="H134" i="58"/>
  <c r="V134" i="58"/>
  <c r="X134" i="58" s="1"/>
  <c r="U133" i="58"/>
  <c r="R133" i="58"/>
  <c r="L133" i="58"/>
  <c r="H133" i="58"/>
  <c r="V133" i="58" s="1"/>
  <c r="X133" i="58" s="1"/>
  <c r="R132" i="58"/>
  <c r="L132" i="58"/>
  <c r="U131" i="58"/>
  <c r="R131" i="58"/>
  <c r="V131" i="58" s="1"/>
  <c r="X131" i="58" s="1"/>
  <c r="L131" i="58"/>
  <c r="H131" i="58"/>
  <c r="U130" i="58"/>
  <c r="R130" i="58"/>
  <c r="L130" i="58"/>
  <c r="H130" i="58"/>
  <c r="U129" i="58"/>
  <c r="R129" i="58"/>
  <c r="L129" i="58"/>
  <c r="H129" i="58"/>
  <c r="V129" i="58" s="1"/>
  <c r="X129" i="58" s="1"/>
  <c r="U128" i="58"/>
  <c r="R128" i="58"/>
  <c r="L128" i="58"/>
  <c r="H128" i="58"/>
  <c r="U127" i="58"/>
  <c r="R127" i="58"/>
  <c r="L127" i="58"/>
  <c r="H127" i="58"/>
  <c r="U126" i="58"/>
  <c r="R126" i="58"/>
  <c r="L126" i="58"/>
  <c r="H126" i="58"/>
  <c r="U125" i="58"/>
  <c r="R125" i="58"/>
  <c r="L125" i="58"/>
  <c r="H125" i="58"/>
  <c r="V125" i="58" s="1"/>
  <c r="X125" i="58" s="1"/>
  <c r="U124" i="58"/>
  <c r="R124" i="58"/>
  <c r="L124" i="58"/>
  <c r="H124" i="58"/>
  <c r="V124" i="58" s="1"/>
  <c r="X124" i="58" s="1"/>
  <c r="U123" i="58"/>
  <c r="R123" i="58"/>
  <c r="V123" i="58" s="1"/>
  <c r="X123" i="58" s="1"/>
  <c r="L123" i="58"/>
  <c r="H123" i="58"/>
  <c r="U122" i="58"/>
  <c r="R122" i="58"/>
  <c r="L122" i="58"/>
  <c r="H122" i="58"/>
  <c r="U121" i="58"/>
  <c r="R121" i="58"/>
  <c r="L121" i="58"/>
  <c r="H121" i="58"/>
  <c r="V121" i="58"/>
  <c r="X121" i="58" s="1"/>
  <c r="U120" i="58"/>
  <c r="R120" i="58"/>
  <c r="L120" i="58"/>
  <c r="H120" i="58"/>
  <c r="U119" i="58"/>
  <c r="R119" i="58"/>
  <c r="L119" i="58"/>
  <c r="H119" i="58"/>
  <c r="R118" i="58"/>
  <c r="L118" i="58"/>
  <c r="U117" i="58"/>
  <c r="R117" i="58"/>
  <c r="L117" i="58"/>
  <c r="H117" i="58"/>
  <c r="U116" i="58"/>
  <c r="R116" i="58"/>
  <c r="L116" i="58"/>
  <c r="H116" i="58"/>
  <c r="V116" i="58"/>
  <c r="X116" i="58" s="1"/>
  <c r="U115" i="58"/>
  <c r="R115" i="58"/>
  <c r="L115" i="58"/>
  <c r="H115" i="58"/>
  <c r="V115" i="58" s="1"/>
  <c r="X115" i="58" s="1"/>
  <c r="U114" i="58"/>
  <c r="R114" i="58"/>
  <c r="V114" i="58" s="1"/>
  <c r="X114" i="58" s="1"/>
  <c r="L114" i="58"/>
  <c r="H114" i="58"/>
  <c r="U113" i="58"/>
  <c r="R113" i="58"/>
  <c r="L113" i="58"/>
  <c r="H113" i="58"/>
  <c r="U112" i="58"/>
  <c r="R112" i="58"/>
  <c r="L112" i="58"/>
  <c r="H112" i="58"/>
  <c r="V112" i="58"/>
  <c r="X112" i="58" s="1"/>
  <c r="U111" i="58"/>
  <c r="R111" i="58"/>
  <c r="L111" i="58"/>
  <c r="H111" i="58"/>
  <c r="U110" i="58"/>
  <c r="R110" i="58"/>
  <c r="L110" i="58"/>
  <c r="H110" i="58"/>
  <c r="U109" i="58"/>
  <c r="R109" i="58"/>
  <c r="L109" i="58"/>
  <c r="H109" i="58"/>
  <c r="U108" i="58"/>
  <c r="R108" i="58"/>
  <c r="L108" i="58"/>
  <c r="H108" i="58"/>
  <c r="R107" i="58"/>
  <c r="L107" i="58"/>
  <c r="U106" i="58"/>
  <c r="R106" i="58"/>
  <c r="L106" i="58"/>
  <c r="H106" i="58"/>
  <c r="U105" i="58"/>
  <c r="R105" i="58"/>
  <c r="L105" i="58"/>
  <c r="H105" i="58"/>
  <c r="U104" i="58"/>
  <c r="R104" i="58"/>
  <c r="L104" i="58"/>
  <c r="H104" i="58"/>
  <c r="V104" i="58"/>
  <c r="X104" i="58" s="1"/>
  <c r="U103" i="58"/>
  <c r="R103" i="58"/>
  <c r="L103" i="58"/>
  <c r="H103" i="58"/>
  <c r="V103" i="58" s="1"/>
  <c r="X103" i="58" s="1"/>
  <c r="U102" i="58"/>
  <c r="R102" i="58"/>
  <c r="L102" i="58"/>
  <c r="H102" i="58"/>
  <c r="V102" i="58" s="1"/>
  <c r="X102" i="58" s="1"/>
  <c r="U101" i="58"/>
  <c r="R101" i="58"/>
  <c r="L101" i="58"/>
  <c r="H101" i="58"/>
  <c r="V101" i="58" s="1"/>
  <c r="X101" i="58" s="1"/>
  <c r="U100" i="58"/>
  <c r="R100" i="58"/>
  <c r="V100" i="58" s="1"/>
  <c r="X100" i="58" s="1"/>
  <c r="L100" i="58"/>
  <c r="H100" i="58"/>
  <c r="U99" i="58"/>
  <c r="R99" i="58"/>
  <c r="L99" i="58"/>
  <c r="H99" i="58"/>
  <c r="U98" i="58"/>
  <c r="R98" i="58"/>
  <c r="L98" i="58"/>
  <c r="H98" i="58"/>
  <c r="U97" i="58"/>
  <c r="R97" i="58"/>
  <c r="L97" i="58"/>
  <c r="H97" i="58"/>
  <c r="U96" i="58"/>
  <c r="R96" i="58"/>
  <c r="L96" i="58"/>
  <c r="H96" i="58"/>
  <c r="V96" i="58"/>
  <c r="X96" i="58" s="1"/>
  <c r="U95" i="58"/>
  <c r="R95" i="58"/>
  <c r="L95" i="58"/>
  <c r="H95" i="58"/>
  <c r="U94" i="58"/>
  <c r="R94" i="58"/>
  <c r="L94" i="58"/>
  <c r="H94" i="58"/>
  <c r="U93" i="58"/>
  <c r="R93" i="58"/>
  <c r="L93" i="58"/>
  <c r="H93" i="58"/>
  <c r="U92" i="58"/>
  <c r="R92" i="58"/>
  <c r="L92" i="58"/>
  <c r="H92" i="58"/>
  <c r="U91" i="58"/>
  <c r="R91" i="58"/>
  <c r="L91" i="58"/>
  <c r="H91" i="58"/>
  <c r="U90" i="58"/>
  <c r="R90" i="58"/>
  <c r="L90" i="58"/>
  <c r="H90" i="58"/>
  <c r="U89" i="58"/>
  <c r="R89" i="58"/>
  <c r="L89" i="58"/>
  <c r="H89" i="58"/>
  <c r="R88" i="58"/>
  <c r="L88" i="58"/>
  <c r="U87" i="58"/>
  <c r="R87" i="58"/>
  <c r="L87" i="58"/>
  <c r="H87" i="58"/>
  <c r="U86" i="58"/>
  <c r="R86" i="58"/>
  <c r="L86" i="58"/>
  <c r="V86" i="58" s="1"/>
  <c r="X86" i="58" s="1"/>
  <c r="H86" i="58"/>
  <c r="U85" i="58"/>
  <c r="R85" i="58"/>
  <c r="L85" i="58"/>
  <c r="H85" i="58"/>
  <c r="V85" i="58" s="1"/>
  <c r="X85" i="58" s="1"/>
  <c r="U84" i="58"/>
  <c r="R84" i="58"/>
  <c r="L84" i="58"/>
  <c r="H84" i="58"/>
  <c r="U83" i="58"/>
  <c r="R83" i="58"/>
  <c r="L83" i="58"/>
  <c r="H83" i="58"/>
  <c r="V83" i="58" s="1"/>
  <c r="X83" i="58" s="1"/>
  <c r="U82" i="58"/>
  <c r="R82" i="58"/>
  <c r="V82" i="58" s="1"/>
  <c r="X82" i="58" s="1"/>
  <c r="L82" i="58"/>
  <c r="H82" i="58"/>
  <c r="U81" i="58"/>
  <c r="R81" i="58"/>
  <c r="L81" i="58"/>
  <c r="H81" i="58"/>
  <c r="U80" i="58"/>
  <c r="R80" i="58"/>
  <c r="L80" i="58"/>
  <c r="H80" i="58"/>
  <c r="U79" i="58"/>
  <c r="R79" i="58"/>
  <c r="L79" i="58"/>
  <c r="H79" i="58"/>
  <c r="U78" i="58"/>
  <c r="R78" i="58"/>
  <c r="L78" i="58"/>
  <c r="H78" i="58"/>
  <c r="V78" i="58"/>
  <c r="X78" i="58" s="1"/>
  <c r="U77" i="58"/>
  <c r="R77" i="58"/>
  <c r="L77" i="58"/>
  <c r="H77" i="58"/>
  <c r="U76" i="58"/>
  <c r="R76" i="58"/>
  <c r="L76" i="58"/>
  <c r="H76" i="58"/>
  <c r="U75" i="58"/>
  <c r="R75" i="58"/>
  <c r="L75" i="58"/>
  <c r="H75" i="58"/>
  <c r="U74" i="58"/>
  <c r="R74" i="58"/>
  <c r="L74" i="58"/>
  <c r="H74" i="58"/>
  <c r="R73" i="58"/>
  <c r="L73" i="58"/>
  <c r="U72" i="58"/>
  <c r="R72" i="58"/>
  <c r="L72" i="58"/>
  <c r="H72" i="58"/>
  <c r="U71" i="58"/>
  <c r="R71" i="58"/>
  <c r="L71" i="58"/>
  <c r="H71" i="58"/>
  <c r="U70" i="58"/>
  <c r="R70" i="58"/>
  <c r="L70" i="58"/>
  <c r="H70" i="58"/>
  <c r="V70" i="58"/>
  <c r="X70" i="58" s="1"/>
  <c r="U69" i="58"/>
  <c r="R69" i="58"/>
  <c r="L69" i="58"/>
  <c r="H69" i="58"/>
  <c r="U68" i="58"/>
  <c r="R68" i="58"/>
  <c r="L68" i="58"/>
  <c r="H68" i="58"/>
  <c r="V68" i="58" s="1"/>
  <c r="X68" i="58" s="1"/>
  <c r="R67" i="58"/>
  <c r="L67" i="58"/>
  <c r="U66" i="58"/>
  <c r="R66" i="58"/>
  <c r="V66" i="58" s="1"/>
  <c r="X66" i="58" s="1"/>
  <c r="L66" i="58"/>
  <c r="H66" i="58"/>
  <c r="U65" i="58"/>
  <c r="R65" i="58"/>
  <c r="L65" i="58"/>
  <c r="H65" i="58"/>
  <c r="R64" i="58"/>
  <c r="L64" i="58"/>
  <c r="U63" i="58"/>
  <c r="R63" i="58"/>
  <c r="L63" i="58"/>
  <c r="H63" i="58"/>
  <c r="R62" i="58"/>
  <c r="L62" i="58"/>
  <c r="U61" i="58"/>
  <c r="R61" i="58"/>
  <c r="L61" i="58"/>
  <c r="H61" i="58"/>
  <c r="U60" i="58"/>
  <c r="R60" i="58"/>
  <c r="L60" i="58"/>
  <c r="H60" i="58"/>
  <c r="U59" i="58"/>
  <c r="R59" i="58"/>
  <c r="L59" i="58"/>
  <c r="H59" i="58"/>
  <c r="V59" i="58"/>
  <c r="X59" i="58" s="1"/>
  <c r="U58" i="58"/>
  <c r="R58" i="58"/>
  <c r="L58" i="58"/>
  <c r="H58" i="58"/>
  <c r="U57" i="58"/>
  <c r="R57" i="58"/>
  <c r="L57" i="58"/>
  <c r="H57" i="58"/>
  <c r="U56" i="58"/>
  <c r="R56" i="58"/>
  <c r="L56" i="58"/>
  <c r="H56" i="58"/>
  <c r="U55" i="58"/>
  <c r="R55" i="58"/>
  <c r="L55" i="58"/>
  <c r="H55" i="58"/>
  <c r="V55" i="58"/>
  <c r="X55" i="58" s="1"/>
  <c r="U54" i="58"/>
  <c r="R54" i="58"/>
  <c r="L54" i="58"/>
  <c r="H54" i="58"/>
  <c r="V54" i="58" s="1"/>
  <c r="X54" i="58" s="1"/>
  <c r="R53" i="58"/>
  <c r="L53" i="58"/>
  <c r="U52" i="58"/>
  <c r="R52" i="58"/>
  <c r="V52" i="58" s="1"/>
  <c r="X52" i="58" s="1"/>
  <c r="L52" i="58"/>
  <c r="H52" i="58"/>
  <c r="U51" i="58"/>
  <c r="R51" i="58"/>
  <c r="L51" i="58"/>
  <c r="H51" i="58"/>
  <c r="U50" i="58"/>
  <c r="R50" i="58"/>
  <c r="L50" i="58"/>
  <c r="H50" i="58"/>
  <c r="V50" i="58"/>
  <c r="X50" i="58" s="1"/>
  <c r="U49" i="58"/>
  <c r="R49" i="58"/>
  <c r="L49" i="58"/>
  <c r="H49" i="58"/>
  <c r="U48" i="58"/>
  <c r="R48" i="58"/>
  <c r="L48" i="58"/>
  <c r="H48" i="58"/>
  <c r="U47" i="58"/>
  <c r="R47" i="58"/>
  <c r="L47" i="58"/>
  <c r="H47" i="58"/>
  <c r="U46" i="58"/>
  <c r="R46" i="58"/>
  <c r="L46" i="58"/>
  <c r="H46" i="58"/>
  <c r="U45" i="58"/>
  <c r="R45" i="58"/>
  <c r="L45" i="58"/>
  <c r="H45" i="58"/>
  <c r="V45" i="58" s="1"/>
  <c r="X45" i="58" s="1"/>
  <c r="U44" i="58"/>
  <c r="R44" i="58"/>
  <c r="L44" i="58"/>
  <c r="H44" i="58"/>
  <c r="U43" i="58"/>
  <c r="R43" i="58"/>
  <c r="L43" i="58"/>
  <c r="H43" i="58"/>
  <c r="U42" i="58"/>
  <c r="R42" i="58"/>
  <c r="L42" i="58"/>
  <c r="H42" i="58"/>
  <c r="V42" i="58"/>
  <c r="X42" i="58" s="1"/>
  <c r="U41" i="58"/>
  <c r="R41" i="58"/>
  <c r="L41" i="58"/>
  <c r="H41" i="58"/>
  <c r="U40" i="58"/>
  <c r="R40" i="58"/>
  <c r="L40" i="58"/>
  <c r="H40" i="58"/>
  <c r="U39" i="58"/>
  <c r="R39" i="58"/>
  <c r="L39" i="58"/>
  <c r="H39" i="58"/>
  <c r="U38" i="58"/>
  <c r="R38" i="58"/>
  <c r="L38" i="58"/>
  <c r="H38" i="58"/>
  <c r="V38" i="58" s="1"/>
  <c r="X38" i="58" s="1"/>
  <c r="U37" i="58"/>
  <c r="R37" i="58"/>
  <c r="L37" i="58"/>
  <c r="H37" i="58"/>
  <c r="U36" i="58"/>
  <c r="R36" i="58"/>
  <c r="L36" i="58"/>
  <c r="H36" i="58"/>
  <c r="U35" i="58"/>
  <c r="R35" i="58"/>
  <c r="L35" i="58"/>
  <c r="H35" i="58"/>
  <c r="U34" i="58"/>
  <c r="R34" i="58"/>
  <c r="L34" i="58"/>
  <c r="H34" i="58"/>
  <c r="U33" i="58"/>
  <c r="R33" i="58"/>
  <c r="L33" i="58"/>
  <c r="H33" i="58"/>
  <c r="U32" i="58"/>
  <c r="R32" i="58"/>
  <c r="L32" i="58"/>
  <c r="H32" i="58"/>
  <c r="U31" i="58"/>
  <c r="R31" i="58"/>
  <c r="L31" i="58"/>
  <c r="H31" i="58"/>
  <c r="U30" i="58"/>
  <c r="R30" i="58"/>
  <c r="L30" i="58"/>
  <c r="H30" i="58"/>
  <c r="U29" i="58"/>
  <c r="R29" i="58"/>
  <c r="L29" i="58"/>
  <c r="H29" i="58"/>
  <c r="U28" i="58"/>
  <c r="R28" i="58"/>
  <c r="L28" i="58"/>
  <c r="H28" i="58"/>
  <c r="U27" i="58"/>
  <c r="R27" i="58"/>
  <c r="L27" i="58"/>
  <c r="H27" i="58"/>
  <c r="V27" i="58" s="1"/>
  <c r="X27" i="58" s="1"/>
  <c r="U26" i="58"/>
  <c r="R26" i="58"/>
  <c r="L26" i="58"/>
  <c r="H26" i="58"/>
  <c r="U25" i="58"/>
  <c r="R25" i="58"/>
  <c r="L25" i="58"/>
  <c r="H25" i="58"/>
  <c r="U24" i="58"/>
  <c r="R24" i="58"/>
  <c r="L24" i="58"/>
  <c r="H24" i="58"/>
  <c r="U23" i="58"/>
  <c r="R23" i="58"/>
  <c r="L23" i="58"/>
  <c r="H23" i="58"/>
  <c r="U22" i="58"/>
  <c r="R22" i="58"/>
  <c r="L22" i="58"/>
  <c r="H22" i="58"/>
  <c r="U21" i="58"/>
  <c r="R21" i="58"/>
  <c r="L21" i="58"/>
  <c r="H21" i="58"/>
  <c r="U20" i="58"/>
  <c r="R20" i="58"/>
  <c r="L20" i="58"/>
  <c r="H20" i="58"/>
  <c r="U19" i="58"/>
  <c r="R19" i="58"/>
  <c r="L19" i="58"/>
  <c r="H19" i="58"/>
  <c r="U18" i="58"/>
  <c r="R18" i="58"/>
  <c r="L18" i="58"/>
  <c r="H18" i="58"/>
  <c r="U17" i="58"/>
  <c r="R17" i="58"/>
  <c r="L17" i="58"/>
  <c r="H17" i="58"/>
  <c r="U16" i="58"/>
  <c r="R16" i="58"/>
  <c r="L16" i="58"/>
  <c r="H16" i="58"/>
  <c r="U15" i="58"/>
  <c r="R15" i="58"/>
  <c r="L15" i="58"/>
  <c r="H15" i="58"/>
  <c r="U14" i="58"/>
  <c r="R14" i="58"/>
  <c r="L14" i="58"/>
  <c r="H14" i="58"/>
  <c r="U13" i="58"/>
  <c r="R13" i="58"/>
  <c r="V13" i="58" s="1"/>
  <c r="X13" i="58" s="1"/>
  <c r="L13" i="58"/>
  <c r="H13" i="58"/>
  <c r="U12" i="58"/>
  <c r="R12" i="58"/>
  <c r="L12" i="58"/>
  <c r="H12" i="58"/>
  <c r="V12" i="58" s="1"/>
  <c r="X12" i="58" s="1"/>
  <c r="U11" i="58"/>
  <c r="R11" i="58"/>
  <c r="L11" i="58"/>
  <c r="H11" i="58"/>
  <c r="V11" i="58" s="1"/>
  <c r="X11" i="58" s="1"/>
  <c r="U10" i="58"/>
  <c r="R10" i="58"/>
  <c r="L10" i="58"/>
  <c r="H10" i="58"/>
  <c r="V10" i="58" s="1"/>
  <c r="X10" i="58" s="1"/>
  <c r="U9" i="58"/>
  <c r="R9" i="58"/>
  <c r="L9" i="58"/>
  <c r="H9" i="58"/>
  <c r="D201" i="58"/>
  <c r="X201" i="59" l="1"/>
  <c r="V182" i="58"/>
  <c r="X182" i="58" s="1"/>
  <c r="V166" i="58"/>
  <c r="X166" i="58" s="1"/>
  <c r="V158" i="58"/>
  <c r="X158" i="58" s="1"/>
  <c r="V37" i="58"/>
  <c r="X37" i="58" s="1"/>
  <c r="V29" i="58"/>
  <c r="X29" i="58" s="1"/>
  <c r="V28" i="58"/>
  <c r="X28" i="58" s="1"/>
  <c r="V26" i="58"/>
  <c r="X26" i="58" s="1"/>
  <c r="V69" i="58"/>
  <c r="X69" i="58" s="1"/>
  <c r="V46" i="58"/>
  <c r="X46" i="58" s="1"/>
  <c r="V36" i="58"/>
  <c r="X36" i="58" s="1"/>
  <c r="V35" i="58"/>
  <c r="X35" i="58" s="1"/>
  <c r="V17" i="58"/>
  <c r="X17" i="58" s="1"/>
  <c r="V44" i="58"/>
  <c r="X44" i="58" s="1"/>
  <c r="V34" i="58"/>
  <c r="X34" i="58" s="1"/>
  <c r="V30" i="58"/>
  <c r="X30" i="58" s="1"/>
  <c r="V18" i="58"/>
  <c r="X18" i="58" s="1"/>
  <c r="V19" i="58"/>
  <c r="X19" i="58" s="1"/>
  <c r="V21" i="58"/>
  <c r="X21" i="58" s="1"/>
  <c r="V22" i="58"/>
  <c r="X22" i="58" s="1"/>
  <c r="V40" i="58"/>
  <c r="X40" i="58" s="1"/>
  <c r="V41" i="58"/>
  <c r="X41" i="58" s="1"/>
  <c r="V48" i="58"/>
  <c r="X48" i="58" s="1"/>
  <c r="V49" i="58"/>
  <c r="X49" i="58" s="1"/>
  <c r="V57" i="58"/>
  <c r="X57" i="58" s="1"/>
  <c r="V58" i="58"/>
  <c r="X58" i="58" s="1"/>
  <c r="V74" i="58"/>
  <c r="X74" i="58" s="1"/>
  <c r="V75" i="58"/>
  <c r="X75" i="58" s="1"/>
  <c r="V76" i="58"/>
  <c r="X76" i="58" s="1"/>
  <c r="V77" i="58"/>
  <c r="X77" i="58" s="1"/>
  <c r="V92" i="58"/>
  <c r="X92" i="58" s="1"/>
  <c r="V93" i="58"/>
  <c r="X93" i="58" s="1"/>
  <c r="V94" i="58"/>
  <c r="X94" i="58" s="1"/>
  <c r="V95" i="58"/>
  <c r="X95" i="58" s="1"/>
  <c r="V108" i="58"/>
  <c r="X108" i="58" s="1"/>
  <c r="V109" i="58"/>
  <c r="X109" i="58" s="1"/>
  <c r="V110" i="58"/>
  <c r="X110" i="58" s="1"/>
  <c r="V119" i="58"/>
  <c r="X119" i="58" s="1"/>
  <c r="V120" i="58"/>
  <c r="X120" i="58" s="1"/>
  <c r="V127" i="58"/>
  <c r="X127" i="58" s="1"/>
  <c r="V128" i="58"/>
  <c r="X128" i="58" s="1"/>
  <c r="V136" i="58"/>
  <c r="X136" i="58" s="1"/>
  <c r="V137" i="58"/>
  <c r="X137" i="58" s="1"/>
  <c r="V145" i="58"/>
  <c r="X145" i="58" s="1"/>
  <c r="V146" i="58"/>
  <c r="X146" i="58" s="1"/>
  <c r="V153" i="58"/>
  <c r="X153" i="58" s="1"/>
  <c r="V154" i="58"/>
  <c r="X154" i="58" s="1"/>
  <c r="V162" i="58"/>
  <c r="X162" i="58" s="1"/>
  <c r="V163" i="58"/>
  <c r="X163" i="58" s="1"/>
  <c r="V170" i="58"/>
  <c r="X170" i="58" s="1"/>
  <c r="V171" i="58"/>
  <c r="X171" i="58" s="1"/>
  <c r="V178" i="58"/>
  <c r="X178" i="58" s="1"/>
  <c r="V179" i="58"/>
  <c r="X179" i="58" s="1"/>
  <c r="V186" i="58"/>
  <c r="X186" i="58" s="1"/>
  <c r="V187" i="58"/>
  <c r="X187" i="58" s="1"/>
  <c r="V84" i="58"/>
  <c r="X84" i="58" s="1"/>
  <c r="V14" i="58"/>
  <c r="X14" i="58" s="1"/>
  <c r="V15" i="58"/>
  <c r="X15" i="58" s="1"/>
  <c r="V16" i="58"/>
  <c r="X16" i="58" s="1"/>
  <c r="V23" i="58"/>
  <c r="X23" i="58" s="1"/>
  <c r="V24" i="58"/>
  <c r="X24" i="58" s="1"/>
  <c r="V25" i="58"/>
  <c r="X25" i="58" s="1"/>
  <c r="V31" i="58"/>
  <c r="X31" i="58" s="1"/>
  <c r="V32" i="58"/>
  <c r="X32" i="58" s="1"/>
  <c r="V33" i="58"/>
  <c r="X33" i="58" s="1"/>
  <c r="V39" i="58"/>
  <c r="X39" i="58" s="1"/>
  <c r="V43" i="58"/>
  <c r="X43" i="58" s="1"/>
  <c r="V47" i="58"/>
  <c r="X47" i="58" s="1"/>
  <c r="V51" i="58"/>
  <c r="X51" i="58" s="1"/>
  <c r="V56" i="58"/>
  <c r="X56" i="58" s="1"/>
  <c r="V60" i="58"/>
  <c r="X60" i="58" s="1"/>
  <c r="V61" i="58"/>
  <c r="X61" i="58" s="1"/>
  <c r="V63" i="58"/>
  <c r="X63" i="58" s="1"/>
  <c r="V65" i="58"/>
  <c r="X65" i="58" s="1"/>
  <c r="V71" i="58"/>
  <c r="X71" i="58" s="1"/>
  <c r="V72" i="58"/>
  <c r="X72" i="58" s="1"/>
  <c r="V79" i="58"/>
  <c r="X79" i="58" s="1"/>
  <c r="V80" i="58"/>
  <c r="X80" i="58" s="1"/>
  <c r="V81" i="58"/>
  <c r="X81" i="58" s="1"/>
  <c r="V87" i="58"/>
  <c r="X87" i="58" s="1"/>
  <c r="V89" i="58"/>
  <c r="X89" i="58" s="1"/>
  <c r="V90" i="58"/>
  <c r="X90" i="58" s="1"/>
  <c r="V91" i="58"/>
  <c r="X91" i="58" s="1"/>
  <c r="V97" i="58"/>
  <c r="X97" i="58" s="1"/>
  <c r="V98" i="58"/>
  <c r="X98" i="58" s="1"/>
  <c r="V99" i="58"/>
  <c r="X99" i="58" s="1"/>
  <c r="V105" i="58"/>
  <c r="X105" i="58" s="1"/>
  <c r="V106" i="58"/>
  <c r="X106" i="58" s="1"/>
  <c r="V113" i="58"/>
  <c r="X113" i="58" s="1"/>
  <c r="V117" i="58"/>
  <c r="X117" i="58" s="1"/>
  <c r="V122" i="58"/>
  <c r="X122" i="58" s="1"/>
  <c r="V126" i="58"/>
  <c r="X126" i="58" s="1"/>
  <c r="V130" i="58"/>
  <c r="X130" i="58" s="1"/>
  <c r="V135" i="58"/>
  <c r="X135" i="58" s="1"/>
  <c r="V139" i="58"/>
  <c r="X139" i="58" s="1"/>
  <c r="V144" i="58"/>
  <c r="X144" i="58" s="1"/>
  <c r="V148" i="58"/>
  <c r="X148" i="58" s="1"/>
  <c r="V152" i="58"/>
  <c r="X152" i="58" s="1"/>
  <c r="V156" i="58"/>
  <c r="X156" i="58" s="1"/>
  <c r="V161" i="58"/>
  <c r="X161" i="58" s="1"/>
  <c r="V165" i="58"/>
  <c r="X165" i="58" s="1"/>
  <c r="V169" i="58"/>
  <c r="X169" i="58" s="1"/>
  <c r="V173" i="58"/>
  <c r="X173" i="58" s="1"/>
  <c r="V177" i="58"/>
  <c r="X177" i="58" s="1"/>
  <c r="V181" i="58"/>
  <c r="X181" i="58" s="1"/>
  <c r="V185" i="58"/>
  <c r="X185" i="58" s="1"/>
  <c r="V189" i="58"/>
  <c r="X189" i="58" s="1"/>
  <c r="R201" i="58"/>
  <c r="V9" i="58"/>
  <c r="X9" i="58" s="1"/>
  <c r="V20" i="58"/>
  <c r="X20" i="58" s="1"/>
  <c r="V111" i="58"/>
  <c r="X111" i="58" s="1"/>
  <c r="AB9" i="43"/>
  <c r="AB10" i="43"/>
  <c r="AB11" i="43"/>
  <c r="AB12" i="43"/>
  <c r="AB13" i="43"/>
  <c r="AB14" i="43"/>
  <c r="AB15" i="43"/>
  <c r="AB16" i="43"/>
  <c r="AB17" i="43"/>
  <c r="AB18" i="43"/>
  <c r="AB19" i="43"/>
  <c r="AB20" i="43"/>
  <c r="AB21" i="43"/>
  <c r="AB22" i="43"/>
  <c r="AB23" i="43"/>
  <c r="AB24" i="43"/>
  <c r="AB25" i="43"/>
  <c r="AB26" i="43"/>
  <c r="AB27" i="43"/>
  <c r="AB28" i="43"/>
  <c r="AB29" i="43"/>
  <c r="AB30" i="43"/>
  <c r="AB31" i="43"/>
  <c r="AB32" i="43"/>
  <c r="AB33" i="43"/>
  <c r="AB34" i="43"/>
  <c r="AB35" i="43"/>
  <c r="AB36" i="43"/>
  <c r="AB37" i="43"/>
  <c r="AB38" i="43"/>
  <c r="AB39" i="43"/>
  <c r="AB40" i="43"/>
  <c r="AB41" i="43"/>
  <c r="AB42" i="43"/>
  <c r="AB43" i="43"/>
  <c r="AB44" i="43"/>
  <c r="AB45" i="43"/>
  <c r="AB46" i="43"/>
  <c r="AB47" i="43"/>
  <c r="AB48" i="43"/>
  <c r="AB49" i="43"/>
  <c r="AB50" i="43"/>
  <c r="AB51" i="43"/>
  <c r="AB52" i="43"/>
  <c r="AB53" i="43"/>
  <c r="AB54" i="43"/>
  <c r="AB55" i="43"/>
  <c r="AB56" i="43"/>
  <c r="AB57" i="43"/>
  <c r="AB58" i="43"/>
  <c r="AB59" i="43"/>
  <c r="AB60" i="43"/>
  <c r="AB62" i="43"/>
  <c r="AB63" i="43"/>
  <c r="AB64" i="43"/>
  <c r="AB65" i="43"/>
  <c r="AB66" i="43"/>
  <c r="AB67" i="43"/>
  <c r="AB68" i="43"/>
  <c r="AB69" i="43"/>
  <c r="AB70" i="43"/>
  <c r="AB71" i="43"/>
  <c r="AB72" i="43"/>
  <c r="AB73" i="43"/>
  <c r="AB74" i="43"/>
  <c r="AB75" i="43"/>
  <c r="AB76" i="43"/>
  <c r="AB77" i="43"/>
  <c r="AB78" i="43"/>
  <c r="AB79" i="43"/>
  <c r="AB80" i="43"/>
  <c r="AB81" i="43"/>
  <c r="AB82" i="43"/>
  <c r="AB83" i="43"/>
  <c r="AB84" i="43"/>
  <c r="AB85" i="43"/>
  <c r="AB86" i="43"/>
  <c r="AB87" i="43"/>
  <c r="AB88" i="43"/>
  <c r="AB89" i="43"/>
  <c r="AB90" i="43"/>
  <c r="AB91" i="43"/>
  <c r="AB92" i="43"/>
  <c r="AB93" i="43"/>
  <c r="AB94" i="43"/>
  <c r="AB95" i="43"/>
  <c r="AB96" i="43"/>
  <c r="AB97" i="43"/>
  <c r="AB98" i="43"/>
  <c r="AB99" i="43"/>
  <c r="AB100" i="43"/>
  <c r="AB101" i="43"/>
  <c r="AB102" i="43"/>
  <c r="AB103" i="43"/>
  <c r="AB104" i="43"/>
  <c r="AB105" i="43"/>
  <c r="AB106" i="43"/>
  <c r="AB107" i="43"/>
  <c r="AB108" i="43"/>
  <c r="AB109" i="43"/>
  <c r="AB110" i="43"/>
  <c r="AB111" i="43"/>
  <c r="AB112" i="43"/>
  <c r="AB113" i="43"/>
  <c r="AB114" i="43"/>
  <c r="AB115" i="43"/>
  <c r="AB116" i="43"/>
  <c r="AB117" i="43"/>
  <c r="AB118" i="43"/>
  <c r="AB119" i="43"/>
  <c r="AB120" i="43"/>
  <c r="AB121" i="43"/>
  <c r="AB122" i="43"/>
  <c r="AB123" i="43"/>
  <c r="AB124" i="43"/>
  <c r="AB125" i="43"/>
  <c r="AB126" i="43"/>
  <c r="AB127" i="43"/>
  <c r="AB128" i="43"/>
  <c r="AB129" i="43"/>
  <c r="AB130" i="43"/>
  <c r="AB131" i="43"/>
  <c r="AB132" i="43"/>
  <c r="AB133" i="43"/>
  <c r="AB134" i="43"/>
  <c r="AB135" i="43"/>
  <c r="AB136" i="43"/>
  <c r="AB137" i="43"/>
  <c r="AB138" i="43"/>
  <c r="AB139" i="43"/>
  <c r="AB140" i="43"/>
  <c r="AA9" i="43"/>
  <c r="AA10" i="43"/>
  <c r="AA11" i="43"/>
  <c r="AA12" i="43"/>
  <c r="AA13" i="43"/>
  <c r="AA14" i="43"/>
  <c r="AA15" i="43"/>
  <c r="AA16" i="43"/>
  <c r="AA17" i="43"/>
  <c r="AA18" i="43"/>
  <c r="AA19" i="43"/>
  <c r="AA20" i="43"/>
  <c r="AA21" i="43"/>
  <c r="AA22" i="43"/>
  <c r="AA23" i="43"/>
  <c r="AA24" i="43"/>
  <c r="AA25" i="43"/>
  <c r="AA26" i="43"/>
  <c r="AA27" i="43"/>
  <c r="AA28" i="43"/>
  <c r="AA29" i="43"/>
  <c r="AA30" i="43"/>
  <c r="AA31" i="43"/>
  <c r="AA32" i="43"/>
  <c r="AA33" i="43"/>
  <c r="AA34" i="43"/>
  <c r="AA35" i="43"/>
  <c r="AA36" i="43"/>
  <c r="AA37" i="43"/>
  <c r="AA38" i="43"/>
  <c r="AA39" i="43"/>
  <c r="AA40" i="43"/>
  <c r="AA41" i="43"/>
  <c r="AA42" i="43"/>
  <c r="AA43" i="43"/>
  <c r="AA44" i="43"/>
  <c r="AA45" i="43"/>
  <c r="AA46" i="43"/>
  <c r="AA47" i="43"/>
  <c r="AA48" i="43"/>
  <c r="AA49" i="43"/>
  <c r="AA50" i="43"/>
  <c r="AA51" i="43"/>
  <c r="AA52" i="43"/>
  <c r="AA53" i="43"/>
  <c r="AA54" i="43"/>
  <c r="AA55" i="43"/>
  <c r="AA56" i="43"/>
  <c r="AA57" i="43"/>
  <c r="AA58" i="43"/>
  <c r="AA59" i="43"/>
  <c r="AA60" i="43"/>
  <c r="AA62" i="43"/>
  <c r="AA63" i="43"/>
  <c r="AA64" i="43"/>
  <c r="AA65" i="43"/>
  <c r="AA66" i="43"/>
  <c r="AA67" i="43"/>
  <c r="AA68" i="43"/>
  <c r="AA69" i="43"/>
  <c r="AA70" i="43"/>
  <c r="AA71" i="43"/>
  <c r="AA72" i="43"/>
  <c r="AA73" i="43"/>
  <c r="AA74" i="43"/>
  <c r="AA75" i="43"/>
  <c r="AA76" i="43"/>
  <c r="AA77" i="43"/>
  <c r="AA78" i="43"/>
  <c r="AA79" i="43"/>
  <c r="AA80" i="43"/>
  <c r="AA81" i="43"/>
  <c r="AA82" i="43"/>
  <c r="AA83" i="43"/>
  <c r="AA84" i="43"/>
  <c r="AA85" i="43"/>
  <c r="AA86" i="43"/>
  <c r="AA87" i="43"/>
  <c r="AA88" i="43"/>
  <c r="AA89" i="43"/>
  <c r="AA90" i="43"/>
  <c r="AA91" i="43"/>
  <c r="AA92" i="43"/>
  <c r="AA93" i="43"/>
  <c r="AA94" i="43"/>
  <c r="AA95" i="43"/>
  <c r="AA96" i="43"/>
  <c r="AA97" i="43"/>
  <c r="AA98" i="43"/>
  <c r="AA99" i="43"/>
  <c r="AA100" i="43"/>
  <c r="AA101" i="43"/>
  <c r="AA102" i="43"/>
  <c r="AA103" i="43"/>
  <c r="AA104" i="43"/>
  <c r="AA105" i="43"/>
  <c r="AA106" i="43"/>
  <c r="AA107" i="43"/>
  <c r="AA108" i="43"/>
  <c r="AA109" i="43"/>
  <c r="AA110" i="43"/>
  <c r="AA111" i="43"/>
  <c r="AA112" i="43"/>
  <c r="AA113" i="43"/>
  <c r="AA114" i="43"/>
  <c r="AA115" i="43"/>
  <c r="AA116" i="43"/>
  <c r="AA117" i="43"/>
  <c r="AA118" i="43"/>
  <c r="AA119" i="43"/>
  <c r="AA120" i="43"/>
  <c r="AA121" i="43"/>
  <c r="AA122" i="43"/>
  <c r="AA123" i="43"/>
  <c r="AA124" i="43"/>
  <c r="AA125" i="43"/>
  <c r="AA126" i="43"/>
  <c r="AA127" i="43"/>
  <c r="AA128" i="43"/>
  <c r="AA129" i="43"/>
  <c r="AA130" i="43"/>
  <c r="AA131" i="43"/>
  <c r="AA132" i="43"/>
  <c r="AA133" i="43"/>
  <c r="AA134" i="43"/>
  <c r="AA135" i="43"/>
  <c r="AA136" i="43"/>
  <c r="AA137" i="43"/>
  <c r="AA138" i="43"/>
  <c r="AA139" i="43"/>
  <c r="AA140" i="43"/>
  <c r="Z9" i="43"/>
  <c r="Z10" i="43"/>
  <c r="Z11" i="43"/>
  <c r="Z12" i="43"/>
  <c r="Z13" i="43"/>
  <c r="Z14" i="43"/>
  <c r="Z15" i="43"/>
  <c r="Z16" i="43"/>
  <c r="Z17" i="43"/>
  <c r="Z18" i="43"/>
  <c r="Z19" i="43"/>
  <c r="Z20" i="43"/>
  <c r="Z21" i="43"/>
  <c r="Z22" i="43"/>
  <c r="Z23" i="43"/>
  <c r="Z24" i="43"/>
  <c r="Z25" i="43"/>
  <c r="Z26" i="43"/>
  <c r="Z27" i="43"/>
  <c r="Z28" i="43"/>
  <c r="Z29" i="43"/>
  <c r="Z30" i="43"/>
  <c r="Z31" i="43"/>
  <c r="Z32" i="43"/>
  <c r="Z33" i="43"/>
  <c r="Z34" i="43"/>
  <c r="Z35" i="43"/>
  <c r="Z36" i="43"/>
  <c r="Z37" i="43"/>
  <c r="Z38" i="43"/>
  <c r="Z39" i="43"/>
  <c r="Z40" i="43"/>
  <c r="Z41" i="43"/>
  <c r="Z42" i="43"/>
  <c r="Z43" i="43"/>
  <c r="Z44" i="43"/>
  <c r="Z45" i="43"/>
  <c r="Z46" i="43"/>
  <c r="Z47" i="43"/>
  <c r="Z48" i="43"/>
  <c r="Z49" i="43"/>
  <c r="Z50" i="43"/>
  <c r="Z51" i="43"/>
  <c r="Z52" i="43"/>
  <c r="Z53" i="43"/>
  <c r="Z54" i="43"/>
  <c r="Z55" i="43"/>
  <c r="Z56" i="43"/>
  <c r="Z57" i="43"/>
  <c r="Z58" i="43"/>
  <c r="Z59" i="43"/>
  <c r="Z60" i="43"/>
  <c r="Z62" i="43"/>
  <c r="Z63" i="43"/>
  <c r="Z64" i="43"/>
  <c r="Z65" i="43"/>
  <c r="Z66" i="43"/>
  <c r="Z67" i="43"/>
  <c r="Z68" i="43"/>
  <c r="Z69" i="43"/>
  <c r="Z70" i="43"/>
  <c r="Z71" i="43"/>
  <c r="Z72" i="43"/>
  <c r="Z73" i="43"/>
  <c r="Z74" i="43"/>
  <c r="Z75" i="43"/>
  <c r="Z76" i="43"/>
  <c r="Z77" i="43"/>
  <c r="Z78" i="43"/>
  <c r="Z79" i="43"/>
  <c r="Z80" i="43"/>
  <c r="Z81" i="43"/>
  <c r="Z82" i="43"/>
  <c r="Z83" i="43"/>
  <c r="Z84" i="43"/>
  <c r="Z85" i="43"/>
  <c r="Z86" i="43"/>
  <c r="Z87" i="43"/>
  <c r="Z88" i="43"/>
  <c r="Z89" i="43"/>
  <c r="Z90" i="43"/>
  <c r="Z91" i="43"/>
  <c r="Z92" i="43"/>
  <c r="Z93" i="43"/>
  <c r="Z94" i="43"/>
  <c r="Z95" i="43"/>
  <c r="Z96" i="43"/>
  <c r="Z97" i="43"/>
  <c r="Z98" i="43"/>
  <c r="Z99" i="43"/>
  <c r="Z100" i="43"/>
  <c r="Z101" i="43"/>
  <c r="Z102" i="43"/>
  <c r="Z103" i="43"/>
  <c r="Z104" i="43"/>
  <c r="Z105" i="43"/>
  <c r="Z106" i="43"/>
  <c r="Z107" i="43"/>
  <c r="Z108" i="43"/>
  <c r="Z109" i="43"/>
  <c r="Z110" i="43"/>
  <c r="Z111" i="43"/>
  <c r="Z112" i="43"/>
  <c r="Z113" i="43"/>
  <c r="Z114" i="43"/>
  <c r="Z115" i="43"/>
  <c r="Z116" i="43"/>
  <c r="Z117" i="43"/>
  <c r="Z118" i="43"/>
  <c r="Z119" i="43"/>
  <c r="Z120" i="43"/>
  <c r="Z121" i="43"/>
  <c r="Z122" i="43"/>
  <c r="Z123" i="43"/>
  <c r="Z124" i="43"/>
  <c r="Z125" i="43"/>
  <c r="Z126" i="43"/>
  <c r="Z127" i="43"/>
  <c r="Z128" i="43"/>
  <c r="Z129" i="43"/>
  <c r="Z130" i="43"/>
  <c r="Z131" i="43"/>
  <c r="Z132" i="43"/>
  <c r="Z133" i="43"/>
  <c r="Z134" i="43"/>
  <c r="Z135" i="43"/>
  <c r="Z136" i="43"/>
  <c r="Z137" i="43"/>
  <c r="Z138" i="43"/>
  <c r="Z139" i="43"/>
  <c r="Z140" i="43"/>
  <c r="Y9" i="43"/>
  <c r="Y10" i="43"/>
  <c r="Y11" i="43"/>
  <c r="Y12" i="43"/>
  <c r="Y13" i="43"/>
  <c r="Y14" i="43"/>
  <c r="Y15" i="43"/>
  <c r="Y16" i="43"/>
  <c r="Y17" i="43"/>
  <c r="Y18" i="43"/>
  <c r="Y19" i="43"/>
  <c r="Y20" i="43"/>
  <c r="Y21" i="43"/>
  <c r="Y22" i="43"/>
  <c r="Y23" i="43"/>
  <c r="Y24" i="43"/>
  <c r="Y25" i="43"/>
  <c r="Y26" i="43"/>
  <c r="Y27" i="43"/>
  <c r="Y28" i="43"/>
  <c r="Y29" i="43"/>
  <c r="Y30" i="43"/>
  <c r="Y31" i="43"/>
  <c r="Y32" i="43"/>
  <c r="Y33" i="43"/>
  <c r="Y34" i="43"/>
  <c r="Y35" i="43"/>
  <c r="Y36" i="43"/>
  <c r="Y37" i="43"/>
  <c r="Y38" i="43"/>
  <c r="Y39" i="43"/>
  <c r="Y40" i="43"/>
  <c r="Y41" i="43"/>
  <c r="Y42" i="43"/>
  <c r="Y43" i="43"/>
  <c r="Y44" i="43"/>
  <c r="Y45" i="43"/>
  <c r="Y46" i="43"/>
  <c r="Y47" i="43"/>
  <c r="Y48" i="43"/>
  <c r="Y49" i="43"/>
  <c r="Y50" i="43"/>
  <c r="Y51" i="43"/>
  <c r="Y52" i="43"/>
  <c r="Y53" i="43"/>
  <c r="Y54" i="43"/>
  <c r="Y55" i="43"/>
  <c r="Y56" i="43"/>
  <c r="Y57" i="43"/>
  <c r="Y58" i="43"/>
  <c r="Y59" i="43"/>
  <c r="Y60" i="43"/>
  <c r="Y62" i="43"/>
  <c r="Y63" i="43"/>
  <c r="Y64" i="43"/>
  <c r="Y65" i="43"/>
  <c r="Y66" i="43"/>
  <c r="Y67" i="43"/>
  <c r="Y68" i="43"/>
  <c r="Y69" i="43"/>
  <c r="Y70" i="43"/>
  <c r="Y71" i="43"/>
  <c r="Y72" i="43"/>
  <c r="Y73" i="43"/>
  <c r="Y74" i="43"/>
  <c r="Y75" i="43"/>
  <c r="Y76" i="43"/>
  <c r="Y77" i="43"/>
  <c r="Y78" i="43"/>
  <c r="Y79" i="43"/>
  <c r="Y80" i="43"/>
  <c r="Y81" i="43"/>
  <c r="Y82" i="43"/>
  <c r="Y83" i="43"/>
  <c r="Y84" i="43"/>
  <c r="Y85" i="43"/>
  <c r="Y86" i="43"/>
  <c r="Y87" i="43"/>
  <c r="Y88" i="43"/>
  <c r="Y89" i="43"/>
  <c r="Y90" i="43"/>
  <c r="Y91" i="43"/>
  <c r="Y92" i="43"/>
  <c r="Y93" i="43"/>
  <c r="Y94" i="43"/>
  <c r="Y95" i="43"/>
  <c r="Y96" i="43"/>
  <c r="Y97" i="43"/>
  <c r="Y98" i="43"/>
  <c r="Y99" i="43"/>
  <c r="Y100" i="43"/>
  <c r="Y101" i="43"/>
  <c r="Y102" i="43"/>
  <c r="Y103" i="43"/>
  <c r="Y104" i="43"/>
  <c r="Y105" i="43"/>
  <c r="Y106" i="43"/>
  <c r="Y107" i="43"/>
  <c r="Y108" i="43"/>
  <c r="Y109" i="43"/>
  <c r="Y110" i="43"/>
  <c r="Y111" i="43"/>
  <c r="Y112" i="43"/>
  <c r="Y113" i="43"/>
  <c r="Y114" i="43"/>
  <c r="Y115" i="43"/>
  <c r="Y116" i="43"/>
  <c r="Y117" i="43"/>
  <c r="Y118" i="43"/>
  <c r="Y119" i="43"/>
  <c r="Y120" i="43"/>
  <c r="Y121" i="43"/>
  <c r="Y122" i="43"/>
  <c r="Y123" i="43"/>
  <c r="Y124" i="43"/>
  <c r="Y125" i="43"/>
  <c r="Y126" i="43"/>
  <c r="Y127" i="43"/>
  <c r="Y128" i="43"/>
  <c r="Y129" i="43"/>
  <c r="Y130" i="43"/>
  <c r="Y131" i="43"/>
  <c r="Y132" i="43"/>
  <c r="Y133" i="43"/>
  <c r="Y134" i="43"/>
  <c r="Y135" i="43"/>
  <c r="Y136" i="43"/>
  <c r="Y137" i="43"/>
  <c r="Y138" i="43"/>
  <c r="Y139" i="43"/>
  <c r="Y140" i="43"/>
  <c r="AB8" i="43"/>
  <c r="AA8" i="43"/>
  <c r="Z8" i="43"/>
  <c r="Y8" i="43"/>
  <c r="X201" i="58" l="1"/>
  <c r="D10" i="57"/>
  <c r="D11" i="57"/>
  <c r="D12" i="57"/>
  <c r="D13" i="57"/>
  <c r="D14" i="57"/>
  <c r="D15" i="57"/>
  <c r="D16" i="57"/>
  <c r="D17" i="57"/>
  <c r="D18" i="57"/>
  <c r="D19" i="57"/>
  <c r="D20" i="57"/>
  <c r="D21" i="57"/>
  <c r="D22" i="57"/>
  <c r="D23" i="57"/>
  <c r="D24" i="57"/>
  <c r="D25" i="57"/>
  <c r="D26" i="57"/>
  <c r="D27" i="57"/>
  <c r="D28" i="57"/>
  <c r="D29" i="57"/>
  <c r="D30" i="57"/>
  <c r="D31" i="57"/>
  <c r="D32" i="57"/>
  <c r="D33" i="57"/>
  <c r="D34" i="57"/>
  <c r="D35" i="57"/>
  <c r="D36" i="57"/>
  <c r="D37" i="57"/>
  <c r="D38" i="57"/>
  <c r="D39" i="57"/>
  <c r="D40" i="57"/>
  <c r="D41" i="57"/>
  <c r="D42" i="57"/>
  <c r="D43" i="57"/>
  <c r="D44" i="57"/>
  <c r="D45" i="57"/>
  <c r="D46" i="57"/>
  <c r="D47" i="57"/>
  <c r="D48" i="57"/>
  <c r="D49" i="57"/>
  <c r="D50" i="57"/>
  <c r="D51" i="57"/>
  <c r="D52" i="57"/>
  <c r="D53" i="57"/>
  <c r="D54" i="57"/>
  <c r="D55" i="57"/>
  <c r="D56" i="57"/>
  <c r="D57" i="57"/>
  <c r="D58" i="57"/>
  <c r="D59" i="57"/>
  <c r="D60" i="57"/>
  <c r="D61" i="57"/>
  <c r="D62" i="57"/>
  <c r="D63" i="57"/>
  <c r="D64" i="57"/>
  <c r="D65" i="57"/>
  <c r="D66" i="57"/>
  <c r="D67" i="57"/>
  <c r="D68" i="57"/>
  <c r="D69" i="57"/>
  <c r="D70" i="57"/>
  <c r="D71" i="57"/>
  <c r="D72" i="57"/>
  <c r="D73" i="57"/>
  <c r="D74" i="57"/>
  <c r="D75" i="57"/>
  <c r="D76" i="57"/>
  <c r="D77" i="57"/>
  <c r="D78" i="57"/>
  <c r="D79" i="57"/>
  <c r="D80" i="57"/>
  <c r="D81" i="57"/>
  <c r="D82" i="57"/>
  <c r="D83" i="57"/>
  <c r="D84" i="57"/>
  <c r="D85" i="57"/>
  <c r="D86" i="57"/>
  <c r="D87" i="57"/>
  <c r="D88" i="57"/>
  <c r="D89" i="57"/>
  <c r="D90" i="57"/>
  <c r="D91" i="57"/>
  <c r="D92" i="57"/>
  <c r="D93" i="57"/>
  <c r="D94" i="57"/>
  <c r="D95" i="57"/>
  <c r="D96" i="57"/>
  <c r="D97" i="57"/>
  <c r="D98" i="57"/>
  <c r="D99" i="57"/>
  <c r="D100" i="57"/>
  <c r="D101" i="57"/>
  <c r="D102" i="57"/>
  <c r="D103" i="57"/>
  <c r="D104" i="57"/>
  <c r="D105" i="57"/>
  <c r="D106" i="57"/>
  <c r="D107" i="57"/>
  <c r="D108" i="57"/>
  <c r="D109" i="57"/>
  <c r="D110" i="57"/>
  <c r="D111" i="57"/>
  <c r="D112" i="57"/>
  <c r="D113" i="57"/>
  <c r="D114" i="57"/>
  <c r="D115" i="57"/>
  <c r="D116" i="57"/>
  <c r="D117" i="57"/>
  <c r="D118" i="57"/>
  <c r="D119" i="57"/>
  <c r="D120" i="57"/>
  <c r="D121" i="57"/>
  <c r="D122" i="57"/>
  <c r="D123" i="57"/>
  <c r="D124" i="57"/>
  <c r="D125" i="57"/>
  <c r="D126" i="57"/>
  <c r="D127" i="57"/>
  <c r="D128" i="57"/>
  <c r="D129" i="57"/>
  <c r="D130" i="57"/>
  <c r="D131" i="57"/>
  <c r="D132" i="57"/>
  <c r="D133" i="57"/>
  <c r="D134" i="57"/>
  <c r="D135" i="57"/>
  <c r="D136" i="57"/>
  <c r="D137" i="57"/>
  <c r="D138" i="57"/>
  <c r="D139" i="57"/>
  <c r="D140" i="57"/>
  <c r="D141" i="57"/>
  <c r="D142" i="57"/>
  <c r="D143" i="57"/>
  <c r="D144" i="57"/>
  <c r="D145" i="57"/>
  <c r="D146" i="57"/>
  <c r="D147" i="57"/>
  <c r="D148" i="57"/>
  <c r="D149" i="57"/>
  <c r="D150" i="57"/>
  <c r="D151" i="57"/>
  <c r="D152" i="57"/>
  <c r="D153" i="57"/>
  <c r="D154" i="57"/>
  <c r="D155" i="57"/>
  <c r="D156" i="57"/>
  <c r="D157" i="57"/>
  <c r="D158" i="57"/>
  <c r="D159" i="57"/>
  <c r="D160" i="57"/>
  <c r="D161" i="57"/>
  <c r="D162" i="57"/>
  <c r="D163" i="57"/>
  <c r="D164" i="57"/>
  <c r="D165" i="57"/>
  <c r="D166" i="57"/>
  <c r="D167" i="57"/>
  <c r="D168" i="57"/>
  <c r="D169" i="57"/>
  <c r="D170" i="57"/>
  <c r="D171" i="57"/>
  <c r="D172" i="57"/>
  <c r="D173" i="57"/>
  <c r="D174" i="57"/>
  <c r="D175" i="57"/>
  <c r="D176" i="57"/>
  <c r="D177" i="57"/>
  <c r="D178" i="57"/>
  <c r="D179" i="57"/>
  <c r="D180" i="57"/>
  <c r="D181" i="57"/>
  <c r="D182" i="57"/>
  <c r="D183" i="57"/>
  <c r="D184" i="57"/>
  <c r="D185" i="57"/>
  <c r="D186" i="57"/>
  <c r="D187" i="57"/>
  <c r="D188" i="57"/>
  <c r="D189" i="57"/>
  <c r="D190" i="57"/>
  <c r="D191" i="57"/>
  <c r="D192" i="57"/>
  <c r="D193" i="57"/>
  <c r="D194" i="57"/>
  <c r="D195" i="57"/>
  <c r="D196" i="57"/>
  <c r="D197" i="57"/>
  <c r="D9" i="57"/>
  <c r="W201" i="57"/>
  <c r="S201" i="57"/>
  <c r="Q201" i="57"/>
  <c r="J201" i="57"/>
  <c r="I201" i="57"/>
  <c r="R199" i="57"/>
  <c r="L199" i="57"/>
  <c r="U197" i="57"/>
  <c r="R197" i="57"/>
  <c r="L197" i="57"/>
  <c r="H197" i="57"/>
  <c r="U196" i="57"/>
  <c r="R196" i="57"/>
  <c r="L196" i="57"/>
  <c r="H196" i="57"/>
  <c r="U195" i="57"/>
  <c r="R195" i="57"/>
  <c r="L195" i="57"/>
  <c r="H195" i="57"/>
  <c r="U194" i="57"/>
  <c r="R194" i="57"/>
  <c r="L194" i="57"/>
  <c r="H194" i="57"/>
  <c r="U193" i="57"/>
  <c r="R193" i="57"/>
  <c r="L193" i="57"/>
  <c r="H193" i="57"/>
  <c r="U192" i="57"/>
  <c r="R192" i="57"/>
  <c r="L192" i="57"/>
  <c r="H192" i="57"/>
  <c r="U191" i="57"/>
  <c r="R191" i="57"/>
  <c r="L191" i="57"/>
  <c r="H191" i="57"/>
  <c r="V191" i="57"/>
  <c r="X191" i="57" s="1"/>
  <c r="U190" i="57"/>
  <c r="R190" i="57"/>
  <c r="L190" i="57"/>
  <c r="H190" i="57"/>
  <c r="U189" i="57"/>
  <c r="R189" i="57"/>
  <c r="L189" i="57"/>
  <c r="H189" i="57"/>
  <c r="U188" i="57"/>
  <c r="R188" i="57"/>
  <c r="L188" i="57"/>
  <c r="H188" i="57"/>
  <c r="V188" i="57" s="1"/>
  <c r="X188" i="57" s="1"/>
  <c r="U187" i="57"/>
  <c r="R187" i="57"/>
  <c r="L187" i="57"/>
  <c r="H187" i="57"/>
  <c r="V187" i="57"/>
  <c r="X187" i="57" s="1"/>
  <c r="U186" i="57"/>
  <c r="R186" i="57"/>
  <c r="L186" i="57"/>
  <c r="H186" i="57"/>
  <c r="U185" i="57"/>
  <c r="R185" i="57"/>
  <c r="L185" i="57"/>
  <c r="H185" i="57"/>
  <c r="U184" i="57"/>
  <c r="R184" i="57"/>
  <c r="L184" i="57"/>
  <c r="H184" i="57"/>
  <c r="U183" i="57"/>
  <c r="R183" i="57"/>
  <c r="L183" i="57"/>
  <c r="H183" i="57"/>
  <c r="V183" i="57"/>
  <c r="X183" i="57" s="1"/>
  <c r="U182" i="57"/>
  <c r="R182" i="57"/>
  <c r="L182" i="57"/>
  <c r="H182" i="57"/>
  <c r="U181" i="57"/>
  <c r="R181" i="57"/>
  <c r="L181" i="57"/>
  <c r="H181" i="57"/>
  <c r="U180" i="57"/>
  <c r="R180" i="57"/>
  <c r="L180" i="57"/>
  <c r="H180" i="57"/>
  <c r="U179" i="57"/>
  <c r="R179" i="57"/>
  <c r="L179" i="57"/>
  <c r="H179" i="57"/>
  <c r="V179" i="57" s="1"/>
  <c r="X179" i="57" s="1"/>
  <c r="U178" i="57"/>
  <c r="R178" i="57"/>
  <c r="L178" i="57"/>
  <c r="H178" i="57"/>
  <c r="U177" i="57"/>
  <c r="R177" i="57"/>
  <c r="L177" i="57"/>
  <c r="H177" i="57"/>
  <c r="U176" i="57"/>
  <c r="R176" i="57"/>
  <c r="L176" i="57"/>
  <c r="H176" i="57"/>
  <c r="U175" i="57"/>
  <c r="R175" i="57"/>
  <c r="L175" i="57"/>
  <c r="H175" i="57"/>
  <c r="V175" i="57"/>
  <c r="X175" i="57" s="1"/>
  <c r="U174" i="57"/>
  <c r="R174" i="57"/>
  <c r="L174" i="57"/>
  <c r="H174" i="57"/>
  <c r="U173" i="57"/>
  <c r="R173" i="57"/>
  <c r="V173" i="57" s="1"/>
  <c r="X173" i="57" s="1"/>
  <c r="L173" i="57"/>
  <c r="H173" i="57"/>
  <c r="U172" i="57"/>
  <c r="R172" i="57"/>
  <c r="L172" i="57"/>
  <c r="H172" i="57"/>
  <c r="V172" i="57" s="1"/>
  <c r="X172" i="57" s="1"/>
  <c r="U171" i="57"/>
  <c r="R171" i="57"/>
  <c r="L171" i="57"/>
  <c r="H171" i="57"/>
  <c r="V171" i="57"/>
  <c r="X171" i="57" s="1"/>
  <c r="U170" i="57"/>
  <c r="R170" i="57"/>
  <c r="L170" i="57"/>
  <c r="H170" i="57"/>
  <c r="U169" i="57"/>
  <c r="R169" i="57"/>
  <c r="L169" i="57"/>
  <c r="H169" i="57"/>
  <c r="U168" i="57"/>
  <c r="R168" i="57"/>
  <c r="L168" i="57"/>
  <c r="H168" i="57"/>
  <c r="U167" i="57"/>
  <c r="R167" i="57"/>
  <c r="L167" i="57"/>
  <c r="H167" i="57"/>
  <c r="V167" i="57"/>
  <c r="X167" i="57" s="1"/>
  <c r="U166" i="57"/>
  <c r="R166" i="57"/>
  <c r="L166" i="57"/>
  <c r="H166" i="57"/>
  <c r="U165" i="57"/>
  <c r="R165" i="57"/>
  <c r="L165" i="57"/>
  <c r="H165" i="57"/>
  <c r="U164" i="57"/>
  <c r="R164" i="57"/>
  <c r="L164" i="57"/>
  <c r="H164" i="57"/>
  <c r="U163" i="57"/>
  <c r="R163" i="57"/>
  <c r="L163" i="57"/>
  <c r="H163" i="57"/>
  <c r="V163" i="57"/>
  <c r="X163" i="57" s="1"/>
  <c r="U162" i="57"/>
  <c r="R162" i="57"/>
  <c r="L162" i="57"/>
  <c r="H162" i="57"/>
  <c r="U161" i="57"/>
  <c r="R161" i="57"/>
  <c r="L161" i="57"/>
  <c r="H161" i="57"/>
  <c r="U160" i="57"/>
  <c r="R160" i="57"/>
  <c r="L160" i="57"/>
  <c r="H160" i="57"/>
  <c r="U159" i="57"/>
  <c r="R159" i="57"/>
  <c r="L159" i="57"/>
  <c r="H159" i="57"/>
  <c r="U158" i="57"/>
  <c r="R158" i="57"/>
  <c r="L158" i="57"/>
  <c r="H158" i="57"/>
  <c r="R157" i="57"/>
  <c r="L157" i="57"/>
  <c r="U156" i="57"/>
  <c r="R156" i="57"/>
  <c r="L156" i="57"/>
  <c r="H156" i="57"/>
  <c r="U155" i="57"/>
  <c r="R155" i="57"/>
  <c r="L155" i="57"/>
  <c r="H155" i="57"/>
  <c r="U154" i="57"/>
  <c r="R154" i="57"/>
  <c r="L154" i="57"/>
  <c r="H154" i="57"/>
  <c r="U153" i="57"/>
  <c r="R153" i="57"/>
  <c r="L153" i="57"/>
  <c r="H153" i="57"/>
  <c r="U152" i="57"/>
  <c r="R152" i="57"/>
  <c r="L152" i="57"/>
  <c r="H152" i="57"/>
  <c r="V152" i="57"/>
  <c r="X152" i="57" s="1"/>
  <c r="U151" i="57"/>
  <c r="R151" i="57"/>
  <c r="L151" i="57"/>
  <c r="H151" i="57"/>
  <c r="U150" i="57"/>
  <c r="R150" i="57"/>
  <c r="V150" i="57" s="1"/>
  <c r="X150" i="57" s="1"/>
  <c r="L150" i="57"/>
  <c r="H150" i="57"/>
  <c r="U149" i="57"/>
  <c r="R149" i="57"/>
  <c r="L149" i="57"/>
  <c r="H149" i="57"/>
  <c r="U148" i="57"/>
  <c r="R148" i="57"/>
  <c r="L148" i="57"/>
  <c r="H148" i="57"/>
  <c r="V148" i="57"/>
  <c r="X148" i="57" s="1"/>
  <c r="U147" i="57"/>
  <c r="R147" i="57"/>
  <c r="L147" i="57"/>
  <c r="H147" i="57"/>
  <c r="U146" i="57"/>
  <c r="R146" i="57"/>
  <c r="L146" i="57"/>
  <c r="H146" i="57"/>
  <c r="U145" i="57"/>
  <c r="R145" i="57"/>
  <c r="L145" i="57"/>
  <c r="H145" i="57"/>
  <c r="U144" i="57"/>
  <c r="R144" i="57"/>
  <c r="L144" i="57"/>
  <c r="H144" i="57"/>
  <c r="V144" i="57"/>
  <c r="X144" i="57" s="1"/>
  <c r="U143" i="57"/>
  <c r="R143" i="57"/>
  <c r="L143" i="57"/>
  <c r="H143" i="57"/>
  <c r="U142" i="57"/>
  <c r="R142" i="57"/>
  <c r="V142" i="57" s="1"/>
  <c r="X142" i="57" s="1"/>
  <c r="L142" i="57"/>
  <c r="H142" i="57"/>
  <c r="R141" i="57"/>
  <c r="L141" i="57"/>
  <c r="U140" i="57"/>
  <c r="R140" i="57"/>
  <c r="L140" i="57"/>
  <c r="H140" i="57"/>
  <c r="U139" i="57"/>
  <c r="R139" i="57"/>
  <c r="L139" i="57"/>
  <c r="H139" i="57"/>
  <c r="V139" i="57"/>
  <c r="X139" i="57" s="1"/>
  <c r="U138" i="57"/>
  <c r="R138" i="57"/>
  <c r="L138" i="57"/>
  <c r="H138" i="57"/>
  <c r="U137" i="57"/>
  <c r="R137" i="57"/>
  <c r="L137" i="57"/>
  <c r="H137" i="57"/>
  <c r="U136" i="57"/>
  <c r="R136" i="57"/>
  <c r="L136" i="57"/>
  <c r="H136" i="57"/>
  <c r="U135" i="57"/>
  <c r="R135" i="57"/>
  <c r="L135" i="57"/>
  <c r="H135" i="57"/>
  <c r="V135" i="57"/>
  <c r="X135" i="57" s="1"/>
  <c r="U134" i="57"/>
  <c r="R134" i="57"/>
  <c r="L134" i="57"/>
  <c r="H134" i="57"/>
  <c r="U133" i="57"/>
  <c r="R133" i="57"/>
  <c r="V133" i="57" s="1"/>
  <c r="X133" i="57" s="1"/>
  <c r="L133" i="57"/>
  <c r="H133" i="57"/>
  <c r="R132" i="57"/>
  <c r="L132" i="57"/>
  <c r="U131" i="57"/>
  <c r="R131" i="57"/>
  <c r="L131" i="57"/>
  <c r="H131" i="57"/>
  <c r="U130" i="57"/>
  <c r="R130" i="57"/>
  <c r="L130" i="57"/>
  <c r="H130" i="57"/>
  <c r="V130" i="57"/>
  <c r="X130" i="57" s="1"/>
  <c r="U129" i="57"/>
  <c r="R129" i="57"/>
  <c r="L129" i="57"/>
  <c r="H129" i="57"/>
  <c r="U128" i="57"/>
  <c r="R128" i="57"/>
  <c r="L128" i="57"/>
  <c r="H128" i="57"/>
  <c r="U127" i="57"/>
  <c r="R127" i="57"/>
  <c r="L127" i="57"/>
  <c r="H127" i="57"/>
  <c r="U126" i="57"/>
  <c r="R126" i="57"/>
  <c r="L126" i="57"/>
  <c r="H126" i="57"/>
  <c r="V126" i="57"/>
  <c r="X126" i="57" s="1"/>
  <c r="U125" i="57"/>
  <c r="R125" i="57"/>
  <c r="L125" i="57"/>
  <c r="H125" i="57"/>
  <c r="U124" i="57"/>
  <c r="R124" i="57"/>
  <c r="V124" i="57" s="1"/>
  <c r="X124" i="57" s="1"/>
  <c r="L124" i="57"/>
  <c r="H124" i="57"/>
  <c r="U123" i="57"/>
  <c r="R123" i="57"/>
  <c r="L123" i="57"/>
  <c r="H123" i="57"/>
  <c r="U122" i="57"/>
  <c r="R122" i="57"/>
  <c r="L122" i="57"/>
  <c r="H122" i="57"/>
  <c r="V122" i="57"/>
  <c r="X122" i="57" s="1"/>
  <c r="U121" i="57"/>
  <c r="R121" i="57"/>
  <c r="L121" i="57"/>
  <c r="H121" i="57"/>
  <c r="U120" i="57"/>
  <c r="R120" i="57"/>
  <c r="L120" i="57"/>
  <c r="H120" i="57"/>
  <c r="U119" i="57"/>
  <c r="R119" i="57"/>
  <c r="L119" i="57"/>
  <c r="H119" i="57"/>
  <c r="R118" i="57"/>
  <c r="L118" i="57"/>
  <c r="U117" i="57"/>
  <c r="R117" i="57"/>
  <c r="L117" i="57"/>
  <c r="H117" i="57"/>
  <c r="V117" i="57"/>
  <c r="X117" i="57" s="1"/>
  <c r="U116" i="57"/>
  <c r="R116" i="57"/>
  <c r="L116" i="57"/>
  <c r="H116" i="57"/>
  <c r="U115" i="57"/>
  <c r="R115" i="57"/>
  <c r="L115" i="57"/>
  <c r="H115" i="57"/>
  <c r="U114" i="57"/>
  <c r="R114" i="57"/>
  <c r="L114" i="57"/>
  <c r="H114" i="57"/>
  <c r="U113" i="57"/>
  <c r="R113" i="57"/>
  <c r="L113" i="57"/>
  <c r="H113" i="57"/>
  <c r="V113" i="57"/>
  <c r="X113" i="57" s="1"/>
  <c r="U112" i="57"/>
  <c r="R112" i="57"/>
  <c r="L112" i="57"/>
  <c r="H112" i="57"/>
  <c r="U111" i="57"/>
  <c r="R111" i="57"/>
  <c r="L111" i="57"/>
  <c r="H111" i="57"/>
  <c r="U110" i="57"/>
  <c r="R110" i="57"/>
  <c r="L110" i="57"/>
  <c r="H110" i="57"/>
  <c r="U109" i="57"/>
  <c r="R109" i="57"/>
  <c r="L109" i="57"/>
  <c r="H109" i="57"/>
  <c r="U108" i="57"/>
  <c r="R108" i="57"/>
  <c r="L108" i="57"/>
  <c r="H108" i="57"/>
  <c r="R107" i="57"/>
  <c r="L107" i="57"/>
  <c r="U106" i="57"/>
  <c r="R106" i="57"/>
  <c r="L106" i="57"/>
  <c r="H106" i="57"/>
  <c r="U105" i="57"/>
  <c r="R105" i="57"/>
  <c r="L105" i="57"/>
  <c r="H105" i="57"/>
  <c r="V105" i="57"/>
  <c r="X105" i="57" s="1"/>
  <c r="U104" i="57"/>
  <c r="R104" i="57"/>
  <c r="L104" i="57"/>
  <c r="H104" i="57"/>
  <c r="V104" i="57" s="1"/>
  <c r="X104" i="57" s="1"/>
  <c r="U103" i="57"/>
  <c r="R103" i="57"/>
  <c r="L103" i="57"/>
  <c r="H103" i="57"/>
  <c r="U102" i="57"/>
  <c r="R102" i="57"/>
  <c r="L102" i="57"/>
  <c r="H102" i="57"/>
  <c r="V102" i="57" s="1"/>
  <c r="X102" i="57" s="1"/>
  <c r="U101" i="57"/>
  <c r="R101" i="57"/>
  <c r="V101" i="57" s="1"/>
  <c r="X101" i="57" s="1"/>
  <c r="L101" i="57"/>
  <c r="H101" i="57"/>
  <c r="U100" i="57"/>
  <c r="R100" i="57"/>
  <c r="L100" i="57"/>
  <c r="H100" i="57"/>
  <c r="U99" i="57"/>
  <c r="R99" i="57"/>
  <c r="L99" i="57"/>
  <c r="H99" i="57"/>
  <c r="U98" i="57"/>
  <c r="R98" i="57"/>
  <c r="L98" i="57"/>
  <c r="H98" i="57"/>
  <c r="U97" i="57"/>
  <c r="R97" i="57"/>
  <c r="L97" i="57"/>
  <c r="H97" i="57"/>
  <c r="V97" i="57"/>
  <c r="X97" i="57" s="1"/>
  <c r="U96" i="57"/>
  <c r="R96" i="57"/>
  <c r="L96" i="57"/>
  <c r="H96" i="57"/>
  <c r="U95" i="57"/>
  <c r="R95" i="57"/>
  <c r="L95" i="57"/>
  <c r="H95" i="57"/>
  <c r="U94" i="57"/>
  <c r="R94" i="57"/>
  <c r="L94" i="57"/>
  <c r="H94" i="57"/>
  <c r="U93" i="57"/>
  <c r="R93" i="57"/>
  <c r="L93" i="57"/>
  <c r="H93" i="57"/>
  <c r="U92" i="57"/>
  <c r="R92" i="57"/>
  <c r="L92" i="57"/>
  <c r="H92" i="57"/>
  <c r="U91" i="57"/>
  <c r="R91" i="57"/>
  <c r="L91" i="57"/>
  <c r="H91" i="57"/>
  <c r="U90" i="57"/>
  <c r="R90" i="57"/>
  <c r="L90" i="57"/>
  <c r="H90" i="57"/>
  <c r="U89" i="57"/>
  <c r="R89" i="57"/>
  <c r="L89" i="57"/>
  <c r="H89" i="57"/>
  <c r="V89" i="57"/>
  <c r="X89" i="57" s="1"/>
  <c r="R88" i="57"/>
  <c r="L88" i="57"/>
  <c r="U87" i="57"/>
  <c r="R87" i="57"/>
  <c r="L87" i="57"/>
  <c r="H87" i="57"/>
  <c r="V87" i="57" s="1"/>
  <c r="X87" i="57" s="1"/>
  <c r="U86" i="57"/>
  <c r="R86" i="57"/>
  <c r="L86" i="57"/>
  <c r="H86" i="57"/>
  <c r="U85" i="57"/>
  <c r="R85" i="57"/>
  <c r="L85" i="57"/>
  <c r="H85" i="57"/>
  <c r="U84" i="57"/>
  <c r="R84" i="57"/>
  <c r="L84" i="57"/>
  <c r="H84" i="57"/>
  <c r="U83" i="57"/>
  <c r="R83" i="57"/>
  <c r="L83" i="57"/>
  <c r="H83" i="57"/>
  <c r="U82" i="57"/>
  <c r="R82" i="57"/>
  <c r="L82" i="57"/>
  <c r="H82" i="57"/>
  <c r="U81" i="57"/>
  <c r="R81" i="57"/>
  <c r="L81" i="57"/>
  <c r="H81" i="57"/>
  <c r="V81" i="57" s="1"/>
  <c r="X81" i="57" s="1"/>
  <c r="U80" i="57"/>
  <c r="R80" i="57"/>
  <c r="L80" i="57"/>
  <c r="H80" i="57"/>
  <c r="U79" i="57"/>
  <c r="R79" i="57"/>
  <c r="L79" i="57"/>
  <c r="H79" i="57"/>
  <c r="U78" i="57"/>
  <c r="R78" i="57"/>
  <c r="L78" i="57"/>
  <c r="H78" i="57"/>
  <c r="U77" i="57"/>
  <c r="R77" i="57"/>
  <c r="L77" i="57"/>
  <c r="H77" i="57"/>
  <c r="U76" i="57"/>
  <c r="R76" i="57"/>
  <c r="L76" i="57"/>
  <c r="H76" i="57"/>
  <c r="U75" i="57"/>
  <c r="R75" i="57"/>
  <c r="L75" i="57"/>
  <c r="H75" i="57"/>
  <c r="U74" i="57"/>
  <c r="R74" i="57"/>
  <c r="L74" i="57"/>
  <c r="H74" i="57"/>
  <c r="R73" i="57"/>
  <c r="L73" i="57"/>
  <c r="U72" i="57"/>
  <c r="R72" i="57"/>
  <c r="L72" i="57"/>
  <c r="H72" i="57"/>
  <c r="U71" i="57"/>
  <c r="R71" i="57"/>
  <c r="L71" i="57"/>
  <c r="H71" i="57"/>
  <c r="U70" i="57"/>
  <c r="R70" i="57"/>
  <c r="L70" i="57"/>
  <c r="H70" i="57"/>
  <c r="U69" i="57"/>
  <c r="R69" i="57"/>
  <c r="L69" i="57"/>
  <c r="H69" i="57"/>
  <c r="U68" i="57"/>
  <c r="R68" i="57"/>
  <c r="L68" i="57"/>
  <c r="H68" i="57"/>
  <c r="R67" i="57"/>
  <c r="L67" i="57"/>
  <c r="U66" i="57"/>
  <c r="R66" i="57"/>
  <c r="L66" i="57"/>
  <c r="H66" i="57"/>
  <c r="U65" i="57"/>
  <c r="R65" i="57"/>
  <c r="L65" i="57"/>
  <c r="H65" i="57"/>
  <c r="V65" i="57"/>
  <c r="X65" i="57" s="1"/>
  <c r="R64" i="57"/>
  <c r="L64" i="57"/>
  <c r="U63" i="57"/>
  <c r="R63" i="57"/>
  <c r="L63" i="57"/>
  <c r="H63" i="57"/>
  <c r="V63" i="57" s="1"/>
  <c r="X63" i="57" s="1"/>
  <c r="R62" i="57"/>
  <c r="L62" i="57"/>
  <c r="U61" i="57"/>
  <c r="R61" i="57"/>
  <c r="V61" i="57" s="1"/>
  <c r="X61" i="57" s="1"/>
  <c r="L61" i="57"/>
  <c r="H61" i="57"/>
  <c r="U60" i="57"/>
  <c r="R60" i="57"/>
  <c r="L60" i="57"/>
  <c r="H60" i="57"/>
  <c r="U59" i="57"/>
  <c r="R59" i="57"/>
  <c r="L59" i="57"/>
  <c r="H59" i="57"/>
  <c r="U58" i="57"/>
  <c r="R58" i="57"/>
  <c r="L58" i="57"/>
  <c r="H58" i="57"/>
  <c r="U57" i="57"/>
  <c r="R57" i="57"/>
  <c r="L57" i="57"/>
  <c r="H57" i="57"/>
  <c r="U56" i="57"/>
  <c r="R56" i="57"/>
  <c r="L56" i="57"/>
  <c r="H56" i="57"/>
  <c r="U55" i="57"/>
  <c r="R55" i="57"/>
  <c r="L55" i="57"/>
  <c r="H55" i="57"/>
  <c r="U54" i="57"/>
  <c r="R54" i="57"/>
  <c r="L54" i="57"/>
  <c r="H54" i="57"/>
  <c r="R53" i="57"/>
  <c r="L53" i="57"/>
  <c r="U52" i="57"/>
  <c r="R52" i="57"/>
  <c r="L52" i="57"/>
  <c r="H52" i="57"/>
  <c r="U51" i="57"/>
  <c r="R51" i="57"/>
  <c r="L51" i="57"/>
  <c r="H51" i="57"/>
  <c r="U50" i="57"/>
  <c r="R50" i="57"/>
  <c r="L50" i="57"/>
  <c r="H50" i="57"/>
  <c r="U49" i="57"/>
  <c r="R49" i="57"/>
  <c r="L49" i="57"/>
  <c r="H49" i="57"/>
  <c r="U48" i="57"/>
  <c r="R48" i="57"/>
  <c r="L48" i="57"/>
  <c r="H48" i="57"/>
  <c r="U47" i="57"/>
  <c r="R47" i="57"/>
  <c r="L47" i="57"/>
  <c r="H47" i="57"/>
  <c r="U46" i="57"/>
  <c r="R46" i="57"/>
  <c r="L46" i="57"/>
  <c r="H46" i="57"/>
  <c r="U45" i="57"/>
  <c r="R45" i="57"/>
  <c r="L45" i="57"/>
  <c r="H45" i="57"/>
  <c r="V45" i="57" s="1"/>
  <c r="X45" i="57" s="1"/>
  <c r="U44" i="57"/>
  <c r="R44" i="57"/>
  <c r="L44" i="57"/>
  <c r="H44" i="57"/>
  <c r="V44" i="57" s="1"/>
  <c r="X44" i="57" s="1"/>
  <c r="U43" i="57"/>
  <c r="R43" i="57"/>
  <c r="L43" i="57"/>
  <c r="H43" i="57"/>
  <c r="U42" i="57"/>
  <c r="R42" i="57"/>
  <c r="L42" i="57"/>
  <c r="H42" i="57"/>
  <c r="U41" i="57"/>
  <c r="R41" i="57"/>
  <c r="L41" i="57"/>
  <c r="H41" i="57"/>
  <c r="U40" i="57"/>
  <c r="R40" i="57"/>
  <c r="L40" i="57"/>
  <c r="H40" i="57"/>
  <c r="U39" i="57"/>
  <c r="R39" i="57"/>
  <c r="L39" i="57"/>
  <c r="H39" i="57"/>
  <c r="V39" i="57" s="1"/>
  <c r="X39" i="57" s="1"/>
  <c r="U38" i="57"/>
  <c r="R38" i="57"/>
  <c r="L38" i="57"/>
  <c r="H38" i="57"/>
  <c r="U37" i="57"/>
  <c r="R37" i="57"/>
  <c r="L37" i="57"/>
  <c r="H37" i="57"/>
  <c r="U36" i="57"/>
  <c r="R36" i="57"/>
  <c r="L36" i="57"/>
  <c r="H36" i="57"/>
  <c r="U35" i="57"/>
  <c r="R35" i="57"/>
  <c r="L35" i="57"/>
  <c r="H35" i="57"/>
  <c r="U34" i="57"/>
  <c r="R34" i="57"/>
  <c r="L34" i="57"/>
  <c r="H34" i="57"/>
  <c r="U33" i="57"/>
  <c r="R33" i="57"/>
  <c r="L33" i="57"/>
  <c r="H33" i="57"/>
  <c r="U32" i="57"/>
  <c r="R32" i="57"/>
  <c r="L32" i="57"/>
  <c r="H32" i="57"/>
  <c r="U31" i="57"/>
  <c r="R31" i="57"/>
  <c r="L31" i="57"/>
  <c r="H31" i="57"/>
  <c r="U30" i="57"/>
  <c r="R30" i="57"/>
  <c r="L30" i="57"/>
  <c r="H30" i="57"/>
  <c r="U29" i="57"/>
  <c r="R29" i="57"/>
  <c r="L29" i="57"/>
  <c r="H29" i="57"/>
  <c r="U28" i="57"/>
  <c r="R28" i="57"/>
  <c r="L28" i="57"/>
  <c r="H28" i="57"/>
  <c r="U27" i="57"/>
  <c r="R27" i="57"/>
  <c r="L27" i="57"/>
  <c r="H27" i="57"/>
  <c r="U26" i="57"/>
  <c r="R26" i="57"/>
  <c r="L26" i="57"/>
  <c r="H26" i="57"/>
  <c r="U25" i="57"/>
  <c r="R25" i="57"/>
  <c r="L25" i="57"/>
  <c r="H25" i="57"/>
  <c r="U24" i="57"/>
  <c r="R24" i="57"/>
  <c r="L24" i="57"/>
  <c r="H24" i="57"/>
  <c r="U23" i="57"/>
  <c r="R23" i="57"/>
  <c r="L23" i="57"/>
  <c r="H23" i="57"/>
  <c r="V23" i="57"/>
  <c r="X23" i="57" s="1"/>
  <c r="U22" i="57"/>
  <c r="R22" i="57"/>
  <c r="L22" i="57"/>
  <c r="H22" i="57"/>
  <c r="U21" i="57"/>
  <c r="R21" i="57"/>
  <c r="L21" i="57"/>
  <c r="H21" i="57"/>
  <c r="U20" i="57"/>
  <c r="R20" i="57"/>
  <c r="L20" i="57"/>
  <c r="H20" i="57"/>
  <c r="U19" i="57"/>
  <c r="R19" i="57"/>
  <c r="L19" i="57"/>
  <c r="H19" i="57"/>
  <c r="U18" i="57"/>
  <c r="R18" i="57"/>
  <c r="L18" i="57"/>
  <c r="H18" i="57"/>
  <c r="U17" i="57"/>
  <c r="R17" i="57"/>
  <c r="L17" i="57"/>
  <c r="H17" i="57"/>
  <c r="U16" i="57"/>
  <c r="R16" i="57"/>
  <c r="L16" i="57"/>
  <c r="H16" i="57"/>
  <c r="U15" i="57"/>
  <c r="R15" i="57"/>
  <c r="L15" i="57"/>
  <c r="H15" i="57"/>
  <c r="U14" i="57"/>
  <c r="R14" i="57"/>
  <c r="L14" i="57"/>
  <c r="H14" i="57"/>
  <c r="V14" i="57" s="1"/>
  <c r="X14" i="57" s="1"/>
  <c r="U13" i="57"/>
  <c r="R13" i="57"/>
  <c r="L13" i="57"/>
  <c r="H13" i="57"/>
  <c r="V13" i="57" s="1"/>
  <c r="X13" i="57" s="1"/>
  <c r="U12" i="57"/>
  <c r="R12" i="57"/>
  <c r="L12" i="57"/>
  <c r="H12" i="57"/>
  <c r="V12" i="57" s="1"/>
  <c r="X12" i="57" s="1"/>
  <c r="U11" i="57"/>
  <c r="R11" i="57"/>
  <c r="L11" i="57"/>
  <c r="H11" i="57"/>
  <c r="U10" i="57"/>
  <c r="R10" i="57"/>
  <c r="L10" i="57"/>
  <c r="H10" i="57"/>
  <c r="U9" i="57"/>
  <c r="R9" i="57"/>
  <c r="L9" i="57"/>
  <c r="H9" i="57"/>
  <c r="V165" i="57" l="1"/>
  <c r="X165" i="57" s="1"/>
  <c r="V57" i="57"/>
  <c r="X57" i="57" s="1"/>
  <c r="V151" i="57"/>
  <c r="X151" i="57" s="1"/>
  <c r="V143" i="57"/>
  <c r="X143" i="57" s="1"/>
  <c r="V189" i="57"/>
  <c r="X189" i="57" s="1"/>
  <c r="V181" i="57"/>
  <c r="X181" i="57" s="1"/>
  <c r="V180" i="57"/>
  <c r="X180" i="57" s="1"/>
  <c r="V134" i="57"/>
  <c r="X134" i="57" s="1"/>
  <c r="V164" i="57"/>
  <c r="X164" i="57" s="1"/>
  <c r="V125" i="57"/>
  <c r="X125" i="57" s="1"/>
  <c r="V116" i="57"/>
  <c r="X116" i="57" s="1"/>
  <c r="V115" i="57"/>
  <c r="X115" i="57" s="1"/>
  <c r="V103" i="57"/>
  <c r="X103" i="57" s="1"/>
  <c r="V86" i="57"/>
  <c r="X86" i="57" s="1"/>
  <c r="V47" i="57"/>
  <c r="X47" i="57" s="1"/>
  <c r="V46" i="57"/>
  <c r="X46" i="57" s="1"/>
  <c r="V31" i="57"/>
  <c r="X31" i="57" s="1"/>
  <c r="V30" i="57"/>
  <c r="X30" i="57" s="1"/>
  <c r="V29" i="57"/>
  <c r="X29" i="57" s="1"/>
  <c r="V28" i="57"/>
  <c r="X28" i="57" s="1"/>
  <c r="V11" i="57"/>
  <c r="X11" i="57" s="1"/>
  <c r="V85" i="57"/>
  <c r="X85" i="57" s="1"/>
  <c r="V43" i="57"/>
  <c r="X43" i="57" s="1"/>
  <c r="V27" i="57"/>
  <c r="X27" i="57" s="1"/>
  <c r="V10" i="57"/>
  <c r="X10" i="57" s="1"/>
  <c r="V18" i="57"/>
  <c r="X18" i="57" s="1"/>
  <c r="V20" i="57"/>
  <c r="X20" i="57" s="1"/>
  <c r="V21" i="57"/>
  <c r="X21" i="57" s="1"/>
  <c r="V22" i="57"/>
  <c r="X22" i="57" s="1"/>
  <c r="V35" i="57"/>
  <c r="X35" i="57" s="1"/>
  <c r="V36" i="57"/>
  <c r="X36" i="57" s="1"/>
  <c r="V37" i="57"/>
  <c r="X37" i="57" s="1"/>
  <c r="V38" i="57"/>
  <c r="X38" i="57" s="1"/>
  <c r="V51" i="57"/>
  <c r="X51" i="57" s="1"/>
  <c r="V52" i="57"/>
  <c r="X52" i="57" s="1"/>
  <c r="V54" i="57"/>
  <c r="X54" i="57" s="1"/>
  <c r="V55" i="57"/>
  <c r="X55" i="57" s="1"/>
  <c r="V56" i="57"/>
  <c r="X56" i="57" s="1"/>
  <c r="V77" i="57"/>
  <c r="X77" i="57" s="1"/>
  <c r="V78" i="57"/>
  <c r="X78" i="57" s="1"/>
  <c r="V79" i="57"/>
  <c r="X79" i="57" s="1"/>
  <c r="V80" i="57"/>
  <c r="X80" i="57" s="1"/>
  <c r="V93" i="57"/>
  <c r="X93" i="57" s="1"/>
  <c r="V94" i="57"/>
  <c r="X94" i="57" s="1"/>
  <c r="V95" i="57"/>
  <c r="X95" i="57" s="1"/>
  <c r="V96" i="57"/>
  <c r="X96" i="57" s="1"/>
  <c r="V111" i="57"/>
  <c r="X111" i="57" s="1"/>
  <c r="V112" i="57"/>
  <c r="X112" i="57" s="1"/>
  <c r="V120" i="57"/>
  <c r="X120" i="57" s="1"/>
  <c r="V121" i="57"/>
  <c r="X121" i="57" s="1"/>
  <c r="V128" i="57"/>
  <c r="X128" i="57" s="1"/>
  <c r="V129" i="57"/>
  <c r="X129" i="57" s="1"/>
  <c r="V137" i="57"/>
  <c r="X137" i="57" s="1"/>
  <c r="V138" i="57"/>
  <c r="X138" i="57" s="1"/>
  <c r="V146" i="57"/>
  <c r="X146" i="57" s="1"/>
  <c r="V147" i="57"/>
  <c r="X147" i="57" s="1"/>
  <c r="V154" i="57"/>
  <c r="X154" i="57" s="1"/>
  <c r="V155" i="57"/>
  <c r="X155" i="57" s="1"/>
  <c r="V156" i="57"/>
  <c r="X156" i="57" s="1"/>
  <c r="V159" i="57"/>
  <c r="X159" i="57" s="1"/>
  <c r="V160" i="57"/>
  <c r="X160" i="57" s="1"/>
  <c r="V161" i="57"/>
  <c r="X161" i="57" s="1"/>
  <c r="V168" i="57"/>
  <c r="X168" i="57" s="1"/>
  <c r="V169" i="57"/>
  <c r="X169" i="57" s="1"/>
  <c r="V176" i="57"/>
  <c r="X176" i="57" s="1"/>
  <c r="V177" i="57"/>
  <c r="X177" i="57" s="1"/>
  <c r="V184" i="57"/>
  <c r="X184" i="57" s="1"/>
  <c r="V185" i="57"/>
  <c r="X185" i="57" s="1"/>
  <c r="V192" i="57"/>
  <c r="X192" i="57" s="1"/>
  <c r="V193" i="57"/>
  <c r="X193" i="57" s="1"/>
  <c r="R201" i="57"/>
  <c r="V9" i="57"/>
  <c r="X9" i="57" s="1"/>
  <c r="V15" i="57"/>
  <c r="X15" i="57" s="1"/>
  <c r="V16" i="57"/>
  <c r="X16" i="57" s="1"/>
  <c r="V17" i="57"/>
  <c r="X17" i="57" s="1"/>
  <c r="V24" i="57"/>
  <c r="X24" i="57" s="1"/>
  <c r="V25" i="57"/>
  <c r="X25" i="57" s="1"/>
  <c r="V26" i="57"/>
  <c r="X26" i="57" s="1"/>
  <c r="V32" i="57"/>
  <c r="X32" i="57" s="1"/>
  <c r="V33" i="57"/>
  <c r="X33" i="57" s="1"/>
  <c r="V34" i="57"/>
  <c r="X34" i="57" s="1"/>
  <c r="V40" i="57"/>
  <c r="X40" i="57" s="1"/>
  <c r="V41" i="57"/>
  <c r="X41" i="57" s="1"/>
  <c r="V42" i="57"/>
  <c r="X42" i="57" s="1"/>
  <c r="V48" i="57"/>
  <c r="X48" i="57" s="1"/>
  <c r="V49" i="57"/>
  <c r="X49" i="57" s="1"/>
  <c r="V50" i="57"/>
  <c r="X50" i="57" s="1"/>
  <c r="V58" i="57"/>
  <c r="X58" i="57" s="1"/>
  <c r="V59" i="57"/>
  <c r="X59" i="57" s="1"/>
  <c r="V60" i="57"/>
  <c r="X60" i="57" s="1"/>
  <c r="V66" i="57"/>
  <c r="X66" i="57" s="1"/>
  <c r="V68" i="57"/>
  <c r="X68" i="57" s="1"/>
  <c r="V69" i="57"/>
  <c r="X69" i="57" s="1"/>
  <c r="V70" i="57"/>
  <c r="X70" i="57" s="1"/>
  <c r="V71" i="57"/>
  <c r="X71" i="57" s="1"/>
  <c r="V72" i="57"/>
  <c r="X72" i="57" s="1"/>
  <c r="V74" i="57"/>
  <c r="X74" i="57" s="1"/>
  <c r="V75" i="57"/>
  <c r="X75" i="57" s="1"/>
  <c r="V76" i="57"/>
  <c r="X76" i="57" s="1"/>
  <c r="V82" i="57"/>
  <c r="X82" i="57" s="1"/>
  <c r="V83" i="57"/>
  <c r="X83" i="57" s="1"/>
  <c r="V84" i="57"/>
  <c r="X84" i="57" s="1"/>
  <c r="V90" i="57"/>
  <c r="X90" i="57" s="1"/>
  <c r="V91" i="57"/>
  <c r="X91" i="57" s="1"/>
  <c r="V92" i="57"/>
  <c r="X92" i="57" s="1"/>
  <c r="V98" i="57"/>
  <c r="X98" i="57" s="1"/>
  <c r="V99" i="57"/>
  <c r="X99" i="57" s="1"/>
  <c r="V100" i="57"/>
  <c r="X100" i="57" s="1"/>
  <c r="V106" i="57"/>
  <c r="X106" i="57" s="1"/>
  <c r="V108" i="57"/>
  <c r="X108" i="57" s="1"/>
  <c r="V109" i="57"/>
  <c r="X109" i="57" s="1"/>
  <c r="V110" i="57"/>
  <c r="X110" i="57" s="1"/>
  <c r="V114" i="57"/>
  <c r="X114" i="57" s="1"/>
  <c r="V119" i="57"/>
  <c r="X119" i="57" s="1"/>
  <c r="V123" i="57"/>
  <c r="X123" i="57" s="1"/>
  <c r="V127" i="57"/>
  <c r="X127" i="57" s="1"/>
  <c r="V131" i="57"/>
  <c r="X131" i="57" s="1"/>
  <c r="V136" i="57"/>
  <c r="X136" i="57" s="1"/>
  <c r="V140" i="57"/>
  <c r="X140" i="57" s="1"/>
  <c r="V145" i="57"/>
  <c r="X145" i="57" s="1"/>
  <c r="V149" i="57"/>
  <c r="X149" i="57" s="1"/>
  <c r="V153" i="57"/>
  <c r="X153" i="57" s="1"/>
  <c r="V158" i="57"/>
  <c r="X158" i="57" s="1"/>
  <c r="V162" i="57"/>
  <c r="X162" i="57" s="1"/>
  <c r="V166" i="57"/>
  <c r="X166" i="57" s="1"/>
  <c r="V170" i="57"/>
  <c r="X170" i="57" s="1"/>
  <c r="V174" i="57"/>
  <c r="X174" i="57" s="1"/>
  <c r="V178" i="57"/>
  <c r="X178" i="57" s="1"/>
  <c r="V182" i="57"/>
  <c r="X182" i="57" s="1"/>
  <c r="V186" i="57"/>
  <c r="X186" i="57" s="1"/>
  <c r="V190" i="57"/>
  <c r="X190" i="57" s="1"/>
  <c r="V194" i="57"/>
  <c r="X194" i="57" s="1"/>
  <c r="V195" i="57"/>
  <c r="X195" i="57" s="1"/>
  <c r="V196" i="57"/>
  <c r="X196" i="57" s="1"/>
  <c r="V197" i="57"/>
  <c r="X197" i="57" s="1"/>
  <c r="D201" i="57"/>
  <c r="V19" i="57"/>
  <c r="X19" i="57" s="1"/>
  <c r="D9" i="56"/>
  <c r="D10" i="56"/>
  <c r="D11" i="56"/>
  <c r="D12" i="56"/>
  <c r="D13" i="56"/>
  <c r="D14" i="56"/>
  <c r="D15" i="56"/>
  <c r="D16" i="56"/>
  <c r="D17" i="56"/>
  <c r="D18" i="56"/>
  <c r="D19" i="56"/>
  <c r="D20" i="56"/>
  <c r="D21" i="56"/>
  <c r="D22" i="56"/>
  <c r="D23" i="56"/>
  <c r="D24" i="56"/>
  <c r="D25" i="56"/>
  <c r="D26" i="56"/>
  <c r="D27" i="56"/>
  <c r="D28" i="56"/>
  <c r="D29" i="56"/>
  <c r="D30" i="56"/>
  <c r="D31" i="56"/>
  <c r="D32" i="56"/>
  <c r="D33" i="56"/>
  <c r="D34" i="56"/>
  <c r="D35" i="56"/>
  <c r="D36" i="56"/>
  <c r="D37" i="56"/>
  <c r="D38" i="56"/>
  <c r="D39" i="56"/>
  <c r="D40" i="56"/>
  <c r="D41" i="56"/>
  <c r="D42" i="56"/>
  <c r="D43" i="56"/>
  <c r="D44" i="56"/>
  <c r="D45" i="56"/>
  <c r="D46" i="56"/>
  <c r="D47" i="56"/>
  <c r="D48" i="56"/>
  <c r="D49" i="56"/>
  <c r="D50" i="56"/>
  <c r="D51" i="56"/>
  <c r="D52" i="56"/>
  <c r="D53" i="56"/>
  <c r="D54" i="56"/>
  <c r="D55" i="56"/>
  <c r="D56" i="56"/>
  <c r="D57" i="56"/>
  <c r="D58" i="56"/>
  <c r="D59" i="56"/>
  <c r="D60" i="56"/>
  <c r="D61" i="56"/>
  <c r="D62" i="56"/>
  <c r="D63" i="56"/>
  <c r="D64" i="56"/>
  <c r="D65" i="56"/>
  <c r="D66" i="56"/>
  <c r="D67" i="56"/>
  <c r="D68" i="56"/>
  <c r="D69" i="56"/>
  <c r="D70" i="56"/>
  <c r="D71" i="56"/>
  <c r="D72" i="56"/>
  <c r="D73" i="56"/>
  <c r="D74" i="56"/>
  <c r="D75" i="56"/>
  <c r="D76" i="56"/>
  <c r="D77" i="56"/>
  <c r="D78" i="56"/>
  <c r="D79" i="56"/>
  <c r="D80" i="56"/>
  <c r="D81" i="56"/>
  <c r="D82" i="56"/>
  <c r="D83" i="56"/>
  <c r="D84" i="56"/>
  <c r="D85" i="56"/>
  <c r="D86" i="56"/>
  <c r="D87" i="56"/>
  <c r="D88" i="56"/>
  <c r="D89" i="56"/>
  <c r="D90" i="56"/>
  <c r="D91" i="56"/>
  <c r="D92" i="56"/>
  <c r="D93" i="56"/>
  <c r="D94" i="56"/>
  <c r="D95" i="56"/>
  <c r="D96" i="56"/>
  <c r="D97" i="56"/>
  <c r="D98" i="56"/>
  <c r="D99" i="56"/>
  <c r="D100" i="56"/>
  <c r="D101" i="56"/>
  <c r="D102" i="56"/>
  <c r="D103" i="56"/>
  <c r="D104" i="56"/>
  <c r="D105" i="56"/>
  <c r="D106" i="56"/>
  <c r="D107" i="56"/>
  <c r="D108" i="56"/>
  <c r="D109" i="56"/>
  <c r="D110" i="56"/>
  <c r="D111" i="56"/>
  <c r="D112" i="56"/>
  <c r="D113" i="56"/>
  <c r="D114" i="56"/>
  <c r="D115" i="56"/>
  <c r="D116" i="56"/>
  <c r="D117" i="56"/>
  <c r="D118" i="56"/>
  <c r="D119" i="56"/>
  <c r="D120" i="56"/>
  <c r="D121" i="56"/>
  <c r="D122" i="56"/>
  <c r="D123" i="56"/>
  <c r="D124" i="56"/>
  <c r="D125" i="56"/>
  <c r="D126" i="56"/>
  <c r="D127" i="56"/>
  <c r="D128" i="56"/>
  <c r="D129" i="56"/>
  <c r="D130" i="56"/>
  <c r="D131" i="56"/>
  <c r="D132" i="56"/>
  <c r="D133" i="56"/>
  <c r="D134" i="56"/>
  <c r="D135" i="56"/>
  <c r="D136" i="56"/>
  <c r="D137" i="56"/>
  <c r="D138" i="56"/>
  <c r="D139" i="56"/>
  <c r="D140" i="56"/>
  <c r="D141" i="56"/>
  <c r="D142" i="56"/>
  <c r="D143" i="56"/>
  <c r="D144" i="56"/>
  <c r="D145" i="56"/>
  <c r="D146" i="56"/>
  <c r="D147" i="56"/>
  <c r="D148" i="56"/>
  <c r="D149" i="56"/>
  <c r="D150" i="56"/>
  <c r="D151" i="56"/>
  <c r="D152" i="56"/>
  <c r="D153" i="56"/>
  <c r="D154" i="56"/>
  <c r="D155" i="56"/>
  <c r="D156" i="56"/>
  <c r="D157" i="56"/>
  <c r="D158" i="56"/>
  <c r="D159" i="56"/>
  <c r="D160" i="56"/>
  <c r="D161" i="56"/>
  <c r="D162" i="56"/>
  <c r="D163" i="56"/>
  <c r="D164" i="56"/>
  <c r="D165" i="56"/>
  <c r="D166" i="56"/>
  <c r="D167" i="56"/>
  <c r="D168" i="56"/>
  <c r="D169" i="56"/>
  <c r="D170" i="56"/>
  <c r="D171" i="56"/>
  <c r="D172" i="56"/>
  <c r="D173" i="56"/>
  <c r="D174" i="56"/>
  <c r="D175" i="56"/>
  <c r="D176" i="56"/>
  <c r="D177" i="56"/>
  <c r="D178" i="56"/>
  <c r="D179" i="56"/>
  <c r="D180" i="56"/>
  <c r="D181" i="56"/>
  <c r="D182" i="56"/>
  <c r="D183" i="56"/>
  <c r="D184" i="56"/>
  <c r="D185" i="56"/>
  <c r="D186" i="56"/>
  <c r="D187" i="56"/>
  <c r="D188" i="56"/>
  <c r="D189" i="56"/>
  <c r="D190" i="56"/>
  <c r="D191" i="56"/>
  <c r="D192" i="56"/>
  <c r="D193" i="56"/>
  <c r="D194" i="56"/>
  <c r="D195" i="56"/>
  <c r="D196" i="56"/>
  <c r="D197" i="56"/>
  <c r="W200" i="56"/>
  <c r="S200" i="56"/>
  <c r="Q200" i="56"/>
  <c r="J200" i="56"/>
  <c r="I200" i="56"/>
  <c r="R198" i="56"/>
  <c r="L198" i="56"/>
  <c r="U197" i="56"/>
  <c r="R197" i="56"/>
  <c r="L197" i="56"/>
  <c r="H197" i="56"/>
  <c r="U196" i="56"/>
  <c r="R196" i="56"/>
  <c r="L196" i="56"/>
  <c r="H196" i="56"/>
  <c r="U195" i="56"/>
  <c r="R195" i="56"/>
  <c r="L195" i="56"/>
  <c r="H195" i="56"/>
  <c r="V195" i="56"/>
  <c r="X195" i="56" s="1"/>
  <c r="U194" i="56"/>
  <c r="R194" i="56"/>
  <c r="L194" i="56"/>
  <c r="H194" i="56"/>
  <c r="U193" i="56"/>
  <c r="R193" i="56"/>
  <c r="V193" i="56" s="1"/>
  <c r="X193" i="56" s="1"/>
  <c r="L193" i="56"/>
  <c r="H193" i="56"/>
  <c r="U192" i="56"/>
  <c r="R192" i="56"/>
  <c r="L192" i="56"/>
  <c r="H192" i="56"/>
  <c r="U191" i="56"/>
  <c r="R191" i="56"/>
  <c r="L191" i="56"/>
  <c r="H191" i="56"/>
  <c r="V191" i="56" s="1"/>
  <c r="X191" i="56" s="1"/>
  <c r="U190" i="56"/>
  <c r="R190" i="56"/>
  <c r="L190" i="56"/>
  <c r="H190" i="56"/>
  <c r="U189" i="56"/>
  <c r="R189" i="56"/>
  <c r="L189" i="56"/>
  <c r="H189" i="56"/>
  <c r="U188" i="56"/>
  <c r="R188" i="56"/>
  <c r="L188" i="56"/>
  <c r="H188" i="56"/>
  <c r="U187" i="56"/>
  <c r="R187" i="56"/>
  <c r="L187" i="56"/>
  <c r="H187" i="56"/>
  <c r="V187" i="56"/>
  <c r="X187" i="56" s="1"/>
  <c r="U186" i="56"/>
  <c r="R186" i="56"/>
  <c r="L186" i="56"/>
  <c r="H186" i="56"/>
  <c r="U185" i="56"/>
  <c r="R185" i="56"/>
  <c r="L185" i="56"/>
  <c r="H185" i="56"/>
  <c r="U184" i="56"/>
  <c r="R184" i="56"/>
  <c r="L184" i="56"/>
  <c r="H184" i="56"/>
  <c r="U183" i="56"/>
  <c r="R183" i="56"/>
  <c r="L183" i="56"/>
  <c r="H183" i="56"/>
  <c r="V183" i="56"/>
  <c r="X183" i="56" s="1"/>
  <c r="U182" i="56"/>
  <c r="R182" i="56"/>
  <c r="L182" i="56"/>
  <c r="H182" i="56"/>
  <c r="U181" i="56"/>
  <c r="R181" i="56"/>
  <c r="L181" i="56"/>
  <c r="H181" i="56"/>
  <c r="U180" i="56"/>
  <c r="R180" i="56"/>
  <c r="L180" i="56"/>
  <c r="H180" i="56"/>
  <c r="U179" i="56"/>
  <c r="R179" i="56"/>
  <c r="L179" i="56"/>
  <c r="H179" i="56"/>
  <c r="V179" i="56" s="1"/>
  <c r="X179" i="56" s="1"/>
  <c r="U178" i="56"/>
  <c r="R178" i="56"/>
  <c r="L178" i="56"/>
  <c r="H178" i="56"/>
  <c r="V178" i="56" s="1"/>
  <c r="X178" i="56" s="1"/>
  <c r="U177" i="56"/>
  <c r="R177" i="56"/>
  <c r="L177" i="56"/>
  <c r="H177" i="56"/>
  <c r="U176" i="56"/>
  <c r="R176" i="56"/>
  <c r="L176" i="56"/>
  <c r="H176" i="56"/>
  <c r="U175" i="56"/>
  <c r="R175" i="56"/>
  <c r="L175" i="56"/>
  <c r="H175" i="56"/>
  <c r="V175" i="56" s="1"/>
  <c r="X175" i="56" s="1"/>
  <c r="U174" i="56"/>
  <c r="R174" i="56"/>
  <c r="L174" i="56"/>
  <c r="H174" i="56"/>
  <c r="U173" i="56"/>
  <c r="R173" i="56"/>
  <c r="L173" i="56"/>
  <c r="H173" i="56"/>
  <c r="U172" i="56"/>
  <c r="R172" i="56"/>
  <c r="L172" i="56"/>
  <c r="H172" i="56"/>
  <c r="U171" i="56"/>
  <c r="R171" i="56"/>
  <c r="L171" i="56"/>
  <c r="H171" i="56"/>
  <c r="V171" i="56" s="1"/>
  <c r="X171" i="56" s="1"/>
  <c r="U170" i="56"/>
  <c r="R170" i="56"/>
  <c r="L170" i="56"/>
  <c r="H170" i="56"/>
  <c r="U169" i="56"/>
  <c r="R169" i="56"/>
  <c r="L169" i="56"/>
  <c r="H169" i="56"/>
  <c r="U168" i="56"/>
  <c r="R168" i="56"/>
  <c r="L168" i="56"/>
  <c r="H168" i="56"/>
  <c r="U167" i="56"/>
  <c r="R167" i="56"/>
  <c r="L167" i="56"/>
  <c r="H167" i="56"/>
  <c r="V167" i="56" s="1"/>
  <c r="X167" i="56" s="1"/>
  <c r="U166" i="56"/>
  <c r="R166" i="56"/>
  <c r="L166" i="56"/>
  <c r="H166" i="56"/>
  <c r="U165" i="56"/>
  <c r="R165" i="56"/>
  <c r="L165" i="56"/>
  <c r="H165" i="56"/>
  <c r="U164" i="56"/>
  <c r="R164" i="56"/>
  <c r="L164" i="56"/>
  <c r="H164" i="56"/>
  <c r="U163" i="56"/>
  <c r="R163" i="56"/>
  <c r="L163" i="56"/>
  <c r="H163" i="56"/>
  <c r="V163" i="56"/>
  <c r="X163" i="56" s="1"/>
  <c r="U162" i="56"/>
  <c r="R162" i="56"/>
  <c r="L162" i="56"/>
  <c r="H162" i="56"/>
  <c r="V162" i="56" s="1"/>
  <c r="X162" i="56" s="1"/>
  <c r="U161" i="56"/>
  <c r="R161" i="56"/>
  <c r="V161" i="56" s="1"/>
  <c r="X161" i="56" s="1"/>
  <c r="L161" i="56"/>
  <c r="H161" i="56"/>
  <c r="U160" i="56"/>
  <c r="R160" i="56"/>
  <c r="L160" i="56"/>
  <c r="H160" i="56"/>
  <c r="U159" i="56"/>
  <c r="R159" i="56"/>
  <c r="L159" i="56"/>
  <c r="H159" i="56"/>
  <c r="V159" i="56" s="1"/>
  <c r="X159" i="56" s="1"/>
  <c r="U158" i="56"/>
  <c r="R158" i="56"/>
  <c r="L158" i="56"/>
  <c r="H158" i="56"/>
  <c r="R157" i="56"/>
  <c r="L157" i="56"/>
  <c r="U156" i="56"/>
  <c r="R156" i="56"/>
  <c r="L156" i="56"/>
  <c r="H156" i="56"/>
  <c r="U155" i="56"/>
  <c r="R155" i="56"/>
  <c r="L155" i="56"/>
  <c r="H155" i="56"/>
  <c r="U154" i="56"/>
  <c r="R154" i="56"/>
  <c r="L154" i="56"/>
  <c r="H154" i="56"/>
  <c r="U153" i="56"/>
  <c r="R153" i="56"/>
  <c r="L153" i="56"/>
  <c r="H153" i="56"/>
  <c r="V153" i="56"/>
  <c r="X153" i="56" s="1"/>
  <c r="U152" i="56"/>
  <c r="R152" i="56"/>
  <c r="L152" i="56"/>
  <c r="H152" i="56"/>
  <c r="V152" i="56" s="1"/>
  <c r="X152" i="56" s="1"/>
  <c r="U151" i="56"/>
  <c r="R151" i="56"/>
  <c r="V151" i="56" s="1"/>
  <c r="X151" i="56" s="1"/>
  <c r="L151" i="56"/>
  <c r="H151" i="56"/>
  <c r="U150" i="56"/>
  <c r="R150" i="56"/>
  <c r="L150" i="56"/>
  <c r="H150" i="56"/>
  <c r="U149" i="56"/>
  <c r="R149" i="56"/>
  <c r="L149" i="56"/>
  <c r="H149" i="56"/>
  <c r="V149" i="56"/>
  <c r="X149" i="56" s="1"/>
  <c r="U148" i="56"/>
  <c r="R148" i="56"/>
  <c r="L148" i="56"/>
  <c r="H148" i="56"/>
  <c r="U147" i="56"/>
  <c r="R147" i="56"/>
  <c r="L147" i="56"/>
  <c r="H147" i="56"/>
  <c r="U146" i="56"/>
  <c r="R146" i="56"/>
  <c r="L146" i="56"/>
  <c r="H146" i="56"/>
  <c r="U145" i="56"/>
  <c r="R145" i="56"/>
  <c r="L145" i="56"/>
  <c r="H145" i="56"/>
  <c r="V145" i="56"/>
  <c r="X145" i="56" s="1"/>
  <c r="U144" i="56"/>
  <c r="R144" i="56"/>
  <c r="L144" i="56"/>
  <c r="H144" i="56"/>
  <c r="V144" i="56" s="1"/>
  <c r="X144" i="56" s="1"/>
  <c r="U143" i="56"/>
  <c r="R143" i="56"/>
  <c r="V143" i="56" s="1"/>
  <c r="X143" i="56" s="1"/>
  <c r="L143" i="56"/>
  <c r="H143" i="56"/>
  <c r="U142" i="56"/>
  <c r="R142" i="56"/>
  <c r="L142" i="56"/>
  <c r="H142" i="56"/>
  <c r="R141" i="56"/>
  <c r="L141" i="56"/>
  <c r="U140" i="56"/>
  <c r="R140" i="56"/>
  <c r="L140" i="56"/>
  <c r="H140" i="56"/>
  <c r="U139" i="56"/>
  <c r="R139" i="56"/>
  <c r="L139" i="56"/>
  <c r="H139" i="56"/>
  <c r="V139" i="56"/>
  <c r="X139" i="56" s="1"/>
  <c r="U138" i="56"/>
  <c r="R138" i="56"/>
  <c r="L138" i="56"/>
  <c r="H138" i="56"/>
  <c r="U137" i="56"/>
  <c r="R137" i="56"/>
  <c r="L137" i="56"/>
  <c r="H137" i="56"/>
  <c r="U136" i="56"/>
  <c r="R136" i="56"/>
  <c r="L136" i="56"/>
  <c r="H136" i="56"/>
  <c r="U135" i="56"/>
  <c r="R135" i="56"/>
  <c r="L135" i="56"/>
  <c r="H135" i="56"/>
  <c r="V135" i="56"/>
  <c r="X135" i="56" s="1"/>
  <c r="U134" i="56"/>
  <c r="R134" i="56"/>
  <c r="L134" i="56"/>
  <c r="H134" i="56"/>
  <c r="U133" i="56"/>
  <c r="R133" i="56"/>
  <c r="V133" i="56" s="1"/>
  <c r="X133" i="56" s="1"/>
  <c r="L133" i="56"/>
  <c r="H133" i="56"/>
  <c r="R132" i="56"/>
  <c r="L132" i="56"/>
  <c r="U131" i="56"/>
  <c r="R131" i="56"/>
  <c r="L131" i="56"/>
  <c r="H131" i="56"/>
  <c r="V131" i="56"/>
  <c r="X131" i="56" s="1"/>
  <c r="U130" i="56"/>
  <c r="R130" i="56"/>
  <c r="L130" i="56"/>
  <c r="H130" i="56"/>
  <c r="U129" i="56"/>
  <c r="R129" i="56"/>
  <c r="L129" i="56"/>
  <c r="H129" i="56"/>
  <c r="U128" i="56"/>
  <c r="R128" i="56"/>
  <c r="L128" i="56"/>
  <c r="H128" i="56"/>
  <c r="U127" i="56"/>
  <c r="R127" i="56"/>
  <c r="L127" i="56"/>
  <c r="H127" i="56"/>
  <c r="V127" i="56"/>
  <c r="X127" i="56" s="1"/>
  <c r="U126" i="56"/>
  <c r="R126" i="56"/>
  <c r="L126" i="56"/>
  <c r="H126" i="56"/>
  <c r="U125" i="56"/>
  <c r="R125" i="56"/>
  <c r="L125" i="56"/>
  <c r="H125" i="56"/>
  <c r="U124" i="56"/>
  <c r="R124" i="56"/>
  <c r="L124" i="56"/>
  <c r="H124" i="56"/>
  <c r="U123" i="56"/>
  <c r="R123" i="56"/>
  <c r="L123" i="56"/>
  <c r="H123" i="56"/>
  <c r="V123" i="56"/>
  <c r="X123" i="56" s="1"/>
  <c r="U122" i="56"/>
  <c r="R122" i="56"/>
  <c r="L122" i="56"/>
  <c r="H122" i="56"/>
  <c r="U121" i="56"/>
  <c r="R121" i="56"/>
  <c r="L121" i="56"/>
  <c r="H121" i="56"/>
  <c r="U120" i="56"/>
  <c r="R120" i="56"/>
  <c r="L120" i="56"/>
  <c r="H120" i="56"/>
  <c r="U119" i="56"/>
  <c r="R119" i="56"/>
  <c r="L119" i="56"/>
  <c r="H119" i="56"/>
  <c r="V119" i="56"/>
  <c r="X119" i="56" s="1"/>
  <c r="R118" i="56"/>
  <c r="L118" i="56"/>
  <c r="U117" i="56"/>
  <c r="R117" i="56"/>
  <c r="V117" i="56" s="1"/>
  <c r="X117" i="56" s="1"/>
  <c r="L117" i="56"/>
  <c r="H117" i="56"/>
  <c r="U116" i="56"/>
  <c r="R116" i="56"/>
  <c r="L116" i="56"/>
  <c r="H116" i="56"/>
  <c r="U115" i="56"/>
  <c r="R115" i="56"/>
  <c r="L115" i="56"/>
  <c r="H115" i="56"/>
  <c r="U114" i="56"/>
  <c r="R114" i="56"/>
  <c r="L114" i="56"/>
  <c r="H114" i="56"/>
  <c r="U113" i="56"/>
  <c r="R113" i="56"/>
  <c r="L113" i="56"/>
  <c r="H113" i="56"/>
  <c r="U112" i="56"/>
  <c r="R112" i="56"/>
  <c r="L112" i="56"/>
  <c r="H112" i="56"/>
  <c r="U111" i="56"/>
  <c r="R111" i="56"/>
  <c r="L111" i="56"/>
  <c r="H111" i="56"/>
  <c r="U110" i="56"/>
  <c r="R110" i="56"/>
  <c r="L110" i="56"/>
  <c r="H110" i="56"/>
  <c r="U109" i="56"/>
  <c r="R109" i="56"/>
  <c r="L109" i="56"/>
  <c r="H109" i="56"/>
  <c r="U108" i="56"/>
  <c r="R108" i="56"/>
  <c r="L108" i="56"/>
  <c r="H108" i="56"/>
  <c r="V108" i="56"/>
  <c r="X108" i="56" s="1"/>
  <c r="R107" i="56"/>
  <c r="L107" i="56"/>
  <c r="U106" i="56"/>
  <c r="R106" i="56"/>
  <c r="V106" i="56" s="1"/>
  <c r="X106" i="56" s="1"/>
  <c r="L106" i="56"/>
  <c r="H106" i="56"/>
  <c r="U105" i="56"/>
  <c r="R105" i="56"/>
  <c r="L105" i="56"/>
  <c r="H105" i="56"/>
  <c r="U104" i="56"/>
  <c r="R104" i="56"/>
  <c r="L104" i="56"/>
  <c r="H104" i="56"/>
  <c r="V104" i="56"/>
  <c r="X104" i="56" s="1"/>
  <c r="U103" i="56"/>
  <c r="R103" i="56"/>
  <c r="L103" i="56"/>
  <c r="H103" i="56"/>
  <c r="U102" i="56"/>
  <c r="R102" i="56"/>
  <c r="L102" i="56"/>
  <c r="H102" i="56"/>
  <c r="U101" i="56"/>
  <c r="R101" i="56"/>
  <c r="L101" i="56"/>
  <c r="H101" i="56"/>
  <c r="U100" i="56"/>
  <c r="R100" i="56"/>
  <c r="L100" i="56"/>
  <c r="H100" i="56"/>
  <c r="V100" i="56"/>
  <c r="X100" i="56" s="1"/>
  <c r="U99" i="56"/>
  <c r="R99" i="56"/>
  <c r="L99" i="56"/>
  <c r="H99" i="56"/>
  <c r="V99" i="56" s="1"/>
  <c r="X99" i="56" s="1"/>
  <c r="U98" i="56"/>
  <c r="R98" i="56"/>
  <c r="V98" i="56" s="1"/>
  <c r="X98" i="56" s="1"/>
  <c r="L98" i="56"/>
  <c r="H98" i="56"/>
  <c r="U97" i="56"/>
  <c r="R97" i="56"/>
  <c r="L97" i="56"/>
  <c r="H97" i="56"/>
  <c r="U96" i="56"/>
  <c r="R96" i="56"/>
  <c r="L96" i="56"/>
  <c r="H96" i="56"/>
  <c r="V96" i="56"/>
  <c r="X96" i="56" s="1"/>
  <c r="U95" i="56"/>
  <c r="R95" i="56"/>
  <c r="L95" i="56"/>
  <c r="H95" i="56"/>
  <c r="U94" i="56"/>
  <c r="R94" i="56"/>
  <c r="L94" i="56"/>
  <c r="H94" i="56"/>
  <c r="U93" i="56"/>
  <c r="R93" i="56"/>
  <c r="L93" i="56"/>
  <c r="H93" i="56"/>
  <c r="U92" i="56"/>
  <c r="R92" i="56"/>
  <c r="L92" i="56"/>
  <c r="H92" i="56"/>
  <c r="V92" i="56"/>
  <c r="X92" i="56" s="1"/>
  <c r="U91" i="56"/>
  <c r="R91" i="56"/>
  <c r="L91" i="56"/>
  <c r="H91" i="56"/>
  <c r="V91" i="56" s="1"/>
  <c r="X91" i="56" s="1"/>
  <c r="U90" i="56"/>
  <c r="R90" i="56"/>
  <c r="V90" i="56" s="1"/>
  <c r="X90" i="56" s="1"/>
  <c r="L90" i="56"/>
  <c r="H90" i="56"/>
  <c r="U89" i="56"/>
  <c r="R89" i="56"/>
  <c r="L89" i="56"/>
  <c r="H89" i="56"/>
  <c r="R88" i="56"/>
  <c r="L88" i="56"/>
  <c r="U87" i="56"/>
  <c r="R87" i="56"/>
  <c r="L87" i="56"/>
  <c r="H87" i="56"/>
  <c r="U86" i="56"/>
  <c r="R86" i="56"/>
  <c r="L86" i="56"/>
  <c r="H86" i="56"/>
  <c r="U85" i="56"/>
  <c r="R85" i="56"/>
  <c r="L85" i="56"/>
  <c r="H85" i="56"/>
  <c r="U84" i="56"/>
  <c r="R84" i="56"/>
  <c r="L84" i="56"/>
  <c r="H84" i="56"/>
  <c r="U83" i="56"/>
  <c r="R83" i="56"/>
  <c r="L83" i="56"/>
  <c r="H83" i="56"/>
  <c r="U82" i="56"/>
  <c r="R82" i="56"/>
  <c r="L82" i="56"/>
  <c r="H82" i="56"/>
  <c r="V82" i="56"/>
  <c r="X82" i="56" s="1"/>
  <c r="U81" i="56"/>
  <c r="R81" i="56"/>
  <c r="L81" i="56"/>
  <c r="H81" i="56"/>
  <c r="U80" i="56"/>
  <c r="R80" i="56"/>
  <c r="L80" i="56"/>
  <c r="H80" i="56"/>
  <c r="U79" i="56"/>
  <c r="R79" i="56"/>
  <c r="L79" i="56"/>
  <c r="H79" i="56"/>
  <c r="U78" i="56"/>
  <c r="R78" i="56"/>
  <c r="L78" i="56"/>
  <c r="H78" i="56"/>
  <c r="V78" i="56"/>
  <c r="X78" i="56" s="1"/>
  <c r="U77" i="56"/>
  <c r="R77" i="56"/>
  <c r="L77" i="56"/>
  <c r="H77" i="56"/>
  <c r="U76" i="56"/>
  <c r="R76" i="56"/>
  <c r="L76" i="56"/>
  <c r="H76" i="56"/>
  <c r="U75" i="56"/>
  <c r="R75" i="56"/>
  <c r="L75" i="56"/>
  <c r="H75" i="56"/>
  <c r="U74" i="56"/>
  <c r="R74" i="56"/>
  <c r="L74" i="56"/>
  <c r="H74" i="56"/>
  <c r="R73" i="56"/>
  <c r="L73" i="56"/>
  <c r="U72" i="56"/>
  <c r="R72" i="56"/>
  <c r="L72" i="56"/>
  <c r="H72" i="56"/>
  <c r="U71" i="56"/>
  <c r="R71" i="56"/>
  <c r="L71" i="56"/>
  <c r="H71" i="56"/>
  <c r="U70" i="56"/>
  <c r="R70" i="56"/>
  <c r="L70" i="56"/>
  <c r="H70" i="56"/>
  <c r="V70" i="56"/>
  <c r="X70" i="56" s="1"/>
  <c r="U69" i="56"/>
  <c r="R69" i="56"/>
  <c r="L69" i="56"/>
  <c r="H69" i="56"/>
  <c r="U68" i="56"/>
  <c r="R68" i="56"/>
  <c r="L68" i="56"/>
  <c r="H68" i="56"/>
  <c r="R67" i="56"/>
  <c r="L67" i="56"/>
  <c r="U66" i="56"/>
  <c r="R66" i="56"/>
  <c r="L66" i="56"/>
  <c r="H66" i="56"/>
  <c r="V66" i="56"/>
  <c r="X66" i="56" s="1"/>
  <c r="U65" i="56"/>
  <c r="R65" i="56"/>
  <c r="L65" i="56"/>
  <c r="H65" i="56"/>
  <c r="V65" i="56" s="1"/>
  <c r="X65" i="56" s="1"/>
  <c r="R64" i="56"/>
  <c r="L64" i="56"/>
  <c r="U63" i="56"/>
  <c r="R63" i="56"/>
  <c r="L63" i="56"/>
  <c r="H63" i="56"/>
  <c r="V63" i="56" s="1"/>
  <c r="X63" i="56" s="1"/>
  <c r="R62" i="56"/>
  <c r="L62" i="56"/>
  <c r="U61" i="56"/>
  <c r="R61" i="56"/>
  <c r="L61" i="56"/>
  <c r="H61" i="56"/>
  <c r="V61" i="56" s="1"/>
  <c r="X61" i="56" s="1"/>
  <c r="U60" i="56"/>
  <c r="R60" i="56"/>
  <c r="V60" i="56" s="1"/>
  <c r="X60" i="56" s="1"/>
  <c r="L60" i="56"/>
  <c r="H60" i="56"/>
  <c r="U59" i="56"/>
  <c r="R59" i="56"/>
  <c r="L59" i="56"/>
  <c r="H59" i="56"/>
  <c r="U58" i="56"/>
  <c r="R58" i="56"/>
  <c r="L58" i="56"/>
  <c r="H58" i="56"/>
  <c r="V58" i="56"/>
  <c r="X58" i="56" s="1"/>
  <c r="U57" i="56"/>
  <c r="R57" i="56"/>
  <c r="L57" i="56"/>
  <c r="H57" i="56"/>
  <c r="U56" i="56"/>
  <c r="R56" i="56"/>
  <c r="L56" i="56"/>
  <c r="H56" i="56"/>
  <c r="U55" i="56"/>
  <c r="R55" i="56"/>
  <c r="L55" i="56"/>
  <c r="H55" i="56"/>
  <c r="U54" i="56"/>
  <c r="R54" i="56"/>
  <c r="L54" i="56"/>
  <c r="H54" i="56"/>
  <c r="V54" i="56"/>
  <c r="X54" i="56" s="1"/>
  <c r="R53" i="56"/>
  <c r="L53" i="56"/>
  <c r="U52" i="56"/>
  <c r="R52" i="56"/>
  <c r="V52" i="56" s="1"/>
  <c r="X52" i="56" s="1"/>
  <c r="L52" i="56"/>
  <c r="H52" i="56"/>
  <c r="U51" i="56"/>
  <c r="R51" i="56"/>
  <c r="L51" i="56"/>
  <c r="H51" i="56"/>
  <c r="U50" i="56"/>
  <c r="R50" i="56"/>
  <c r="L50" i="56"/>
  <c r="H50" i="56"/>
  <c r="V50" i="56"/>
  <c r="X50" i="56" s="1"/>
  <c r="U49" i="56"/>
  <c r="R49" i="56"/>
  <c r="L49" i="56"/>
  <c r="H49" i="56"/>
  <c r="U48" i="56"/>
  <c r="R48" i="56"/>
  <c r="L48" i="56"/>
  <c r="H48" i="56"/>
  <c r="U47" i="56"/>
  <c r="R47" i="56"/>
  <c r="L47" i="56"/>
  <c r="H47" i="56"/>
  <c r="U46" i="56"/>
  <c r="R46" i="56"/>
  <c r="L46" i="56"/>
  <c r="H46" i="56"/>
  <c r="U45" i="56"/>
  <c r="R45" i="56"/>
  <c r="L45" i="56"/>
  <c r="H45" i="56"/>
  <c r="V45" i="56" s="1"/>
  <c r="X45" i="56" s="1"/>
  <c r="U44" i="56"/>
  <c r="R44" i="56"/>
  <c r="L44" i="56"/>
  <c r="H44" i="56"/>
  <c r="U43" i="56"/>
  <c r="R43" i="56"/>
  <c r="L43" i="56"/>
  <c r="H43" i="56"/>
  <c r="U42" i="56"/>
  <c r="R42" i="56"/>
  <c r="L42" i="56"/>
  <c r="V42" i="56" s="1"/>
  <c r="X42" i="56" s="1"/>
  <c r="H42" i="56"/>
  <c r="U41" i="56"/>
  <c r="R41" i="56"/>
  <c r="L41" i="56"/>
  <c r="H41" i="56"/>
  <c r="U40" i="56"/>
  <c r="V40" i="56" s="1"/>
  <c r="X40" i="56" s="1"/>
  <c r="R40" i="56"/>
  <c r="L40" i="56"/>
  <c r="H40" i="56"/>
  <c r="U39" i="56"/>
  <c r="R39" i="56"/>
  <c r="L39" i="56"/>
  <c r="H39" i="56"/>
  <c r="U38" i="56"/>
  <c r="R38" i="56"/>
  <c r="L38" i="56"/>
  <c r="H38" i="56"/>
  <c r="U37" i="56"/>
  <c r="R37" i="56"/>
  <c r="L37" i="56"/>
  <c r="H37" i="56"/>
  <c r="V37" i="56" s="1"/>
  <c r="X37" i="56" s="1"/>
  <c r="U36" i="56"/>
  <c r="R36" i="56"/>
  <c r="L36" i="56"/>
  <c r="H36" i="56"/>
  <c r="V36" i="56"/>
  <c r="X36" i="56" s="1"/>
  <c r="U35" i="56"/>
  <c r="R35" i="56"/>
  <c r="L35" i="56"/>
  <c r="H35" i="56"/>
  <c r="U34" i="56"/>
  <c r="R34" i="56"/>
  <c r="L34" i="56"/>
  <c r="H34" i="56"/>
  <c r="U33" i="56"/>
  <c r="R33" i="56"/>
  <c r="L33" i="56"/>
  <c r="H33" i="56"/>
  <c r="U32" i="56"/>
  <c r="R32" i="56"/>
  <c r="L32" i="56"/>
  <c r="H32" i="56"/>
  <c r="U31" i="56"/>
  <c r="R31" i="56"/>
  <c r="L31" i="56"/>
  <c r="H31" i="56"/>
  <c r="U30" i="56"/>
  <c r="R30" i="56"/>
  <c r="L30" i="56"/>
  <c r="H30" i="56"/>
  <c r="U29" i="56"/>
  <c r="R29" i="56"/>
  <c r="L29" i="56"/>
  <c r="H29" i="56"/>
  <c r="U28" i="56"/>
  <c r="R28" i="56"/>
  <c r="L28" i="56"/>
  <c r="H28" i="56"/>
  <c r="V28" i="56"/>
  <c r="X28" i="56" s="1"/>
  <c r="U27" i="56"/>
  <c r="R27" i="56"/>
  <c r="L27" i="56"/>
  <c r="H27" i="56"/>
  <c r="U26" i="56"/>
  <c r="R26" i="56"/>
  <c r="L26" i="56"/>
  <c r="H26" i="56"/>
  <c r="U25" i="56"/>
  <c r="R25" i="56"/>
  <c r="L25" i="56"/>
  <c r="H25" i="56"/>
  <c r="V25" i="56" s="1"/>
  <c r="X25" i="56" s="1"/>
  <c r="U24" i="56"/>
  <c r="R24" i="56"/>
  <c r="L24" i="56"/>
  <c r="H24" i="56"/>
  <c r="U23" i="56"/>
  <c r="R23" i="56"/>
  <c r="L23" i="56"/>
  <c r="H23" i="56"/>
  <c r="U22" i="56"/>
  <c r="R22" i="56"/>
  <c r="L22" i="56"/>
  <c r="H22" i="56"/>
  <c r="U21" i="56"/>
  <c r="R21" i="56"/>
  <c r="L21" i="56"/>
  <c r="H21" i="56"/>
  <c r="V21" i="56" s="1"/>
  <c r="X21" i="56" s="1"/>
  <c r="U20" i="56"/>
  <c r="R20" i="56"/>
  <c r="L20" i="56"/>
  <c r="H20" i="56"/>
  <c r="U19" i="56"/>
  <c r="R19" i="56"/>
  <c r="L19" i="56"/>
  <c r="H19" i="56"/>
  <c r="U18" i="56"/>
  <c r="R18" i="56"/>
  <c r="L18" i="56"/>
  <c r="H18" i="56"/>
  <c r="U17" i="56"/>
  <c r="R17" i="56"/>
  <c r="L17" i="56"/>
  <c r="H17" i="56"/>
  <c r="U16" i="56"/>
  <c r="R16" i="56"/>
  <c r="L16" i="56"/>
  <c r="H16" i="56"/>
  <c r="V16" i="56" s="1"/>
  <c r="X16" i="56" s="1"/>
  <c r="U15" i="56"/>
  <c r="R15" i="56"/>
  <c r="L15" i="56"/>
  <c r="H15" i="56"/>
  <c r="U14" i="56"/>
  <c r="R14" i="56"/>
  <c r="L14" i="56"/>
  <c r="H14" i="56"/>
  <c r="U13" i="56"/>
  <c r="R13" i="56"/>
  <c r="L13" i="56"/>
  <c r="H13" i="56"/>
  <c r="U12" i="56"/>
  <c r="R12" i="56"/>
  <c r="L12" i="56"/>
  <c r="H12" i="56"/>
  <c r="U11" i="56"/>
  <c r="R11" i="56"/>
  <c r="L11" i="56"/>
  <c r="H11" i="56"/>
  <c r="U10" i="56"/>
  <c r="R10" i="56"/>
  <c r="L10" i="56"/>
  <c r="H10" i="56"/>
  <c r="U9" i="56"/>
  <c r="R9" i="56"/>
  <c r="L9" i="56"/>
  <c r="H9" i="56"/>
  <c r="X201" i="57" l="1"/>
  <c r="V74" i="56"/>
  <c r="X74" i="56" s="1"/>
  <c r="V194" i="56"/>
  <c r="X194" i="56" s="1"/>
  <c r="V12" i="56"/>
  <c r="X12" i="56" s="1"/>
  <c r="V186" i="56"/>
  <c r="X186" i="56" s="1"/>
  <c r="V185" i="56"/>
  <c r="X185" i="56" s="1"/>
  <c r="V177" i="56"/>
  <c r="X177" i="56" s="1"/>
  <c r="V134" i="56"/>
  <c r="X134" i="56" s="1"/>
  <c r="V170" i="56"/>
  <c r="X170" i="56" s="1"/>
  <c r="V169" i="56"/>
  <c r="X169" i="56" s="1"/>
  <c r="V126" i="56"/>
  <c r="X126" i="56" s="1"/>
  <c r="V125" i="56"/>
  <c r="X125" i="56" s="1"/>
  <c r="V115" i="56"/>
  <c r="X115" i="56" s="1"/>
  <c r="V81" i="56"/>
  <c r="X81" i="56" s="1"/>
  <c r="V80" i="56"/>
  <c r="X80" i="56" s="1"/>
  <c r="V49" i="56"/>
  <c r="X49" i="56" s="1"/>
  <c r="V46" i="56"/>
  <c r="X46" i="56" s="1"/>
  <c r="V33" i="56"/>
  <c r="X33" i="56" s="1"/>
  <c r="V32" i="56"/>
  <c r="X32" i="56" s="1"/>
  <c r="V29" i="56"/>
  <c r="X29" i="56" s="1"/>
  <c r="V24" i="56"/>
  <c r="X24" i="56" s="1"/>
  <c r="V20" i="56"/>
  <c r="X20" i="56" s="1"/>
  <c r="V17" i="56"/>
  <c r="X17" i="56" s="1"/>
  <c r="V13" i="56"/>
  <c r="X13" i="56" s="1"/>
  <c r="V86" i="56"/>
  <c r="X86" i="56" s="1"/>
  <c r="V72" i="56"/>
  <c r="X72" i="56" s="1"/>
  <c r="V44" i="56"/>
  <c r="X44" i="56" s="1"/>
  <c r="V48" i="56"/>
  <c r="X48" i="56" s="1"/>
  <c r="V38" i="56"/>
  <c r="X38" i="56" s="1"/>
  <c r="V34" i="56"/>
  <c r="X34" i="56" s="1"/>
  <c r="V26" i="56"/>
  <c r="X26" i="56" s="1"/>
  <c r="V22" i="56"/>
  <c r="X22" i="56" s="1"/>
  <c r="V30" i="56"/>
  <c r="X30" i="56" s="1"/>
  <c r="V14" i="56"/>
  <c r="X14" i="56" s="1"/>
  <c r="V56" i="56"/>
  <c r="X56" i="56" s="1"/>
  <c r="V57" i="56"/>
  <c r="X57" i="56" s="1"/>
  <c r="V68" i="56"/>
  <c r="X68" i="56" s="1"/>
  <c r="V69" i="56"/>
  <c r="X69" i="56" s="1"/>
  <c r="V76" i="56"/>
  <c r="X76" i="56" s="1"/>
  <c r="V77" i="56"/>
  <c r="X77" i="56" s="1"/>
  <c r="V84" i="56"/>
  <c r="X84" i="56" s="1"/>
  <c r="V85" i="56"/>
  <c r="X85" i="56" s="1"/>
  <c r="V94" i="56"/>
  <c r="X94" i="56" s="1"/>
  <c r="V95" i="56"/>
  <c r="X95" i="56" s="1"/>
  <c r="V102" i="56"/>
  <c r="X102" i="56" s="1"/>
  <c r="V103" i="56"/>
  <c r="X103" i="56" s="1"/>
  <c r="V110" i="56"/>
  <c r="X110" i="56" s="1"/>
  <c r="V112" i="56"/>
  <c r="X112" i="56" s="1"/>
  <c r="V114" i="56"/>
  <c r="X114" i="56" s="1"/>
  <c r="V121" i="56"/>
  <c r="X121" i="56" s="1"/>
  <c r="V122" i="56"/>
  <c r="X122" i="56" s="1"/>
  <c r="V129" i="56"/>
  <c r="X129" i="56" s="1"/>
  <c r="V130" i="56"/>
  <c r="X130" i="56" s="1"/>
  <c r="V137" i="56"/>
  <c r="X137" i="56" s="1"/>
  <c r="V138" i="56"/>
  <c r="X138" i="56" s="1"/>
  <c r="V147" i="56"/>
  <c r="X147" i="56" s="1"/>
  <c r="V148" i="56"/>
  <c r="X148" i="56" s="1"/>
  <c r="V155" i="56"/>
  <c r="X155" i="56" s="1"/>
  <c r="V156" i="56"/>
  <c r="X156" i="56" s="1"/>
  <c r="V158" i="56"/>
  <c r="X158" i="56" s="1"/>
  <c r="V165" i="56"/>
  <c r="X165" i="56" s="1"/>
  <c r="V166" i="56"/>
  <c r="X166" i="56" s="1"/>
  <c r="V173" i="56"/>
  <c r="X173" i="56" s="1"/>
  <c r="V174" i="56"/>
  <c r="X174" i="56" s="1"/>
  <c r="V181" i="56"/>
  <c r="X181" i="56" s="1"/>
  <c r="V182" i="56"/>
  <c r="X182" i="56" s="1"/>
  <c r="V189" i="56"/>
  <c r="X189" i="56" s="1"/>
  <c r="V190" i="56"/>
  <c r="X190" i="56" s="1"/>
  <c r="V9" i="56"/>
  <c r="X9" i="56" s="1"/>
  <c r="V10" i="56"/>
  <c r="X10" i="56" s="1"/>
  <c r="V18" i="56"/>
  <c r="X18" i="56" s="1"/>
  <c r="V41" i="56"/>
  <c r="X41" i="56" s="1"/>
  <c r="R200" i="56"/>
  <c r="V11" i="56"/>
  <c r="X11" i="56" s="1"/>
  <c r="V15" i="56"/>
  <c r="X15" i="56" s="1"/>
  <c r="V19" i="56"/>
  <c r="X19" i="56" s="1"/>
  <c r="V23" i="56"/>
  <c r="X23" i="56" s="1"/>
  <c r="V27" i="56"/>
  <c r="X27" i="56" s="1"/>
  <c r="V31" i="56"/>
  <c r="X31" i="56" s="1"/>
  <c r="V35" i="56"/>
  <c r="X35" i="56" s="1"/>
  <c r="V39" i="56"/>
  <c r="X39" i="56" s="1"/>
  <c r="V43" i="56"/>
  <c r="X43" i="56" s="1"/>
  <c r="V47" i="56"/>
  <c r="X47" i="56" s="1"/>
  <c r="V51" i="56"/>
  <c r="X51" i="56" s="1"/>
  <c r="V55" i="56"/>
  <c r="X55" i="56" s="1"/>
  <c r="V59" i="56"/>
  <c r="X59" i="56" s="1"/>
  <c r="V71" i="56"/>
  <c r="X71" i="56" s="1"/>
  <c r="V75" i="56"/>
  <c r="X75" i="56" s="1"/>
  <c r="V79" i="56"/>
  <c r="X79" i="56" s="1"/>
  <c r="V83" i="56"/>
  <c r="X83" i="56" s="1"/>
  <c r="V87" i="56"/>
  <c r="X87" i="56" s="1"/>
  <c r="V89" i="56"/>
  <c r="X89" i="56" s="1"/>
  <c r="V93" i="56"/>
  <c r="X93" i="56" s="1"/>
  <c r="V97" i="56"/>
  <c r="X97" i="56" s="1"/>
  <c r="V101" i="56"/>
  <c r="X101" i="56" s="1"/>
  <c r="V105" i="56"/>
  <c r="X105" i="56" s="1"/>
  <c r="V109" i="56"/>
  <c r="X109" i="56" s="1"/>
  <c r="V116" i="56"/>
  <c r="X116" i="56" s="1"/>
  <c r="V120" i="56"/>
  <c r="X120" i="56" s="1"/>
  <c r="V124" i="56"/>
  <c r="X124" i="56" s="1"/>
  <c r="V128" i="56"/>
  <c r="X128" i="56" s="1"/>
  <c r="V136" i="56"/>
  <c r="X136" i="56" s="1"/>
  <c r="V140" i="56"/>
  <c r="X140" i="56" s="1"/>
  <c r="V142" i="56"/>
  <c r="X142" i="56" s="1"/>
  <c r="V146" i="56"/>
  <c r="X146" i="56" s="1"/>
  <c r="V150" i="56"/>
  <c r="X150" i="56" s="1"/>
  <c r="V154" i="56"/>
  <c r="X154" i="56" s="1"/>
  <c r="V160" i="56"/>
  <c r="X160" i="56" s="1"/>
  <c r="V164" i="56"/>
  <c r="X164" i="56" s="1"/>
  <c r="V168" i="56"/>
  <c r="X168" i="56" s="1"/>
  <c r="V172" i="56"/>
  <c r="X172" i="56" s="1"/>
  <c r="V176" i="56"/>
  <c r="X176" i="56" s="1"/>
  <c r="V180" i="56"/>
  <c r="X180" i="56" s="1"/>
  <c r="V184" i="56"/>
  <c r="X184" i="56" s="1"/>
  <c r="V188" i="56"/>
  <c r="X188" i="56" s="1"/>
  <c r="V192" i="56"/>
  <c r="X192" i="56" s="1"/>
  <c r="V196" i="56"/>
  <c r="X196" i="56" s="1"/>
  <c r="V197" i="56"/>
  <c r="X197" i="56" s="1"/>
  <c r="V113" i="56"/>
  <c r="X113" i="56" s="1"/>
  <c r="D200" i="56"/>
  <c r="V111" i="56"/>
  <c r="X111" i="56" s="1"/>
  <c r="D10" i="55"/>
  <c r="D11" i="55"/>
  <c r="D12" i="55"/>
  <c r="D13" i="55"/>
  <c r="D14" i="55"/>
  <c r="D15" i="55"/>
  <c r="D16" i="55"/>
  <c r="D17" i="55"/>
  <c r="D18" i="55"/>
  <c r="D19" i="55"/>
  <c r="D20" i="55"/>
  <c r="D21" i="55"/>
  <c r="D22" i="55"/>
  <c r="D23" i="55"/>
  <c r="D24" i="55"/>
  <c r="D25" i="55"/>
  <c r="D26" i="55"/>
  <c r="D27" i="55"/>
  <c r="D28" i="55"/>
  <c r="D29" i="55"/>
  <c r="D30" i="55"/>
  <c r="D31" i="55"/>
  <c r="D32" i="55"/>
  <c r="D33" i="55"/>
  <c r="D34" i="55"/>
  <c r="D35" i="55"/>
  <c r="D36" i="55"/>
  <c r="D37" i="55"/>
  <c r="D38" i="55"/>
  <c r="D39" i="55"/>
  <c r="D40" i="55"/>
  <c r="D41" i="55"/>
  <c r="D42" i="55"/>
  <c r="D43" i="55"/>
  <c r="D44" i="55"/>
  <c r="D45" i="55"/>
  <c r="D46" i="55"/>
  <c r="D47" i="55"/>
  <c r="D48" i="55"/>
  <c r="D49" i="55"/>
  <c r="D50" i="55"/>
  <c r="D51" i="55"/>
  <c r="D52" i="55"/>
  <c r="D53" i="55"/>
  <c r="D54" i="55"/>
  <c r="D55" i="55"/>
  <c r="D56" i="55"/>
  <c r="D57" i="55"/>
  <c r="D58" i="55"/>
  <c r="D59" i="55"/>
  <c r="D60" i="55"/>
  <c r="D61" i="55"/>
  <c r="D62" i="55"/>
  <c r="D63" i="55"/>
  <c r="D64" i="55"/>
  <c r="D65" i="55"/>
  <c r="D66" i="55"/>
  <c r="D67" i="55"/>
  <c r="D68" i="55"/>
  <c r="D69" i="55"/>
  <c r="D70" i="55"/>
  <c r="D71" i="55"/>
  <c r="D72" i="55"/>
  <c r="D73" i="55"/>
  <c r="D74" i="55"/>
  <c r="D75" i="55"/>
  <c r="D76" i="55"/>
  <c r="D77" i="55"/>
  <c r="D78" i="55"/>
  <c r="D79" i="55"/>
  <c r="D80" i="55"/>
  <c r="D81" i="55"/>
  <c r="D82" i="55"/>
  <c r="D83" i="55"/>
  <c r="D84" i="55"/>
  <c r="D85" i="55"/>
  <c r="D86" i="55"/>
  <c r="D87" i="55"/>
  <c r="D88" i="55"/>
  <c r="D89" i="55"/>
  <c r="D90" i="55"/>
  <c r="D91" i="55"/>
  <c r="D92" i="55"/>
  <c r="D93" i="55"/>
  <c r="D94" i="55"/>
  <c r="D95" i="55"/>
  <c r="D96" i="55"/>
  <c r="D97" i="55"/>
  <c r="D98" i="55"/>
  <c r="D99" i="55"/>
  <c r="D100" i="55"/>
  <c r="D101" i="55"/>
  <c r="D102" i="55"/>
  <c r="D103" i="55"/>
  <c r="D104" i="55"/>
  <c r="D105" i="55"/>
  <c r="D106" i="55"/>
  <c r="D107" i="55"/>
  <c r="D108" i="55"/>
  <c r="D109" i="55"/>
  <c r="D110" i="55"/>
  <c r="D111" i="55"/>
  <c r="D112" i="55"/>
  <c r="D113" i="55"/>
  <c r="D114" i="55"/>
  <c r="D115" i="55"/>
  <c r="D116" i="55"/>
  <c r="D117" i="55"/>
  <c r="D118" i="55"/>
  <c r="D119" i="55"/>
  <c r="D120" i="55"/>
  <c r="D121" i="55"/>
  <c r="D122" i="55"/>
  <c r="D123" i="55"/>
  <c r="D124" i="55"/>
  <c r="D125" i="55"/>
  <c r="D126" i="55"/>
  <c r="D127" i="55"/>
  <c r="D128" i="55"/>
  <c r="D129" i="55"/>
  <c r="D130" i="55"/>
  <c r="D131" i="55"/>
  <c r="D132" i="55"/>
  <c r="D133" i="55"/>
  <c r="D134" i="55"/>
  <c r="D135" i="55"/>
  <c r="D136" i="55"/>
  <c r="D137" i="55"/>
  <c r="D138" i="55"/>
  <c r="D139" i="55"/>
  <c r="D140" i="55"/>
  <c r="D141" i="55"/>
  <c r="D142" i="55"/>
  <c r="D143" i="55"/>
  <c r="D144" i="55"/>
  <c r="D145" i="55"/>
  <c r="D146" i="55"/>
  <c r="D147" i="55"/>
  <c r="D148" i="55"/>
  <c r="D149" i="55"/>
  <c r="D150" i="55"/>
  <c r="D151" i="55"/>
  <c r="D152" i="55"/>
  <c r="D153" i="55"/>
  <c r="D154" i="55"/>
  <c r="D155" i="55"/>
  <c r="D156" i="55"/>
  <c r="D157" i="55"/>
  <c r="D158" i="55"/>
  <c r="D159" i="55"/>
  <c r="D160" i="55"/>
  <c r="D161" i="55"/>
  <c r="D162" i="55"/>
  <c r="D163" i="55"/>
  <c r="D164" i="55"/>
  <c r="D165" i="55"/>
  <c r="D166" i="55"/>
  <c r="D167" i="55"/>
  <c r="D168" i="55"/>
  <c r="D169" i="55"/>
  <c r="D170" i="55"/>
  <c r="D171" i="55"/>
  <c r="D172" i="55"/>
  <c r="D173" i="55"/>
  <c r="D174" i="55"/>
  <c r="D175" i="55"/>
  <c r="D176" i="55"/>
  <c r="D177" i="55"/>
  <c r="D178" i="55"/>
  <c r="D179" i="55"/>
  <c r="D180" i="55"/>
  <c r="D181" i="55"/>
  <c r="D182" i="55"/>
  <c r="D183" i="55"/>
  <c r="D184" i="55"/>
  <c r="D185" i="55"/>
  <c r="D186" i="55"/>
  <c r="D187" i="55"/>
  <c r="D188" i="55"/>
  <c r="D189" i="55"/>
  <c r="D190" i="55"/>
  <c r="D191" i="55"/>
  <c r="D192" i="55"/>
  <c r="D193" i="55"/>
  <c r="D194" i="55"/>
  <c r="D195" i="55"/>
  <c r="D196" i="55"/>
  <c r="D197" i="55"/>
  <c r="D9" i="55"/>
  <c r="W200" i="55"/>
  <c r="S200" i="55"/>
  <c r="Q200" i="55"/>
  <c r="J200" i="55"/>
  <c r="I200" i="55"/>
  <c r="R198" i="55"/>
  <c r="L198" i="55"/>
  <c r="U197" i="55"/>
  <c r="R197" i="55"/>
  <c r="L197" i="55"/>
  <c r="H197" i="55"/>
  <c r="U196" i="55"/>
  <c r="R196" i="55"/>
  <c r="L196" i="55"/>
  <c r="H196" i="55"/>
  <c r="U195" i="55"/>
  <c r="R195" i="55"/>
  <c r="L195" i="55"/>
  <c r="H195" i="55"/>
  <c r="V195" i="55" s="1"/>
  <c r="X195" i="55" s="1"/>
  <c r="U194" i="55"/>
  <c r="R194" i="55"/>
  <c r="L194" i="55"/>
  <c r="H194" i="55"/>
  <c r="V194" i="55" s="1"/>
  <c r="X194" i="55" s="1"/>
  <c r="U193" i="55"/>
  <c r="R193" i="55"/>
  <c r="L193" i="55"/>
  <c r="H193" i="55"/>
  <c r="U192" i="55"/>
  <c r="R192" i="55"/>
  <c r="L192" i="55"/>
  <c r="H192" i="55"/>
  <c r="V192" i="55" s="1"/>
  <c r="X192" i="55" s="1"/>
  <c r="U191" i="55"/>
  <c r="R191" i="55"/>
  <c r="L191" i="55"/>
  <c r="H191" i="55"/>
  <c r="U190" i="55"/>
  <c r="R190" i="55"/>
  <c r="L190" i="55"/>
  <c r="H190" i="55"/>
  <c r="U189" i="55"/>
  <c r="R189" i="55"/>
  <c r="L189" i="55"/>
  <c r="H189" i="55"/>
  <c r="U188" i="55"/>
  <c r="R188" i="55"/>
  <c r="L188" i="55"/>
  <c r="H188" i="55"/>
  <c r="U187" i="55"/>
  <c r="R187" i="55"/>
  <c r="L187" i="55"/>
  <c r="H187" i="55"/>
  <c r="U186" i="55"/>
  <c r="R186" i="55"/>
  <c r="L186" i="55"/>
  <c r="H186" i="55"/>
  <c r="U185" i="55"/>
  <c r="R185" i="55"/>
  <c r="L185" i="55"/>
  <c r="H185" i="55"/>
  <c r="U184" i="55"/>
  <c r="R184" i="55"/>
  <c r="L184" i="55"/>
  <c r="H184" i="55"/>
  <c r="U183" i="55"/>
  <c r="R183" i="55"/>
  <c r="L183" i="55"/>
  <c r="H183" i="55"/>
  <c r="V183" i="55"/>
  <c r="X183" i="55" s="1"/>
  <c r="U182" i="55"/>
  <c r="R182" i="55"/>
  <c r="L182" i="55"/>
  <c r="H182" i="55"/>
  <c r="U181" i="55"/>
  <c r="R181" i="55"/>
  <c r="L181" i="55"/>
  <c r="H181" i="55"/>
  <c r="U180" i="55"/>
  <c r="R180" i="55"/>
  <c r="L180" i="55"/>
  <c r="H180" i="55"/>
  <c r="U179" i="55"/>
  <c r="R179" i="55"/>
  <c r="L179" i="55"/>
  <c r="H179" i="55"/>
  <c r="U178" i="55"/>
  <c r="R178" i="55"/>
  <c r="L178" i="55"/>
  <c r="H178" i="55"/>
  <c r="V178" i="55" s="1"/>
  <c r="X178" i="55" s="1"/>
  <c r="U177" i="55"/>
  <c r="R177" i="55"/>
  <c r="L177" i="55"/>
  <c r="H177" i="55"/>
  <c r="U176" i="55"/>
  <c r="R176" i="55"/>
  <c r="L176" i="55"/>
  <c r="H176" i="55"/>
  <c r="V176" i="55" s="1"/>
  <c r="X176" i="55" s="1"/>
  <c r="U175" i="55"/>
  <c r="R175" i="55"/>
  <c r="L175" i="55"/>
  <c r="H175" i="55"/>
  <c r="U174" i="55"/>
  <c r="R174" i="55"/>
  <c r="L174" i="55"/>
  <c r="H174" i="55"/>
  <c r="U173" i="55"/>
  <c r="R173" i="55"/>
  <c r="L173" i="55"/>
  <c r="H173" i="55"/>
  <c r="U172" i="55"/>
  <c r="R172" i="55"/>
  <c r="L172" i="55"/>
  <c r="H172" i="55"/>
  <c r="U171" i="55"/>
  <c r="R171" i="55"/>
  <c r="L171" i="55"/>
  <c r="H171" i="55"/>
  <c r="U170" i="55"/>
  <c r="R170" i="55"/>
  <c r="L170" i="55"/>
  <c r="H170" i="55"/>
  <c r="U169" i="55"/>
  <c r="R169" i="55"/>
  <c r="L169" i="55"/>
  <c r="H169" i="55"/>
  <c r="U168" i="55"/>
  <c r="R168" i="55"/>
  <c r="L168" i="55"/>
  <c r="H168" i="55"/>
  <c r="U167" i="55"/>
  <c r="R167" i="55"/>
  <c r="L167" i="55"/>
  <c r="H167" i="55"/>
  <c r="V167" i="55" s="1"/>
  <c r="X167" i="55" s="1"/>
  <c r="U166" i="55"/>
  <c r="R166" i="55"/>
  <c r="L166" i="55"/>
  <c r="H166" i="55"/>
  <c r="V166" i="55" s="1"/>
  <c r="X166" i="55" s="1"/>
  <c r="U165" i="55"/>
  <c r="R165" i="55"/>
  <c r="L165" i="55"/>
  <c r="H165" i="55"/>
  <c r="U164" i="55"/>
  <c r="R164" i="55"/>
  <c r="L164" i="55"/>
  <c r="H164" i="55"/>
  <c r="V164" i="55" s="1"/>
  <c r="X164" i="55" s="1"/>
  <c r="U163" i="55"/>
  <c r="R163" i="55"/>
  <c r="L163" i="55"/>
  <c r="H163" i="55"/>
  <c r="V163" i="55" s="1"/>
  <c r="X163" i="55" s="1"/>
  <c r="U162" i="55"/>
  <c r="R162" i="55"/>
  <c r="L162" i="55"/>
  <c r="H162" i="55"/>
  <c r="V162" i="55" s="1"/>
  <c r="X162" i="55" s="1"/>
  <c r="U161" i="55"/>
  <c r="R161" i="55"/>
  <c r="L161" i="55"/>
  <c r="H161" i="55"/>
  <c r="U160" i="55"/>
  <c r="R160" i="55"/>
  <c r="L160" i="55"/>
  <c r="H160" i="55"/>
  <c r="V160" i="55" s="1"/>
  <c r="X160" i="55" s="1"/>
  <c r="U159" i="55"/>
  <c r="R159" i="55"/>
  <c r="L159" i="55"/>
  <c r="H159" i="55"/>
  <c r="U158" i="55"/>
  <c r="R158" i="55"/>
  <c r="L158" i="55"/>
  <c r="H158" i="55"/>
  <c r="R157" i="55"/>
  <c r="L157" i="55"/>
  <c r="U156" i="55"/>
  <c r="R156" i="55"/>
  <c r="L156" i="55"/>
  <c r="H156" i="55"/>
  <c r="U155" i="55"/>
  <c r="R155" i="55"/>
  <c r="L155" i="55"/>
  <c r="H155" i="55"/>
  <c r="U154" i="55"/>
  <c r="R154" i="55"/>
  <c r="L154" i="55"/>
  <c r="H154" i="55"/>
  <c r="U153" i="55"/>
  <c r="R153" i="55"/>
  <c r="L153" i="55"/>
  <c r="H153" i="55"/>
  <c r="V153" i="55"/>
  <c r="X153" i="55" s="1"/>
  <c r="U152" i="55"/>
  <c r="R152" i="55"/>
  <c r="L152" i="55"/>
  <c r="H152" i="55"/>
  <c r="V152" i="55" s="1"/>
  <c r="X152" i="55" s="1"/>
  <c r="U151" i="55"/>
  <c r="R151" i="55"/>
  <c r="L151" i="55"/>
  <c r="H151" i="55"/>
  <c r="V151" i="55" s="1"/>
  <c r="X151" i="55" s="1"/>
  <c r="U150" i="55"/>
  <c r="R150" i="55"/>
  <c r="L150" i="55"/>
  <c r="H150" i="55"/>
  <c r="V150" i="55" s="1"/>
  <c r="X150" i="55" s="1"/>
  <c r="U149" i="55"/>
  <c r="R149" i="55"/>
  <c r="V149" i="55" s="1"/>
  <c r="X149" i="55" s="1"/>
  <c r="L149" i="55"/>
  <c r="H149" i="55"/>
  <c r="U148" i="55"/>
  <c r="R148" i="55"/>
  <c r="L148" i="55"/>
  <c r="H148" i="55"/>
  <c r="U147" i="55"/>
  <c r="R147" i="55"/>
  <c r="L147" i="55"/>
  <c r="H147" i="55"/>
  <c r="U146" i="55"/>
  <c r="R146" i="55"/>
  <c r="L146" i="55"/>
  <c r="H146" i="55"/>
  <c r="U145" i="55"/>
  <c r="R145" i="55"/>
  <c r="L145" i="55"/>
  <c r="H145" i="55"/>
  <c r="V145" i="55"/>
  <c r="X145" i="55" s="1"/>
  <c r="U144" i="55"/>
  <c r="R144" i="55"/>
  <c r="L144" i="55"/>
  <c r="H144" i="55"/>
  <c r="V144" i="55" s="1"/>
  <c r="X144" i="55" s="1"/>
  <c r="U143" i="55"/>
  <c r="R143" i="55"/>
  <c r="L143" i="55"/>
  <c r="H143" i="55"/>
  <c r="V143" i="55" s="1"/>
  <c r="X143" i="55" s="1"/>
  <c r="U142" i="55"/>
  <c r="R142" i="55"/>
  <c r="L142" i="55"/>
  <c r="H142" i="55"/>
  <c r="V142" i="55" s="1"/>
  <c r="X142" i="55" s="1"/>
  <c r="R141" i="55"/>
  <c r="L141" i="55"/>
  <c r="U140" i="55"/>
  <c r="R140" i="55"/>
  <c r="L140" i="55"/>
  <c r="H140" i="55"/>
  <c r="V140" i="55" s="1"/>
  <c r="X140" i="55" s="1"/>
  <c r="U139" i="55"/>
  <c r="R139" i="55"/>
  <c r="L139" i="55"/>
  <c r="H139" i="55"/>
  <c r="U138" i="55"/>
  <c r="R138" i="55"/>
  <c r="L138" i="55"/>
  <c r="H138" i="55"/>
  <c r="V138" i="55" s="1"/>
  <c r="X138" i="55" s="1"/>
  <c r="U137" i="55"/>
  <c r="R137" i="55"/>
  <c r="V137" i="55" s="1"/>
  <c r="X137" i="55" s="1"/>
  <c r="L137" i="55"/>
  <c r="H137" i="55"/>
  <c r="U136" i="55"/>
  <c r="R136" i="55"/>
  <c r="L136" i="55"/>
  <c r="H136" i="55"/>
  <c r="U135" i="55"/>
  <c r="R135" i="55"/>
  <c r="L135" i="55"/>
  <c r="H135" i="55"/>
  <c r="U134" i="55"/>
  <c r="R134" i="55"/>
  <c r="L134" i="55"/>
  <c r="H134" i="55"/>
  <c r="U133" i="55"/>
  <c r="R133" i="55"/>
  <c r="L133" i="55"/>
  <c r="H133" i="55"/>
  <c r="R132" i="55"/>
  <c r="L132" i="55"/>
  <c r="U131" i="55"/>
  <c r="R131" i="55"/>
  <c r="L131" i="55"/>
  <c r="H131" i="55"/>
  <c r="U130" i="55"/>
  <c r="R130" i="55"/>
  <c r="L130" i="55"/>
  <c r="H130" i="55"/>
  <c r="U129" i="55"/>
  <c r="R129" i="55"/>
  <c r="L129" i="55"/>
  <c r="H129" i="55"/>
  <c r="U128" i="55"/>
  <c r="R128" i="55"/>
  <c r="L128" i="55"/>
  <c r="H128" i="55"/>
  <c r="U127" i="55"/>
  <c r="R127" i="55"/>
  <c r="L127" i="55"/>
  <c r="H127" i="55"/>
  <c r="U126" i="55"/>
  <c r="R126" i="55"/>
  <c r="L126" i="55"/>
  <c r="H126" i="55"/>
  <c r="U125" i="55"/>
  <c r="R125" i="55"/>
  <c r="L125" i="55"/>
  <c r="H125" i="55"/>
  <c r="U124" i="55"/>
  <c r="R124" i="55"/>
  <c r="L124" i="55"/>
  <c r="H124" i="55"/>
  <c r="U123" i="55"/>
  <c r="R123" i="55"/>
  <c r="L123" i="55"/>
  <c r="H123" i="55"/>
  <c r="V123" i="55"/>
  <c r="X123" i="55" s="1"/>
  <c r="U122" i="55"/>
  <c r="R122" i="55"/>
  <c r="L122" i="55"/>
  <c r="H122" i="55"/>
  <c r="V122" i="55" s="1"/>
  <c r="X122" i="55" s="1"/>
  <c r="U121" i="55"/>
  <c r="R121" i="55"/>
  <c r="L121" i="55"/>
  <c r="H121" i="55"/>
  <c r="U120" i="55"/>
  <c r="R120" i="55"/>
  <c r="L120" i="55"/>
  <c r="H120" i="55"/>
  <c r="V120" i="55" s="1"/>
  <c r="X120" i="55" s="1"/>
  <c r="U119" i="55"/>
  <c r="R119" i="55"/>
  <c r="V119" i="55" s="1"/>
  <c r="X119" i="55" s="1"/>
  <c r="L119" i="55"/>
  <c r="H119" i="55"/>
  <c r="R118" i="55"/>
  <c r="L118" i="55"/>
  <c r="U117" i="55"/>
  <c r="R117" i="55"/>
  <c r="L117" i="55"/>
  <c r="H117" i="55"/>
  <c r="U116" i="55"/>
  <c r="R116" i="55"/>
  <c r="L116" i="55"/>
  <c r="H116" i="55"/>
  <c r="U115" i="55"/>
  <c r="R115" i="55"/>
  <c r="L115" i="55"/>
  <c r="H115" i="55"/>
  <c r="U114" i="55"/>
  <c r="R114" i="55"/>
  <c r="L114" i="55"/>
  <c r="H114" i="55"/>
  <c r="U113" i="55"/>
  <c r="R113" i="55"/>
  <c r="L113" i="55"/>
  <c r="H113" i="55"/>
  <c r="U112" i="55"/>
  <c r="R112" i="55"/>
  <c r="L112" i="55"/>
  <c r="H112" i="55"/>
  <c r="U111" i="55"/>
  <c r="R111" i="55"/>
  <c r="L111" i="55"/>
  <c r="H111" i="55"/>
  <c r="V111" i="55"/>
  <c r="X111" i="55" s="1"/>
  <c r="U110" i="55"/>
  <c r="R110" i="55"/>
  <c r="L110" i="55"/>
  <c r="H110" i="55"/>
  <c r="U109" i="55"/>
  <c r="R109" i="55"/>
  <c r="L109" i="55"/>
  <c r="H109" i="55"/>
  <c r="U108" i="55"/>
  <c r="R108" i="55"/>
  <c r="L108" i="55"/>
  <c r="H108" i="55"/>
  <c r="R107" i="55"/>
  <c r="L107" i="55"/>
  <c r="U106" i="55"/>
  <c r="R106" i="55"/>
  <c r="L106" i="55"/>
  <c r="H106" i="55"/>
  <c r="U105" i="55"/>
  <c r="R105" i="55"/>
  <c r="L105" i="55"/>
  <c r="H105" i="55"/>
  <c r="U104" i="55"/>
  <c r="R104" i="55"/>
  <c r="L104" i="55"/>
  <c r="H104" i="55"/>
  <c r="U103" i="55"/>
  <c r="R103" i="55"/>
  <c r="L103" i="55"/>
  <c r="H103" i="55"/>
  <c r="U102" i="55"/>
  <c r="R102" i="55"/>
  <c r="L102" i="55"/>
  <c r="H102" i="55"/>
  <c r="U101" i="55"/>
  <c r="R101" i="55"/>
  <c r="L101" i="55"/>
  <c r="H101" i="55"/>
  <c r="U100" i="55"/>
  <c r="R100" i="55"/>
  <c r="L100" i="55"/>
  <c r="H100" i="55"/>
  <c r="U99" i="55"/>
  <c r="R99" i="55"/>
  <c r="L99" i="55"/>
  <c r="H99" i="55"/>
  <c r="U98" i="55"/>
  <c r="R98" i="55"/>
  <c r="L98" i="55"/>
  <c r="H98" i="55"/>
  <c r="U97" i="55"/>
  <c r="R97" i="55"/>
  <c r="L97" i="55"/>
  <c r="H97" i="55"/>
  <c r="U96" i="55"/>
  <c r="R96" i="55"/>
  <c r="L96" i="55"/>
  <c r="H96" i="55"/>
  <c r="U95" i="55"/>
  <c r="R95" i="55"/>
  <c r="L95" i="55"/>
  <c r="H95" i="55"/>
  <c r="U94" i="55"/>
  <c r="R94" i="55"/>
  <c r="L94" i="55"/>
  <c r="H94" i="55"/>
  <c r="U93" i="55"/>
  <c r="R93" i="55"/>
  <c r="L93" i="55"/>
  <c r="H93" i="55"/>
  <c r="V93" i="55" s="1"/>
  <c r="X93" i="55" s="1"/>
  <c r="U92" i="55"/>
  <c r="R92" i="55"/>
  <c r="L92" i="55"/>
  <c r="H92" i="55"/>
  <c r="V92" i="55" s="1"/>
  <c r="X92" i="55" s="1"/>
  <c r="U91" i="55"/>
  <c r="R91" i="55"/>
  <c r="L91" i="55"/>
  <c r="H91" i="55"/>
  <c r="U90" i="55"/>
  <c r="R90" i="55"/>
  <c r="L90" i="55"/>
  <c r="H90" i="55"/>
  <c r="V90" i="55" s="1"/>
  <c r="X90" i="55" s="1"/>
  <c r="U89" i="55"/>
  <c r="R89" i="55"/>
  <c r="L89" i="55"/>
  <c r="H89" i="55"/>
  <c r="V89" i="55" s="1"/>
  <c r="X89" i="55" s="1"/>
  <c r="R88" i="55"/>
  <c r="L88" i="55"/>
  <c r="U87" i="55"/>
  <c r="R87" i="55"/>
  <c r="L87" i="55"/>
  <c r="H87" i="55"/>
  <c r="U86" i="55"/>
  <c r="R86" i="55"/>
  <c r="L86" i="55"/>
  <c r="H86" i="55"/>
  <c r="U85" i="55"/>
  <c r="R85" i="55"/>
  <c r="L85" i="55"/>
  <c r="H85" i="55"/>
  <c r="U84" i="55"/>
  <c r="R84" i="55"/>
  <c r="L84" i="55"/>
  <c r="H84" i="55"/>
  <c r="U83" i="55"/>
  <c r="R83" i="55"/>
  <c r="L83" i="55"/>
  <c r="H83" i="55"/>
  <c r="V83" i="55"/>
  <c r="X83" i="55" s="1"/>
  <c r="U82" i="55"/>
  <c r="R82" i="55"/>
  <c r="L82" i="55"/>
  <c r="H82" i="55"/>
  <c r="U81" i="55"/>
  <c r="R81" i="55"/>
  <c r="L81" i="55"/>
  <c r="H81" i="55"/>
  <c r="U80" i="55"/>
  <c r="R80" i="55"/>
  <c r="L80" i="55"/>
  <c r="H80" i="55"/>
  <c r="U79" i="55"/>
  <c r="R79" i="55"/>
  <c r="L79" i="55"/>
  <c r="H79" i="55"/>
  <c r="U78" i="55"/>
  <c r="R78" i="55"/>
  <c r="L78" i="55"/>
  <c r="H78" i="55"/>
  <c r="U77" i="55"/>
  <c r="R77" i="55"/>
  <c r="L77" i="55"/>
  <c r="H77" i="55"/>
  <c r="U76" i="55"/>
  <c r="R76" i="55"/>
  <c r="L76" i="55"/>
  <c r="H76" i="55"/>
  <c r="U75" i="55"/>
  <c r="R75" i="55"/>
  <c r="L75" i="55"/>
  <c r="H75" i="55"/>
  <c r="U74" i="55"/>
  <c r="R74" i="55"/>
  <c r="L74" i="55"/>
  <c r="H74" i="55"/>
  <c r="R73" i="55"/>
  <c r="L73" i="55"/>
  <c r="U72" i="55"/>
  <c r="R72" i="55"/>
  <c r="L72" i="55"/>
  <c r="H72" i="55"/>
  <c r="U71" i="55"/>
  <c r="R71" i="55"/>
  <c r="L71" i="55"/>
  <c r="H71" i="55"/>
  <c r="U70" i="55"/>
  <c r="R70" i="55"/>
  <c r="L70" i="55"/>
  <c r="H70" i="55"/>
  <c r="U69" i="55"/>
  <c r="R69" i="55"/>
  <c r="L69" i="55"/>
  <c r="H69" i="55"/>
  <c r="U68" i="55"/>
  <c r="R68" i="55"/>
  <c r="L68" i="55"/>
  <c r="H68" i="55"/>
  <c r="R67" i="55"/>
  <c r="L67" i="55"/>
  <c r="U66" i="55"/>
  <c r="R66" i="55"/>
  <c r="L66" i="55"/>
  <c r="H66" i="55"/>
  <c r="V66" i="55" s="1"/>
  <c r="X66" i="55" s="1"/>
  <c r="U65" i="55"/>
  <c r="R65" i="55"/>
  <c r="L65" i="55"/>
  <c r="H65" i="55"/>
  <c r="R64" i="55"/>
  <c r="L64" i="55"/>
  <c r="U63" i="55"/>
  <c r="R63" i="55"/>
  <c r="L63" i="55"/>
  <c r="H63" i="55"/>
  <c r="R62" i="55"/>
  <c r="L62" i="55"/>
  <c r="U61" i="55"/>
  <c r="R61" i="55"/>
  <c r="L61" i="55"/>
  <c r="H61" i="55"/>
  <c r="U60" i="55"/>
  <c r="R60" i="55"/>
  <c r="L60" i="55"/>
  <c r="H60" i="55"/>
  <c r="U59" i="55"/>
  <c r="R59" i="55"/>
  <c r="L59" i="55"/>
  <c r="H59" i="55"/>
  <c r="U58" i="55"/>
  <c r="R58" i="55"/>
  <c r="L58" i="55"/>
  <c r="H58" i="55"/>
  <c r="U57" i="55"/>
  <c r="R57" i="55"/>
  <c r="L57" i="55"/>
  <c r="H57" i="55"/>
  <c r="U56" i="55"/>
  <c r="R56" i="55"/>
  <c r="L56" i="55"/>
  <c r="H56" i="55"/>
  <c r="U55" i="55"/>
  <c r="R55" i="55"/>
  <c r="L55" i="55"/>
  <c r="H55" i="55"/>
  <c r="U54" i="55"/>
  <c r="R54" i="55"/>
  <c r="L54" i="55"/>
  <c r="H54" i="55"/>
  <c r="R53" i="55"/>
  <c r="L53" i="55"/>
  <c r="U52" i="55"/>
  <c r="R52" i="55"/>
  <c r="L52" i="55"/>
  <c r="H52" i="55"/>
  <c r="U51" i="55"/>
  <c r="R51" i="55"/>
  <c r="L51" i="55"/>
  <c r="H51" i="55"/>
  <c r="U50" i="55"/>
  <c r="R50" i="55"/>
  <c r="L50" i="55"/>
  <c r="H50" i="55"/>
  <c r="U49" i="55"/>
  <c r="R49" i="55"/>
  <c r="L49" i="55"/>
  <c r="H49" i="55"/>
  <c r="U48" i="55"/>
  <c r="R48" i="55"/>
  <c r="L48" i="55"/>
  <c r="H48" i="55"/>
  <c r="U47" i="55"/>
  <c r="R47" i="55"/>
  <c r="L47" i="55"/>
  <c r="H47" i="55"/>
  <c r="U46" i="55"/>
  <c r="R46" i="55"/>
  <c r="L46" i="55"/>
  <c r="H46" i="55"/>
  <c r="U45" i="55"/>
  <c r="R45" i="55"/>
  <c r="L45" i="55"/>
  <c r="H45" i="55"/>
  <c r="U44" i="55"/>
  <c r="R44" i="55"/>
  <c r="L44" i="55"/>
  <c r="H44" i="55"/>
  <c r="U43" i="55"/>
  <c r="R43" i="55"/>
  <c r="L43" i="55"/>
  <c r="H43" i="55"/>
  <c r="U42" i="55"/>
  <c r="R42" i="55"/>
  <c r="L42" i="55"/>
  <c r="H42" i="55"/>
  <c r="U41" i="55"/>
  <c r="R41" i="55"/>
  <c r="L41" i="55"/>
  <c r="H41" i="55"/>
  <c r="U40" i="55"/>
  <c r="R40" i="55"/>
  <c r="L40" i="55"/>
  <c r="H40" i="55"/>
  <c r="U39" i="55"/>
  <c r="R39" i="55"/>
  <c r="L39" i="55"/>
  <c r="H39" i="55"/>
  <c r="U38" i="55"/>
  <c r="R38" i="55"/>
  <c r="L38" i="55"/>
  <c r="H38" i="55"/>
  <c r="U37" i="55"/>
  <c r="R37" i="55"/>
  <c r="L37" i="55"/>
  <c r="H37" i="55"/>
  <c r="U36" i="55"/>
  <c r="R36" i="55"/>
  <c r="L36" i="55"/>
  <c r="H36" i="55"/>
  <c r="U35" i="55"/>
  <c r="R35" i="55"/>
  <c r="L35" i="55"/>
  <c r="H35" i="55"/>
  <c r="U34" i="55"/>
  <c r="R34" i="55"/>
  <c r="L34" i="55"/>
  <c r="H34" i="55"/>
  <c r="U33" i="55"/>
  <c r="R33" i="55"/>
  <c r="L33" i="55"/>
  <c r="H33" i="55"/>
  <c r="U32" i="55"/>
  <c r="R32" i="55"/>
  <c r="L32" i="55"/>
  <c r="H32" i="55"/>
  <c r="U31" i="55"/>
  <c r="R31" i="55"/>
  <c r="L31" i="55"/>
  <c r="H31" i="55"/>
  <c r="U30" i="55"/>
  <c r="R30" i="55"/>
  <c r="L30" i="55"/>
  <c r="H30" i="55"/>
  <c r="U29" i="55"/>
  <c r="R29" i="55"/>
  <c r="L29" i="55"/>
  <c r="H29" i="55"/>
  <c r="U28" i="55"/>
  <c r="R28" i="55"/>
  <c r="L28" i="55"/>
  <c r="H28" i="55"/>
  <c r="U27" i="55"/>
  <c r="R27" i="55"/>
  <c r="L27" i="55"/>
  <c r="H27" i="55"/>
  <c r="U26" i="55"/>
  <c r="R26" i="55"/>
  <c r="L26" i="55"/>
  <c r="H26" i="55"/>
  <c r="U25" i="55"/>
  <c r="R25" i="55"/>
  <c r="L25" i="55"/>
  <c r="H25" i="55"/>
  <c r="U24" i="55"/>
  <c r="R24" i="55"/>
  <c r="L24" i="55"/>
  <c r="H24" i="55"/>
  <c r="U23" i="55"/>
  <c r="R23" i="55"/>
  <c r="L23" i="55"/>
  <c r="H23" i="55"/>
  <c r="U22" i="55"/>
  <c r="R22" i="55"/>
  <c r="L22" i="55"/>
  <c r="H22" i="55"/>
  <c r="U21" i="55"/>
  <c r="R21" i="55"/>
  <c r="L21" i="55"/>
  <c r="H21" i="55"/>
  <c r="U20" i="55"/>
  <c r="R20" i="55"/>
  <c r="L20" i="55"/>
  <c r="H20" i="55"/>
  <c r="U19" i="55"/>
  <c r="R19" i="55"/>
  <c r="L19" i="55"/>
  <c r="H19" i="55"/>
  <c r="U18" i="55"/>
  <c r="R18" i="55"/>
  <c r="L18" i="55"/>
  <c r="H18" i="55"/>
  <c r="U17" i="55"/>
  <c r="R17" i="55"/>
  <c r="L17" i="55"/>
  <c r="H17" i="55"/>
  <c r="U16" i="55"/>
  <c r="R16" i="55"/>
  <c r="L16" i="55"/>
  <c r="H16" i="55"/>
  <c r="V16" i="55" s="1"/>
  <c r="X16" i="55" s="1"/>
  <c r="U15" i="55"/>
  <c r="R15" i="55"/>
  <c r="L15" i="55"/>
  <c r="H15" i="55"/>
  <c r="U14" i="55"/>
  <c r="R14" i="55"/>
  <c r="L14" i="55"/>
  <c r="H14" i="55"/>
  <c r="U13" i="55"/>
  <c r="R13" i="55"/>
  <c r="L13" i="55"/>
  <c r="H13" i="55"/>
  <c r="V13" i="55" s="1"/>
  <c r="X13" i="55" s="1"/>
  <c r="U12" i="55"/>
  <c r="R12" i="55"/>
  <c r="L12" i="55"/>
  <c r="H12" i="55"/>
  <c r="U11" i="55"/>
  <c r="R11" i="55"/>
  <c r="L11" i="55"/>
  <c r="H11" i="55"/>
  <c r="U10" i="55"/>
  <c r="R10" i="55"/>
  <c r="L10" i="55"/>
  <c r="H10" i="55"/>
  <c r="V10" i="55" s="1"/>
  <c r="X10" i="55" s="1"/>
  <c r="U9" i="55"/>
  <c r="R9" i="55"/>
  <c r="L9" i="55"/>
  <c r="H9" i="55"/>
  <c r="D200" i="55"/>
  <c r="X200" i="56" l="1"/>
  <c r="V196" i="55"/>
  <c r="X196" i="55" s="1"/>
  <c r="V191" i="55"/>
  <c r="X191" i="55" s="1"/>
  <c r="V159" i="55"/>
  <c r="X159" i="55" s="1"/>
  <c r="V131" i="55"/>
  <c r="X131" i="55" s="1"/>
  <c r="V182" i="55"/>
  <c r="X182" i="55" s="1"/>
  <c r="V180" i="55"/>
  <c r="X180" i="55" s="1"/>
  <c r="V179" i="55"/>
  <c r="X179" i="55" s="1"/>
  <c r="V175" i="55"/>
  <c r="X175" i="55" s="1"/>
  <c r="V121" i="55"/>
  <c r="X121" i="55" s="1"/>
  <c r="V69" i="55"/>
  <c r="X69" i="55" s="1"/>
  <c r="V68" i="55"/>
  <c r="X68" i="55" s="1"/>
  <c r="V63" i="55"/>
  <c r="X63" i="55" s="1"/>
  <c r="V60" i="55"/>
  <c r="X60" i="55" s="1"/>
  <c r="V59" i="55"/>
  <c r="X59" i="55" s="1"/>
  <c r="V49" i="55"/>
  <c r="X49" i="55" s="1"/>
  <c r="V25" i="55"/>
  <c r="X25" i="55" s="1"/>
  <c r="V14" i="55"/>
  <c r="X14" i="55" s="1"/>
  <c r="V12" i="55"/>
  <c r="X12" i="55" s="1"/>
  <c r="V87" i="55"/>
  <c r="X87" i="55" s="1"/>
  <c r="V33" i="55"/>
  <c r="X33" i="55" s="1"/>
  <c r="V17" i="55"/>
  <c r="X17" i="55" s="1"/>
  <c r="V26" i="55"/>
  <c r="X26" i="55" s="1"/>
  <c r="V28" i="55"/>
  <c r="X28" i="55" s="1"/>
  <c r="V29" i="55"/>
  <c r="X29" i="55" s="1"/>
  <c r="V30" i="55"/>
  <c r="X30" i="55" s="1"/>
  <c r="V32" i="55"/>
  <c r="X32" i="55" s="1"/>
  <c r="V41" i="55"/>
  <c r="X41" i="55" s="1"/>
  <c r="V42" i="55"/>
  <c r="X42" i="55" s="1"/>
  <c r="V44" i="55"/>
  <c r="X44" i="55" s="1"/>
  <c r="V45" i="55"/>
  <c r="X45" i="55" s="1"/>
  <c r="V46" i="55"/>
  <c r="X46" i="55" s="1"/>
  <c r="V48" i="55"/>
  <c r="X48" i="55" s="1"/>
  <c r="V79" i="55"/>
  <c r="X79" i="55" s="1"/>
  <c r="V80" i="55"/>
  <c r="X80" i="55" s="1"/>
  <c r="V81" i="55"/>
  <c r="X81" i="55" s="1"/>
  <c r="V82" i="55"/>
  <c r="X82" i="55" s="1"/>
  <c r="V101" i="55"/>
  <c r="X101" i="55" s="1"/>
  <c r="V102" i="55"/>
  <c r="X102" i="55" s="1"/>
  <c r="V104" i="55"/>
  <c r="X104" i="55" s="1"/>
  <c r="V105" i="55"/>
  <c r="X105" i="55" s="1"/>
  <c r="V106" i="55"/>
  <c r="X106" i="55" s="1"/>
  <c r="V108" i="55"/>
  <c r="X108" i="55" s="1"/>
  <c r="V110" i="55"/>
  <c r="X110" i="55" s="1"/>
  <c r="V127" i="55"/>
  <c r="X127" i="55" s="1"/>
  <c r="V128" i="55"/>
  <c r="X128" i="55" s="1"/>
  <c r="V129" i="55"/>
  <c r="X129" i="55" s="1"/>
  <c r="V130" i="55"/>
  <c r="X130" i="55" s="1"/>
  <c r="V193" i="55"/>
  <c r="X193" i="55" s="1"/>
  <c r="V185" i="55"/>
  <c r="X185" i="55" s="1"/>
  <c r="V177" i="55"/>
  <c r="X177" i="55" s="1"/>
  <c r="V169" i="55"/>
  <c r="X169" i="55" s="1"/>
  <c r="V161" i="55"/>
  <c r="X161" i="55" s="1"/>
  <c r="V139" i="55"/>
  <c r="X139" i="55" s="1"/>
  <c r="V113" i="55"/>
  <c r="X113" i="55" s="1"/>
  <c r="V103" i="55"/>
  <c r="X103" i="55" s="1"/>
  <c r="V95" i="55"/>
  <c r="X95" i="55" s="1"/>
  <c r="V71" i="55"/>
  <c r="X71" i="55" s="1"/>
  <c r="V61" i="55"/>
  <c r="X61" i="55" s="1"/>
  <c r="V51" i="55"/>
  <c r="X51" i="55" s="1"/>
  <c r="V43" i="55"/>
  <c r="X43" i="55" s="1"/>
  <c r="V35" i="55"/>
  <c r="X35" i="55" s="1"/>
  <c r="V27" i="55"/>
  <c r="X27" i="55" s="1"/>
  <c r="V19" i="55"/>
  <c r="X19" i="55" s="1"/>
  <c r="V11" i="55"/>
  <c r="X11" i="55" s="1"/>
  <c r="V18" i="55"/>
  <c r="X18" i="55" s="1"/>
  <c r="V20" i="55"/>
  <c r="X20" i="55" s="1"/>
  <c r="V21" i="55"/>
  <c r="X21" i="55" s="1"/>
  <c r="V22" i="55"/>
  <c r="X22" i="55" s="1"/>
  <c r="V24" i="55"/>
  <c r="X24" i="55" s="1"/>
  <c r="V34" i="55"/>
  <c r="X34" i="55" s="1"/>
  <c r="V36" i="55"/>
  <c r="X36" i="55" s="1"/>
  <c r="V37" i="55"/>
  <c r="X37" i="55" s="1"/>
  <c r="V38" i="55"/>
  <c r="X38" i="55" s="1"/>
  <c r="V40" i="55"/>
  <c r="X40" i="55" s="1"/>
  <c r="V50" i="55"/>
  <c r="X50" i="55" s="1"/>
  <c r="V52" i="55"/>
  <c r="X52" i="55" s="1"/>
  <c r="V54" i="55"/>
  <c r="X54" i="55" s="1"/>
  <c r="V55" i="55"/>
  <c r="X55" i="55" s="1"/>
  <c r="V56" i="55"/>
  <c r="X56" i="55" s="1"/>
  <c r="V58" i="55"/>
  <c r="X58" i="55" s="1"/>
  <c r="V70" i="55"/>
  <c r="X70" i="55" s="1"/>
  <c r="V72" i="55"/>
  <c r="X72" i="55" s="1"/>
  <c r="V74" i="55"/>
  <c r="X74" i="55" s="1"/>
  <c r="V75" i="55"/>
  <c r="X75" i="55" s="1"/>
  <c r="V76" i="55"/>
  <c r="X76" i="55" s="1"/>
  <c r="V78" i="55"/>
  <c r="X78" i="55" s="1"/>
  <c r="V84" i="55"/>
  <c r="X84" i="55" s="1"/>
  <c r="V85" i="55"/>
  <c r="X85" i="55" s="1"/>
  <c r="V86" i="55"/>
  <c r="X86" i="55" s="1"/>
  <c r="V94" i="55"/>
  <c r="X94" i="55" s="1"/>
  <c r="V96" i="55"/>
  <c r="X96" i="55" s="1"/>
  <c r="V97" i="55"/>
  <c r="X97" i="55" s="1"/>
  <c r="V98" i="55"/>
  <c r="X98" i="55" s="1"/>
  <c r="V100" i="55"/>
  <c r="X100" i="55" s="1"/>
  <c r="V112" i="55"/>
  <c r="X112" i="55" s="1"/>
  <c r="V114" i="55"/>
  <c r="X114" i="55" s="1"/>
  <c r="V115" i="55"/>
  <c r="X115" i="55" s="1"/>
  <c r="V116" i="55"/>
  <c r="X116" i="55" s="1"/>
  <c r="V124" i="55"/>
  <c r="X124" i="55" s="1"/>
  <c r="V125" i="55"/>
  <c r="X125" i="55" s="1"/>
  <c r="V126" i="55"/>
  <c r="X126" i="55" s="1"/>
  <c r="V133" i="55"/>
  <c r="X133" i="55" s="1"/>
  <c r="V134" i="55"/>
  <c r="X134" i="55" s="1"/>
  <c r="V136" i="55"/>
  <c r="X136" i="55" s="1"/>
  <c r="V146" i="55"/>
  <c r="X146" i="55" s="1"/>
  <c r="V147" i="55"/>
  <c r="X147" i="55" s="1"/>
  <c r="V148" i="55"/>
  <c r="X148" i="55" s="1"/>
  <c r="V154" i="55"/>
  <c r="X154" i="55" s="1"/>
  <c r="V155" i="55"/>
  <c r="X155" i="55" s="1"/>
  <c r="V156" i="55"/>
  <c r="X156" i="55" s="1"/>
  <c r="V158" i="55"/>
  <c r="X158" i="55" s="1"/>
  <c r="V168" i="55"/>
  <c r="X168" i="55" s="1"/>
  <c r="V170" i="55"/>
  <c r="X170" i="55" s="1"/>
  <c r="V171" i="55"/>
  <c r="X171" i="55" s="1"/>
  <c r="V172" i="55"/>
  <c r="X172" i="55" s="1"/>
  <c r="V174" i="55"/>
  <c r="X174" i="55" s="1"/>
  <c r="V184" i="55"/>
  <c r="X184" i="55" s="1"/>
  <c r="V186" i="55"/>
  <c r="X186" i="55" s="1"/>
  <c r="V187" i="55"/>
  <c r="X187" i="55" s="1"/>
  <c r="V188" i="55"/>
  <c r="X188" i="55" s="1"/>
  <c r="V190" i="55"/>
  <c r="X190" i="55" s="1"/>
  <c r="V197" i="55"/>
  <c r="X197" i="55" s="1"/>
  <c r="V189" i="55"/>
  <c r="X189" i="55" s="1"/>
  <c r="V181" i="55"/>
  <c r="X181" i="55" s="1"/>
  <c r="V173" i="55"/>
  <c r="X173" i="55" s="1"/>
  <c r="V165" i="55"/>
  <c r="X165" i="55" s="1"/>
  <c r="V135" i="55"/>
  <c r="X135" i="55" s="1"/>
  <c r="V117" i="55"/>
  <c r="X117" i="55" s="1"/>
  <c r="V109" i="55"/>
  <c r="X109" i="55" s="1"/>
  <c r="V99" i="55"/>
  <c r="X99" i="55" s="1"/>
  <c r="V91" i="55"/>
  <c r="X91" i="55" s="1"/>
  <c r="V77" i="55"/>
  <c r="X77" i="55" s="1"/>
  <c r="V65" i="55"/>
  <c r="X65" i="55" s="1"/>
  <c r="V57" i="55"/>
  <c r="X57" i="55" s="1"/>
  <c r="V47" i="55"/>
  <c r="X47" i="55" s="1"/>
  <c r="V39" i="55"/>
  <c r="X39" i="55" s="1"/>
  <c r="V31" i="55"/>
  <c r="X31" i="55" s="1"/>
  <c r="V23" i="55"/>
  <c r="X23" i="55" s="1"/>
  <c r="V15" i="55"/>
  <c r="X15" i="55" s="1"/>
  <c r="R200" i="55"/>
  <c r="V9" i="55"/>
  <c r="X9" i="55" s="1"/>
  <c r="D10" i="54"/>
  <c r="D11" i="54"/>
  <c r="D12" i="54"/>
  <c r="D13" i="54"/>
  <c r="D14" i="54"/>
  <c r="D15" i="54"/>
  <c r="D16" i="54"/>
  <c r="D17" i="54"/>
  <c r="D18" i="54"/>
  <c r="D19" i="54"/>
  <c r="D20" i="54"/>
  <c r="D21" i="54"/>
  <c r="D22" i="54"/>
  <c r="D23" i="54"/>
  <c r="D24" i="54"/>
  <c r="D25" i="54"/>
  <c r="D26" i="54"/>
  <c r="D27" i="54"/>
  <c r="D28" i="54"/>
  <c r="D29" i="54"/>
  <c r="D30" i="54"/>
  <c r="D31" i="54"/>
  <c r="D32" i="54"/>
  <c r="D33" i="54"/>
  <c r="D34" i="54"/>
  <c r="D35" i="54"/>
  <c r="D36" i="54"/>
  <c r="D37" i="54"/>
  <c r="D38" i="54"/>
  <c r="D39" i="54"/>
  <c r="D40" i="54"/>
  <c r="D41" i="54"/>
  <c r="D42" i="54"/>
  <c r="D43" i="54"/>
  <c r="D44" i="54"/>
  <c r="D45" i="54"/>
  <c r="D46" i="54"/>
  <c r="D47" i="54"/>
  <c r="D48" i="54"/>
  <c r="D49" i="54"/>
  <c r="D50" i="54"/>
  <c r="D51" i="54"/>
  <c r="D52" i="54"/>
  <c r="D53" i="54"/>
  <c r="D54" i="54"/>
  <c r="D55" i="54"/>
  <c r="D56" i="54"/>
  <c r="D57" i="54"/>
  <c r="D58" i="54"/>
  <c r="D59" i="54"/>
  <c r="D60" i="54"/>
  <c r="D61" i="54"/>
  <c r="D62" i="54"/>
  <c r="D63" i="54"/>
  <c r="D64" i="54"/>
  <c r="D65" i="54"/>
  <c r="D66" i="54"/>
  <c r="D67" i="54"/>
  <c r="D68" i="54"/>
  <c r="D69" i="54"/>
  <c r="D70" i="54"/>
  <c r="D71" i="54"/>
  <c r="D72" i="54"/>
  <c r="D73" i="54"/>
  <c r="D74" i="54"/>
  <c r="D75" i="54"/>
  <c r="D76" i="54"/>
  <c r="D77" i="54"/>
  <c r="D78" i="54"/>
  <c r="D79" i="54"/>
  <c r="D80" i="54"/>
  <c r="D81" i="54"/>
  <c r="D82" i="54"/>
  <c r="D83" i="54"/>
  <c r="D84" i="54"/>
  <c r="D85" i="54"/>
  <c r="D86" i="54"/>
  <c r="D87" i="54"/>
  <c r="D88" i="54"/>
  <c r="D89" i="54"/>
  <c r="D90" i="54"/>
  <c r="D91" i="54"/>
  <c r="D92" i="54"/>
  <c r="D93" i="54"/>
  <c r="D94" i="54"/>
  <c r="D95" i="54"/>
  <c r="D96" i="54"/>
  <c r="D97" i="54"/>
  <c r="D98" i="54"/>
  <c r="D99" i="54"/>
  <c r="D100" i="54"/>
  <c r="D101" i="54"/>
  <c r="D102" i="54"/>
  <c r="D103" i="54"/>
  <c r="D104" i="54"/>
  <c r="D105" i="54"/>
  <c r="D106" i="54"/>
  <c r="D107" i="54"/>
  <c r="D108" i="54"/>
  <c r="D109" i="54"/>
  <c r="D110" i="54"/>
  <c r="D111" i="54"/>
  <c r="D112" i="54"/>
  <c r="D113" i="54"/>
  <c r="D114" i="54"/>
  <c r="D115" i="54"/>
  <c r="D116" i="54"/>
  <c r="D117" i="54"/>
  <c r="D118" i="54"/>
  <c r="D119" i="54"/>
  <c r="D120" i="54"/>
  <c r="D121" i="54"/>
  <c r="D122" i="54"/>
  <c r="D123" i="54"/>
  <c r="D124" i="54"/>
  <c r="D125" i="54"/>
  <c r="D126" i="54"/>
  <c r="D127" i="54"/>
  <c r="D128" i="54"/>
  <c r="D129" i="54"/>
  <c r="D130" i="54"/>
  <c r="D131" i="54"/>
  <c r="D132" i="54"/>
  <c r="D133" i="54"/>
  <c r="D134" i="54"/>
  <c r="D135" i="54"/>
  <c r="D136" i="54"/>
  <c r="D137" i="54"/>
  <c r="D138" i="54"/>
  <c r="D139" i="54"/>
  <c r="D140" i="54"/>
  <c r="D141" i="54"/>
  <c r="D142" i="54"/>
  <c r="D143" i="54"/>
  <c r="D144" i="54"/>
  <c r="D145" i="54"/>
  <c r="D146" i="54"/>
  <c r="D147" i="54"/>
  <c r="D148" i="54"/>
  <c r="D149" i="54"/>
  <c r="D150" i="54"/>
  <c r="D151" i="54"/>
  <c r="D152" i="54"/>
  <c r="D153" i="54"/>
  <c r="D154" i="54"/>
  <c r="D155" i="54"/>
  <c r="D156" i="54"/>
  <c r="D157" i="54"/>
  <c r="D158" i="54"/>
  <c r="D159" i="54"/>
  <c r="D160" i="54"/>
  <c r="D161" i="54"/>
  <c r="D162" i="54"/>
  <c r="D163" i="54"/>
  <c r="D164" i="54"/>
  <c r="D165" i="54"/>
  <c r="D166" i="54"/>
  <c r="D167" i="54"/>
  <c r="D168" i="54"/>
  <c r="D169" i="54"/>
  <c r="D170" i="54"/>
  <c r="D171" i="54"/>
  <c r="D172" i="54"/>
  <c r="D173" i="54"/>
  <c r="D174" i="54"/>
  <c r="D175" i="54"/>
  <c r="D176" i="54"/>
  <c r="D177" i="54"/>
  <c r="D178" i="54"/>
  <c r="D179" i="54"/>
  <c r="D180" i="54"/>
  <c r="D181" i="54"/>
  <c r="D182" i="54"/>
  <c r="D183" i="54"/>
  <c r="D184" i="54"/>
  <c r="D185" i="54"/>
  <c r="D186" i="54"/>
  <c r="D187" i="54"/>
  <c r="D188" i="54"/>
  <c r="D189" i="54"/>
  <c r="D190" i="54"/>
  <c r="D191" i="54"/>
  <c r="D192" i="54"/>
  <c r="D193" i="54"/>
  <c r="D194" i="54"/>
  <c r="D195" i="54"/>
  <c r="D196" i="54"/>
  <c r="D197" i="54"/>
  <c r="D9" i="54"/>
  <c r="W200" i="54"/>
  <c r="S200" i="54"/>
  <c r="Q200" i="54"/>
  <c r="J200" i="54"/>
  <c r="I200" i="54"/>
  <c r="R198" i="54"/>
  <c r="L198" i="54"/>
  <c r="U197" i="54"/>
  <c r="R197" i="54"/>
  <c r="L197" i="54"/>
  <c r="H197" i="54"/>
  <c r="U196" i="54"/>
  <c r="R196" i="54"/>
  <c r="L196" i="54"/>
  <c r="H196" i="54"/>
  <c r="U195" i="54"/>
  <c r="R195" i="54"/>
  <c r="L195" i="54"/>
  <c r="H195" i="54"/>
  <c r="U194" i="54"/>
  <c r="R194" i="54"/>
  <c r="L194" i="54"/>
  <c r="H194" i="54"/>
  <c r="U193" i="54"/>
  <c r="R193" i="54"/>
  <c r="L193" i="54"/>
  <c r="H193" i="54"/>
  <c r="U192" i="54"/>
  <c r="R192" i="54"/>
  <c r="L192" i="54"/>
  <c r="H192" i="54"/>
  <c r="U191" i="54"/>
  <c r="R191" i="54"/>
  <c r="L191" i="54"/>
  <c r="H191" i="54"/>
  <c r="U190" i="54"/>
  <c r="R190" i="54"/>
  <c r="L190" i="54"/>
  <c r="H190" i="54"/>
  <c r="U189" i="54"/>
  <c r="R189" i="54"/>
  <c r="L189" i="54"/>
  <c r="H189" i="54"/>
  <c r="U188" i="54"/>
  <c r="R188" i="54"/>
  <c r="L188" i="54"/>
  <c r="H188" i="54"/>
  <c r="U187" i="54"/>
  <c r="R187" i="54"/>
  <c r="L187" i="54"/>
  <c r="H187" i="54"/>
  <c r="U186" i="54"/>
  <c r="R186" i="54"/>
  <c r="L186" i="54"/>
  <c r="H186" i="54"/>
  <c r="U185" i="54"/>
  <c r="R185" i="54"/>
  <c r="L185" i="54"/>
  <c r="H185" i="54"/>
  <c r="U184" i="54"/>
  <c r="R184" i="54"/>
  <c r="L184" i="54"/>
  <c r="H184" i="54"/>
  <c r="U183" i="54"/>
  <c r="R183" i="54"/>
  <c r="L183" i="54"/>
  <c r="H183" i="54"/>
  <c r="V183" i="54"/>
  <c r="X183" i="54" s="1"/>
  <c r="U182" i="54"/>
  <c r="R182" i="54"/>
  <c r="L182" i="54"/>
  <c r="H182" i="54"/>
  <c r="U181" i="54"/>
  <c r="R181" i="54"/>
  <c r="L181" i="54"/>
  <c r="H181" i="54"/>
  <c r="U180" i="54"/>
  <c r="R180" i="54"/>
  <c r="L180" i="54"/>
  <c r="H180" i="54"/>
  <c r="U179" i="54"/>
  <c r="R179" i="54"/>
  <c r="L179" i="54"/>
  <c r="H179" i="54"/>
  <c r="U178" i="54"/>
  <c r="R178" i="54"/>
  <c r="V178" i="54" s="1"/>
  <c r="X178" i="54" s="1"/>
  <c r="L178" i="54"/>
  <c r="H178" i="54"/>
  <c r="U177" i="54"/>
  <c r="R177" i="54"/>
  <c r="L177" i="54"/>
  <c r="H177" i="54"/>
  <c r="U176" i="54"/>
  <c r="R176" i="54"/>
  <c r="L176" i="54"/>
  <c r="H176" i="54"/>
  <c r="V176" i="54" s="1"/>
  <c r="X176" i="54" s="1"/>
  <c r="U175" i="54"/>
  <c r="R175" i="54"/>
  <c r="L175" i="54"/>
  <c r="H175" i="54"/>
  <c r="U174" i="54"/>
  <c r="R174" i="54"/>
  <c r="L174" i="54"/>
  <c r="H174" i="54"/>
  <c r="V174" i="54" s="1"/>
  <c r="X174" i="54" s="1"/>
  <c r="U173" i="54"/>
  <c r="R173" i="54"/>
  <c r="L173" i="54"/>
  <c r="H173" i="54"/>
  <c r="V173" i="54"/>
  <c r="X173" i="54" s="1"/>
  <c r="U172" i="54"/>
  <c r="R172" i="54"/>
  <c r="L172" i="54"/>
  <c r="H172" i="54"/>
  <c r="U171" i="54"/>
  <c r="R171" i="54"/>
  <c r="L171" i="54"/>
  <c r="H171" i="54"/>
  <c r="U170" i="54"/>
  <c r="R170" i="54"/>
  <c r="L170" i="54"/>
  <c r="H170" i="54"/>
  <c r="U169" i="54"/>
  <c r="R169" i="54"/>
  <c r="L169" i="54"/>
  <c r="H169" i="54"/>
  <c r="V169" i="54" s="1"/>
  <c r="X169" i="54" s="1"/>
  <c r="U168" i="54"/>
  <c r="R168" i="54"/>
  <c r="L168" i="54"/>
  <c r="H168" i="54"/>
  <c r="U167" i="54"/>
  <c r="R167" i="54"/>
  <c r="L167" i="54"/>
  <c r="H167" i="54"/>
  <c r="U166" i="54"/>
  <c r="R166" i="54"/>
  <c r="L166" i="54"/>
  <c r="H166" i="54"/>
  <c r="U165" i="54"/>
  <c r="R165" i="54"/>
  <c r="L165" i="54"/>
  <c r="H165" i="54"/>
  <c r="U164" i="54"/>
  <c r="R164" i="54"/>
  <c r="L164" i="54"/>
  <c r="H164" i="54"/>
  <c r="U163" i="54"/>
  <c r="R163" i="54"/>
  <c r="L163" i="54"/>
  <c r="H163" i="54"/>
  <c r="V163" i="54" s="1"/>
  <c r="X163" i="54" s="1"/>
  <c r="U162" i="54"/>
  <c r="R162" i="54"/>
  <c r="L162" i="54"/>
  <c r="H162" i="54"/>
  <c r="V162" i="54"/>
  <c r="X162" i="54" s="1"/>
  <c r="U161" i="54"/>
  <c r="R161" i="54"/>
  <c r="L161" i="54"/>
  <c r="H161" i="54"/>
  <c r="U160" i="54"/>
  <c r="R160" i="54"/>
  <c r="L160" i="54"/>
  <c r="H160" i="54"/>
  <c r="U159" i="54"/>
  <c r="R159" i="54"/>
  <c r="L159" i="54"/>
  <c r="H159" i="54"/>
  <c r="U158" i="54"/>
  <c r="R158" i="54"/>
  <c r="L158" i="54"/>
  <c r="H158" i="54"/>
  <c r="R157" i="54"/>
  <c r="L157" i="54"/>
  <c r="U156" i="54"/>
  <c r="R156" i="54"/>
  <c r="L156" i="54"/>
  <c r="H156" i="54"/>
  <c r="U155" i="54"/>
  <c r="R155" i="54"/>
  <c r="L155" i="54"/>
  <c r="H155" i="54"/>
  <c r="U154" i="54"/>
  <c r="R154" i="54"/>
  <c r="L154" i="54"/>
  <c r="H154" i="54"/>
  <c r="V154" i="54"/>
  <c r="X154" i="54" s="1"/>
  <c r="U153" i="54"/>
  <c r="R153" i="54"/>
  <c r="L153" i="54"/>
  <c r="H153" i="54"/>
  <c r="U152" i="54"/>
  <c r="R152" i="54"/>
  <c r="L152" i="54"/>
  <c r="H152" i="54"/>
  <c r="U151" i="54"/>
  <c r="R151" i="54"/>
  <c r="L151" i="54"/>
  <c r="H151" i="54"/>
  <c r="U150" i="54"/>
  <c r="R150" i="54"/>
  <c r="L150" i="54"/>
  <c r="H150" i="54"/>
  <c r="U149" i="54"/>
  <c r="R149" i="54"/>
  <c r="L149" i="54"/>
  <c r="H149" i="54"/>
  <c r="U148" i="54"/>
  <c r="R148" i="54"/>
  <c r="L148" i="54"/>
  <c r="H148" i="54"/>
  <c r="V148" i="54" s="1"/>
  <c r="X148" i="54" s="1"/>
  <c r="U147" i="54"/>
  <c r="R147" i="54"/>
  <c r="L147" i="54"/>
  <c r="H147" i="54"/>
  <c r="U146" i="54"/>
  <c r="R146" i="54"/>
  <c r="L146" i="54"/>
  <c r="H146" i="54"/>
  <c r="V146" i="54"/>
  <c r="X146" i="54" s="1"/>
  <c r="U145" i="54"/>
  <c r="R145" i="54"/>
  <c r="L145" i="54"/>
  <c r="H145" i="54"/>
  <c r="U144" i="54"/>
  <c r="R144" i="54"/>
  <c r="L144" i="54"/>
  <c r="H144" i="54"/>
  <c r="U143" i="54"/>
  <c r="R143" i="54"/>
  <c r="L143" i="54"/>
  <c r="H143" i="54"/>
  <c r="U142" i="54"/>
  <c r="R142" i="54"/>
  <c r="L142" i="54"/>
  <c r="H142" i="54"/>
  <c r="R141" i="54"/>
  <c r="L141" i="54"/>
  <c r="U140" i="54"/>
  <c r="R140" i="54"/>
  <c r="L140" i="54"/>
  <c r="H140" i="54"/>
  <c r="U139" i="54"/>
  <c r="R139" i="54"/>
  <c r="L139" i="54"/>
  <c r="H139" i="54"/>
  <c r="V139" i="54"/>
  <c r="X139" i="54" s="1"/>
  <c r="U138" i="54"/>
  <c r="R138" i="54"/>
  <c r="L138" i="54"/>
  <c r="H138" i="54"/>
  <c r="U137" i="54"/>
  <c r="R137" i="54"/>
  <c r="L137" i="54"/>
  <c r="H137" i="54"/>
  <c r="U136" i="54"/>
  <c r="R136" i="54"/>
  <c r="L136" i="54"/>
  <c r="H136" i="54"/>
  <c r="U135" i="54"/>
  <c r="R135" i="54"/>
  <c r="L135" i="54"/>
  <c r="H135" i="54"/>
  <c r="U134" i="54"/>
  <c r="R134" i="54"/>
  <c r="L134" i="54"/>
  <c r="H134" i="54"/>
  <c r="U133" i="54"/>
  <c r="R133" i="54"/>
  <c r="L133" i="54"/>
  <c r="H133" i="54"/>
  <c r="R132" i="54"/>
  <c r="L132" i="54"/>
  <c r="U131" i="54"/>
  <c r="R131" i="54"/>
  <c r="L131" i="54"/>
  <c r="H131" i="54"/>
  <c r="U130" i="54"/>
  <c r="R130" i="54"/>
  <c r="L130" i="54"/>
  <c r="H130" i="54"/>
  <c r="U129" i="54"/>
  <c r="R129" i="54"/>
  <c r="L129" i="54"/>
  <c r="H129" i="54"/>
  <c r="U128" i="54"/>
  <c r="R128" i="54"/>
  <c r="L128" i="54"/>
  <c r="H128" i="54"/>
  <c r="V128" i="54"/>
  <c r="X128" i="54" s="1"/>
  <c r="U127" i="54"/>
  <c r="R127" i="54"/>
  <c r="L127" i="54"/>
  <c r="H127" i="54"/>
  <c r="U126" i="54"/>
  <c r="R126" i="54"/>
  <c r="L126" i="54"/>
  <c r="H126" i="54"/>
  <c r="U125" i="54"/>
  <c r="R125" i="54"/>
  <c r="L125" i="54"/>
  <c r="H125" i="54"/>
  <c r="U124" i="54"/>
  <c r="R124" i="54"/>
  <c r="V124" i="54" s="1"/>
  <c r="X124" i="54" s="1"/>
  <c r="L124" i="54"/>
  <c r="H124" i="54"/>
  <c r="U123" i="54"/>
  <c r="R123" i="54"/>
  <c r="L123" i="54"/>
  <c r="H123" i="54"/>
  <c r="U122" i="54"/>
  <c r="R122" i="54"/>
  <c r="L122" i="54"/>
  <c r="H122" i="54"/>
  <c r="V122" i="54" s="1"/>
  <c r="X122" i="54" s="1"/>
  <c r="U121" i="54"/>
  <c r="R121" i="54"/>
  <c r="L121" i="54"/>
  <c r="H121" i="54"/>
  <c r="U120" i="54"/>
  <c r="R120" i="54"/>
  <c r="L120" i="54"/>
  <c r="H120" i="54"/>
  <c r="V120" i="54"/>
  <c r="X120" i="54" s="1"/>
  <c r="U119" i="54"/>
  <c r="R119" i="54"/>
  <c r="L119" i="54"/>
  <c r="H119" i="54"/>
  <c r="R118" i="54"/>
  <c r="L118" i="54"/>
  <c r="U117" i="54"/>
  <c r="R117" i="54"/>
  <c r="L117" i="54"/>
  <c r="H117" i="54"/>
  <c r="U116" i="54"/>
  <c r="R116" i="54"/>
  <c r="L116" i="54"/>
  <c r="H116" i="54"/>
  <c r="U115" i="54"/>
  <c r="R115" i="54"/>
  <c r="L115" i="54"/>
  <c r="H115" i="54"/>
  <c r="U114" i="54"/>
  <c r="R114" i="54"/>
  <c r="L114" i="54"/>
  <c r="H114" i="54"/>
  <c r="V114" i="54"/>
  <c r="X114" i="54" s="1"/>
  <c r="U113" i="54"/>
  <c r="R113" i="54"/>
  <c r="L113" i="54"/>
  <c r="H113" i="54"/>
  <c r="U112" i="54"/>
  <c r="R112" i="54"/>
  <c r="V112" i="54" s="1"/>
  <c r="X112" i="54" s="1"/>
  <c r="L112" i="54"/>
  <c r="H112" i="54"/>
  <c r="U111" i="54"/>
  <c r="R111" i="54"/>
  <c r="L111" i="54"/>
  <c r="H111" i="54"/>
  <c r="U110" i="54"/>
  <c r="R110" i="54"/>
  <c r="L110" i="54"/>
  <c r="H110" i="54"/>
  <c r="V110" i="54" s="1"/>
  <c r="X110" i="54" s="1"/>
  <c r="U109" i="54"/>
  <c r="R109" i="54"/>
  <c r="L109" i="54"/>
  <c r="H109" i="54"/>
  <c r="U108" i="54"/>
  <c r="R108" i="54"/>
  <c r="L108" i="54"/>
  <c r="H108" i="54"/>
  <c r="R107" i="54"/>
  <c r="L107" i="54"/>
  <c r="U106" i="54"/>
  <c r="R106" i="54"/>
  <c r="L106" i="54"/>
  <c r="H106" i="54"/>
  <c r="V106" i="54" s="1"/>
  <c r="X106" i="54" s="1"/>
  <c r="U105" i="54"/>
  <c r="R105" i="54"/>
  <c r="L105" i="54"/>
  <c r="H105" i="54"/>
  <c r="V105" i="54"/>
  <c r="X105" i="54" s="1"/>
  <c r="U104" i="54"/>
  <c r="R104" i="54"/>
  <c r="L104" i="54"/>
  <c r="H104" i="54"/>
  <c r="U103" i="54"/>
  <c r="R103" i="54"/>
  <c r="L103" i="54"/>
  <c r="H103" i="54"/>
  <c r="U102" i="54"/>
  <c r="R102" i="54"/>
  <c r="L102" i="54"/>
  <c r="H102" i="54"/>
  <c r="U101" i="54"/>
  <c r="R101" i="54"/>
  <c r="L101" i="54"/>
  <c r="H101" i="54"/>
  <c r="U100" i="54"/>
  <c r="R100" i="54"/>
  <c r="L100" i="54"/>
  <c r="H100" i="54"/>
  <c r="U99" i="54"/>
  <c r="R99" i="54"/>
  <c r="L99" i="54"/>
  <c r="H99" i="54"/>
  <c r="U98" i="54"/>
  <c r="R98" i="54"/>
  <c r="L98" i="54"/>
  <c r="H98" i="54"/>
  <c r="U97" i="54"/>
  <c r="R97" i="54"/>
  <c r="L97" i="54"/>
  <c r="H97" i="54"/>
  <c r="U96" i="54"/>
  <c r="R96" i="54"/>
  <c r="L96" i="54"/>
  <c r="H96" i="54"/>
  <c r="U95" i="54"/>
  <c r="R95" i="54"/>
  <c r="L95" i="54"/>
  <c r="H95" i="54"/>
  <c r="U94" i="54"/>
  <c r="R94" i="54"/>
  <c r="L94" i="54"/>
  <c r="H94" i="54"/>
  <c r="U93" i="54"/>
  <c r="R93" i="54"/>
  <c r="L93" i="54"/>
  <c r="H93" i="54"/>
  <c r="U92" i="54"/>
  <c r="R92" i="54"/>
  <c r="L92" i="54"/>
  <c r="H92" i="54"/>
  <c r="U91" i="54"/>
  <c r="R91" i="54"/>
  <c r="L91" i="54"/>
  <c r="H91" i="54"/>
  <c r="U90" i="54"/>
  <c r="R90" i="54"/>
  <c r="L90" i="54"/>
  <c r="H90" i="54"/>
  <c r="U89" i="54"/>
  <c r="R89" i="54"/>
  <c r="L89" i="54"/>
  <c r="H89" i="54"/>
  <c r="V89" i="54"/>
  <c r="X89" i="54" s="1"/>
  <c r="R88" i="54"/>
  <c r="L88" i="54"/>
  <c r="U87" i="54"/>
  <c r="R87" i="54"/>
  <c r="L87" i="54"/>
  <c r="H87" i="54"/>
  <c r="U86" i="54"/>
  <c r="R86" i="54"/>
  <c r="L86" i="54"/>
  <c r="H86" i="54"/>
  <c r="U85" i="54"/>
  <c r="R85" i="54"/>
  <c r="L85" i="54"/>
  <c r="H85" i="54"/>
  <c r="U84" i="54"/>
  <c r="R84" i="54"/>
  <c r="L84" i="54"/>
  <c r="H84" i="54"/>
  <c r="U83" i="54"/>
  <c r="R83" i="54"/>
  <c r="L83" i="54"/>
  <c r="H83" i="54"/>
  <c r="U82" i="54"/>
  <c r="R82" i="54"/>
  <c r="L82" i="54"/>
  <c r="H82" i="54"/>
  <c r="U81" i="54"/>
  <c r="R81" i="54"/>
  <c r="L81" i="54"/>
  <c r="H81" i="54"/>
  <c r="U80" i="54"/>
  <c r="R80" i="54"/>
  <c r="L80" i="54"/>
  <c r="H80" i="54"/>
  <c r="V80" i="54" s="1"/>
  <c r="X80" i="54" s="1"/>
  <c r="U79" i="54"/>
  <c r="R79" i="54"/>
  <c r="L79" i="54"/>
  <c r="H79" i="54"/>
  <c r="U78" i="54"/>
  <c r="R78" i="54"/>
  <c r="L78" i="54"/>
  <c r="H78" i="54"/>
  <c r="V78" i="54" s="1"/>
  <c r="X78" i="54" s="1"/>
  <c r="U77" i="54"/>
  <c r="R77" i="54"/>
  <c r="L77" i="54"/>
  <c r="H77" i="54"/>
  <c r="U76" i="54"/>
  <c r="R76" i="54"/>
  <c r="L76" i="54"/>
  <c r="H76" i="54"/>
  <c r="V76" i="54" s="1"/>
  <c r="X76" i="54" s="1"/>
  <c r="U75" i="54"/>
  <c r="R75" i="54"/>
  <c r="L75" i="54"/>
  <c r="H75" i="54"/>
  <c r="U74" i="54"/>
  <c r="R74" i="54"/>
  <c r="L74" i="54"/>
  <c r="H74" i="54"/>
  <c r="R73" i="54"/>
  <c r="L73" i="54"/>
  <c r="U72" i="54"/>
  <c r="R72" i="54"/>
  <c r="L72" i="54"/>
  <c r="H72" i="54"/>
  <c r="U71" i="54"/>
  <c r="R71" i="54"/>
  <c r="L71" i="54"/>
  <c r="H71" i="54"/>
  <c r="V71" i="54" s="1"/>
  <c r="X71" i="54" s="1"/>
  <c r="U70" i="54"/>
  <c r="R70" i="54"/>
  <c r="L70" i="54"/>
  <c r="H70" i="54"/>
  <c r="U69" i="54"/>
  <c r="R69" i="54"/>
  <c r="L69" i="54"/>
  <c r="H69" i="54"/>
  <c r="U68" i="54"/>
  <c r="R68" i="54"/>
  <c r="L68" i="54"/>
  <c r="H68" i="54"/>
  <c r="R67" i="54"/>
  <c r="L67" i="54"/>
  <c r="U66" i="54"/>
  <c r="R66" i="54"/>
  <c r="L66" i="54"/>
  <c r="H66" i="54"/>
  <c r="U65" i="54"/>
  <c r="R65" i="54"/>
  <c r="L65" i="54"/>
  <c r="H65" i="54"/>
  <c r="R64" i="54"/>
  <c r="L64" i="54"/>
  <c r="U63" i="54"/>
  <c r="R63" i="54"/>
  <c r="L63" i="54"/>
  <c r="H63" i="54"/>
  <c r="R62" i="54"/>
  <c r="L62" i="54"/>
  <c r="U61" i="54"/>
  <c r="R61" i="54"/>
  <c r="L61" i="54"/>
  <c r="H61" i="54"/>
  <c r="U60" i="54"/>
  <c r="R60" i="54"/>
  <c r="L60" i="54"/>
  <c r="H60" i="54"/>
  <c r="U59" i="54"/>
  <c r="R59" i="54"/>
  <c r="L59" i="54"/>
  <c r="H59" i="54"/>
  <c r="U58" i="54"/>
  <c r="R58" i="54"/>
  <c r="L58" i="54"/>
  <c r="H58" i="54"/>
  <c r="U57" i="54"/>
  <c r="R57" i="54"/>
  <c r="L57" i="54"/>
  <c r="H57" i="54"/>
  <c r="U56" i="54"/>
  <c r="R56" i="54"/>
  <c r="L56" i="54"/>
  <c r="H56" i="54"/>
  <c r="U55" i="54"/>
  <c r="R55" i="54"/>
  <c r="L55" i="54"/>
  <c r="H55" i="54"/>
  <c r="U54" i="54"/>
  <c r="R54" i="54"/>
  <c r="L54" i="54"/>
  <c r="H54" i="54"/>
  <c r="R53" i="54"/>
  <c r="L53" i="54"/>
  <c r="U52" i="54"/>
  <c r="R52" i="54"/>
  <c r="L52" i="54"/>
  <c r="H52" i="54"/>
  <c r="U51" i="54"/>
  <c r="R51" i="54"/>
  <c r="L51" i="54"/>
  <c r="H51" i="54"/>
  <c r="U50" i="54"/>
  <c r="R50" i="54"/>
  <c r="L50" i="54"/>
  <c r="H50" i="54"/>
  <c r="U49" i="54"/>
  <c r="R49" i="54"/>
  <c r="L49" i="54"/>
  <c r="H49" i="54"/>
  <c r="U48" i="54"/>
  <c r="R48" i="54"/>
  <c r="L48" i="54"/>
  <c r="H48" i="54"/>
  <c r="U47" i="54"/>
  <c r="R47" i="54"/>
  <c r="L47" i="54"/>
  <c r="H47" i="54"/>
  <c r="U46" i="54"/>
  <c r="R46" i="54"/>
  <c r="L46" i="54"/>
  <c r="H46" i="54"/>
  <c r="U45" i="54"/>
  <c r="R45" i="54"/>
  <c r="L45" i="54"/>
  <c r="H45" i="54"/>
  <c r="U44" i="54"/>
  <c r="R44" i="54"/>
  <c r="L44" i="54"/>
  <c r="H44" i="54"/>
  <c r="U43" i="54"/>
  <c r="R43" i="54"/>
  <c r="L43" i="54"/>
  <c r="H43" i="54"/>
  <c r="U42" i="54"/>
  <c r="R42" i="54"/>
  <c r="L42" i="54"/>
  <c r="H42" i="54"/>
  <c r="V42" i="54" s="1"/>
  <c r="X42" i="54" s="1"/>
  <c r="U41" i="54"/>
  <c r="R41" i="54"/>
  <c r="L41" i="54"/>
  <c r="H41" i="54"/>
  <c r="U40" i="54"/>
  <c r="R40" i="54"/>
  <c r="L40" i="54"/>
  <c r="H40" i="54"/>
  <c r="U39" i="54"/>
  <c r="R39" i="54"/>
  <c r="L39" i="54"/>
  <c r="H39" i="54"/>
  <c r="V39" i="54" s="1"/>
  <c r="X39" i="54" s="1"/>
  <c r="U38" i="54"/>
  <c r="R38" i="54"/>
  <c r="L38" i="54"/>
  <c r="H38" i="54"/>
  <c r="V38" i="54" s="1"/>
  <c r="X38" i="54" s="1"/>
  <c r="U37" i="54"/>
  <c r="R37" i="54"/>
  <c r="L37" i="54"/>
  <c r="H37" i="54"/>
  <c r="U36" i="54"/>
  <c r="R36" i="54"/>
  <c r="L36" i="54"/>
  <c r="H36" i="54"/>
  <c r="U35" i="54"/>
  <c r="R35" i="54"/>
  <c r="L35" i="54"/>
  <c r="H35" i="54"/>
  <c r="U34" i="54"/>
  <c r="R34" i="54"/>
  <c r="L34" i="54"/>
  <c r="H34" i="54"/>
  <c r="U33" i="54"/>
  <c r="R33" i="54"/>
  <c r="L33" i="54"/>
  <c r="H33" i="54"/>
  <c r="U32" i="54"/>
  <c r="R32" i="54"/>
  <c r="L32" i="54"/>
  <c r="H32" i="54"/>
  <c r="U31" i="54"/>
  <c r="R31" i="54"/>
  <c r="L31" i="54"/>
  <c r="H31" i="54"/>
  <c r="U30" i="54"/>
  <c r="R30" i="54"/>
  <c r="L30" i="54"/>
  <c r="H30" i="54"/>
  <c r="U29" i="54"/>
  <c r="R29" i="54"/>
  <c r="L29" i="54"/>
  <c r="H29" i="54"/>
  <c r="U28" i="54"/>
  <c r="R28" i="54"/>
  <c r="L28" i="54"/>
  <c r="H28" i="54"/>
  <c r="U27" i="54"/>
  <c r="R27" i="54"/>
  <c r="L27" i="54"/>
  <c r="H27" i="54"/>
  <c r="U26" i="54"/>
  <c r="R26" i="54"/>
  <c r="L26" i="54"/>
  <c r="H26" i="54"/>
  <c r="U25" i="54"/>
  <c r="R25" i="54"/>
  <c r="L25" i="54"/>
  <c r="H25" i="54"/>
  <c r="U24" i="54"/>
  <c r="R24" i="54"/>
  <c r="L24" i="54"/>
  <c r="H24" i="54"/>
  <c r="U23" i="54"/>
  <c r="R23" i="54"/>
  <c r="L23" i="54"/>
  <c r="H23" i="54"/>
  <c r="U22" i="54"/>
  <c r="R22" i="54"/>
  <c r="L22" i="54"/>
  <c r="H22" i="54"/>
  <c r="U21" i="54"/>
  <c r="R21" i="54"/>
  <c r="L21" i="54"/>
  <c r="H21" i="54"/>
  <c r="U20" i="54"/>
  <c r="R20" i="54"/>
  <c r="L20" i="54"/>
  <c r="H20" i="54"/>
  <c r="U19" i="54"/>
  <c r="R19" i="54"/>
  <c r="L19" i="54"/>
  <c r="H19" i="54"/>
  <c r="U18" i="54"/>
  <c r="R18" i="54"/>
  <c r="L18" i="54"/>
  <c r="H18" i="54"/>
  <c r="U17" i="54"/>
  <c r="R17" i="54"/>
  <c r="L17" i="54"/>
  <c r="H17" i="54"/>
  <c r="U16" i="54"/>
  <c r="R16" i="54"/>
  <c r="L16" i="54"/>
  <c r="H16" i="54"/>
  <c r="U15" i="54"/>
  <c r="R15" i="54"/>
  <c r="L15" i="54"/>
  <c r="H15" i="54"/>
  <c r="U14" i="54"/>
  <c r="R14" i="54"/>
  <c r="L14" i="54"/>
  <c r="H14" i="54"/>
  <c r="U13" i="54"/>
  <c r="R13" i="54"/>
  <c r="L13" i="54"/>
  <c r="H13" i="54"/>
  <c r="U12" i="54"/>
  <c r="R12" i="54"/>
  <c r="L12" i="54"/>
  <c r="H12" i="54"/>
  <c r="U11" i="54"/>
  <c r="R11" i="54"/>
  <c r="L11" i="54"/>
  <c r="H11" i="54"/>
  <c r="U10" i="54"/>
  <c r="R10" i="54"/>
  <c r="L10" i="54"/>
  <c r="H10" i="54"/>
  <c r="U9" i="54"/>
  <c r="R9" i="54"/>
  <c r="L9" i="54"/>
  <c r="H9" i="54"/>
  <c r="V9" i="54" s="1"/>
  <c r="X9" i="54" s="1"/>
  <c r="X200" i="55" l="1"/>
  <c r="V137" i="54"/>
  <c r="X137" i="54" s="1"/>
  <c r="V136" i="54"/>
  <c r="X136" i="54" s="1"/>
  <c r="V135" i="54"/>
  <c r="X135" i="54" s="1"/>
  <c r="V167" i="54"/>
  <c r="X167" i="54" s="1"/>
  <c r="V166" i="54"/>
  <c r="X166" i="54" s="1"/>
  <c r="V164" i="54"/>
  <c r="X164" i="54" s="1"/>
  <c r="V111" i="54"/>
  <c r="X111" i="54" s="1"/>
  <c r="V108" i="54"/>
  <c r="X108" i="54" s="1"/>
  <c r="V72" i="54"/>
  <c r="X72" i="54" s="1"/>
  <c r="V77" i="54"/>
  <c r="X77" i="54" s="1"/>
  <c r="V51" i="54"/>
  <c r="X51" i="54" s="1"/>
  <c r="V40" i="54"/>
  <c r="X40" i="54" s="1"/>
  <c r="V36" i="54"/>
  <c r="X36" i="54" s="1"/>
  <c r="V35" i="54"/>
  <c r="X35" i="54" s="1"/>
  <c r="V14" i="54"/>
  <c r="X14" i="54" s="1"/>
  <c r="V74" i="54"/>
  <c r="X74" i="54" s="1"/>
  <c r="V81" i="54"/>
  <c r="X81" i="54" s="1"/>
  <c r="V43" i="54"/>
  <c r="X43" i="54" s="1"/>
  <c r="V10" i="54"/>
  <c r="X10" i="54" s="1"/>
  <c r="V150" i="54"/>
  <c r="X150" i="54" s="1"/>
  <c r="V16" i="54"/>
  <c r="X16" i="54" s="1"/>
  <c r="V17" i="54"/>
  <c r="X17" i="54" s="1"/>
  <c r="V18" i="54"/>
  <c r="X18" i="54" s="1"/>
  <c r="V52" i="54"/>
  <c r="X52" i="54" s="1"/>
  <c r="V54" i="54"/>
  <c r="X54" i="54" s="1"/>
  <c r="V56" i="54"/>
  <c r="X56" i="54" s="1"/>
  <c r="V57" i="54"/>
  <c r="X57" i="54" s="1"/>
  <c r="V58" i="54"/>
  <c r="X58" i="54" s="1"/>
  <c r="V60" i="54"/>
  <c r="X60" i="54" s="1"/>
  <c r="V61" i="54"/>
  <c r="X61" i="54" s="1"/>
  <c r="V90" i="54"/>
  <c r="X90" i="54" s="1"/>
  <c r="V92" i="54"/>
  <c r="X92" i="54" s="1"/>
  <c r="V93" i="54"/>
  <c r="X93" i="54" s="1"/>
  <c r="V94" i="54"/>
  <c r="X94" i="54" s="1"/>
  <c r="V96" i="54"/>
  <c r="X96" i="54" s="1"/>
  <c r="V97" i="54"/>
  <c r="X97" i="54" s="1"/>
  <c r="V115" i="54"/>
  <c r="X115" i="54" s="1"/>
  <c r="V116" i="54"/>
  <c r="X116" i="54" s="1"/>
  <c r="V130" i="54"/>
  <c r="X130" i="54" s="1"/>
  <c r="V133" i="54"/>
  <c r="X133" i="54" s="1"/>
  <c r="V140" i="54"/>
  <c r="X140" i="54" s="1"/>
  <c r="V142" i="54"/>
  <c r="X142" i="54" s="1"/>
  <c r="V156" i="54"/>
  <c r="X156" i="54" s="1"/>
  <c r="V158" i="54"/>
  <c r="X158" i="54" s="1"/>
  <c r="V159" i="54"/>
  <c r="X159" i="54" s="1"/>
  <c r="V160" i="54"/>
  <c r="X160" i="54" s="1"/>
  <c r="V170" i="54"/>
  <c r="X170" i="54" s="1"/>
  <c r="V171" i="54"/>
  <c r="X171" i="54" s="1"/>
  <c r="V184" i="54"/>
  <c r="X184" i="54" s="1"/>
  <c r="V186" i="54"/>
  <c r="X186" i="54" s="1"/>
  <c r="V187" i="54"/>
  <c r="X187" i="54" s="1"/>
  <c r="V188" i="54"/>
  <c r="X188" i="54" s="1"/>
  <c r="V190" i="54"/>
  <c r="X190" i="54" s="1"/>
  <c r="V191" i="54"/>
  <c r="X191" i="54" s="1"/>
  <c r="R200" i="54"/>
  <c r="V12" i="54"/>
  <c r="X12" i="54" s="1"/>
  <c r="V13" i="54"/>
  <c r="X13" i="54" s="1"/>
  <c r="V20" i="54"/>
  <c r="X20" i="54" s="1"/>
  <c r="V22" i="54"/>
  <c r="X22" i="54" s="1"/>
  <c r="V24" i="54"/>
  <c r="X24" i="54" s="1"/>
  <c r="V26" i="54"/>
  <c r="X26" i="54" s="1"/>
  <c r="V28" i="54"/>
  <c r="X28" i="54" s="1"/>
  <c r="V30" i="54"/>
  <c r="X30" i="54" s="1"/>
  <c r="V31" i="54"/>
  <c r="X31" i="54" s="1"/>
  <c r="V32" i="54"/>
  <c r="X32" i="54" s="1"/>
  <c r="V34" i="54"/>
  <c r="X34" i="54" s="1"/>
  <c r="V44" i="54"/>
  <c r="X44" i="54" s="1"/>
  <c r="V46" i="54"/>
  <c r="X46" i="54" s="1"/>
  <c r="V47" i="54"/>
  <c r="X47" i="54" s="1"/>
  <c r="V48" i="54"/>
  <c r="X48" i="54" s="1"/>
  <c r="V50" i="54"/>
  <c r="X50" i="54" s="1"/>
  <c r="V65" i="54"/>
  <c r="X65" i="54" s="1"/>
  <c r="V66" i="54"/>
  <c r="X66" i="54" s="1"/>
  <c r="V68" i="54"/>
  <c r="X68" i="54" s="1"/>
  <c r="V70" i="54"/>
  <c r="X70" i="54" s="1"/>
  <c r="V82" i="54"/>
  <c r="X82" i="54" s="1"/>
  <c r="V84" i="54"/>
  <c r="X84" i="54" s="1"/>
  <c r="V85" i="54"/>
  <c r="X85" i="54" s="1"/>
  <c r="V86" i="54"/>
  <c r="X86" i="54" s="1"/>
  <c r="V98" i="54"/>
  <c r="X98" i="54" s="1"/>
  <c r="V100" i="54"/>
  <c r="X100" i="54" s="1"/>
  <c r="V101" i="54"/>
  <c r="X101" i="54" s="1"/>
  <c r="V102" i="54"/>
  <c r="X102" i="54" s="1"/>
  <c r="V104" i="54"/>
  <c r="X104" i="54" s="1"/>
  <c r="V113" i="54"/>
  <c r="X113" i="54" s="1"/>
  <c r="V117" i="54"/>
  <c r="X117" i="54" s="1"/>
  <c r="V126" i="54"/>
  <c r="X126" i="54" s="1"/>
  <c r="V134" i="54"/>
  <c r="X134" i="54" s="1"/>
  <c r="V138" i="54"/>
  <c r="X138" i="54" s="1"/>
  <c r="V144" i="54"/>
  <c r="X144" i="54" s="1"/>
  <c r="V152" i="54"/>
  <c r="X152" i="54" s="1"/>
  <c r="V161" i="54"/>
  <c r="X161" i="54" s="1"/>
  <c r="V168" i="54"/>
  <c r="X168" i="54" s="1"/>
  <c r="V172" i="54"/>
  <c r="X172" i="54" s="1"/>
  <c r="V180" i="54"/>
  <c r="X180" i="54" s="1"/>
  <c r="V182" i="54"/>
  <c r="X182" i="54" s="1"/>
  <c r="V192" i="54"/>
  <c r="X192" i="54" s="1"/>
  <c r="V194" i="54"/>
  <c r="X194" i="54" s="1"/>
  <c r="V195" i="54"/>
  <c r="X195" i="54" s="1"/>
  <c r="V196" i="54"/>
  <c r="X196" i="54" s="1"/>
  <c r="V193" i="54"/>
  <c r="X193" i="54" s="1"/>
  <c r="V197" i="54"/>
  <c r="X197" i="54" s="1"/>
  <c r="V189" i="54"/>
  <c r="X189" i="54" s="1"/>
  <c r="V185" i="54"/>
  <c r="X185" i="54" s="1"/>
  <c r="V181" i="54"/>
  <c r="X181" i="54" s="1"/>
  <c r="V179" i="54"/>
  <c r="X179" i="54" s="1"/>
  <c r="V177" i="54"/>
  <c r="X177" i="54" s="1"/>
  <c r="V175" i="54"/>
  <c r="X175" i="54" s="1"/>
  <c r="V165" i="54"/>
  <c r="X165" i="54" s="1"/>
  <c r="V155" i="54"/>
  <c r="X155" i="54" s="1"/>
  <c r="V153" i="54"/>
  <c r="X153" i="54" s="1"/>
  <c r="V151" i="54"/>
  <c r="X151" i="54" s="1"/>
  <c r="V149" i="54"/>
  <c r="X149" i="54" s="1"/>
  <c r="V147" i="54"/>
  <c r="X147" i="54" s="1"/>
  <c r="V145" i="54"/>
  <c r="X145" i="54" s="1"/>
  <c r="V143" i="54"/>
  <c r="X143" i="54" s="1"/>
  <c r="V131" i="54"/>
  <c r="X131" i="54" s="1"/>
  <c r="V129" i="54"/>
  <c r="X129" i="54" s="1"/>
  <c r="V127" i="54"/>
  <c r="X127" i="54" s="1"/>
  <c r="V125" i="54"/>
  <c r="X125" i="54" s="1"/>
  <c r="V123" i="54"/>
  <c r="X123" i="54" s="1"/>
  <c r="V121" i="54"/>
  <c r="X121" i="54" s="1"/>
  <c r="V119" i="54"/>
  <c r="X119" i="54" s="1"/>
  <c r="V109" i="54"/>
  <c r="X109" i="54" s="1"/>
  <c r="V103" i="54"/>
  <c r="X103" i="54" s="1"/>
  <c r="V99" i="54"/>
  <c r="X99" i="54" s="1"/>
  <c r="V95" i="54"/>
  <c r="X95" i="54" s="1"/>
  <c r="V91" i="54"/>
  <c r="X91" i="54" s="1"/>
  <c r="V87" i="54"/>
  <c r="X87" i="54" s="1"/>
  <c r="V83" i="54"/>
  <c r="X83" i="54" s="1"/>
  <c r="V79" i="54"/>
  <c r="X79" i="54" s="1"/>
  <c r="V75" i="54"/>
  <c r="X75" i="54" s="1"/>
  <c r="V69" i="54"/>
  <c r="X69" i="54" s="1"/>
  <c r="V63" i="54"/>
  <c r="X63" i="54" s="1"/>
  <c r="V59" i="54"/>
  <c r="X59" i="54" s="1"/>
  <c r="V55" i="54"/>
  <c r="X55" i="54" s="1"/>
  <c r="V49" i="54"/>
  <c r="X49" i="54" s="1"/>
  <c r="V45" i="54"/>
  <c r="X45" i="54" s="1"/>
  <c r="V41" i="54"/>
  <c r="X41" i="54" s="1"/>
  <c r="V37" i="54"/>
  <c r="X37" i="54" s="1"/>
  <c r="V33" i="54"/>
  <c r="X33" i="54" s="1"/>
  <c r="V29" i="54"/>
  <c r="X29" i="54" s="1"/>
  <c r="V27" i="54"/>
  <c r="X27" i="54" s="1"/>
  <c r="V25" i="54"/>
  <c r="X25" i="54" s="1"/>
  <c r="V23" i="54"/>
  <c r="X23" i="54" s="1"/>
  <c r="V21" i="54"/>
  <c r="X21" i="54" s="1"/>
  <c r="V11" i="54"/>
  <c r="X11" i="54" s="1"/>
  <c r="V15" i="54"/>
  <c r="X15" i="54" s="1"/>
  <c r="D200" i="54"/>
  <c r="V19" i="54"/>
  <c r="X19" i="54" s="1"/>
  <c r="X9" i="43"/>
  <c r="X10" i="43"/>
  <c r="X11" i="43"/>
  <c r="X12" i="43"/>
  <c r="X13" i="43"/>
  <c r="X14" i="43"/>
  <c r="X15" i="43"/>
  <c r="X16" i="43"/>
  <c r="X17" i="43"/>
  <c r="X18" i="43"/>
  <c r="X19" i="43"/>
  <c r="X20" i="43"/>
  <c r="X21" i="43"/>
  <c r="X22" i="43"/>
  <c r="X23" i="43"/>
  <c r="X24" i="43"/>
  <c r="X25" i="43"/>
  <c r="X26" i="43"/>
  <c r="X27" i="43"/>
  <c r="X28" i="43"/>
  <c r="X29" i="43"/>
  <c r="X30" i="43"/>
  <c r="X31" i="43"/>
  <c r="X32" i="43"/>
  <c r="X33" i="43"/>
  <c r="X34" i="43"/>
  <c r="X35" i="43"/>
  <c r="X36" i="43"/>
  <c r="X37" i="43"/>
  <c r="X38" i="43"/>
  <c r="X39" i="43"/>
  <c r="X40" i="43"/>
  <c r="X41" i="43"/>
  <c r="X42" i="43"/>
  <c r="X43" i="43"/>
  <c r="X44" i="43"/>
  <c r="X45" i="43"/>
  <c r="X46" i="43"/>
  <c r="X47" i="43"/>
  <c r="X48" i="43"/>
  <c r="X49" i="43"/>
  <c r="X50" i="43"/>
  <c r="X51" i="43"/>
  <c r="X52" i="43"/>
  <c r="X53" i="43"/>
  <c r="X54" i="43"/>
  <c r="X55" i="43"/>
  <c r="X56" i="43"/>
  <c r="X57" i="43"/>
  <c r="X58" i="43"/>
  <c r="X59" i="43"/>
  <c r="X60" i="43"/>
  <c r="X62" i="43"/>
  <c r="X63" i="43"/>
  <c r="X64" i="43"/>
  <c r="X65" i="43"/>
  <c r="X66" i="43"/>
  <c r="X67" i="43"/>
  <c r="X68" i="43"/>
  <c r="X69" i="43"/>
  <c r="X70" i="43"/>
  <c r="X71" i="43"/>
  <c r="X72" i="43"/>
  <c r="X73" i="43"/>
  <c r="X74" i="43"/>
  <c r="X75" i="43"/>
  <c r="X76" i="43"/>
  <c r="X77" i="43"/>
  <c r="X78" i="43"/>
  <c r="X79" i="43"/>
  <c r="X80" i="43"/>
  <c r="X81" i="43"/>
  <c r="X82" i="43"/>
  <c r="X83" i="43"/>
  <c r="X84" i="43"/>
  <c r="X85" i="43"/>
  <c r="X86" i="43"/>
  <c r="X87" i="43"/>
  <c r="X88" i="43"/>
  <c r="X89" i="43"/>
  <c r="X90" i="43"/>
  <c r="X91" i="43"/>
  <c r="X92" i="43"/>
  <c r="X93" i="43"/>
  <c r="X94" i="43"/>
  <c r="X95" i="43"/>
  <c r="X96" i="43"/>
  <c r="X97" i="43"/>
  <c r="X98" i="43"/>
  <c r="X99" i="43"/>
  <c r="X100" i="43"/>
  <c r="X101" i="43"/>
  <c r="X102" i="43"/>
  <c r="X103" i="43"/>
  <c r="X104" i="43"/>
  <c r="X105" i="43"/>
  <c r="X106" i="43"/>
  <c r="X107" i="43"/>
  <c r="X108" i="43"/>
  <c r="X109" i="43"/>
  <c r="X110" i="43"/>
  <c r="X111" i="43"/>
  <c r="X112" i="43"/>
  <c r="X113" i="43"/>
  <c r="X114" i="43"/>
  <c r="X115" i="43"/>
  <c r="X116" i="43"/>
  <c r="X117" i="43"/>
  <c r="X118" i="43"/>
  <c r="X119" i="43"/>
  <c r="X120" i="43"/>
  <c r="X121" i="43"/>
  <c r="X122" i="43"/>
  <c r="X123" i="43"/>
  <c r="X124" i="43"/>
  <c r="X125" i="43"/>
  <c r="X126" i="43"/>
  <c r="X127" i="43"/>
  <c r="X128" i="43"/>
  <c r="X129" i="43"/>
  <c r="X130" i="43"/>
  <c r="X131" i="43"/>
  <c r="X132" i="43"/>
  <c r="X133" i="43"/>
  <c r="X134" i="43"/>
  <c r="X135" i="43"/>
  <c r="X136" i="43"/>
  <c r="X137" i="43"/>
  <c r="X138" i="43"/>
  <c r="X139" i="43"/>
  <c r="X140" i="43"/>
  <c r="X8" i="43"/>
  <c r="X200" i="54" l="1"/>
  <c r="D10" i="53"/>
  <c r="D11" i="53"/>
  <c r="D12" i="53"/>
  <c r="D13" i="53"/>
  <c r="D14" i="53"/>
  <c r="D15" i="53"/>
  <c r="D16" i="53"/>
  <c r="D17" i="53"/>
  <c r="D18" i="53"/>
  <c r="D19" i="53"/>
  <c r="D20" i="53"/>
  <c r="D21" i="53"/>
  <c r="D22" i="53"/>
  <c r="D23" i="53"/>
  <c r="D24" i="53"/>
  <c r="D25" i="53"/>
  <c r="D26" i="53"/>
  <c r="D27" i="53"/>
  <c r="D28" i="53"/>
  <c r="D29" i="53"/>
  <c r="D30" i="53"/>
  <c r="D31" i="53"/>
  <c r="D32" i="53"/>
  <c r="D33" i="53"/>
  <c r="D34" i="53"/>
  <c r="D35" i="53"/>
  <c r="D36" i="53"/>
  <c r="D37" i="53"/>
  <c r="D38" i="53"/>
  <c r="D39" i="53"/>
  <c r="D40" i="53"/>
  <c r="D41" i="53"/>
  <c r="D42" i="53"/>
  <c r="D43" i="53"/>
  <c r="D44" i="53"/>
  <c r="D45" i="53"/>
  <c r="D46" i="53"/>
  <c r="D47" i="53"/>
  <c r="D48" i="53"/>
  <c r="D49" i="53"/>
  <c r="D50" i="53"/>
  <c r="D51" i="53"/>
  <c r="D52" i="53"/>
  <c r="D53" i="53"/>
  <c r="D54" i="53"/>
  <c r="D55" i="53"/>
  <c r="D56" i="53"/>
  <c r="D57" i="53"/>
  <c r="D58" i="53"/>
  <c r="D59" i="53"/>
  <c r="D60" i="53"/>
  <c r="D61" i="53"/>
  <c r="D62" i="53"/>
  <c r="D63" i="53"/>
  <c r="D64" i="53"/>
  <c r="D65" i="53"/>
  <c r="D66" i="53"/>
  <c r="D67" i="53"/>
  <c r="D68" i="53"/>
  <c r="D69" i="53"/>
  <c r="D70" i="53"/>
  <c r="D71" i="53"/>
  <c r="D72" i="53"/>
  <c r="D73" i="53"/>
  <c r="D74" i="53"/>
  <c r="D75" i="53"/>
  <c r="D76" i="53"/>
  <c r="D77" i="53"/>
  <c r="D78" i="53"/>
  <c r="D79" i="53"/>
  <c r="D80" i="53"/>
  <c r="D81" i="53"/>
  <c r="D82" i="53"/>
  <c r="D83" i="53"/>
  <c r="D84" i="53"/>
  <c r="D85" i="53"/>
  <c r="D86" i="53"/>
  <c r="D87" i="53"/>
  <c r="D88" i="53"/>
  <c r="D89" i="53"/>
  <c r="D90" i="53"/>
  <c r="D91" i="53"/>
  <c r="D92" i="53"/>
  <c r="D93" i="53"/>
  <c r="D94" i="53"/>
  <c r="D95" i="53"/>
  <c r="D96" i="53"/>
  <c r="D97" i="53"/>
  <c r="D98" i="53"/>
  <c r="D99" i="53"/>
  <c r="D100" i="53"/>
  <c r="D101" i="53"/>
  <c r="D102" i="53"/>
  <c r="D103" i="53"/>
  <c r="D104" i="53"/>
  <c r="D105" i="53"/>
  <c r="D106" i="53"/>
  <c r="D107" i="53"/>
  <c r="D108" i="53"/>
  <c r="D109" i="53"/>
  <c r="D110" i="53"/>
  <c r="D111" i="53"/>
  <c r="D112" i="53"/>
  <c r="D113" i="53"/>
  <c r="D114" i="53"/>
  <c r="D115" i="53"/>
  <c r="D116" i="53"/>
  <c r="D117" i="53"/>
  <c r="D118" i="53"/>
  <c r="D119" i="53"/>
  <c r="D120" i="53"/>
  <c r="D121" i="53"/>
  <c r="D122" i="53"/>
  <c r="D123" i="53"/>
  <c r="D124" i="53"/>
  <c r="D125" i="53"/>
  <c r="D126" i="53"/>
  <c r="D127" i="53"/>
  <c r="D128" i="53"/>
  <c r="D129" i="53"/>
  <c r="D130" i="53"/>
  <c r="D131" i="53"/>
  <c r="D132" i="53"/>
  <c r="D133" i="53"/>
  <c r="D134" i="53"/>
  <c r="D135" i="53"/>
  <c r="D136" i="53"/>
  <c r="D137" i="53"/>
  <c r="D138" i="53"/>
  <c r="D139" i="53"/>
  <c r="D140" i="53"/>
  <c r="D141" i="53"/>
  <c r="D142" i="53"/>
  <c r="D143" i="53"/>
  <c r="D144" i="53"/>
  <c r="D145" i="53"/>
  <c r="D146" i="53"/>
  <c r="D147" i="53"/>
  <c r="D148" i="53"/>
  <c r="D149" i="53"/>
  <c r="D150" i="53"/>
  <c r="D151" i="53"/>
  <c r="D152" i="53"/>
  <c r="D153" i="53"/>
  <c r="D154" i="53"/>
  <c r="D155" i="53"/>
  <c r="D156" i="53"/>
  <c r="D157" i="53"/>
  <c r="D158" i="53"/>
  <c r="D159" i="53"/>
  <c r="D160" i="53"/>
  <c r="D161" i="53"/>
  <c r="D162" i="53"/>
  <c r="D163" i="53"/>
  <c r="D164" i="53"/>
  <c r="D165" i="53"/>
  <c r="D166" i="53"/>
  <c r="D167" i="53"/>
  <c r="D168" i="53"/>
  <c r="D169" i="53"/>
  <c r="D170" i="53"/>
  <c r="D171" i="53"/>
  <c r="D172" i="53"/>
  <c r="D173" i="53"/>
  <c r="D174" i="53"/>
  <c r="D175" i="53"/>
  <c r="D176" i="53"/>
  <c r="D177" i="53"/>
  <c r="D178" i="53"/>
  <c r="D179" i="53"/>
  <c r="D180" i="53"/>
  <c r="D181" i="53"/>
  <c r="D182" i="53"/>
  <c r="D183" i="53"/>
  <c r="D184" i="53"/>
  <c r="D185" i="53"/>
  <c r="D186" i="53"/>
  <c r="D187" i="53"/>
  <c r="D188" i="53"/>
  <c r="D189" i="53"/>
  <c r="D190" i="53"/>
  <c r="D191" i="53"/>
  <c r="D192" i="53"/>
  <c r="D193" i="53"/>
  <c r="D194" i="53"/>
  <c r="D195" i="53"/>
  <c r="D196" i="53"/>
  <c r="D197" i="53"/>
  <c r="D9" i="53"/>
  <c r="W200" i="53"/>
  <c r="S200" i="53"/>
  <c r="Q200" i="53"/>
  <c r="J200" i="53"/>
  <c r="I200" i="53"/>
  <c r="R198" i="53"/>
  <c r="L198" i="53"/>
  <c r="U197" i="53"/>
  <c r="R197" i="53"/>
  <c r="L197" i="53"/>
  <c r="H197" i="53"/>
  <c r="U196" i="53"/>
  <c r="R196" i="53"/>
  <c r="L196" i="53"/>
  <c r="H196" i="53"/>
  <c r="U195" i="53"/>
  <c r="R195" i="53"/>
  <c r="L195" i="53"/>
  <c r="H195" i="53"/>
  <c r="U194" i="53"/>
  <c r="R194" i="53"/>
  <c r="L194" i="53"/>
  <c r="H194" i="53"/>
  <c r="U193" i="53"/>
  <c r="R193" i="53"/>
  <c r="L193" i="53"/>
  <c r="H193" i="53"/>
  <c r="U192" i="53"/>
  <c r="R192" i="53"/>
  <c r="L192" i="53"/>
  <c r="H192" i="53"/>
  <c r="U191" i="53"/>
  <c r="R191" i="53"/>
  <c r="L191" i="53"/>
  <c r="H191" i="53"/>
  <c r="V191" i="53"/>
  <c r="X191" i="53" s="1"/>
  <c r="U190" i="53"/>
  <c r="R190" i="53"/>
  <c r="L190" i="53"/>
  <c r="H190" i="53"/>
  <c r="U189" i="53"/>
  <c r="R189" i="53"/>
  <c r="L189" i="53"/>
  <c r="H189" i="53"/>
  <c r="U188" i="53"/>
  <c r="R188" i="53"/>
  <c r="L188" i="53"/>
  <c r="H188" i="53"/>
  <c r="U187" i="53"/>
  <c r="R187" i="53"/>
  <c r="V187" i="53" s="1"/>
  <c r="X187" i="53" s="1"/>
  <c r="L187" i="53"/>
  <c r="H187" i="53"/>
  <c r="U186" i="53"/>
  <c r="R186" i="53"/>
  <c r="L186" i="53"/>
  <c r="H186" i="53"/>
  <c r="U185" i="53"/>
  <c r="R185" i="53"/>
  <c r="L185" i="53"/>
  <c r="H185" i="53"/>
  <c r="U184" i="53"/>
  <c r="R184" i="53"/>
  <c r="L184" i="53"/>
  <c r="H184" i="53"/>
  <c r="V184" i="53" s="1"/>
  <c r="X184" i="53" s="1"/>
  <c r="U183" i="53"/>
  <c r="R183" i="53"/>
  <c r="V183" i="53" s="1"/>
  <c r="X183" i="53" s="1"/>
  <c r="L183" i="53"/>
  <c r="H183" i="53"/>
  <c r="U182" i="53"/>
  <c r="R182" i="53"/>
  <c r="L182" i="53"/>
  <c r="H182" i="53"/>
  <c r="U181" i="53"/>
  <c r="R181" i="53"/>
  <c r="L181" i="53"/>
  <c r="H181" i="53"/>
  <c r="U180" i="53"/>
  <c r="R180" i="53"/>
  <c r="L180" i="53"/>
  <c r="H180" i="53"/>
  <c r="U179" i="53"/>
  <c r="R179" i="53"/>
  <c r="L179" i="53"/>
  <c r="H179" i="53"/>
  <c r="U178" i="53"/>
  <c r="R178" i="53"/>
  <c r="L178" i="53"/>
  <c r="H178" i="53"/>
  <c r="V178" i="53" s="1"/>
  <c r="X178" i="53" s="1"/>
  <c r="U177" i="53"/>
  <c r="R177" i="53"/>
  <c r="L177" i="53"/>
  <c r="H177" i="53"/>
  <c r="V177" i="53" s="1"/>
  <c r="X177" i="53" s="1"/>
  <c r="U176" i="53"/>
  <c r="R176" i="53"/>
  <c r="V176" i="53" s="1"/>
  <c r="X176" i="53" s="1"/>
  <c r="L176" i="53"/>
  <c r="H176" i="53"/>
  <c r="U175" i="53"/>
  <c r="R175" i="53"/>
  <c r="L175" i="53"/>
  <c r="H175" i="53"/>
  <c r="U174" i="53"/>
  <c r="R174" i="53"/>
  <c r="L174" i="53"/>
  <c r="H174" i="53"/>
  <c r="U173" i="53"/>
  <c r="R173" i="53"/>
  <c r="L173" i="53"/>
  <c r="H173" i="53"/>
  <c r="V173" i="53"/>
  <c r="X173" i="53" s="1"/>
  <c r="U172" i="53"/>
  <c r="R172" i="53"/>
  <c r="L172" i="53"/>
  <c r="H172" i="53"/>
  <c r="U171" i="53"/>
  <c r="R171" i="53"/>
  <c r="L171" i="53"/>
  <c r="H171" i="53"/>
  <c r="U170" i="53"/>
  <c r="R170" i="53"/>
  <c r="L170" i="53"/>
  <c r="H170" i="53"/>
  <c r="U169" i="53"/>
  <c r="R169" i="53"/>
  <c r="L169" i="53"/>
  <c r="H169" i="53"/>
  <c r="U168" i="53"/>
  <c r="R168" i="53"/>
  <c r="L168" i="53"/>
  <c r="H168" i="53"/>
  <c r="U167" i="53"/>
  <c r="R167" i="53"/>
  <c r="L167" i="53"/>
  <c r="H167" i="53"/>
  <c r="V167" i="53"/>
  <c r="X167" i="53" s="1"/>
  <c r="U166" i="53"/>
  <c r="R166" i="53"/>
  <c r="L166" i="53"/>
  <c r="H166" i="53"/>
  <c r="U165" i="53"/>
  <c r="R165" i="53"/>
  <c r="V165" i="53" s="1"/>
  <c r="X165" i="53" s="1"/>
  <c r="L165" i="53"/>
  <c r="H165" i="53"/>
  <c r="U164" i="53"/>
  <c r="R164" i="53"/>
  <c r="L164" i="53"/>
  <c r="H164" i="53"/>
  <c r="U163" i="53"/>
  <c r="R163" i="53"/>
  <c r="L163" i="53"/>
  <c r="H163" i="53"/>
  <c r="U162" i="53"/>
  <c r="R162" i="53"/>
  <c r="L162" i="53"/>
  <c r="H162" i="53"/>
  <c r="V162" i="53"/>
  <c r="X162" i="53" s="1"/>
  <c r="U161" i="53"/>
  <c r="R161" i="53"/>
  <c r="L161" i="53"/>
  <c r="H161" i="53"/>
  <c r="U160" i="53"/>
  <c r="R160" i="53"/>
  <c r="L160" i="53"/>
  <c r="H160" i="53"/>
  <c r="U159" i="53"/>
  <c r="R159" i="53"/>
  <c r="L159" i="53"/>
  <c r="H159" i="53"/>
  <c r="U158" i="53"/>
  <c r="R158" i="53"/>
  <c r="L158" i="53"/>
  <c r="H158" i="53"/>
  <c r="V158" i="53"/>
  <c r="X158" i="53" s="1"/>
  <c r="R157" i="53"/>
  <c r="L157" i="53"/>
  <c r="U156" i="53"/>
  <c r="R156" i="53"/>
  <c r="L156" i="53"/>
  <c r="H156" i="53"/>
  <c r="V156" i="53" s="1"/>
  <c r="X156" i="53" s="1"/>
  <c r="U155" i="53"/>
  <c r="R155" i="53"/>
  <c r="V155" i="53" s="1"/>
  <c r="X155" i="53" s="1"/>
  <c r="L155" i="53"/>
  <c r="H155" i="53"/>
  <c r="U154" i="53"/>
  <c r="R154" i="53"/>
  <c r="L154" i="53"/>
  <c r="H154" i="53"/>
  <c r="U153" i="53"/>
  <c r="R153" i="53"/>
  <c r="L153" i="53"/>
  <c r="H153" i="53"/>
  <c r="V153" i="53"/>
  <c r="X153" i="53" s="1"/>
  <c r="U152" i="53"/>
  <c r="R152" i="53"/>
  <c r="L152" i="53"/>
  <c r="H152" i="53"/>
  <c r="U151" i="53"/>
  <c r="R151" i="53"/>
  <c r="L151" i="53"/>
  <c r="H151" i="53"/>
  <c r="U150" i="53"/>
  <c r="R150" i="53"/>
  <c r="L150" i="53"/>
  <c r="H150" i="53"/>
  <c r="U149" i="53"/>
  <c r="R149" i="53"/>
  <c r="L149" i="53"/>
  <c r="H149" i="53"/>
  <c r="V149" i="53"/>
  <c r="X149" i="53" s="1"/>
  <c r="U148" i="53"/>
  <c r="R148" i="53"/>
  <c r="L148" i="53"/>
  <c r="H148" i="53"/>
  <c r="V148" i="53" s="1"/>
  <c r="X148" i="53" s="1"/>
  <c r="U147" i="53"/>
  <c r="R147" i="53"/>
  <c r="V147" i="53" s="1"/>
  <c r="X147" i="53" s="1"/>
  <c r="L147" i="53"/>
  <c r="H147" i="53"/>
  <c r="U146" i="53"/>
  <c r="R146" i="53"/>
  <c r="L146" i="53"/>
  <c r="H146" i="53"/>
  <c r="U145" i="53"/>
  <c r="R145" i="53"/>
  <c r="L145" i="53"/>
  <c r="H145" i="53"/>
  <c r="V145" i="53"/>
  <c r="X145" i="53" s="1"/>
  <c r="U144" i="53"/>
  <c r="R144" i="53"/>
  <c r="L144" i="53"/>
  <c r="H144" i="53"/>
  <c r="U143" i="53"/>
  <c r="R143" i="53"/>
  <c r="L143" i="53"/>
  <c r="H143" i="53"/>
  <c r="U142" i="53"/>
  <c r="R142" i="53"/>
  <c r="L142" i="53"/>
  <c r="H142" i="53"/>
  <c r="R141" i="53"/>
  <c r="L141" i="53"/>
  <c r="U140" i="53"/>
  <c r="R140" i="53"/>
  <c r="L140" i="53"/>
  <c r="H140" i="53"/>
  <c r="V140" i="53"/>
  <c r="X140" i="53" s="1"/>
  <c r="U139" i="53"/>
  <c r="R139" i="53"/>
  <c r="L139" i="53"/>
  <c r="H139" i="53"/>
  <c r="V139" i="53" s="1"/>
  <c r="X139" i="53" s="1"/>
  <c r="U138" i="53"/>
  <c r="R138" i="53"/>
  <c r="V138" i="53" s="1"/>
  <c r="X138" i="53" s="1"/>
  <c r="L138" i="53"/>
  <c r="H138" i="53"/>
  <c r="U137" i="53"/>
  <c r="R137" i="53"/>
  <c r="L137" i="53"/>
  <c r="H137" i="53"/>
  <c r="U136" i="53"/>
  <c r="R136" i="53"/>
  <c r="L136" i="53"/>
  <c r="H136" i="53"/>
  <c r="V136" i="53"/>
  <c r="X136" i="53" s="1"/>
  <c r="U135" i="53"/>
  <c r="R135" i="53"/>
  <c r="L135" i="53"/>
  <c r="H135" i="53"/>
  <c r="U134" i="53"/>
  <c r="R134" i="53"/>
  <c r="L134" i="53"/>
  <c r="H134" i="53"/>
  <c r="U133" i="53"/>
  <c r="R133" i="53"/>
  <c r="L133" i="53"/>
  <c r="H133" i="53"/>
  <c r="R132" i="53"/>
  <c r="L132" i="53"/>
  <c r="U131" i="53"/>
  <c r="R131" i="53"/>
  <c r="L131" i="53"/>
  <c r="H131" i="53"/>
  <c r="V131" i="53" s="1"/>
  <c r="X131" i="53" s="1"/>
  <c r="U130" i="53"/>
  <c r="R130" i="53"/>
  <c r="L130" i="53"/>
  <c r="H130" i="53"/>
  <c r="V130" i="53" s="1"/>
  <c r="X130" i="53" s="1"/>
  <c r="U129" i="53"/>
  <c r="R129" i="53"/>
  <c r="V129" i="53" s="1"/>
  <c r="X129" i="53" s="1"/>
  <c r="L129" i="53"/>
  <c r="H129" i="53"/>
  <c r="U128" i="53"/>
  <c r="R128" i="53"/>
  <c r="L128" i="53"/>
  <c r="H128" i="53"/>
  <c r="U127" i="53"/>
  <c r="R127" i="53"/>
  <c r="L127" i="53"/>
  <c r="H127" i="53"/>
  <c r="V127" i="53"/>
  <c r="X127" i="53" s="1"/>
  <c r="U126" i="53"/>
  <c r="R126" i="53"/>
  <c r="L126" i="53"/>
  <c r="H126" i="53"/>
  <c r="U125" i="53"/>
  <c r="R125" i="53"/>
  <c r="L125" i="53"/>
  <c r="H125" i="53"/>
  <c r="U124" i="53"/>
  <c r="R124" i="53"/>
  <c r="L124" i="53"/>
  <c r="H124" i="53"/>
  <c r="U123" i="53"/>
  <c r="R123" i="53"/>
  <c r="L123" i="53"/>
  <c r="H123" i="53"/>
  <c r="V123" i="53"/>
  <c r="X123" i="53" s="1"/>
  <c r="U122" i="53"/>
  <c r="R122" i="53"/>
  <c r="L122" i="53"/>
  <c r="H122" i="53"/>
  <c r="V122" i="53" s="1"/>
  <c r="X122" i="53" s="1"/>
  <c r="U121" i="53"/>
  <c r="R121" i="53"/>
  <c r="V121" i="53" s="1"/>
  <c r="X121" i="53" s="1"/>
  <c r="L121" i="53"/>
  <c r="H121" i="53"/>
  <c r="U120" i="53"/>
  <c r="R120" i="53"/>
  <c r="L120" i="53"/>
  <c r="H120" i="53"/>
  <c r="U119" i="53"/>
  <c r="R119" i="53"/>
  <c r="L119" i="53"/>
  <c r="H119" i="53"/>
  <c r="V119" i="53"/>
  <c r="X119" i="53" s="1"/>
  <c r="R118" i="53"/>
  <c r="L118" i="53"/>
  <c r="U117" i="53"/>
  <c r="R117" i="53"/>
  <c r="L117" i="53"/>
  <c r="H117" i="53"/>
  <c r="U116" i="53"/>
  <c r="R116" i="53"/>
  <c r="L116" i="53"/>
  <c r="H116" i="53"/>
  <c r="U115" i="53"/>
  <c r="R115" i="53"/>
  <c r="L115" i="53"/>
  <c r="H115" i="53"/>
  <c r="U114" i="53"/>
  <c r="R114" i="53"/>
  <c r="L114" i="53"/>
  <c r="H114" i="53"/>
  <c r="V114" i="53"/>
  <c r="X114" i="53" s="1"/>
  <c r="U113" i="53"/>
  <c r="R113" i="53"/>
  <c r="L113" i="53"/>
  <c r="H113" i="53"/>
  <c r="V113" i="53" s="1"/>
  <c r="X113" i="53" s="1"/>
  <c r="U112" i="53"/>
  <c r="R112" i="53"/>
  <c r="V112" i="53" s="1"/>
  <c r="X112" i="53" s="1"/>
  <c r="L112" i="53"/>
  <c r="H112" i="53"/>
  <c r="U111" i="53"/>
  <c r="R111" i="53"/>
  <c r="L111" i="53"/>
  <c r="H111" i="53"/>
  <c r="U110" i="53"/>
  <c r="R110" i="53"/>
  <c r="L110" i="53"/>
  <c r="H110" i="53"/>
  <c r="U109" i="53"/>
  <c r="R109" i="53"/>
  <c r="L109" i="53"/>
  <c r="H109" i="53"/>
  <c r="V109" i="53"/>
  <c r="X109" i="53" s="1"/>
  <c r="U108" i="53"/>
  <c r="R108" i="53"/>
  <c r="L108" i="53"/>
  <c r="H108" i="53"/>
  <c r="R107" i="53"/>
  <c r="L107" i="53"/>
  <c r="U106" i="53"/>
  <c r="R106" i="53"/>
  <c r="L106" i="53"/>
  <c r="H106" i="53"/>
  <c r="U105" i="53"/>
  <c r="R105" i="53"/>
  <c r="L105" i="53"/>
  <c r="H105" i="53"/>
  <c r="U104" i="53"/>
  <c r="R104" i="53"/>
  <c r="L104" i="53"/>
  <c r="H104" i="53"/>
  <c r="U103" i="53"/>
  <c r="R103" i="53"/>
  <c r="L103" i="53"/>
  <c r="H103" i="53"/>
  <c r="U102" i="53"/>
  <c r="R102" i="53"/>
  <c r="L102" i="53"/>
  <c r="H102" i="53"/>
  <c r="U101" i="53"/>
  <c r="R101" i="53"/>
  <c r="L101" i="53"/>
  <c r="H101" i="53"/>
  <c r="U100" i="53"/>
  <c r="R100" i="53"/>
  <c r="L100" i="53"/>
  <c r="H100" i="53"/>
  <c r="U99" i="53"/>
  <c r="R99" i="53"/>
  <c r="L99" i="53"/>
  <c r="H99" i="53"/>
  <c r="V99" i="53"/>
  <c r="X99" i="53" s="1"/>
  <c r="U98" i="53"/>
  <c r="R98" i="53"/>
  <c r="L98" i="53"/>
  <c r="H98" i="53"/>
  <c r="V98" i="53" s="1"/>
  <c r="X98" i="53" s="1"/>
  <c r="U97" i="53"/>
  <c r="R97" i="53"/>
  <c r="L97" i="53"/>
  <c r="H97" i="53"/>
  <c r="V97" i="53" s="1"/>
  <c r="X97" i="53" s="1"/>
  <c r="U96" i="53"/>
  <c r="R96" i="53"/>
  <c r="L96" i="53"/>
  <c r="H96" i="53"/>
  <c r="V96" i="53" s="1"/>
  <c r="X96" i="53" s="1"/>
  <c r="U95" i="53"/>
  <c r="R95" i="53"/>
  <c r="V95" i="53" s="1"/>
  <c r="X95" i="53" s="1"/>
  <c r="L95" i="53"/>
  <c r="H95" i="53"/>
  <c r="U94" i="53"/>
  <c r="R94" i="53"/>
  <c r="L94" i="53"/>
  <c r="H94" i="53"/>
  <c r="U93" i="53"/>
  <c r="R93" i="53"/>
  <c r="L93" i="53"/>
  <c r="H93" i="53"/>
  <c r="U92" i="53"/>
  <c r="R92" i="53"/>
  <c r="L92" i="53"/>
  <c r="H92" i="53"/>
  <c r="U91" i="53"/>
  <c r="R91" i="53"/>
  <c r="L91" i="53"/>
  <c r="H91" i="53"/>
  <c r="V91" i="53"/>
  <c r="X91" i="53" s="1"/>
  <c r="U90" i="53"/>
  <c r="R90" i="53"/>
  <c r="L90" i="53"/>
  <c r="H90" i="53"/>
  <c r="U89" i="53"/>
  <c r="R89" i="53"/>
  <c r="L89" i="53"/>
  <c r="H89" i="53"/>
  <c r="R88" i="53"/>
  <c r="L88" i="53"/>
  <c r="U87" i="53"/>
  <c r="R87" i="53"/>
  <c r="L87" i="53"/>
  <c r="H87" i="53"/>
  <c r="U86" i="53"/>
  <c r="R86" i="53"/>
  <c r="L86" i="53"/>
  <c r="H86" i="53"/>
  <c r="U85" i="53"/>
  <c r="R85" i="53"/>
  <c r="L85" i="53"/>
  <c r="H85" i="53"/>
  <c r="U84" i="53"/>
  <c r="R84" i="53"/>
  <c r="L84" i="53"/>
  <c r="H84" i="53"/>
  <c r="U83" i="53"/>
  <c r="R83" i="53"/>
  <c r="L83" i="53"/>
  <c r="H83" i="53"/>
  <c r="V83" i="53"/>
  <c r="X83" i="53" s="1"/>
  <c r="U82" i="53"/>
  <c r="R82" i="53"/>
  <c r="L82" i="53"/>
  <c r="H82" i="53"/>
  <c r="V82" i="53" s="1"/>
  <c r="X82" i="53" s="1"/>
  <c r="U81" i="53"/>
  <c r="R81" i="53"/>
  <c r="L81" i="53"/>
  <c r="H81" i="53"/>
  <c r="U80" i="53"/>
  <c r="R80" i="53"/>
  <c r="L80" i="53"/>
  <c r="H80" i="53"/>
  <c r="U79" i="53"/>
  <c r="R79" i="53"/>
  <c r="V79" i="53" s="1"/>
  <c r="X79" i="53" s="1"/>
  <c r="L79" i="53"/>
  <c r="H79" i="53"/>
  <c r="U78" i="53"/>
  <c r="R78" i="53"/>
  <c r="L78" i="53"/>
  <c r="H78" i="53"/>
  <c r="U77" i="53"/>
  <c r="R77" i="53"/>
  <c r="L77" i="53"/>
  <c r="H77" i="53"/>
  <c r="U76" i="53"/>
  <c r="R76" i="53"/>
  <c r="L76" i="53"/>
  <c r="H76" i="53"/>
  <c r="U75" i="53"/>
  <c r="R75" i="53"/>
  <c r="L75" i="53"/>
  <c r="H75" i="53"/>
  <c r="U74" i="53"/>
  <c r="R74" i="53"/>
  <c r="L74" i="53"/>
  <c r="H74" i="53"/>
  <c r="R73" i="53"/>
  <c r="L73" i="53"/>
  <c r="U72" i="53"/>
  <c r="R72" i="53"/>
  <c r="L72" i="53"/>
  <c r="H72" i="53"/>
  <c r="U71" i="53"/>
  <c r="R71" i="53"/>
  <c r="L71" i="53"/>
  <c r="H71" i="53"/>
  <c r="U70" i="53"/>
  <c r="R70" i="53"/>
  <c r="L70" i="53"/>
  <c r="H70" i="53"/>
  <c r="U69" i="53"/>
  <c r="R69" i="53"/>
  <c r="L69" i="53"/>
  <c r="H69" i="53"/>
  <c r="U68" i="53"/>
  <c r="R68" i="53"/>
  <c r="L68" i="53"/>
  <c r="H68" i="53"/>
  <c r="R67" i="53"/>
  <c r="L67" i="53"/>
  <c r="U66" i="53"/>
  <c r="R66" i="53"/>
  <c r="L66" i="53"/>
  <c r="H66" i="53"/>
  <c r="U65" i="53"/>
  <c r="R65" i="53"/>
  <c r="L65" i="53"/>
  <c r="H65" i="53"/>
  <c r="R64" i="53"/>
  <c r="L64" i="53"/>
  <c r="U63" i="53"/>
  <c r="R63" i="53"/>
  <c r="L63" i="53"/>
  <c r="H63" i="53"/>
  <c r="V63" i="53"/>
  <c r="X63" i="53" s="1"/>
  <c r="R62" i="53"/>
  <c r="L62" i="53"/>
  <c r="U61" i="53"/>
  <c r="R61" i="53"/>
  <c r="L61" i="53"/>
  <c r="H61" i="53"/>
  <c r="V61" i="53" s="1"/>
  <c r="X61" i="53" s="1"/>
  <c r="U60" i="53"/>
  <c r="R60" i="53"/>
  <c r="L60" i="53"/>
  <c r="H60" i="53"/>
  <c r="V60" i="53" s="1"/>
  <c r="X60" i="53" s="1"/>
  <c r="U59" i="53"/>
  <c r="R59" i="53"/>
  <c r="V59" i="53" s="1"/>
  <c r="X59" i="53" s="1"/>
  <c r="L59" i="53"/>
  <c r="H59" i="53"/>
  <c r="U58" i="53"/>
  <c r="R58" i="53"/>
  <c r="L58" i="53"/>
  <c r="H58" i="53"/>
  <c r="U57" i="53"/>
  <c r="R57" i="53"/>
  <c r="L57" i="53"/>
  <c r="H57" i="53"/>
  <c r="U56" i="53"/>
  <c r="R56" i="53"/>
  <c r="L56" i="53"/>
  <c r="H56" i="53"/>
  <c r="U55" i="53"/>
  <c r="R55" i="53"/>
  <c r="L55" i="53"/>
  <c r="H55" i="53"/>
  <c r="U54" i="53"/>
  <c r="R54" i="53"/>
  <c r="L54" i="53"/>
  <c r="H54" i="53"/>
  <c r="R53" i="53"/>
  <c r="L53" i="53"/>
  <c r="U52" i="53"/>
  <c r="R52" i="53"/>
  <c r="L52" i="53"/>
  <c r="H52" i="53"/>
  <c r="U51" i="53"/>
  <c r="R51" i="53"/>
  <c r="L51" i="53"/>
  <c r="H51" i="53"/>
  <c r="U50" i="53"/>
  <c r="R50" i="53"/>
  <c r="L50" i="53"/>
  <c r="H50" i="53"/>
  <c r="U49" i="53"/>
  <c r="R49" i="53"/>
  <c r="L49" i="53"/>
  <c r="H49" i="53"/>
  <c r="U48" i="53"/>
  <c r="R48" i="53"/>
  <c r="L48" i="53"/>
  <c r="H48" i="53"/>
  <c r="U47" i="53"/>
  <c r="R47" i="53"/>
  <c r="L47" i="53"/>
  <c r="H47" i="53"/>
  <c r="U46" i="53"/>
  <c r="R46" i="53"/>
  <c r="L46" i="53"/>
  <c r="H46" i="53"/>
  <c r="U45" i="53"/>
  <c r="R45" i="53"/>
  <c r="L45" i="53"/>
  <c r="H45" i="53"/>
  <c r="V45" i="53"/>
  <c r="X45" i="53" s="1"/>
  <c r="U44" i="53"/>
  <c r="R44" i="53"/>
  <c r="L44" i="53"/>
  <c r="H44" i="53"/>
  <c r="U43" i="53"/>
  <c r="R43" i="53"/>
  <c r="L43" i="53"/>
  <c r="H43" i="53"/>
  <c r="U42" i="53"/>
  <c r="R42" i="53"/>
  <c r="L42" i="53"/>
  <c r="H42" i="53"/>
  <c r="V42" i="53" s="1"/>
  <c r="X42" i="53" s="1"/>
  <c r="U41" i="53"/>
  <c r="R41" i="53"/>
  <c r="L41" i="53"/>
  <c r="H41" i="53"/>
  <c r="U40" i="53"/>
  <c r="R40" i="53"/>
  <c r="L40" i="53"/>
  <c r="H40" i="53"/>
  <c r="U39" i="53"/>
  <c r="R39" i="53"/>
  <c r="L39" i="53"/>
  <c r="H39" i="53"/>
  <c r="U38" i="53"/>
  <c r="R38" i="53"/>
  <c r="L38" i="53"/>
  <c r="H38" i="53"/>
  <c r="U37" i="53"/>
  <c r="R37" i="53"/>
  <c r="L37" i="53"/>
  <c r="H37" i="53"/>
  <c r="U36" i="53"/>
  <c r="R36" i="53"/>
  <c r="L36" i="53"/>
  <c r="H36" i="53"/>
  <c r="U35" i="53"/>
  <c r="R35" i="53"/>
  <c r="L35" i="53"/>
  <c r="H35" i="53"/>
  <c r="U34" i="53"/>
  <c r="R34" i="53"/>
  <c r="L34" i="53"/>
  <c r="H34" i="53"/>
  <c r="U33" i="53"/>
  <c r="R33" i="53"/>
  <c r="L33" i="53"/>
  <c r="H33" i="53"/>
  <c r="U32" i="53"/>
  <c r="R32" i="53"/>
  <c r="L32" i="53"/>
  <c r="H32" i="53"/>
  <c r="U31" i="53"/>
  <c r="R31" i="53"/>
  <c r="L31" i="53"/>
  <c r="H31" i="53"/>
  <c r="U30" i="53"/>
  <c r="R30" i="53"/>
  <c r="L30" i="53"/>
  <c r="H30" i="53"/>
  <c r="U29" i="53"/>
  <c r="R29" i="53"/>
  <c r="L29" i="53"/>
  <c r="H29" i="53"/>
  <c r="U28" i="53"/>
  <c r="R28" i="53"/>
  <c r="L28" i="53"/>
  <c r="H28" i="53"/>
  <c r="U27" i="53"/>
  <c r="R27" i="53"/>
  <c r="L27" i="53"/>
  <c r="H27" i="53"/>
  <c r="U26" i="53"/>
  <c r="R26" i="53"/>
  <c r="L26" i="53"/>
  <c r="H26" i="53"/>
  <c r="V26" i="53" s="1"/>
  <c r="X26" i="53" s="1"/>
  <c r="U25" i="53"/>
  <c r="R25" i="53"/>
  <c r="L25" i="53"/>
  <c r="H25" i="53"/>
  <c r="U24" i="53"/>
  <c r="R24" i="53"/>
  <c r="L24" i="53"/>
  <c r="H24" i="53"/>
  <c r="U23" i="53"/>
  <c r="R23" i="53"/>
  <c r="L23" i="53"/>
  <c r="H23" i="53"/>
  <c r="U22" i="53"/>
  <c r="R22" i="53"/>
  <c r="L22" i="53"/>
  <c r="H22" i="53"/>
  <c r="U21" i="53"/>
  <c r="R21" i="53"/>
  <c r="L21" i="53"/>
  <c r="H21" i="53"/>
  <c r="U20" i="53"/>
  <c r="R20" i="53"/>
  <c r="L20" i="53"/>
  <c r="H20" i="53"/>
  <c r="U19" i="53"/>
  <c r="R19" i="53"/>
  <c r="L19" i="53"/>
  <c r="H19" i="53"/>
  <c r="U18" i="53"/>
  <c r="R18" i="53"/>
  <c r="L18" i="53"/>
  <c r="H18" i="53"/>
  <c r="U17" i="53"/>
  <c r="R17" i="53"/>
  <c r="L17" i="53"/>
  <c r="H17" i="53"/>
  <c r="U16" i="53"/>
  <c r="R16" i="53"/>
  <c r="L16" i="53"/>
  <c r="H16" i="53"/>
  <c r="U15" i="53"/>
  <c r="R15" i="53"/>
  <c r="L15" i="53"/>
  <c r="H15" i="53"/>
  <c r="U14" i="53"/>
  <c r="R14" i="53"/>
  <c r="L14" i="53"/>
  <c r="H14" i="53"/>
  <c r="U13" i="53"/>
  <c r="R13" i="53"/>
  <c r="L13" i="53"/>
  <c r="H13" i="53"/>
  <c r="U12" i="53"/>
  <c r="R12" i="53"/>
  <c r="L12" i="53"/>
  <c r="H12" i="53"/>
  <c r="U11" i="53"/>
  <c r="R11" i="53"/>
  <c r="L11" i="53"/>
  <c r="H11" i="53"/>
  <c r="U10" i="53"/>
  <c r="R10" i="53"/>
  <c r="L10" i="53"/>
  <c r="H10" i="53"/>
  <c r="U9" i="53"/>
  <c r="R9" i="53"/>
  <c r="L9" i="53"/>
  <c r="H9" i="53"/>
  <c r="V186" i="53" l="1"/>
  <c r="X186" i="53" s="1"/>
  <c r="V185" i="53"/>
  <c r="X185" i="53" s="1"/>
  <c r="V179" i="53"/>
  <c r="X179" i="53" s="1"/>
  <c r="V166" i="53"/>
  <c r="X166" i="53" s="1"/>
  <c r="V55" i="53"/>
  <c r="X55" i="53" s="1"/>
  <c r="V81" i="53"/>
  <c r="X81" i="53" s="1"/>
  <c r="V80" i="53"/>
  <c r="X80" i="53" s="1"/>
  <c r="V75" i="53"/>
  <c r="X75" i="53" s="1"/>
  <c r="V44" i="53"/>
  <c r="X44" i="53" s="1"/>
  <c r="V43" i="53"/>
  <c r="X43" i="53" s="1"/>
  <c r="V37" i="53"/>
  <c r="X37" i="53" s="1"/>
  <c r="V29" i="53"/>
  <c r="X29" i="53" s="1"/>
  <c r="V28" i="53"/>
  <c r="X28" i="53" s="1"/>
  <c r="V27" i="53"/>
  <c r="X27" i="53" s="1"/>
  <c r="V20" i="53"/>
  <c r="X20" i="53" s="1"/>
  <c r="V18" i="53"/>
  <c r="X18" i="53" s="1"/>
  <c r="V17" i="53"/>
  <c r="X17" i="53" s="1"/>
  <c r="V16" i="53"/>
  <c r="X16" i="53" s="1"/>
  <c r="V41" i="53"/>
  <c r="X41" i="53" s="1"/>
  <c r="V25" i="53"/>
  <c r="X25" i="53" s="1"/>
  <c r="V21" i="53"/>
  <c r="X21" i="53" s="1"/>
  <c r="V9" i="53"/>
  <c r="X9" i="53" s="1"/>
  <c r="V10" i="53"/>
  <c r="X10" i="53" s="1"/>
  <c r="V11" i="53"/>
  <c r="X11" i="53" s="1"/>
  <c r="V12" i="53"/>
  <c r="X12" i="53" s="1"/>
  <c r="V33" i="53"/>
  <c r="X33" i="53" s="1"/>
  <c r="V34" i="53"/>
  <c r="X34" i="53" s="1"/>
  <c r="V35" i="53"/>
  <c r="X35" i="53" s="1"/>
  <c r="V36" i="53"/>
  <c r="X36" i="53" s="1"/>
  <c r="V49" i="53"/>
  <c r="X49" i="53" s="1"/>
  <c r="V50" i="53"/>
  <c r="X50" i="53" s="1"/>
  <c r="V51" i="53"/>
  <c r="X51" i="53" s="1"/>
  <c r="V52" i="53"/>
  <c r="X52" i="53" s="1"/>
  <c r="V54" i="53"/>
  <c r="X54" i="53" s="1"/>
  <c r="V69" i="53"/>
  <c r="X69" i="53" s="1"/>
  <c r="V70" i="53"/>
  <c r="X70" i="53" s="1"/>
  <c r="V71" i="53"/>
  <c r="X71" i="53" s="1"/>
  <c r="V72" i="53"/>
  <c r="X72" i="53" s="1"/>
  <c r="V74" i="53"/>
  <c r="X74" i="53" s="1"/>
  <c r="V87" i="53"/>
  <c r="X87" i="53" s="1"/>
  <c r="V89" i="53"/>
  <c r="X89" i="53" s="1"/>
  <c r="V90" i="53"/>
  <c r="X90" i="53" s="1"/>
  <c r="V103" i="53"/>
  <c r="X103" i="53" s="1"/>
  <c r="V104" i="53"/>
  <c r="X104" i="53" s="1"/>
  <c r="V105" i="53"/>
  <c r="X105" i="53" s="1"/>
  <c r="V106" i="53"/>
  <c r="X106" i="53" s="1"/>
  <c r="V108" i="53"/>
  <c r="X108" i="53" s="1"/>
  <c r="V116" i="53"/>
  <c r="X116" i="53" s="1"/>
  <c r="V117" i="53"/>
  <c r="X117" i="53" s="1"/>
  <c r="V125" i="53"/>
  <c r="X125" i="53" s="1"/>
  <c r="V126" i="53"/>
  <c r="X126" i="53" s="1"/>
  <c r="V134" i="53"/>
  <c r="X134" i="53" s="1"/>
  <c r="V135" i="53"/>
  <c r="X135" i="53" s="1"/>
  <c r="V143" i="53"/>
  <c r="X143" i="53" s="1"/>
  <c r="V144" i="53"/>
  <c r="X144" i="53" s="1"/>
  <c r="V151" i="53"/>
  <c r="X151" i="53" s="1"/>
  <c r="V152" i="53"/>
  <c r="X152" i="53" s="1"/>
  <c r="V160" i="53"/>
  <c r="X160" i="53" s="1"/>
  <c r="V161" i="53"/>
  <c r="X161" i="53" s="1"/>
  <c r="V171" i="53"/>
  <c r="X171" i="53" s="1"/>
  <c r="V172" i="53"/>
  <c r="X172" i="53" s="1"/>
  <c r="V192" i="53"/>
  <c r="X192" i="53" s="1"/>
  <c r="V193" i="53"/>
  <c r="X193" i="53" s="1"/>
  <c r="V194" i="53"/>
  <c r="X194" i="53" s="1"/>
  <c r="V195" i="53"/>
  <c r="X195" i="53" s="1"/>
  <c r="R200" i="53"/>
  <c r="V196" i="53"/>
  <c r="X196" i="53" s="1"/>
  <c r="V13" i="53"/>
  <c r="X13" i="53" s="1"/>
  <c r="V14" i="53"/>
  <c r="X14" i="53" s="1"/>
  <c r="V15" i="53"/>
  <c r="X15" i="53" s="1"/>
  <c r="V22" i="53"/>
  <c r="X22" i="53" s="1"/>
  <c r="V23" i="53"/>
  <c r="X23" i="53" s="1"/>
  <c r="V24" i="53"/>
  <c r="X24" i="53" s="1"/>
  <c r="V30" i="53"/>
  <c r="X30" i="53" s="1"/>
  <c r="V31" i="53"/>
  <c r="X31" i="53" s="1"/>
  <c r="V32" i="53"/>
  <c r="X32" i="53" s="1"/>
  <c r="V38" i="53"/>
  <c r="X38" i="53" s="1"/>
  <c r="V39" i="53"/>
  <c r="X39" i="53" s="1"/>
  <c r="V40" i="53"/>
  <c r="X40" i="53" s="1"/>
  <c r="V46" i="53"/>
  <c r="X46" i="53" s="1"/>
  <c r="V47" i="53"/>
  <c r="X47" i="53" s="1"/>
  <c r="V48" i="53"/>
  <c r="X48" i="53" s="1"/>
  <c r="V56" i="53"/>
  <c r="X56" i="53" s="1"/>
  <c r="V57" i="53"/>
  <c r="X57" i="53" s="1"/>
  <c r="V58" i="53"/>
  <c r="X58" i="53" s="1"/>
  <c r="V65" i="53"/>
  <c r="X65" i="53" s="1"/>
  <c r="V66" i="53"/>
  <c r="X66" i="53" s="1"/>
  <c r="V68" i="53"/>
  <c r="X68" i="53" s="1"/>
  <c r="V76" i="53"/>
  <c r="X76" i="53" s="1"/>
  <c r="V77" i="53"/>
  <c r="X77" i="53" s="1"/>
  <c r="V78" i="53"/>
  <c r="X78" i="53" s="1"/>
  <c r="V84" i="53"/>
  <c r="X84" i="53" s="1"/>
  <c r="V85" i="53"/>
  <c r="X85" i="53" s="1"/>
  <c r="V86" i="53"/>
  <c r="X86" i="53" s="1"/>
  <c r="V92" i="53"/>
  <c r="X92" i="53" s="1"/>
  <c r="V93" i="53"/>
  <c r="X93" i="53" s="1"/>
  <c r="V94" i="53"/>
  <c r="X94" i="53" s="1"/>
  <c r="V100" i="53"/>
  <c r="X100" i="53" s="1"/>
  <c r="V101" i="53"/>
  <c r="X101" i="53" s="1"/>
  <c r="V102" i="53"/>
  <c r="X102" i="53" s="1"/>
  <c r="V110" i="53"/>
  <c r="X110" i="53" s="1"/>
  <c r="V111" i="53"/>
  <c r="X111" i="53" s="1"/>
  <c r="V115" i="53"/>
  <c r="X115" i="53" s="1"/>
  <c r="V120" i="53"/>
  <c r="X120" i="53" s="1"/>
  <c r="V124" i="53"/>
  <c r="X124" i="53" s="1"/>
  <c r="V128" i="53"/>
  <c r="X128" i="53" s="1"/>
  <c r="V133" i="53"/>
  <c r="X133" i="53" s="1"/>
  <c r="V137" i="53"/>
  <c r="X137" i="53" s="1"/>
  <c r="V142" i="53"/>
  <c r="X142" i="53" s="1"/>
  <c r="V146" i="53"/>
  <c r="X146" i="53" s="1"/>
  <c r="V150" i="53"/>
  <c r="X150" i="53" s="1"/>
  <c r="V154" i="53"/>
  <c r="X154" i="53" s="1"/>
  <c r="V159" i="53"/>
  <c r="X159" i="53" s="1"/>
  <c r="V163" i="53"/>
  <c r="X163" i="53" s="1"/>
  <c r="V164" i="53"/>
  <c r="X164" i="53" s="1"/>
  <c r="V168" i="53"/>
  <c r="X168" i="53" s="1"/>
  <c r="V169" i="53"/>
  <c r="X169" i="53" s="1"/>
  <c r="V170" i="53"/>
  <c r="X170" i="53" s="1"/>
  <c r="V174" i="53"/>
  <c r="X174" i="53" s="1"/>
  <c r="V175" i="53"/>
  <c r="X175" i="53" s="1"/>
  <c r="V180" i="53"/>
  <c r="X180" i="53" s="1"/>
  <c r="V181" i="53"/>
  <c r="X181" i="53" s="1"/>
  <c r="V182" i="53"/>
  <c r="X182" i="53" s="1"/>
  <c r="V188" i="53"/>
  <c r="X188" i="53" s="1"/>
  <c r="V189" i="53"/>
  <c r="X189" i="53" s="1"/>
  <c r="V190" i="53"/>
  <c r="X190" i="53" s="1"/>
  <c r="V197" i="53"/>
  <c r="X197" i="53" s="1"/>
  <c r="D200" i="53"/>
  <c r="V19" i="53"/>
  <c r="X19" i="53" s="1"/>
  <c r="W9" i="43"/>
  <c r="W10" i="43"/>
  <c r="W11" i="43"/>
  <c r="W12" i="43"/>
  <c r="W13" i="43"/>
  <c r="W14" i="43"/>
  <c r="W15" i="43"/>
  <c r="W16" i="43"/>
  <c r="W17" i="43"/>
  <c r="W18" i="43"/>
  <c r="W19" i="43"/>
  <c r="W20" i="43"/>
  <c r="W21" i="43"/>
  <c r="W22" i="43"/>
  <c r="W23" i="43"/>
  <c r="W24" i="43"/>
  <c r="W25" i="43"/>
  <c r="W26" i="43"/>
  <c r="W27" i="43"/>
  <c r="W28" i="43"/>
  <c r="W29" i="43"/>
  <c r="W30" i="43"/>
  <c r="W31" i="43"/>
  <c r="W32" i="43"/>
  <c r="W33" i="43"/>
  <c r="W34" i="43"/>
  <c r="W35" i="43"/>
  <c r="W36" i="43"/>
  <c r="W37" i="43"/>
  <c r="W38" i="43"/>
  <c r="W39" i="43"/>
  <c r="W40" i="43"/>
  <c r="W41" i="43"/>
  <c r="W42" i="43"/>
  <c r="W43" i="43"/>
  <c r="W44" i="43"/>
  <c r="W45" i="43"/>
  <c r="W46" i="43"/>
  <c r="W47" i="43"/>
  <c r="W48" i="43"/>
  <c r="W49" i="43"/>
  <c r="W50" i="43"/>
  <c r="W51" i="43"/>
  <c r="W52" i="43"/>
  <c r="W53" i="43"/>
  <c r="W54" i="43"/>
  <c r="W55" i="43"/>
  <c r="W56" i="43"/>
  <c r="W57" i="43"/>
  <c r="W58" i="43"/>
  <c r="W59" i="43"/>
  <c r="W60" i="43"/>
  <c r="W62" i="43"/>
  <c r="W63" i="43"/>
  <c r="W64" i="43"/>
  <c r="W65" i="43"/>
  <c r="W66" i="43"/>
  <c r="W67" i="43"/>
  <c r="W68" i="43"/>
  <c r="W69" i="43"/>
  <c r="W70" i="43"/>
  <c r="W71" i="43"/>
  <c r="W72" i="43"/>
  <c r="W73" i="43"/>
  <c r="W74" i="43"/>
  <c r="W75" i="43"/>
  <c r="W76" i="43"/>
  <c r="W77" i="43"/>
  <c r="W78" i="43"/>
  <c r="W79" i="43"/>
  <c r="W80" i="43"/>
  <c r="W81" i="43"/>
  <c r="W82" i="43"/>
  <c r="W83" i="43"/>
  <c r="W84" i="43"/>
  <c r="W85" i="43"/>
  <c r="W86" i="43"/>
  <c r="W87" i="43"/>
  <c r="W88" i="43"/>
  <c r="W89" i="43"/>
  <c r="W90" i="43"/>
  <c r="W91" i="43"/>
  <c r="W92" i="43"/>
  <c r="W93" i="43"/>
  <c r="W94" i="43"/>
  <c r="W95" i="43"/>
  <c r="W96" i="43"/>
  <c r="W97" i="43"/>
  <c r="W98" i="43"/>
  <c r="W99" i="43"/>
  <c r="W100" i="43"/>
  <c r="W101" i="43"/>
  <c r="W102" i="43"/>
  <c r="W103" i="43"/>
  <c r="W104" i="43"/>
  <c r="W105" i="43"/>
  <c r="W106" i="43"/>
  <c r="W107" i="43"/>
  <c r="W108" i="43"/>
  <c r="W109" i="43"/>
  <c r="W110" i="43"/>
  <c r="W111" i="43"/>
  <c r="W112" i="43"/>
  <c r="W113" i="43"/>
  <c r="W114" i="43"/>
  <c r="W115" i="43"/>
  <c r="W116" i="43"/>
  <c r="W117" i="43"/>
  <c r="W118" i="43"/>
  <c r="W119" i="43"/>
  <c r="W120" i="43"/>
  <c r="W121" i="43"/>
  <c r="W122" i="43"/>
  <c r="W123" i="43"/>
  <c r="W124" i="43"/>
  <c r="W125" i="43"/>
  <c r="W126" i="43"/>
  <c r="W127" i="43"/>
  <c r="W128" i="43"/>
  <c r="W129" i="43"/>
  <c r="W130" i="43"/>
  <c r="W131" i="43"/>
  <c r="W132" i="43"/>
  <c r="W133" i="43"/>
  <c r="W134" i="43"/>
  <c r="W135" i="43"/>
  <c r="W136" i="43"/>
  <c r="W137" i="43"/>
  <c r="W138" i="43"/>
  <c r="W139" i="43"/>
  <c r="W140" i="43"/>
  <c r="V9" i="43"/>
  <c r="V10" i="43"/>
  <c r="V11" i="43"/>
  <c r="V12" i="43"/>
  <c r="V13" i="43"/>
  <c r="V14" i="43"/>
  <c r="V15" i="43"/>
  <c r="V16" i="43"/>
  <c r="V17" i="43"/>
  <c r="V18" i="43"/>
  <c r="V19" i="43"/>
  <c r="V20" i="43"/>
  <c r="V21" i="43"/>
  <c r="V22" i="43"/>
  <c r="V23" i="43"/>
  <c r="V24" i="43"/>
  <c r="V25" i="43"/>
  <c r="V26" i="43"/>
  <c r="V27" i="43"/>
  <c r="V28" i="43"/>
  <c r="V29" i="43"/>
  <c r="V30" i="43"/>
  <c r="V31" i="43"/>
  <c r="V32" i="43"/>
  <c r="V33" i="43"/>
  <c r="V34" i="43"/>
  <c r="V35" i="43"/>
  <c r="V36" i="43"/>
  <c r="V37" i="43"/>
  <c r="V38" i="43"/>
  <c r="V39" i="43"/>
  <c r="V40" i="43"/>
  <c r="V41" i="43"/>
  <c r="V42" i="43"/>
  <c r="V43" i="43"/>
  <c r="V44" i="43"/>
  <c r="V45" i="43"/>
  <c r="V46" i="43"/>
  <c r="V47" i="43"/>
  <c r="V48" i="43"/>
  <c r="V49" i="43"/>
  <c r="V50" i="43"/>
  <c r="V51" i="43"/>
  <c r="V52" i="43"/>
  <c r="V53" i="43"/>
  <c r="V54" i="43"/>
  <c r="V55" i="43"/>
  <c r="V56" i="43"/>
  <c r="V57" i="43"/>
  <c r="V58" i="43"/>
  <c r="V59" i="43"/>
  <c r="V60" i="43"/>
  <c r="V62" i="43"/>
  <c r="V63" i="43"/>
  <c r="V64" i="43"/>
  <c r="V65" i="43"/>
  <c r="V66" i="43"/>
  <c r="V67" i="43"/>
  <c r="V68" i="43"/>
  <c r="V69" i="43"/>
  <c r="V70" i="43"/>
  <c r="V71" i="43"/>
  <c r="V72" i="43"/>
  <c r="V73" i="43"/>
  <c r="V74" i="43"/>
  <c r="V75" i="43"/>
  <c r="V76" i="43"/>
  <c r="V77" i="43"/>
  <c r="V78" i="43"/>
  <c r="V79" i="43"/>
  <c r="V80" i="43"/>
  <c r="V81" i="43"/>
  <c r="V82" i="43"/>
  <c r="V83" i="43"/>
  <c r="V84" i="43"/>
  <c r="V85" i="43"/>
  <c r="V86" i="43"/>
  <c r="V87" i="43"/>
  <c r="V88" i="43"/>
  <c r="V89" i="43"/>
  <c r="V90" i="43"/>
  <c r="V91" i="43"/>
  <c r="V92" i="43"/>
  <c r="V93" i="43"/>
  <c r="V94" i="43"/>
  <c r="V95" i="43"/>
  <c r="V96" i="43"/>
  <c r="V97" i="43"/>
  <c r="V98" i="43"/>
  <c r="V99" i="43"/>
  <c r="V100" i="43"/>
  <c r="V101" i="43"/>
  <c r="V102" i="43"/>
  <c r="V103" i="43"/>
  <c r="V104" i="43"/>
  <c r="V105" i="43"/>
  <c r="V106" i="43"/>
  <c r="V107" i="43"/>
  <c r="V108" i="43"/>
  <c r="V109" i="43"/>
  <c r="V110" i="43"/>
  <c r="V111" i="43"/>
  <c r="V112" i="43"/>
  <c r="V113" i="43"/>
  <c r="V114" i="43"/>
  <c r="V115" i="43"/>
  <c r="V116" i="43"/>
  <c r="V117" i="43"/>
  <c r="V118" i="43"/>
  <c r="V119" i="43"/>
  <c r="V120" i="43"/>
  <c r="V121" i="43"/>
  <c r="V122" i="43"/>
  <c r="V123" i="43"/>
  <c r="V124" i="43"/>
  <c r="V125" i="43"/>
  <c r="V126" i="43"/>
  <c r="V127" i="43"/>
  <c r="V128" i="43"/>
  <c r="V129" i="43"/>
  <c r="V130" i="43"/>
  <c r="V131" i="43"/>
  <c r="V132" i="43"/>
  <c r="V133" i="43"/>
  <c r="V134" i="43"/>
  <c r="V135" i="43"/>
  <c r="V136" i="43"/>
  <c r="V137" i="43"/>
  <c r="V138" i="43"/>
  <c r="V139" i="43"/>
  <c r="V140" i="43"/>
  <c r="U9" i="43"/>
  <c r="U10" i="43"/>
  <c r="U11" i="43"/>
  <c r="U12" i="43"/>
  <c r="U13" i="43"/>
  <c r="U14" i="43"/>
  <c r="U15" i="43"/>
  <c r="U16" i="43"/>
  <c r="U17" i="43"/>
  <c r="U18" i="43"/>
  <c r="U19" i="43"/>
  <c r="U20" i="43"/>
  <c r="U21" i="43"/>
  <c r="U22" i="43"/>
  <c r="U23" i="43"/>
  <c r="U24" i="43"/>
  <c r="U25" i="43"/>
  <c r="U26" i="43"/>
  <c r="U27" i="43"/>
  <c r="U28" i="43"/>
  <c r="U29" i="43"/>
  <c r="U30" i="43"/>
  <c r="U31" i="43"/>
  <c r="U32" i="43"/>
  <c r="U33" i="43"/>
  <c r="U34" i="43"/>
  <c r="U35" i="43"/>
  <c r="U36" i="43"/>
  <c r="U37" i="43"/>
  <c r="U38" i="43"/>
  <c r="U39" i="43"/>
  <c r="U40" i="43"/>
  <c r="U41" i="43"/>
  <c r="U42" i="43"/>
  <c r="U43" i="43"/>
  <c r="U44" i="43"/>
  <c r="U45" i="43"/>
  <c r="U46" i="43"/>
  <c r="U47" i="43"/>
  <c r="U48" i="43"/>
  <c r="U49" i="43"/>
  <c r="U50" i="43"/>
  <c r="U51" i="43"/>
  <c r="U52" i="43"/>
  <c r="U53" i="43"/>
  <c r="U54" i="43"/>
  <c r="U55" i="43"/>
  <c r="U56" i="43"/>
  <c r="U57" i="43"/>
  <c r="U58" i="43"/>
  <c r="U59" i="43"/>
  <c r="U60" i="43"/>
  <c r="U62" i="43"/>
  <c r="U63" i="43"/>
  <c r="U64" i="43"/>
  <c r="U65" i="43"/>
  <c r="U66" i="43"/>
  <c r="U67" i="43"/>
  <c r="U68" i="43"/>
  <c r="U69" i="43"/>
  <c r="U70" i="43"/>
  <c r="U71" i="43"/>
  <c r="U72" i="43"/>
  <c r="U73" i="43"/>
  <c r="U74" i="43"/>
  <c r="U75" i="43"/>
  <c r="U76" i="43"/>
  <c r="U77" i="43"/>
  <c r="U78" i="43"/>
  <c r="U79" i="43"/>
  <c r="U80" i="43"/>
  <c r="U81" i="43"/>
  <c r="U82" i="43"/>
  <c r="U83" i="43"/>
  <c r="U84" i="43"/>
  <c r="U85" i="43"/>
  <c r="U86" i="43"/>
  <c r="U87" i="43"/>
  <c r="U88" i="43"/>
  <c r="U89" i="43"/>
  <c r="U90" i="43"/>
  <c r="U91" i="43"/>
  <c r="U92" i="43"/>
  <c r="U93" i="43"/>
  <c r="U94" i="43"/>
  <c r="U95" i="43"/>
  <c r="U96" i="43"/>
  <c r="U97" i="43"/>
  <c r="U98" i="43"/>
  <c r="U99" i="43"/>
  <c r="U100" i="43"/>
  <c r="U101" i="43"/>
  <c r="U102" i="43"/>
  <c r="U103" i="43"/>
  <c r="U104" i="43"/>
  <c r="U105" i="43"/>
  <c r="U106" i="43"/>
  <c r="U107" i="43"/>
  <c r="U108" i="43"/>
  <c r="U109" i="43"/>
  <c r="U110" i="43"/>
  <c r="U111" i="43"/>
  <c r="U112" i="43"/>
  <c r="U113" i="43"/>
  <c r="U114" i="43"/>
  <c r="U115" i="43"/>
  <c r="U116" i="43"/>
  <c r="U117" i="43"/>
  <c r="U118" i="43"/>
  <c r="U119" i="43"/>
  <c r="U120" i="43"/>
  <c r="U121" i="43"/>
  <c r="U122" i="43"/>
  <c r="U123" i="43"/>
  <c r="U124" i="43"/>
  <c r="U125" i="43"/>
  <c r="U126" i="43"/>
  <c r="U127" i="43"/>
  <c r="U128" i="43"/>
  <c r="U129" i="43"/>
  <c r="U130" i="43"/>
  <c r="U131" i="43"/>
  <c r="U132" i="43"/>
  <c r="U133" i="43"/>
  <c r="U134" i="43"/>
  <c r="U135" i="43"/>
  <c r="U136" i="43"/>
  <c r="U137" i="43"/>
  <c r="U138" i="43"/>
  <c r="U139" i="43"/>
  <c r="U140" i="43"/>
  <c r="T9" i="43"/>
  <c r="T10" i="43"/>
  <c r="T11" i="43"/>
  <c r="T12" i="43"/>
  <c r="T13" i="43"/>
  <c r="T14" i="43"/>
  <c r="T15" i="43"/>
  <c r="T16" i="43"/>
  <c r="T17" i="43"/>
  <c r="T18" i="43"/>
  <c r="T19" i="43"/>
  <c r="T20" i="43"/>
  <c r="T21" i="43"/>
  <c r="T22" i="43"/>
  <c r="T23" i="43"/>
  <c r="T24" i="43"/>
  <c r="T25" i="43"/>
  <c r="T26" i="43"/>
  <c r="T27" i="43"/>
  <c r="T28" i="43"/>
  <c r="T29" i="43"/>
  <c r="T30" i="43"/>
  <c r="T31" i="43"/>
  <c r="T32" i="43"/>
  <c r="T33" i="43"/>
  <c r="T34" i="43"/>
  <c r="T35" i="43"/>
  <c r="T36" i="43"/>
  <c r="T37" i="43"/>
  <c r="T38" i="43"/>
  <c r="T39" i="43"/>
  <c r="T40" i="43"/>
  <c r="T41" i="43"/>
  <c r="T42" i="43"/>
  <c r="T43" i="43"/>
  <c r="T44" i="43"/>
  <c r="T45" i="43"/>
  <c r="T46" i="43"/>
  <c r="T47" i="43"/>
  <c r="T48" i="43"/>
  <c r="T49" i="43"/>
  <c r="T50" i="43"/>
  <c r="T51" i="43"/>
  <c r="T52" i="43"/>
  <c r="T53" i="43"/>
  <c r="T54" i="43"/>
  <c r="T55" i="43"/>
  <c r="T56" i="43"/>
  <c r="T57" i="43"/>
  <c r="T58" i="43"/>
  <c r="T59" i="43"/>
  <c r="T60" i="43"/>
  <c r="T62" i="43"/>
  <c r="T63" i="43"/>
  <c r="T64" i="43"/>
  <c r="T65" i="43"/>
  <c r="T66" i="43"/>
  <c r="T67" i="43"/>
  <c r="T68" i="43"/>
  <c r="T69" i="43"/>
  <c r="T70" i="43"/>
  <c r="T71" i="43"/>
  <c r="T72" i="43"/>
  <c r="T73" i="43"/>
  <c r="T74" i="43"/>
  <c r="T75" i="43"/>
  <c r="T76" i="43"/>
  <c r="T77" i="43"/>
  <c r="T78" i="43"/>
  <c r="T79" i="43"/>
  <c r="T80" i="43"/>
  <c r="T81" i="43"/>
  <c r="T82" i="43"/>
  <c r="T83" i="43"/>
  <c r="T84" i="43"/>
  <c r="T85" i="43"/>
  <c r="T86" i="43"/>
  <c r="T87" i="43"/>
  <c r="T88" i="43"/>
  <c r="T89" i="43"/>
  <c r="T90" i="43"/>
  <c r="T91" i="43"/>
  <c r="T92" i="43"/>
  <c r="T93" i="43"/>
  <c r="T94" i="43"/>
  <c r="T95" i="43"/>
  <c r="T96" i="43"/>
  <c r="T97" i="43"/>
  <c r="T98" i="43"/>
  <c r="T99" i="43"/>
  <c r="T100" i="43"/>
  <c r="T101" i="43"/>
  <c r="T102" i="43"/>
  <c r="T103" i="43"/>
  <c r="T104" i="43"/>
  <c r="T105" i="43"/>
  <c r="T106" i="43"/>
  <c r="T107" i="43"/>
  <c r="T108" i="43"/>
  <c r="T109" i="43"/>
  <c r="T110" i="43"/>
  <c r="T111" i="43"/>
  <c r="T112" i="43"/>
  <c r="T113" i="43"/>
  <c r="T114" i="43"/>
  <c r="T115" i="43"/>
  <c r="T116" i="43"/>
  <c r="T117" i="43"/>
  <c r="T118" i="43"/>
  <c r="T119" i="43"/>
  <c r="T120" i="43"/>
  <c r="T121" i="43"/>
  <c r="T122" i="43"/>
  <c r="T123" i="43"/>
  <c r="T124" i="43"/>
  <c r="T125" i="43"/>
  <c r="T126" i="43"/>
  <c r="T127" i="43"/>
  <c r="T128" i="43"/>
  <c r="T129" i="43"/>
  <c r="T130" i="43"/>
  <c r="T131" i="43"/>
  <c r="T132" i="43"/>
  <c r="T133" i="43"/>
  <c r="T134" i="43"/>
  <c r="T135" i="43"/>
  <c r="T136" i="43"/>
  <c r="T137" i="43"/>
  <c r="T138" i="43"/>
  <c r="T139" i="43"/>
  <c r="T140" i="43"/>
  <c r="S9" i="43"/>
  <c r="S10" i="43"/>
  <c r="S11" i="43"/>
  <c r="S12" i="43"/>
  <c r="S13" i="43"/>
  <c r="S14" i="43"/>
  <c r="S15" i="43"/>
  <c r="S16" i="43"/>
  <c r="S17" i="43"/>
  <c r="S18" i="43"/>
  <c r="S19" i="43"/>
  <c r="S20" i="43"/>
  <c r="S21" i="43"/>
  <c r="S22" i="43"/>
  <c r="S23" i="43"/>
  <c r="S24" i="43"/>
  <c r="S25" i="43"/>
  <c r="S26" i="43"/>
  <c r="S27" i="43"/>
  <c r="S28" i="43"/>
  <c r="S29" i="43"/>
  <c r="S30" i="43"/>
  <c r="S31" i="43"/>
  <c r="S32" i="43"/>
  <c r="S33" i="43"/>
  <c r="S34" i="43"/>
  <c r="S35" i="43"/>
  <c r="S36" i="43"/>
  <c r="S37" i="43"/>
  <c r="S38" i="43"/>
  <c r="S39" i="43"/>
  <c r="S40" i="43"/>
  <c r="S41" i="43"/>
  <c r="S42" i="43"/>
  <c r="S43" i="43"/>
  <c r="S44" i="43"/>
  <c r="S45" i="43"/>
  <c r="S46" i="43"/>
  <c r="S47" i="43"/>
  <c r="S48" i="43"/>
  <c r="S49" i="43"/>
  <c r="S50" i="43"/>
  <c r="S51" i="43"/>
  <c r="S52" i="43"/>
  <c r="S53" i="43"/>
  <c r="S54" i="43"/>
  <c r="S55" i="43"/>
  <c r="S56" i="43"/>
  <c r="S57" i="43"/>
  <c r="S58" i="43"/>
  <c r="S59" i="43"/>
  <c r="S60" i="43"/>
  <c r="S62" i="43"/>
  <c r="S63" i="43"/>
  <c r="S64" i="43"/>
  <c r="S65" i="43"/>
  <c r="S66" i="43"/>
  <c r="S67" i="43"/>
  <c r="S68" i="43"/>
  <c r="S69" i="43"/>
  <c r="S70" i="43"/>
  <c r="S71" i="43"/>
  <c r="S72" i="43"/>
  <c r="S73" i="43"/>
  <c r="S74" i="43"/>
  <c r="S75" i="43"/>
  <c r="S76" i="43"/>
  <c r="S77" i="43"/>
  <c r="S78" i="43"/>
  <c r="S79" i="43"/>
  <c r="S80" i="43"/>
  <c r="S81" i="43"/>
  <c r="S82" i="43"/>
  <c r="S83" i="43"/>
  <c r="S84" i="43"/>
  <c r="S85" i="43"/>
  <c r="S86" i="43"/>
  <c r="S87" i="43"/>
  <c r="S88" i="43"/>
  <c r="S89" i="43"/>
  <c r="S90" i="43"/>
  <c r="S91" i="43"/>
  <c r="S92" i="43"/>
  <c r="S93" i="43"/>
  <c r="S94" i="43"/>
  <c r="S95" i="43"/>
  <c r="S96" i="43"/>
  <c r="S97" i="43"/>
  <c r="S98" i="43"/>
  <c r="S99" i="43"/>
  <c r="S100" i="43"/>
  <c r="S101" i="43"/>
  <c r="S102" i="43"/>
  <c r="S103" i="43"/>
  <c r="S104" i="43"/>
  <c r="S105" i="43"/>
  <c r="S106" i="43"/>
  <c r="S107" i="43"/>
  <c r="S108" i="43"/>
  <c r="S109" i="43"/>
  <c r="S110" i="43"/>
  <c r="S111" i="43"/>
  <c r="S112" i="43"/>
  <c r="S113" i="43"/>
  <c r="S114" i="43"/>
  <c r="S115" i="43"/>
  <c r="S116" i="43"/>
  <c r="S117" i="43"/>
  <c r="S118" i="43"/>
  <c r="S119" i="43"/>
  <c r="S120" i="43"/>
  <c r="S121" i="43"/>
  <c r="S122" i="43"/>
  <c r="S123" i="43"/>
  <c r="S124" i="43"/>
  <c r="S125" i="43"/>
  <c r="S126" i="43"/>
  <c r="S127" i="43"/>
  <c r="S128" i="43"/>
  <c r="S129" i="43"/>
  <c r="S130" i="43"/>
  <c r="S131" i="43"/>
  <c r="S132" i="43"/>
  <c r="S133" i="43"/>
  <c r="S134" i="43"/>
  <c r="S135" i="43"/>
  <c r="S136" i="43"/>
  <c r="S137" i="43"/>
  <c r="S138" i="43"/>
  <c r="S139" i="43"/>
  <c r="S140" i="43"/>
  <c r="R9" i="43"/>
  <c r="R10" i="43"/>
  <c r="R11" i="43"/>
  <c r="R12" i="43"/>
  <c r="R13" i="43"/>
  <c r="R14" i="43"/>
  <c r="R15" i="43"/>
  <c r="R16" i="43"/>
  <c r="R17" i="43"/>
  <c r="R18" i="43"/>
  <c r="R19" i="43"/>
  <c r="R20" i="43"/>
  <c r="R21" i="43"/>
  <c r="R22" i="43"/>
  <c r="R23" i="43"/>
  <c r="R24" i="43"/>
  <c r="R25" i="43"/>
  <c r="R26" i="43"/>
  <c r="R27" i="43"/>
  <c r="R28" i="43"/>
  <c r="R29" i="43"/>
  <c r="R30" i="43"/>
  <c r="R31" i="43"/>
  <c r="R32" i="43"/>
  <c r="R33" i="43"/>
  <c r="R34" i="43"/>
  <c r="R35" i="43"/>
  <c r="R36" i="43"/>
  <c r="R37" i="43"/>
  <c r="R38" i="43"/>
  <c r="R39" i="43"/>
  <c r="R40" i="43"/>
  <c r="R41" i="43"/>
  <c r="R42" i="43"/>
  <c r="R43" i="43"/>
  <c r="R44" i="43"/>
  <c r="R45" i="43"/>
  <c r="R46" i="43"/>
  <c r="R47" i="43"/>
  <c r="R48" i="43"/>
  <c r="R49" i="43"/>
  <c r="R50" i="43"/>
  <c r="R51" i="43"/>
  <c r="R52" i="43"/>
  <c r="R53" i="43"/>
  <c r="R54" i="43"/>
  <c r="R55" i="43"/>
  <c r="R56" i="43"/>
  <c r="R57" i="43"/>
  <c r="R58" i="43"/>
  <c r="R59" i="43"/>
  <c r="R60" i="43"/>
  <c r="R62" i="43"/>
  <c r="R63" i="43"/>
  <c r="R64" i="43"/>
  <c r="R65" i="43"/>
  <c r="R66" i="43"/>
  <c r="R67" i="43"/>
  <c r="R68" i="43"/>
  <c r="R69" i="43"/>
  <c r="R70" i="43"/>
  <c r="R71" i="43"/>
  <c r="R72" i="43"/>
  <c r="R73" i="43"/>
  <c r="R74" i="43"/>
  <c r="R75" i="43"/>
  <c r="R76" i="43"/>
  <c r="R77" i="43"/>
  <c r="R78" i="43"/>
  <c r="R79" i="43"/>
  <c r="R80" i="43"/>
  <c r="R81" i="43"/>
  <c r="R82" i="43"/>
  <c r="R83" i="43"/>
  <c r="R84" i="43"/>
  <c r="R85" i="43"/>
  <c r="R86" i="43"/>
  <c r="R87" i="43"/>
  <c r="R88" i="43"/>
  <c r="R89" i="43"/>
  <c r="R90" i="43"/>
  <c r="R91" i="43"/>
  <c r="R92" i="43"/>
  <c r="R93" i="43"/>
  <c r="R94" i="43"/>
  <c r="R95" i="43"/>
  <c r="R96" i="43"/>
  <c r="R97" i="43"/>
  <c r="R98" i="43"/>
  <c r="R99" i="43"/>
  <c r="R100" i="43"/>
  <c r="R101" i="43"/>
  <c r="R102" i="43"/>
  <c r="R103" i="43"/>
  <c r="R104" i="43"/>
  <c r="R105" i="43"/>
  <c r="R106" i="43"/>
  <c r="R107" i="43"/>
  <c r="R108" i="43"/>
  <c r="R109" i="43"/>
  <c r="R110" i="43"/>
  <c r="R111" i="43"/>
  <c r="R112" i="43"/>
  <c r="R113" i="43"/>
  <c r="R114" i="43"/>
  <c r="R115" i="43"/>
  <c r="R116" i="43"/>
  <c r="R117" i="43"/>
  <c r="R118" i="43"/>
  <c r="R119" i="43"/>
  <c r="R120" i="43"/>
  <c r="R121" i="43"/>
  <c r="R122" i="43"/>
  <c r="R123" i="43"/>
  <c r="R124" i="43"/>
  <c r="R125" i="43"/>
  <c r="R126" i="43"/>
  <c r="R127" i="43"/>
  <c r="R128" i="43"/>
  <c r="R129" i="43"/>
  <c r="R130" i="43"/>
  <c r="R131" i="43"/>
  <c r="R132" i="43"/>
  <c r="R133" i="43"/>
  <c r="R134" i="43"/>
  <c r="R135" i="43"/>
  <c r="R136" i="43"/>
  <c r="R137" i="43"/>
  <c r="R138" i="43"/>
  <c r="R139" i="43"/>
  <c r="R140" i="43"/>
  <c r="Q9" i="43"/>
  <c r="Q10" i="43"/>
  <c r="Q11" i="43"/>
  <c r="Q12" i="43"/>
  <c r="Q13" i="43"/>
  <c r="Q14" i="43"/>
  <c r="Q15" i="43"/>
  <c r="Q16" i="43"/>
  <c r="Q17" i="43"/>
  <c r="Q18" i="43"/>
  <c r="Q19" i="43"/>
  <c r="Q20" i="43"/>
  <c r="Q21" i="43"/>
  <c r="Q22" i="43"/>
  <c r="Q23" i="43"/>
  <c r="Q24" i="43"/>
  <c r="Q25" i="43"/>
  <c r="Q26" i="43"/>
  <c r="Q27" i="43"/>
  <c r="Q28" i="43"/>
  <c r="Q29" i="43"/>
  <c r="Q30" i="43"/>
  <c r="Q31" i="43"/>
  <c r="Q32" i="43"/>
  <c r="Q33" i="43"/>
  <c r="Q34" i="43"/>
  <c r="Q35" i="43"/>
  <c r="Q36" i="43"/>
  <c r="Q37" i="43"/>
  <c r="Q38" i="43"/>
  <c r="Q39" i="43"/>
  <c r="Q40" i="43"/>
  <c r="Q41" i="43"/>
  <c r="Q42" i="43"/>
  <c r="Q43" i="43"/>
  <c r="Q44" i="43"/>
  <c r="Q45" i="43"/>
  <c r="Q46" i="43"/>
  <c r="Q47" i="43"/>
  <c r="Q48" i="43"/>
  <c r="Q49" i="43"/>
  <c r="Q50" i="43"/>
  <c r="Q51" i="43"/>
  <c r="Q52" i="43"/>
  <c r="Q53" i="43"/>
  <c r="Q54" i="43"/>
  <c r="Q55" i="43"/>
  <c r="Q56" i="43"/>
  <c r="Q57" i="43"/>
  <c r="Q58" i="43"/>
  <c r="Q59" i="43"/>
  <c r="Q60" i="43"/>
  <c r="Q62" i="43"/>
  <c r="Q63" i="43"/>
  <c r="Q64" i="43"/>
  <c r="Q65" i="43"/>
  <c r="Q66" i="43"/>
  <c r="Q67" i="43"/>
  <c r="Q68" i="43"/>
  <c r="Q69" i="43"/>
  <c r="Q70" i="43"/>
  <c r="Q71" i="43"/>
  <c r="Q72" i="43"/>
  <c r="Q73" i="43"/>
  <c r="Q74" i="43"/>
  <c r="Q75" i="43"/>
  <c r="Q76" i="43"/>
  <c r="Q77" i="43"/>
  <c r="Q78" i="43"/>
  <c r="Q79" i="43"/>
  <c r="Q80" i="43"/>
  <c r="Q81" i="43"/>
  <c r="Q82" i="43"/>
  <c r="Q83" i="43"/>
  <c r="Q84" i="43"/>
  <c r="Q85" i="43"/>
  <c r="Q86" i="43"/>
  <c r="Q87" i="43"/>
  <c r="Q88" i="43"/>
  <c r="Q89" i="43"/>
  <c r="Q90" i="43"/>
  <c r="Q91" i="43"/>
  <c r="Q92" i="43"/>
  <c r="Q93" i="43"/>
  <c r="Q94" i="43"/>
  <c r="Q95" i="43"/>
  <c r="Q96" i="43"/>
  <c r="Q97" i="43"/>
  <c r="Q98" i="43"/>
  <c r="Q99" i="43"/>
  <c r="Q100" i="43"/>
  <c r="Q101" i="43"/>
  <c r="Q102" i="43"/>
  <c r="Q103" i="43"/>
  <c r="Q104" i="43"/>
  <c r="Q105" i="43"/>
  <c r="Q106" i="43"/>
  <c r="Q107" i="43"/>
  <c r="Q108" i="43"/>
  <c r="Q109" i="43"/>
  <c r="Q110" i="43"/>
  <c r="Q111" i="43"/>
  <c r="Q112" i="43"/>
  <c r="Q113" i="43"/>
  <c r="Q114" i="43"/>
  <c r="Q115" i="43"/>
  <c r="Q116" i="43"/>
  <c r="Q117" i="43"/>
  <c r="Q118" i="43"/>
  <c r="Q119" i="43"/>
  <c r="Q120" i="43"/>
  <c r="Q121" i="43"/>
  <c r="Q122" i="43"/>
  <c r="Q123" i="43"/>
  <c r="Q124" i="43"/>
  <c r="Q125" i="43"/>
  <c r="Q126" i="43"/>
  <c r="Q127" i="43"/>
  <c r="Q128" i="43"/>
  <c r="Q129" i="43"/>
  <c r="Q130" i="43"/>
  <c r="Q131" i="43"/>
  <c r="Q132" i="43"/>
  <c r="Q133" i="43"/>
  <c r="Q134" i="43"/>
  <c r="Q135" i="43"/>
  <c r="Q136" i="43"/>
  <c r="Q137" i="43"/>
  <c r="Q138" i="43"/>
  <c r="Q139" i="43"/>
  <c r="Q140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O102" i="43"/>
  <c r="O103" i="43"/>
  <c r="O104" i="43"/>
  <c r="O105" i="43"/>
  <c r="O106" i="43"/>
  <c r="O107" i="43"/>
  <c r="O108" i="43"/>
  <c r="O109" i="43"/>
  <c r="O110" i="43"/>
  <c r="O111" i="43"/>
  <c r="O112" i="43"/>
  <c r="O113" i="43"/>
  <c r="O114" i="43"/>
  <c r="O115" i="43"/>
  <c r="O116" i="43"/>
  <c r="O117" i="43"/>
  <c r="O118" i="43"/>
  <c r="O119" i="43"/>
  <c r="O120" i="43"/>
  <c r="O121" i="43"/>
  <c r="O122" i="43"/>
  <c r="O123" i="43"/>
  <c r="O124" i="43"/>
  <c r="O125" i="43"/>
  <c r="O126" i="43"/>
  <c r="O127" i="43"/>
  <c r="O128" i="43"/>
  <c r="O129" i="43"/>
  <c r="O130" i="43"/>
  <c r="O131" i="43"/>
  <c r="O132" i="43"/>
  <c r="O133" i="43"/>
  <c r="O134" i="43"/>
  <c r="O135" i="43"/>
  <c r="O136" i="43"/>
  <c r="O137" i="43"/>
  <c r="O138" i="43"/>
  <c r="O139" i="43"/>
  <c r="O140" i="43"/>
  <c r="W8" i="43"/>
  <c r="V8" i="43"/>
  <c r="U8" i="43"/>
  <c r="T8" i="43"/>
  <c r="S8" i="43"/>
  <c r="R8" i="43"/>
  <c r="O8" i="43"/>
  <c r="P9" i="43"/>
  <c r="P10" i="43"/>
  <c r="P11" i="43"/>
  <c r="P12" i="43"/>
  <c r="P13" i="43"/>
  <c r="P14" i="43"/>
  <c r="P15" i="43"/>
  <c r="P16" i="43"/>
  <c r="P17" i="43"/>
  <c r="P18" i="43"/>
  <c r="P19" i="43"/>
  <c r="P20" i="43"/>
  <c r="P21" i="43"/>
  <c r="P22" i="43"/>
  <c r="P23" i="43"/>
  <c r="P24" i="43"/>
  <c r="P25" i="43"/>
  <c r="P26" i="43"/>
  <c r="P27" i="43"/>
  <c r="P28" i="43"/>
  <c r="P29" i="43"/>
  <c r="P30" i="43"/>
  <c r="P31" i="43"/>
  <c r="P32" i="43"/>
  <c r="P33" i="43"/>
  <c r="P34" i="43"/>
  <c r="P35" i="43"/>
  <c r="P36" i="43"/>
  <c r="P37" i="43"/>
  <c r="P38" i="43"/>
  <c r="P39" i="43"/>
  <c r="P40" i="43"/>
  <c r="P41" i="43"/>
  <c r="P42" i="43"/>
  <c r="P43" i="43"/>
  <c r="P44" i="43"/>
  <c r="P45" i="43"/>
  <c r="P46" i="43"/>
  <c r="P47" i="43"/>
  <c r="P48" i="43"/>
  <c r="P49" i="43"/>
  <c r="P50" i="43"/>
  <c r="P51" i="43"/>
  <c r="P52" i="43"/>
  <c r="P53" i="43"/>
  <c r="P54" i="43"/>
  <c r="P55" i="43"/>
  <c r="P56" i="43"/>
  <c r="P57" i="43"/>
  <c r="P58" i="43"/>
  <c r="P59" i="43"/>
  <c r="P60" i="43"/>
  <c r="P62" i="43"/>
  <c r="P63" i="43"/>
  <c r="P64" i="43"/>
  <c r="P65" i="43"/>
  <c r="P66" i="43"/>
  <c r="P67" i="43"/>
  <c r="P68" i="43"/>
  <c r="P69" i="43"/>
  <c r="P70" i="43"/>
  <c r="P71" i="43"/>
  <c r="P72" i="43"/>
  <c r="P73" i="43"/>
  <c r="P74" i="43"/>
  <c r="P75" i="43"/>
  <c r="P76" i="43"/>
  <c r="P77" i="43"/>
  <c r="P78" i="43"/>
  <c r="P79" i="43"/>
  <c r="P80" i="43"/>
  <c r="P81" i="43"/>
  <c r="P82" i="43"/>
  <c r="P83" i="43"/>
  <c r="P84" i="43"/>
  <c r="P85" i="43"/>
  <c r="P86" i="43"/>
  <c r="P87" i="43"/>
  <c r="P88" i="43"/>
  <c r="P89" i="43"/>
  <c r="P90" i="43"/>
  <c r="P91" i="43"/>
  <c r="P92" i="43"/>
  <c r="P93" i="43"/>
  <c r="P94" i="43"/>
  <c r="P95" i="43"/>
  <c r="P96" i="43"/>
  <c r="P97" i="43"/>
  <c r="P98" i="43"/>
  <c r="P99" i="43"/>
  <c r="P100" i="43"/>
  <c r="P101" i="43"/>
  <c r="P102" i="43"/>
  <c r="P103" i="43"/>
  <c r="P104" i="43"/>
  <c r="P105" i="43"/>
  <c r="P106" i="43"/>
  <c r="P107" i="43"/>
  <c r="P108" i="43"/>
  <c r="P109" i="43"/>
  <c r="P110" i="43"/>
  <c r="P111" i="43"/>
  <c r="P112" i="43"/>
  <c r="P113" i="43"/>
  <c r="P114" i="43"/>
  <c r="P115" i="43"/>
  <c r="P116" i="43"/>
  <c r="P117" i="43"/>
  <c r="P118" i="43"/>
  <c r="P119" i="43"/>
  <c r="P120" i="43"/>
  <c r="P121" i="43"/>
  <c r="P122" i="43"/>
  <c r="P123" i="43"/>
  <c r="P124" i="43"/>
  <c r="P125" i="43"/>
  <c r="P126" i="43"/>
  <c r="P127" i="43"/>
  <c r="P128" i="43"/>
  <c r="P129" i="43"/>
  <c r="P130" i="43"/>
  <c r="P131" i="43"/>
  <c r="P132" i="43"/>
  <c r="P133" i="43"/>
  <c r="P134" i="43"/>
  <c r="P135" i="43"/>
  <c r="P136" i="43"/>
  <c r="P137" i="43"/>
  <c r="P138" i="43"/>
  <c r="P139" i="43"/>
  <c r="P140" i="43"/>
  <c r="Q8" i="43"/>
  <c r="P8" i="43"/>
  <c r="D10" i="52"/>
  <c r="D11" i="52"/>
  <c r="D12" i="52"/>
  <c r="D13" i="52"/>
  <c r="D14" i="52"/>
  <c r="D15" i="52"/>
  <c r="D16" i="52"/>
  <c r="D17" i="52"/>
  <c r="D18" i="52"/>
  <c r="D19" i="52"/>
  <c r="D20" i="52"/>
  <c r="D21" i="52"/>
  <c r="D22" i="52"/>
  <c r="D23" i="52"/>
  <c r="D24" i="52"/>
  <c r="D25" i="52"/>
  <c r="D26" i="52"/>
  <c r="D27" i="52"/>
  <c r="D28" i="52"/>
  <c r="D29" i="52"/>
  <c r="D30" i="52"/>
  <c r="D31" i="52"/>
  <c r="D32" i="52"/>
  <c r="D33" i="52"/>
  <c r="D34" i="52"/>
  <c r="D35" i="52"/>
  <c r="D36" i="52"/>
  <c r="D37" i="52"/>
  <c r="D38" i="52"/>
  <c r="D39" i="52"/>
  <c r="D40" i="52"/>
  <c r="D41" i="52"/>
  <c r="D42" i="52"/>
  <c r="D43" i="52"/>
  <c r="D44" i="52"/>
  <c r="D45" i="52"/>
  <c r="D46" i="52"/>
  <c r="D47" i="52"/>
  <c r="D48" i="52"/>
  <c r="D49" i="52"/>
  <c r="D50" i="52"/>
  <c r="D51" i="52"/>
  <c r="D52" i="52"/>
  <c r="D53" i="52"/>
  <c r="D54" i="52"/>
  <c r="D55" i="52"/>
  <c r="D56" i="52"/>
  <c r="D57" i="52"/>
  <c r="D58" i="52"/>
  <c r="D59" i="52"/>
  <c r="D60" i="52"/>
  <c r="D61" i="52"/>
  <c r="D62" i="52"/>
  <c r="D63" i="52"/>
  <c r="D64" i="52"/>
  <c r="D65" i="52"/>
  <c r="D66" i="52"/>
  <c r="D67" i="52"/>
  <c r="D68" i="52"/>
  <c r="D69" i="52"/>
  <c r="D70" i="52"/>
  <c r="D71" i="52"/>
  <c r="D72" i="52"/>
  <c r="D73" i="52"/>
  <c r="D74" i="52"/>
  <c r="D75" i="52"/>
  <c r="D76" i="52"/>
  <c r="D77" i="52"/>
  <c r="D78" i="52"/>
  <c r="D79" i="52"/>
  <c r="D80" i="52"/>
  <c r="D81" i="52"/>
  <c r="D82" i="52"/>
  <c r="D83" i="52"/>
  <c r="D84" i="52"/>
  <c r="D85" i="52"/>
  <c r="D86" i="52"/>
  <c r="D87" i="52"/>
  <c r="D88" i="52"/>
  <c r="D89" i="52"/>
  <c r="D90" i="52"/>
  <c r="D91" i="52"/>
  <c r="D92" i="52"/>
  <c r="D93" i="52"/>
  <c r="D94" i="52"/>
  <c r="D95" i="52"/>
  <c r="D96" i="52"/>
  <c r="D97" i="52"/>
  <c r="D98" i="52"/>
  <c r="D99" i="52"/>
  <c r="D100" i="52"/>
  <c r="D101" i="52"/>
  <c r="D102" i="52"/>
  <c r="D103" i="52"/>
  <c r="D104" i="52"/>
  <c r="D105" i="52"/>
  <c r="D106" i="52"/>
  <c r="D107" i="52"/>
  <c r="D108" i="52"/>
  <c r="D109" i="52"/>
  <c r="D110" i="52"/>
  <c r="D111" i="52"/>
  <c r="D112" i="52"/>
  <c r="D113" i="52"/>
  <c r="D114" i="52"/>
  <c r="D115" i="52"/>
  <c r="D116" i="52"/>
  <c r="D117" i="52"/>
  <c r="D118" i="52"/>
  <c r="D119" i="52"/>
  <c r="D120" i="52"/>
  <c r="D121" i="52"/>
  <c r="D122" i="52"/>
  <c r="D123" i="52"/>
  <c r="D124" i="52"/>
  <c r="D125" i="52"/>
  <c r="D126" i="52"/>
  <c r="D127" i="52"/>
  <c r="D128" i="52"/>
  <c r="D129" i="52"/>
  <c r="D130" i="52"/>
  <c r="D131" i="52"/>
  <c r="D132" i="52"/>
  <c r="D133" i="52"/>
  <c r="D134" i="52"/>
  <c r="D135" i="52"/>
  <c r="D136" i="52"/>
  <c r="D137" i="52"/>
  <c r="D138" i="52"/>
  <c r="D139" i="52"/>
  <c r="D140" i="52"/>
  <c r="D141" i="52"/>
  <c r="D142" i="52"/>
  <c r="D143" i="52"/>
  <c r="D144" i="52"/>
  <c r="D145" i="52"/>
  <c r="D146" i="52"/>
  <c r="D147" i="52"/>
  <c r="D148" i="52"/>
  <c r="D149" i="52"/>
  <c r="D150" i="52"/>
  <c r="D151" i="52"/>
  <c r="D152" i="52"/>
  <c r="D153" i="52"/>
  <c r="D154" i="52"/>
  <c r="D155" i="52"/>
  <c r="D156" i="52"/>
  <c r="D157" i="52"/>
  <c r="D158" i="52"/>
  <c r="D159" i="52"/>
  <c r="D160" i="52"/>
  <c r="D161" i="52"/>
  <c r="D162" i="52"/>
  <c r="D163" i="52"/>
  <c r="D164" i="52"/>
  <c r="D165" i="52"/>
  <c r="D166" i="52"/>
  <c r="D167" i="52"/>
  <c r="D168" i="52"/>
  <c r="D169" i="52"/>
  <c r="D170" i="52"/>
  <c r="D171" i="52"/>
  <c r="D172" i="52"/>
  <c r="D173" i="52"/>
  <c r="D174" i="52"/>
  <c r="D175" i="52"/>
  <c r="D176" i="52"/>
  <c r="D177" i="52"/>
  <c r="D178" i="52"/>
  <c r="D179" i="52"/>
  <c r="D180" i="52"/>
  <c r="D181" i="52"/>
  <c r="D182" i="52"/>
  <c r="D183" i="52"/>
  <c r="D184" i="52"/>
  <c r="D185" i="52"/>
  <c r="D186" i="52"/>
  <c r="D187" i="52"/>
  <c r="D188" i="52"/>
  <c r="D189" i="52"/>
  <c r="D190" i="52"/>
  <c r="D191" i="52"/>
  <c r="D192" i="52"/>
  <c r="D193" i="52"/>
  <c r="D194" i="52"/>
  <c r="D195" i="52"/>
  <c r="D196" i="52"/>
  <c r="D197" i="52"/>
  <c r="D9" i="52"/>
  <c r="W200" i="52"/>
  <c r="S200" i="52"/>
  <c r="Q200" i="52"/>
  <c r="J200" i="52"/>
  <c r="I200" i="52"/>
  <c r="R198" i="52"/>
  <c r="L198" i="52"/>
  <c r="U197" i="52"/>
  <c r="R197" i="52"/>
  <c r="L197" i="52"/>
  <c r="H197" i="52"/>
  <c r="U196" i="52"/>
  <c r="R196" i="52"/>
  <c r="L196" i="52"/>
  <c r="H196" i="52"/>
  <c r="U195" i="52"/>
  <c r="R195" i="52"/>
  <c r="L195" i="52"/>
  <c r="H195" i="52"/>
  <c r="U194" i="52"/>
  <c r="R194" i="52"/>
  <c r="L194" i="52"/>
  <c r="H194" i="52"/>
  <c r="V194" i="52"/>
  <c r="X194" i="52" s="1"/>
  <c r="U193" i="52"/>
  <c r="R193" i="52"/>
  <c r="L193" i="52"/>
  <c r="H193" i="52"/>
  <c r="U192" i="52"/>
  <c r="R192" i="52"/>
  <c r="V192" i="52" s="1"/>
  <c r="X192" i="52" s="1"/>
  <c r="L192" i="52"/>
  <c r="H192" i="52"/>
  <c r="U191" i="52"/>
  <c r="R191" i="52"/>
  <c r="L191" i="52"/>
  <c r="H191" i="52"/>
  <c r="U190" i="52"/>
  <c r="R190" i="52"/>
  <c r="L190" i="52"/>
  <c r="H190" i="52"/>
  <c r="V190" i="52"/>
  <c r="X190" i="52" s="1"/>
  <c r="U189" i="52"/>
  <c r="R189" i="52"/>
  <c r="L189" i="52"/>
  <c r="H189" i="52"/>
  <c r="U188" i="52"/>
  <c r="R188" i="52"/>
  <c r="L188" i="52"/>
  <c r="H188" i="52"/>
  <c r="U187" i="52"/>
  <c r="R187" i="52"/>
  <c r="L187" i="52"/>
  <c r="H187" i="52"/>
  <c r="U186" i="52"/>
  <c r="R186" i="52"/>
  <c r="L186" i="52"/>
  <c r="H186" i="52"/>
  <c r="V186" i="52"/>
  <c r="X186" i="52" s="1"/>
  <c r="U185" i="52"/>
  <c r="R185" i="52"/>
  <c r="L185" i="52"/>
  <c r="H185" i="52"/>
  <c r="U184" i="52"/>
  <c r="R184" i="52"/>
  <c r="V184" i="52" s="1"/>
  <c r="X184" i="52" s="1"/>
  <c r="L184" i="52"/>
  <c r="H184" i="52"/>
  <c r="U183" i="52"/>
  <c r="R183" i="52"/>
  <c r="L183" i="52"/>
  <c r="H183" i="52"/>
  <c r="V183" i="52" s="1"/>
  <c r="X183" i="52" s="1"/>
  <c r="U182" i="52"/>
  <c r="R182" i="52"/>
  <c r="L182" i="52"/>
  <c r="H182" i="52"/>
  <c r="V182" i="52" s="1"/>
  <c r="X182" i="52" s="1"/>
  <c r="U181" i="52"/>
  <c r="R181" i="52"/>
  <c r="L181" i="52"/>
  <c r="H181" i="52"/>
  <c r="U180" i="52"/>
  <c r="R180" i="52"/>
  <c r="L180" i="52"/>
  <c r="H180" i="52"/>
  <c r="U179" i="52"/>
  <c r="R179" i="52"/>
  <c r="L179" i="52"/>
  <c r="H179" i="52"/>
  <c r="U178" i="52"/>
  <c r="R178" i="52"/>
  <c r="L178" i="52"/>
  <c r="H178" i="52"/>
  <c r="V178" i="52"/>
  <c r="X178" i="52" s="1"/>
  <c r="U177" i="52"/>
  <c r="R177" i="52"/>
  <c r="L177" i="52"/>
  <c r="H177" i="52"/>
  <c r="U176" i="52"/>
  <c r="R176" i="52"/>
  <c r="V176" i="52" s="1"/>
  <c r="X176" i="52" s="1"/>
  <c r="L176" i="52"/>
  <c r="H176" i="52"/>
  <c r="U175" i="52"/>
  <c r="R175" i="52"/>
  <c r="L175" i="52"/>
  <c r="H175" i="52"/>
  <c r="V175" i="52" s="1"/>
  <c r="X175" i="52" s="1"/>
  <c r="U174" i="52"/>
  <c r="R174" i="52"/>
  <c r="L174" i="52"/>
  <c r="H174" i="52"/>
  <c r="V174" i="52"/>
  <c r="X174" i="52" s="1"/>
  <c r="U173" i="52"/>
  <c r="R173" i="52"/>
  <c r="L173" i="52"/>
  <c r="H173" i="52"/>
  <c r="U172" i="52"/>
  <c r="R172" i="52"/>
  <c r="L172" i="52"/>
  <c r="H172" i="52"/>
  <c r="U171" i="52"/>
  <c r="R171" i="52"/>
  <c r="L171" i="52"/>
  <c r="H171" i="52"/>
  <c r="U170" i="52"/>
  <c r="R170" i="52"/>
  <c r="L170" i="52"/>
  <c r="H170" i="52"/>
  <c r="U169" i="52"/>
  <c r="R169" i="52"/>
  <c r="L169" i="52"/>
  <c r="H169" i="52"/>
  <c r="U168" i="52"/>
  <c r="R168" i="52"/>
  <c r="L168" i="52"/>
  <c r="H168" i="52"/>
  <c r="U167" i="52"/>
  <c r="R167" i="52"/>
  <c r="L167" i="52"/>
  <c r="H167" i="52"/>
  <c r="U166" i="52"/>
  <c r="R166" i="52"/>
  <c r="L166" i="52"/>
  <c r="H166" i="52"/>
  <c r="U165" i="52"/>
  <c r="R165" i="52"/>
  <c r="L165" i="52"/>
  <c r="H165" i="52"/>
  <c r="U164" i="52"/>
  <c r="R164" i="52"/>
  <c r="L164" i="52"/>
  <c r="H164" i="52"/>
  <c r="U163" i="52"/>
  <c r="R163" i="52"/>
  <c r="L163" i="52"/>
  <c r="H163" i="52"/>
  <c r="U162" i="52"/>
  <c r="R162" i="52"/>
  <c r="L162" i="52"/>
  <c r="H162" i="52"/>
  <c r="U161" i="52"/>
  <c r="R161" i="52"/>
  <c r="L161" i="52"/>
  <c r="H161" i="52"/>
  <c r="U160" i="52"/>
  <c r="R160" i="52"/>
  <c r="L160" i="52"/>
  <c r="H160" i="52"/>
  <c r="V160" i="52"/>
  <c r="X160" i="52" s="1"/>
  <c r="U159" i="52"/>
  <c r="R159" i="52"/>
  <c r="L159" i="52"/>
  <c r="H159" i="52"/>
  <c r="U158" i="52"/>
  <c r="R158" i="52"/>
  <c r="L158" i="52"/>
  <c r="H158" i="52"/>
  <c r="R157" i="52"/>
  <c r="L157" i="52"/>
  <c r="U156" i="52"/>
  <c r="R156" i="52"/>
  <c r="L156" i="52"/>
  <c r="H156" i="52"/>
  <c r="U155" i="52"/>
  <c r="R155" i="52"/>
  <c r="L155" i="52"/>
  <c r="H155" i="52"/>
  <c r="V155" i="52"/>
  <c r="X155" i="52" s="1"/>
  <c r="U154" i="52"/>
  <c r="R154" i="52"/>
  <c r="L154" i="52"/>
  <c r="H154" i="52"/>
  <c r="U153" i="52"/>
  <c r="R153" i="52"/>
  <c r="L153" i="52"/>
  <c r="H153" i="52"/>
  <c r="U152" i="52"/>
  <c r="R152" i="52"/>
  <c r="L152" i="52"/>
  <c r="H152" i="52"/>
  <c r="U151" i="52"/>
  <c r="R151" i="52"/>
  <c r="L151" i="52"/>
  <c r="H151" i="52"/>
  <c r="V151" i="52"/>
  <c r="X151" i="52" s="1"/>
  <c r="U150" i="52"/>
  <c r="R150" i="52"/>
  <c r="L150" i="52"/>
  <c r="H150" i="52"/>
  <c r="U149" i="52"/>
  <c r="R149" i="52"/>
  <c r="V149" i="52" s="1"/>
  <c r="X149" i="52" s="1"/>
  <c r="L149" i="52"/>
  <c r="H149" i="52"/>
  <c r="U148" i="52"/>
  <c r="R148" i="52"/>
  <c r="L148" i="52"/>
  <c r="H148" i="52"/>
  <c r="U147" i="52"/>
  <c r="R147" i="52"/>
  <c r="L147" i="52"/>
  <c r="H147" i="52"/>
  <c r="V147" i="52"/>
  <c r="X147" i="52" s="1"/>
  <c r="U146" i="52"/>
  <c r="R146" i="52"/>
  <c r="L146" i="52"/>
  <c r="H146" i="52"/>
  <c r="U145" i="52"/>
  <c r="R145" i="52"/>
  <c r="L145" i="52"/>
  <c r="H145" i="52"/>
  <c r="U144" i="52"/>
  <c r="R144" i="52"/>
  <c r="L144" i="52"/>
  <c r="H144" i="52"/>
  <c r="U143" i="52"/>
  <c r="R143" i="52"/>
  <c r="L143" i="52"/>
  <c r="H143" i="52"/>
  <c r="V143" i="52"/>
  <c r="X143" i="52" s="1"/>
  <c r="U142" i="52"/>
  <c r="R142" i="52"/>
  <c r="L142" i="52"/>
  <c r="H142" i="52"/>
  <c r="V142" i="52" s="1"/>
  <c r="X142" i="52" s="1"/>
  <c r="R141" i="52"/>
  <c r="L141" i="52"/>
  <c r="U140" i="52"/>
  <c r="R140" i="52"/>
  <c r="V140" i="52" s="1"/>
  <c r="X140" i="52" s="1"/>
  <c r="L140" i="52"/>
  <c r="H140" i="52"/>
  <c r="U139" i="52"/>
  <c r="R139" i="52"/>
  <c r="L139" i="52"/>
  <c r="H139" i="52"/>
  <c r="U138" i="52"/>
  <c r="R138" i="52"/>
  <c r="L138" i="52"/>
  <c r="H138" i="52"/>
  <c r="V138" i="52"/>
  <c r="X138" i="52" s="1"/>
  <c r="U137" i="52"/>
  <c r="R137" i="52"/>
  <c r="L137" i="52"/>
  <c r="H137" i="52"/>
  <c r="U136" i="52"/>
  <c r="R136" i="52"/>
  <c r="L136" i="52"/>
  <c r="H136" i="52"/>
  <c r="U135" i="52"/>
  <c r="R135" i="52"/>
  <c r="L135" i="52"/>
  <c r="H135" i="52"/>
  <c r="U134" i="52"/>
  <c r="R134" i="52"/>
  <c r="L134" i="52"/>
  <c r="H134" i="52"/>
  <c r="V134" i="52"/>
  <c r="X134" i="52" s="1"/>
  <c r="U133" i="52"/>
  <c r="R133" i="52"/>
  <c r="L133" i="52"/>
  <c r="H133" i="52"/>
  <c r="V133" i="52" s="1"/>
  <c r="X133" i="52" s="1"/>
  <c r="R132" i="52"/>
  <c r="L132" i="52"/>
  <c r="U131" i="52"/>
  <c r="R131" i="52"/>
  <c r="V131" i="52" s="1"/>
  <c r="X131" i="52" s="1"/>
  <c r="L131" i="52"/>
  <c r="H131" i="52"/>
  <c r="U130" i="52"/>
  <c r="R130" i="52"/>
  <c r="L130" i="52"/>
  <c r="H130" i="52"/>
  <c r="U129" i="52"/>
  <c r="R129" i="52"/>
  <c r="L129" i="52"/>
  <c r="H129" i="52"/>
  <c r="U128" i="52"/>
  <c r="R128" i="52"/>
  <c r="L128" i="52"/>
  <c r="H128" i="52"/>
  <c r="U127" i="52"/>
  <c r="R127" i="52"/>
  <c r="L127" i="52"/>
  <c r="H127" i="52"/>
  <c r="U126" i="52"/>
  <c r="R126" i="52"/>
  <c r="L126" i="52"/>
  <c r="H126" i="52"/>
  <c r="U125" i="52"/>
  <c r="R125" i="52"/>
  <c r="L125" i="52"/>
  <c r="H125" i="52"/>
  <c r="V125" i="52"/>
  <c r="X125" i="52" s="1"/>
  <c r="U124" i="52"/>
  <c r="R124" i="52"/>
  <c r="L124" i="52"/>
  <c r="H124" i="52"/>
  <c r="V124" i="52" s="1"/>
  <c r="X124" i="52" s="1"/>
  <c r="U123" i="52"/>
  <c r="R123" i="52"/>
  <c r="V123" i="52" s="1"/>
  <c r="X123" i="52" s="1"/>
  <c r="L123" i="52"/>
  <c r="H123" i="52"/>
  <c r="U122" i="52"/>
  <c r="R122" i="52"/>
  <c r="L122" i="52"/>
  <c r="H122" i="52"/>
  <c r="U121" i="52"/>
  <c r="R121" i="52"/>
  <c r="L121" i="52"/>
  <c r="H121" i="52"/>
  <c r="V121" i="52"/>
  <c r="X121" i="52" s="1"/>
  <c r="U120" i="52"/>
  <c r="R120" i="52"/>
  <c r="L120" i="52"/>
  <c r="H120" i="52"/>
  <c r="U119" i="52"/>
  <c r="R119" i="52"/>
  <c r="L119" i="52"/>
  <c r="H119" i="52"/>
  <c r="R118" i="52"/>
  <c r="L118" i="52"/>
  <c r="U117" i="52"/>
  <c r="R117" i="52"/>
  <c r="L117" i="52"/>
  <c r="H117" i="52"/>
  <c r="U116" i="52"/>
  <c r="R116" i="52"/>
  <c r="L116" i="52"/>
  <c r="H116" i="52"/>
  <c r="V116" i="52"/>
  <c r="X116" i="52" s="1"/>
  <c r="U115" i="52"/>
  <c r="R115" i="52"/>
  <c r="L115" i="52"/>
  <c r="H115" i="52"/>
  <c r="V115" i="52" s="1"/>
  <c r="X115" i="52" s="1"/>
  <c r="U114" i="52"/>
  <c r="R114" i="52"/>
  <c r="V114" i="52" s="1"/>
  <c r="X114" i="52" s="1"/>
  <c r="L114" i="52"/>
  <c r="H114" i="52"/>
  <c r="U113" i="52"/>
  <c r="R113" i="52"/>
  <c r="L113" i="52"/>
  <c r="H113" i="52"/>
  <c r="U112" i="52"/>
  <c r="R112" i="52"/>
  <c r="L112" i="52"/>
  <c r="H112" i="52"/>
  <c r="V112" i="52"/>
  <c r="X112" i="52" s="1"/>
  <c r="U111" i="52"/>
  <c r="R111" i="52"/>
  <c r="L111" i="52"/>
  <c r="H111" i="52"/>
  <c r="U110" i="52"/>
  <c r="R110" i="52"/>
  <c r="L110" i="52"/>
  <c r="H110" i="52"/>
  <c r="U109" i="52"/>
  <c r="R109" i="52"/>
  <c r="L109" i="52"/>
  <c r="H109" i="52"/>
  <c r="U108" i="52"/>
  <c r="R108" i="52"/>
  <c r="L108" i="52"/>
  <c r="H108" i="52"/>
  <c r="R107" i="52"/>
  <c r="L107" i="52"/>
  <c r="U106" i="52"/>
  <c r="R106" i="52"/>
  <c r="L106" i="52"/>
  <c r="H106" i="52"/>
  <c r="U105" i="52"/>
  <c r="R105" i="52"/>
  <c r="L105" i="52"/>
  <c r="H105" i="52"/>
  <c r="U104" i="52"/>
  <c r="R104" i="52"/>
  <c r="L104" i="52"/>
  <c r="H104" i="52"/>
  <c r="V104" i="52"/>
  <c r="X104" i="52" s="1"/>
  <c r="U103" i="52"/>
  <c r="R103" i="52"/>
  <c r="L103" i="52"/>
  <c r="H103" i="52"/>
  <c r="V103" i="52" s="1"/>
  <c r="X103" i="52" s="1"/>
  <c r="U102" i="52"/>
  <c r="R102" i="52"/>
  <c r="L102" i="52"/>
  <c r="H102" i="52"/>
  <c r="V102" i="52" s="1"/>
  <c r="X102" i="52" s="1"/>
  <c r="U101" i="52"/>
  <c r="R101" i="52"/>
  <c r="L101" i="52"/>
  <c r="H101" i="52"/>
  <c r="V101" i="52" s="1"/>
  <c r="X101" i="52" s="1"/>
  <c r="U100" i="52"/>
  <c r="R100" i="52"/>
  <c r="V100" i="52" s="1"/>
  <c r="X100" i="52" s="1"/>
  <c r="L100" i="52"/>
  <c r="H100" i="52"/>
  <c r="U99" i="52"/>
  <c r="R99" i="52"/>
  <c r="L99" i="52"/>
  <c r="H99" i="52"/>
  <c r="U98" i="52"/>
  <c r="R98" i="52"/>
  <c r="L98" i="52"/>
  <c r="H98" i="52"/>
  <c r="U97" i="52"/>
  <c r="R97" i="52"/>
  <c r="L97" i="52"/>
  <c r="H97" i="52"/>
  <c r="U96" i="52"/>
  <c r="R96" i="52"/>
  <c r="L96" i="52"/>
  <c r="H96" i="52"/>
  <c r="V96" i="52"/>
  <c r="X96" i="52" s="1"/>
  <c r="U95" i="52"/>
  <c r="R95" i="52"/>
  <c r="L95" i="52"/>
  <c r="H95" i="52"/>
  <c r="U94" i="52"/>
  <c r="R94" i="52"/>
  <c r="L94" i="52"/>
  <c r="H94" i="52"/>
  <c r="U93" i="52"/>
  <c r="R93" i="52"/>
  <c r="L93" i="52"/>
  <c r="H93" i="52"/>
  <c r="U92" i="52"/>
  <c r="R92" i="52"/>
  <c r="L92" i="52"/>
  <c r="H92" i="52"/>
  <c r="U91" i="52"/>
  <c r="R91" i="52"/>
  <c r="L91" i="52"/>
  <c r="H91" i="52"/>
  <c r="U90" i="52"/>
  <c r="R90" i="52"/>
  <c r="L90" i="52"/>
  <c r="H90" i="52"/>
  <c r="U89" i="52"/>
  <c r="R89" i="52"/>
  <c r="L89" i="52"/>
  <c r="H89" i="52"/>
  <c r="R88" i="52"/>
  <c r="L88" i="52"/>
  <c r="U87" i="52"/>
  <c r="R87" i="52"/>
  <c r="L87" i="52"/>
  <c r="H87" i="52"/>
  <c r="U86" i="52"/>
  <c r="R86" i="52"/>
  <c r="L86" i="52"/>
  <c r="H86" i="52"/>
  <c r="V86" i="52"/>
  <c r="X86" i="52" s="1"/>
  <c r="U85" i="52"/>
  <c r="R85" i="52"/>
  <c r="L85" i="52"/>
  <c r="H85" i="52"/>
  <c r="V85" i="52" s="1"/>
  <c r="X85" i="52" s="1"/>
  <c r="U84" i="52"/>
  <c r="R84" i="52"/>
  <c r="L84" i="52"/>
  <c r="H84" i="52"/>
  <c r="V84" i="52" s="1"/>
  <c r="X84" i="52" s="1"/>
  <c r="U83" i="52"/>
  <c r="R83" i="52"/>
  <c r="L83" i="52"/>
  <c r="H83" i="52"/>
  <c r="V83" i="52" s="1"/>
  <c r="X83" i="52" s="1"/>
  <c r="U82" i="52"/>
  <c r="R82" i="52"/>
  <c r="L82" i="52"/>
  <c r="H82" i="52"/>
  <c r="U81" i="52"/>
  <c r="R81" i="52"/>
  <c r="L81" i="52"/>
  <c r="H81" i="52"/>
  <c r="U80" i="52"/>
  <c r="R80" i="52"/>
  <c r="L80" i="52"/>
  <c r="H80" i="52"/>
  <c r="U79" i="52"/>
  <c r="R79" i="52"/>
  <c r="L79" i="52"/>
  <c r="H79" i="52"/>
  <c r="U78" i="52"/>
  <c r="R78" i="52"/>
  <c r="L78" i="52"/>
  <c r="H78" i="52"/>
  <c r="V78" i="52"/>
  <c r="X78" i="52" s="1"/>
  <c r="U77" i="52"/>
  <c r="R77" i="52"/>
  <c r="L77" i="52"/>
  <c r="H77" i="52"/>
  <c r="U76" i="52"/>
  <c r="R76" i="52"/>
  <c r="L76" i="52"/>
  <c r="H76" i="52"/>
  <c r="U75" i="52"/>
  <c r="R75" i="52"/>
  <c r="L75" i="52"/>
  <c r="H75" i="52"/>
  <c r="U74" i="52"/>
  <c r="R74" i="52"/>
  <c r="L74" i="52"/>
  <c r="H74" i="52"/>
  <c r="R73" i="52"/>
  <c r="L73" i="52"/>
  <c r="U72" i="52"/>
  <c r="R72" i="52"/>
  <c r="L72" i="52"/>
  <c r="H72" i="52"/>
  <c r="U71" i="52"/>
  <c r="R71" i="52"/>
  <c r="L71" i="52"/>
  <c r="H71" i="52"/>
  <c r="U70" i="52"/>
  <c r="R70" i="52"/>
  <c r="L70" i="52"/>
  <c r="H70" i="52"/>
  <c r="U69" i="52"/>
  <c r="R69" i="52"/>
  <c r="L69" i="52"/>
  <c r="H69" i="52"/>
  <c r="U68" i="52"/>
  <c r="R68" i="52"/>
  <c r="L68" i="52"/>
  <c r="H68" i="52"/>
  <c r="V68" i="52" s="1"/>
  <c r="X68" i="52" s="1"/>
  <c r="R67" i="52"/>
  <c r="L67" i="52"/>
  <c r="U66" i="52"/>
  <c r="R66" i="52"/>
  <c r="V66" i="52" s="1"/>
  <c r="X66" i="52" s="1"/>
  <c r="L66" i="52"/>
  <c r="H66" i="52"/>
  <c r="U65" i="52"/>
  <c r="R65" i="52"/>
  <c r="L65" i="52"/>
  <c r="H65" i="52"/>
  <c r="R64" i="52"/>
  <c r="L64" i="52"/>
  <c r="U63" i="52"/>
  <c r="R63" i="52"/>
  <c r="L63" i="52"/>
  <c r="H63" i="52"/>
  <c r="R62" i="52"/>
  <c r="L62" i="52"/>
  <c r="U61" i="52"/>
  <c r="R61" i="52"/>
  <c r="L61" i="52"/>
  <c r="H61" i="52"/>
  <c r="U60" i="52"/>
  <c r="R60" i="52"/>
  <c r="L60" i="52"/>
  <c r="H60" i="52"/>
  <c r="U59" i="52"/>
  <c r="R59" i="52"/>
  <c r="L59" i="52"/>
  <c r="H59" i="52"/>
  <c r="U58" i="52"/>
  <c r="R58" i="52"/>
  <c r="L58" i="52"/>
  <c r="H58" i="52"/>
  <c r="U57" i="52"/>
  <c r="R57" i="52"/>
  <c r="L57" i="52"/>
  <c r="H57" i="52"/>
  <c r="U56" i="52"/>
  <c r="R56" i="52"/>
  <c r="L56" i="52"/>
  <c r="H56" i="52"/>
  <c r="U55" i="52"/>
  <c r="R55" i="52"/>
  <c r="L55" i="52"/>
  <c r="H55" i="52"/>
  <c r="U54" i="52"/>
  <c r="R54" i="52"/>
  <c r="L54" i="52"/>
  <c r="H54" i="52"/>
  <c r="R53" i="52"/>
  <c r="L53" i="52"/>
  <c r="U52" i="52"/>
  <c r="R52" i="52"/>
  <c r="L52" i="52"/>
  <c r="H52" i="52"/>
  <c r="U51" i="52"/>
  <c r="R51" i="52"/>
  <c r="L51" i="52"/>
  <c r="H51" i="52"/>
  <c r="U50" i="52"/>
  <c r="R50" i="52"/>
  <c r="L50" i="52"/>
  <c r="H50" i="52"/>
  <c r="V50" i="52"/>
  <c r="X50" i="52" s="1"/>
  <c r="U49" i="52"/>
  <c r="R49" i="52"/>
  <c r="L49" i="52"/>
  <c r="H49" i="52"/>
  <c r="U48" i="52"/>
  <c r="R48" i="52"/>
  <c r="L48" i="52"/>
  <c r="H48" i="52"/>
  <c r="U47" i="52"/>
  <c r="R47" i="52"/>
  <c r="L47" i="52"/>
  <c r="H47" i="52"/>
  <c r="U46" i="52"/>
  <c r="R46" i="52"/>
  <c r="L46" i="52"/>
  <c r="H46" i="52"/>
  <c r="U45" i="52"/>
  <c r="R45" i="52"/>
  <c r="L45" i="52"/>
  <c r="H45" i="52"/>
  <c r="U44" i="52"/>
  <c r="R44" i="52"/>
  <c r="L44" i="52"/>
  <c r="H44" i="52"/>
  <c r="U43" i="52"/>
  <c r="R43" i="52"/>
  <c r="L43" i="52"/>
  <c r="H43" i="52"/>
  <c r="U42" i="52"/>
  <c r="V42" i="52" s="1"/>
  <c r="X42" i="52" s="1"/>
  <c r="R42" i="52"/>
  <c r="L42" i="52"/>
  <c r="H42" i="52"/>
  <c r="U41" i="52"/>
  <c r="R41" i="52"/>
  <c r="L41" i="52"/>
  <c r="H41" i="52"/>
  <c r="U40" i="52"/>
  <c r="R40" i="52"/>
  <c r="L40" i="52"/>
  <c r="H40" i="52"/>
  <c r="U39" i="52"/>
  <c r="R39" i="52"/>
  <c r="L39" i="52"/>
  <c r="H39" i="52"/>
  <c r="U38" i="52"/>
  <c r="R38" i="52"/>
  <c r="L38" i="52"/>
  <c r="H38" i="52"/>
  <c r="U37" i="52"/>
  <c r="R37" i="52"/>
  <c r="L37" i="52"/>
  <c r="H37" i="52"/>
  <c r="U36" i="52"/>
  <c r="R36" i="52"/>
  <c r="L36" i="52"/>
  <c r="H36" i="52"/>
  <c r="U35" i="52"/>
  <c r="R35" i="52"/>
  <c r="L35" i="52"/>
  <c r="H35" i="52"/>
  <c r="U34" i="52"/>
  <c r="R34" i="52"/>
  <c r="L34" i="52"/>
  <c r="H34" i="52"/>
  <c r="V34" i="52" s="1"/>
  <c r="X34" i="52" s="1"/>
  <c r="U33" i="52"/>
  <c r="R33" i="52"/>
  <c r="L33" i="52"/>
  <c r="H33" i="52"/>
  <c r="V33" i="52" s="1"/>
  <c r="X33" i="52" s="1"/>
  <c r="U32" i="52"/>
  <c r="R32" i="52"/>
  <c r="L32" i="52"/>
  <c r="H32" i="52"/>
  <c r="V32" i="52" s="1"/>
  <c r="X32" i="52" s="1"/>
  <c r="U31" i="52"/>
  <c r="R31" i="52"/>
  <c r="L31" i="52"/>
  <c r="H31" i="52"/>
  <c r="V31" i="52" s="1"/>
  <c r="X31" i="52" s="1"/>
  <c r="U30" i="52"/>
  <c r="R30" i="52"/>
  <c r="L30" i="52"/>
  <c r="H30" i="52"/>
  <c r="U29" i="52"/>
  <c r="R29" i="52"/>
  <c r="L29" i="52"/>
  <c r="H29" i="52"/>
  <c r="U28" i="52"/>
  <c r="R28" i="52"/>
  <c r="L28" i="52"/>
  <c r="H28" i="52"/>
  <c r="U27" i="52"/>
  <c r="R27" i="52"/>
  <c r="L27" i="52"/>
  <c r="H27" i="52"/>
  <c r="U26" i="52"/>
  <c r="R26" i="52"/>
  <c r="L26" i="52"/>
  <c r="H26" i="52"/>
  <c r="V26" i="52"/>
  <c r="X26" i="52" s="1"/>
  <c r="U25" i="52"/>
  <c r="R25" i="52"/>
  <c r="L25" i="52"/>
  <c r="H25" i="52"/>
  <c r="U24" i="52"/>
  <c r="R24" i="52"/>
  <c r="L24" i="52"/>
  <c r="H24" i="52"/>
  <c r="U23" i="52"/>
  <c r="R23" i="52"/>
  <c r="L23" i="52"/>
  <c r="V23" i="52" s="1"/>
  <c r="H23" i="52"/>
  <c r="U22" i="52"/>
  <c r="R22" i="52"/>
  <c r="L22" i="52"/>
  <c r="H22" i="52"/>
  <c r="U21" i="52"/>
  <c r="R21" i="52"/>
  <c r="L21" i="52"/>
  <c r="H21" i="52"/>
  <c r="U20" i="52"/>
  <c r="R20" i="52"/>
  <c r="L20" i="52"/>
  <c r="H20" i="52"/>
  <c r="U19" i="52"/>
  <c r="R19" i="52"/>
  <c r="L19" i="52"/>
  <c r="H19" i="52"/>
  <c r="U18" i="52"/>
  <c r="R18" i="52"/>
  <c r="L18" i="52"/>
  <c r="H18" i="52"/>
  <c r="U17" i="52"/>
  <c r="R17" i="52"/>
  <c r="L17" i="52"/>
  <c r="H17" i="52"/>
  <c r="U16" i="52"/>
  <c r="R16" i="52"/>
  <c r="L16" i="52"/>
  <c r="H16" i="52"/>
  <c r="V16" i="52"/>
  <c r="X16" i="52" s="1"/>
  <c r="U15" i="52"/>
  <c r="R15" i="52"/>
  <c r="L15" i="52"/>
  <c r="H15" i="52"/>
  <c r="U14" i="52"/>
  <c r="R14" i="52"/>
  <c r="L14" i="52"/>
  <c r="H14" i="52"/>
  <c r="U13" i="52"/>
  <c r="R13" i="52"/>
  <c r="L13" i="52"/>
  <c r="H13" i="52"/>
  <c r="V13" i="52" s="1"/>
  <c r="X13" i="52" s="1"/>
  <c r="U12" i="52"/>
  <c r="R12" i="52"/>
  <c r="L12" i="52"/>
  <c r="H12" i="52"/>
  <c r="U11" i="52"/>
  <c r="R11" i="52"/>
  <c r="L11" i="52"/>
  <c r="H11" i="52"/>
  <c r="U10" i="52"/>
  <c r="R10" i="52"/>
  <c r="L10" i="52"/>
  <c r="H10" i="52"/>
  <c r="U9" i="52"/>
  <c r="R9" i="52"/>
  <c r="L9" i="52"/>
  <c r="H9" i="52"/>
  <c r="X200" i="53" l="1"/>
  <c r="V150" i="52"/>
  <c r="X150" i="52" s="1"/>
  <c r="V191" i="52"/>
  <c r="X191" i="52" s="1"/>
  <c r="V159" i="52"/>
  <c r="X159" i="52" s="1"/>
  <c r="V158" i="52"/>
  <c r="X158" i="52" s="1"/>
  <c r="V129" i="52"/>
  <c r="X129" i="52" s="1"/>
  <c r="V70" i="52"/>
  <c r="X70" i="52" s="1"/>
  <c r="V69" i="52"/>
  <c r="X69" i="52" s="1"/>
  <c r="V58" i="52"/>
  <c r="X58" i="52" s="1"/>
  <c r="V82" i="52"/>
  <c r="X82" i="52" s="1"/>
  <c r="V49" i="52"/>
  <c r="X49" i="52" s="1"/>
  <c r="V48" i="52"/>
  <c r="X48" i="52" s="1"/>
  <c r="V47" i="52"/>
  <c r="X47" i="52" s="1"/>
  <c r="V15" i="52"/>
  <c r="X15" i="52" s="1"/>
  <c r="V14" i="52"/>
  <c r="X14" i="52" s="1"/>
  <c r="V46" i="52"/>
  <c r="X46" i="52" s="1"/>
  <c r="V30" i="52"/>
  <c r="X30" i="52" s="1"/>
  <c r="V12" i="52"/>
  <c r="X12" i="52" s="1"/>
  <c r="V22" i="52"/>
  <c r="X22" i="52" s="1"/>
  <c r="X23" i="52"/>
  <c r="V24" i="52"/>
  <c r="X24" i="52" s="1"/>
  <c r="V25" i="52"/>
  <c r="X25" i="52" s="1"/>
  <c r="V38" i="52"/>
  <c r="X38" i="52" s="1"/>
  <c r="V39" i="52"/>
  <c r="X39" i="52" s="1"/>
  <c r="V40" i="52"/>
  <c r="X40" i="52" s="1"/>
  <c r="V41" i="52"/>
  <c r="X41" i="52" s="1"/>
  <c r="V54" i="52"/>
  <c r="X54" i="52" s="1"/>
  <c r="V55" i="52"/>
  <c r="X55" i="52" s="1"/>
  <c r="V56" i="52"/>
  <c r="X56" i="52" s="1"/>
  <c r="V57" i="52"/>
  <c r="X57" i="52" s="1"/>
  <c r="V74" i="52"/>
  <c r="X74" i="52" s="1"/>
  <c r="V75" i="52"/>
  <c r="X75" i="52" s="1"/>
  <c r="V76" i="52"/>
  <c r="X76" i="52" s="1"/>
  <c r="V77" i="52"/>
  <c r="X77" i="52" s="1"/>
  <c r="V92" i="52"/>
  <c r="X92" i="52" s="1"/>
  <c r="V93" i="52"/>
  <c r="X93" i="52" s="1"/>
  <c r="V94" i="52"/>
  <c r="X94" i="52" s="1"/>
  <c r="V95" i="52"/>
  <c r="X95" i="52" s="1"/>
  <c r="V108" i="52"/>
  <c r="X108" i="52" s="1"/>
  <c r="V109" i="52"/>
  <c r="X109" i="52" s="1"/>
  <c r="V110" i="52"/>
  <c r="X110" i="52" s="1"/>
  <c r="V119" i="52"/>
  <c r="X119" i="52" s="1"/>
  <c r="V120" i="52"/>
  <c r="X120" i="52" s="1"/>
  <c r="V127" i="52"/>
  <c r="X127" i="52" s="1"/>
  <c r="V128" i="52"/>
  <c r="X128" i="52" s="1"/>
  <c r="V136" i="52"/>
  <c r="X136" i="52" s="1"/>
  <c r="V137" i="52"/>
  <c r="X137" i="52" s="1"/>
  <c r="V145" i="52"/>
  <c r="X145" i="52" s="1"/>
  <c r="V146" i="52"/>
  <c r="X146" i="52" s="1"/>
  <c r="V153" i="52"/>
  <c r="X153" i="52" s="1"/>
  <c r="V154" i="52"/>
  <c r="X154" i="52" s="1"/>
  <c r="V162" i="52"/>
  <c r="X162" i="52" s="1"/>
  <c r="V163" i="52"/>
  <c r="X163" i="52" s="1"/>
  <c r="V164" i="52"/>
  <c r="X164" i="52" s="1"/>
  <c r="V166" i="52"/>
  <c r="X166" i="52" s="1"/>
  <c r="V167" i="52"/>
  <c r="X167" i="52" s="1"/>
  <c r="V168" i="52"/>
  <c r="X168" i="52" s="1"/>
  <c r="V170" i="52"/>
  <c r="X170" i="52" s="1"/>
  <c r="V171" i="52"/>
  <c r="X171" i="52" s="1"/>
  <c r="V172" i="52"/>
  <c r="X172" i="52" s="1"/>
  <c r="V179" i="52"/>
  <c r="X179" i="52" s="1"/>
  <c r="V180" i="52"/>
  <c r="X180" i="52" s="1"/>
  <c r="V187" i="52"/>
  <c r="X187" i="52" s="1"/>
  <c r="V188" i="52"/>
  <c r="X188" i="52" s="1"/>
  <c r="V195" i="52"/>
  <c r="X195" i="52" s="1"/>
  <c r="V196" i="52"/>
  <c r="X196" i="52" s="1"/>
  <c r="R200" i="52"/>
  <c r="V9" i="52"/>
  <c r="X9" i="52" s="1"/>
  <c r="V10" i="52"/>
  <c r="X10" i="52" s="1"/>
  <c r="V11" i="52"/>
  <c r="X11" i="52" s="1"/>
  <c r="V17" i="52"/>
  <c r="X17" i="52" s="1"/>
  <c r="V18" i="52"/>
  <c r="X18" i="52" s="1"/>
  <c r="V19" i="52"/>
  <c r="X19" i="52" s="1"/>
  <c r="V20" i="52"/>
  <c r="X20" i="52" s="1"/>
  <c r="V21" i="52"/>
  <c r="X21" i="52" s="1"/>
  <c r="V27" i="52"/>
  <c r="X27" i="52" s="1"/>
  <c r="V28" i="52"/>
  <c r="X28" i="52" s="1"/>
  <c r="V29" i="52"/>
  <c r="X29" i="52" s="1"/>
  <c r="V35" i="52"/>
  <c r="X35" i="52" s="1"/>
  <c r="V36" i="52"/>
  <c r="X36" i="52" s="1"/>
  <c r="V37" i="52"/>
  <c r="X37" i="52" s="1"/>
  <c r="V43" i="52"/>
  <c r="X43" i="52" s="1"/>
  <c r="V44" i="52"/>
  <c r="X44" i="52" s="1"/>
  <c r="V45" i="52"/>
  <c r="X45" i="52" s="1"/>
  <c r="V51" i="52"/>
  <c r="X51" i="52" s="1"/>
  <c r="V52" i="52"/>
  <c r="X52" i="52" s="1"/>
  <c r="V59" i="52"/>
  <c r="X59" i="52" s="1"/>
  <c r="V60" i="52"/>
  <c r="X60" i="52" s="1"/>
  <c r="V61" i="52"/>
  <c r="X61" i="52" s="1"/>
  <c r="V63" i="52"/>
  <c r="X63" i="52" s="1"/>
  <c r="V65" i="52"/>
  <c r="X65" i="52" s="1"/>
  <c r="V71" i="52"/>
  <c r="X71" i="52" s="1"/>
  <c r="V72" i="52"/>
  <c r="X72" i="52" s="1"/>
  <c r="V79" i="52"/>
  <c r="X79" i="52" s="1"/>
  <c r="V80" i="52"/>
  <c r="X80" i="52" s="1"/>
  <c r="V81" i="52"/>
  <c r="X81" i="52" s="1"/>
  <c r="V87" i="52"/>
  <c r="X87" i="52" s="1"/>
  <c r="V89" i="52"/>
  <c r="X89" i="52" s="1"/>
  <c r="V90" i="52"/>
  <c r="X90" i="52" s="1"/>
  <c r="V91" i="52"/>
  <c r="X91" i="52" s="1"/>
  <c r="V97" i="52"/>
  <c r="X97" i="52" s="1"/>
  <c r="V98" i="52"/>
  <c r="X98" i="52" s="1"/>
  <c r="V99" i="52"/>
  <c r="X99" i="52" s="1"/>
  <c r="V105" i="52"/>
  <c r="X105" i="52" s="1"/>
  <c r="V106" i="52"/>
  <c r="X106" i="52" s="1"/>
  <c r="V113" i="52"/>
  <c r="X113" i="52" s="1"/>
  <c r="V117" i="52"/>
  <c r="X117" i="52" s="1"/>
  <c r="V122" i="52"/>
  <c r="X122" i="52" s="1"/>
  <c r="V126" i="52"/>
  <c r="X126" i="52" s="1"/>
  <c r="V130" i="52"/>
  <c r="X130" i="52" s="1"/>
  <c r="V135" i="52"/>
  <c r="X135" i="52" s="1"/>
  <c r="V139" i="52"/>
  <c r="X139" i="52" s="1"/>
  <c r="V144" i="52"/>
  <c r="X144" i="52" s="1"/>
  <c r="V148" i="52"/>
  <c r="X148" i="52" s="1"/>
  <c r="V152" i="52"/>
  <c r="X152" i="52" s="1"/>
  <c r="V156" i="52"/>
  <c r="X156" i="52" s="1"/>
  <c r="V161" i="52"/>
  <c r="X161" i="52" s="1"/>
  <c r="V165" i="52"/>
  <c r="X165" i="52" s="1"/>
  <c r="V169" i="52"/>
  <c r="X169" i="52" s="1"/>
  <c r="V173" i="52"/>
  <c r="X173" i="52" s="1"/>
  <c r="V177" i="52"/>
  <c r="X177" i="52" s="1"/>
  <c r="V181" i="52"/>
  <c r="X181" i="52" s="1"/>
  <c r="V185" i="52"/>
  <c r="X185" i="52" s="1"/>
  <c r="V189" i="52"/>
  <c r="X189" i="52" s="1"/>
  <c r="V193" i="52"/>
  <c r="X193" i="52" s="1"/>
  <c r="V197" i="52"/>
  <c r="X197" i="52" s="1"/>
  <c r="D200" i="52"/>
  <c r="V111" i="52"/>
  <c r="X111" i="52" s="1"/>
  <c r="D10" i="51"/>
  <c r="D11" i="51"/>
  <c r="D12" i="51"/>
  <c r="D13" i="51"/>
  <c r="D14" i="51"/>
  <c r="D15" i="51"/>
  <c r="D16" i="51"/>
  <c r="D17" i="51"/>
  <c r="D18" i="51"/>
  <c r="D19" i="51"/>
  <c r="D20" i="51"/>
  <c r="D21" i="51"/>
  <c r="D22" i="51"/>
  <c r="D23" i="51"/>
  <c r="D24" i="51"/>
  <c r="D25" i="51"/>
  <c r="D26" i="51"/>
  <c r="D27" i="51"/>
  <c r="D28" i="51"/>
  <c r="D29" i="51"/>
  <c r="D30" i="51"/>
  <c r="D31" i="51"/>
  <c r="D32" i="51"/>
  <c r="D33" i="51"/>
  <c r="D34" i="51"/>
  <c r="D35" i="51"/>
  <c r="D36" i="51"/>
  <c r="D37" i="51"/>
  <c r="D38" i="51"/>
  <c r="D39" i="51"/>
  <c r="D40" i="51"/>
  <c r="D41" i="51"/>
  <c r="D42" i="51"/>
  <c r="D43" i="51"/>
  <c r="D44" i="51"/>
  <c r="D45" i="51"/>
  <c r="D46" i="51"/>
  <c r="D47" i="51"/>
  <c r="D48" i="51"/>
  <c r="D49" i="51"/>
  <c r="D50" i="51"/>
  <c r="D51" i="51"/>
  <c r="D52" i="51"/>
  <c r="D53" i="51"/>
  <c r="D54" i="51"/>
  <c r="D55" i="51"/>
  <c r="D56" i="51"/>
  <c r="D57" i="51"/>
  <c r="D58" i="51"/>
  <c r="D59" i="51"/>
  <c r="D60" i="51"/>
  <c r="D61" i="51"/>
  <c r="D62" i="51"/>
  <c r="D63" i="51"/>
  <c r="D64" i="51"/>
  <c r="D65" i="51"/>
  <c r="D66" i="51"/>
  <c r="D67" i="51"/>
  <c r="D68" i="51"/>
  <c r="D69" i="51"/>
  <c r="D70" i="51"/>
  <c r="D71" i="51"/>
  <c r="D72" i="51"/>
  <c r="D73" i="51"/>
  <c r="D74" i="51"/>
  <c r="D75" i="51"/>
  <c r="D76" i="51"/>
  <c r="D77" i="51"/>
  <c r="D78" i="51"/>
  <c r="D79" i="51"/>
  <c r="D80" i="51"/>
  <c r="D81" i="51"/>
  <c r="D82" i="51"/>
  <c r="D83" i="51"/>
  <c r="D84" i="51"/>
  <c r="D85" i="51"/>
  <c r="D86" i="51"/>
  <c r="D87" i="51"/>
  <c r="D88" i="51"/>
  <c r="D89" i="51"/>
  <c r="D90" i="51"/>
  <c r="D91" i="51"/>
  <c r="D92" i="51"/>
  <c r="D93" i="51"/>
  <c r="D94" i="51"/>
  <c r="D95" i="51"/>
  <c r="D96" i="51"/>
  <c r="D97" i="51"/>
  <c r="D98" i="51"/>
  <c r="D99" i="51"/>
  <c r="D100" i="51"/>
  <c r="D101" i="51"/>
  <c r="D102" i="51"/>
  <c r="D103" i="51"/>
  <c r="D104" i="51"/>
  <c r="D105" i="51"/>
  <c r="D106" i="51"/>
  <c r="D107" i="51"/>
  <c r="D108" i="51"/>
  <c r="D109" i="51"/>
  <c r="D110" i="51"/>
  <c r="D111" i="51"/>
  <c r="D112" i="51"/>
  <c r="D113" i="51"/>
  <c r="D114" i="51"/>
  <c r="D115" i="51"/>
  <c r="D116" i="51"/>
  <c r="D117" i="51"/>
  <c r="D118" i="51"/>
  <c r="D119" i="51"/>
  <c r="D120" i="51"/>
  <c r="D121" i="51"/>
  <c r="D122" i="51"/>
  <c r="D123" i="51"/>
  <c r="D124" i="51"/>
  <c r="D125" i="51"/>
  <c r="D126" i="51"/>
  <c r="D127" i="51"/>
  <c r="D128" i="51"/>
  <c r="D129" i="51"/>
  <c r="D130" i="51"/>
  <c r="D131" i="51"/>
  <c r="D132" i="51"/>
  <c r="D133" i="51"/>
  <c r="D134" i="51"/>
  <c r="D135" i="51"/>
  <c r="D136" i="51"/>
  <c r="D137" i="51"/>
  <c r="D138" i="51"/>
  <c r="D139" i="51"/>
  <c r="D140" i="51"/>
  <c r="D141" i="51"/>
  <c r="D142" i="51"/>
  <c r="D143" i="51"/>
  <c r="D144" i="51"/>
  <c r="D145" i="51"/>
  <c r="D146" i="51"/>
  <c r="D147" i="51"/>
  <c r="D148" i="51"/>
  <c r="D149" i="51"/>
  <c r="D150" i="51"/>
  <c r="D151" i="51"/>
  <c r="D152" i="51"/>
  <c r="D153" i="51"/>
  <c r="D154" i="51"/>
  <c r="D155" i="51"/>
  <c r="D156" i="51"/>
  <c r="D157" i="51"/>
  <c r="D158" i="51"/>
  <c r="D159" i="51"/>
  <c r="D160" i="51"/>
  <c r="D161" i="51"/>
  <c r="D162" i="51"/>
  <c r="D163" i="51"/>
  <c r="D164" i="51"/>
  <c r="D165" i="51"/>
  <c r="D166" i="51"/>
  <c r="D167" i="51"/>
  <c r="D168" i="51"/>
  <c r="D169" i="51"/>
  <c r="D170" i="51"/>
  <c r="D171" i="51"/>
  <c r="D172" i="51"/>
  <c r="D173" i="51"/>
  <c r="D174" i="51"/>
  <c r="D175" i="51"/>
  <c r="D176" i="51"/>
  <c r="D177" i="51"/>
  <c r="D178" i="51"/>
  <c r="D179" i="51"/>
  <c r="D180" i="51"/>
  <c r="D181" i="51"/>
  <c r="D182" i="51"/>
  <c r="D183" i="51"/>
  <c r="D184" i="51"/>
  <c r="D185" i="51"/>
  <c r="D186" i="51"/>
  <c r="D187" i="51"/>
  <c r="D188" i="51"/>
  <c r="D189" i="51"/>
  <c r="D190" i="51"/>
  <c r="D191" i="51"/>
  <c r="D192" i="51"/>
  <c r="D193" i="51"/>
  <c r="D194" i="51"/>
  <c r="D195" i="51"/>
  <c r="D196" i="51"/>
  <c r="D197" i="51"/>
  <c r="D9" i="51"/>
  <c r="W200" i="51"/>
  <c r="S200" i="51"/>
  <c r="Q200" i="51"/>
  <c r="J200" i="51"/>
  <c r="I200" i="51"/>
  <c r="R198" i="51"/>
  <c r="L198" i="51"/>
  <c r="U197" i="51"/>
  <c r="R197" i="51"/>
  <c r="L197" i="51"/>
  <c r="H197" i="51"/>
  <c r="U196" i="51"/>
  <c r="R196" i="51"/>
  <c r="L196" i="51"/>
  <c r="H196" i="51"/>
  <c r="U195" i="51"/>
  <c r="R195" i="51"/>
  <c r="L195" i="51"/>
  <c r="H195" i="51"/>
  <c r="U194" i="51"/>
  <c r="R194" i="51"/>
  <c r="L194" i="51"/>
  <c r="H194" i="51"/>
  <c r="V194" i="51"/>
  <c r="X194" i="51" s="1"/>
  <c r="U193" i="51"/>
  <c r="R193" i="51"/>
  <c r="L193" i="51"/>
  <c r="H193" i="51"/>
  <c r="V193" i="51" s="1"/>
  <c r="X193" i="51" s="1"/>
  <c r="U192" i="51"/>
  <c r="R192" i="51"/>
  <c r="V192" i="51" s="1"/>
  <c r="X192" i="51" s="1"/>
  <c r="L192" i="51"/>
  <c r="H192" i="51"/>
  <c r="U191" i="51"/>
  <c r="R191" i="51"/>
  <c r="L191" i="51"/>
  <c r="H191" i="51"/>
  <c r="U190" i="51"/>
  <c r="R190" i="51"/>
  <c r="L190" i="51"/>
  <c r="H190" i="51"/>
  <c r="V190" i="51"/>
  <c r="X190" i="51" s="1"/>
  <c r="U189" i="51"/>
  <c r="R189" i="51"/>
  <c r="L189" i="51"/>
  <c r="H189" i="51"/>
  <c r="U188" i="51"/>
  <c r="R188" i="51"/>
  <c r="L188" i="51"/>
  <c r="H188" i="51"/>
  <c r="U187" i="51"/>
  <c r="R187" i="51"/>
  <c r="L187" i="51"/>
  <c r="H187" i="51"/>
  <c r="U186" i="51"/>
  <c r="R186" i="51"/>
  <c r="L186" i="51"/>
  <c r="H186" i="51"/>
  <c r="V186" i="51"/>
  <c r="X186" i="51" s="1"/>
  <c r="U185" i="51"/>
  <c r="R185" i="51"/>
  <c r="L185" i="51"/>
  <c r="H185" i="51"/>
  <c r="U184" i="51"/>
  <c r="R184" i="51"/>
  <c r="L184" i="51"/>
  <c r="H184" i="51"/>
  <c r="U183" i="51"/>
  <c r="R183" i="51"/>
  <c r="L183" i="51"/>
  <c r="H183" i="51"/>
  <c r="U182" i="51"/>
  <c r="R182" i="51"/>
  <c r="L182" i="51"/>
  <c r="H182" i="51"/>
  <c r="V182" i="51" s="1"/>
  <c r="X182" i="51" s="1"/>
  <c r="U181" i="51"/>
  <c r="R181" i="51"/>
  <c r="L181" i="51"/>
  <c r="H181" i="51"/>
  <c r="U180" i="51"/>
  <c r="R180" i="51"/>
  <c r="L180" i="51"/>
  <c r="H180" i="51"/>
  <c r="U179" i="51"/>
  <c r="R179" i="51"/>
  <c r="L179" i="51"/>
  <c r="H179" i="51"/>
  <c r="U178" i="51"/>
  <c r="R178" i="51"/>
  <c r="L178" i="51"/>
  <c r="H178" i="51"/>
  <c r="V178" i="51"/>
  <c r="X178" i="51" s="1"/>
  <c r="U177" i="51"/>
  <c r="R177" i="51"/>
  <c r="L177" i="51"/>
  <c r="H177" i="51"/>
  <c r="U176" i="51"/>
  <c r="R176" i="51"/>
  <c r="V176" i="51" s="1"/>
  <c r="X176" i="51" s="1"/>
  <c r="L176" i="51"/>
  <c r="H176" i="51"/>
  <c r="U175" i="51"/>
  <c r="R175" i="51"/>
  <c r="L175" i="51"/>
  <c r="H175" i="51"/>
  <c r="U174" i="51"/>
  <c r="R174" i="51"/>
  <c r="L174" i="51"/>
  <c r="H174" i="51"/>
  <c r="V174" i="51"/>
  <c r="X174" i="51" s="1"/>
  <c r="U173" i="51"/>
  <c r="R173" i="51"/>
  <c r="L173" i="51"/>
  <c r="H173" i="51"/>
  <c r="U172" i="51"/>
  <c r="R172" i="51"/>
  <c r="L172" i="51"/>
  <c r="H172" i="51"/>
  <c r="U171" i="51"/>
  <c r="R171" i="51"/>
  <c r="L171" i="51"/>
  <c r="H171" i="51"/>
  <c r="U170" i="51"/>
  <c r="R170" i="51"/>
  <c r="L170" i="51"/>
  <c r="H170" i="51"/>
  <c r="U169" i="51"/>
  <c r="R169" i="51"/>
  <c r="L169" i="51"/>
  <c r="H169" i="51"/>
  <c r="V169" i="51"/>
  <c r="X169" i="51" s="1"/>
  <c r="U168" i="51"/>
  <c r="R168" i="51"/>
  <c r="L168" i="51"/>
  <c r="H168" i="51"/>
  <c r="U167" i="51"/>
  <c r="R167" i="51"/>
  <c r="L167" i="51"/>
  <c r="H167" i="51"/>
  <c r="U166" i="51"/>
  <c r="R166" i="51"/>
  <c r="L166" i="51"/>
  <c r="H166" i="51"/>
  <c r="U165" i="51"/>
  <c r="R165" i="51"/>
  <c r="L165" i="51"/>
  <c r="H165" i="51"/>
  <c r="V165" i="51" s="1"/>
  <c r="X165" i="51" s="1"/>
  <c r="U164" i="51"/>
  <c r="R164" i="51"/>
  <c r="L164" i="51"/>
  <c r="H164" i="51"/>
  <c r="U163" i="51"/>
  <c r="R163" i="51"/>
  <c r="L163" i="51"/>
  <c r="H163" i="51"/>
  <c r="U162" i="51"/>
  <c r="R162" i="51"/>
  <c r="L162" i="51"/>
  <c r="H162" i="51"/>
  <c r="U161" i="51"/>
  <c r="R161" i="51"/>
  <c r="L161" i="51"/>
  <c r="H161" i="51"/>
  <c r="V161" i="51"/>
  <c r="X161" i="51" s="1"/>
  <c r="U160" i="51"/>
  <c r="R160" i="51"/>
  <c r="L160" i="51"/>
  <c r="H160" i="51"/>
  <c r="V160" i="51" s="1"/>
  <c r="X160" i="51" s="1"/>
  <c r="U159" i="51"/>
  <c r="R159" i="51"/>
  <c r="L159" i="51"/>
  <c r="H159" i="51"/>
  <c r="U158" i="51"/>
  <c r="R158" i="51"/>
  <c r="L158" i="51"/>
  <c r="H158" i="51"/>
  <c r="R157" i="51"/>
  <c r="L157" i="51"/>
  <c r="U156" i="51"/>
  <c r="R156" i="51"/>
  <c r="L156" i="51"/>
  <c r="H156" i="51"/>
  <c r="V156" i="51"/>
  <c r="X156" i="51" s="1"/>
  <c r="U155" i="51"/>
  <c r="R155" i="51"/>
  <c r="L155" i="51"/>
  <c r="H155" i="51"/>
  <c r="U154" i="51"/>
  <c r="R154" i="51"/>
  <c r="L154" i="51"/>
  <c r="H154" i="51"/>
  <c r="U153" i="51"/>
  <c r="R153" i="51"/>
  <c r="L153" i="51"/>
  <c r="H153" i="51"/>
  <c r="U152" i="51"/>
  <c r="R152" i="51"/>
  <c r="L152" i="51"/>
  <c r="H152" i="51"/>
  <c r="V152" i="51"/>
  <c r="X152" i="51" s="1"/>
  <c r="U151" i="51"/>
  <c r="R151" i="51"/>
  <c r="L151" i="51"/>
  <c r="H151" i="51"/>
  <c r="V151" i="51" s="1"/>
  <c r="X151" i="51" s="1"/>
  <c r="U150" i="51"/>
  <c r="R150" i="51"/>
  <c r="V150" i="51" s="1"/>
  <c r="X150" i="51" s="1"/>
  <c r="L150" i="51"/>
  <c r="H150" i="51"/>
  <c r="U149" i="51"/>
  <c r="R149" i="51"/>
  <c r="L149" i="51"/>
  <c r="H149" i="51"/>
  <c r="U148" i="51"/>
  <c r="R148" i="51"/>
  <c r="L148" i="51"/>
  <c r="H148" i="51"/>
  <c r="V148" i="51"/>
  <c r="X148" i="51" s="1"/>
  <c r="U147" i="51"/>
  <c r="R147" i="51"/>
  <c r="L147" i="51"/>
  <c r="H147" i="51"/>
  <c r="U146" i="51"/>
  <c r="R146" i="51"/>
  <c r="L146" i="51"/>
  <c r="H146" i="51"/>
  <c r="U145" i="51"/>
  <c r="R145" i="51"/>
  <c r="L145" i="51"/>
  <c r="H145" i="51"/>
  <c r="U144" i="51"/>
  <c r="R144" i="51"/>
  <c r="L144" i="51"/>
  <c r="H144" i="51"/>
  <c r="V144" i="51"/>
  <c r="X144" i="51" s="1"/>
  <c r="U143" i="51"/>
  <c r="R143" i="51"/>
  <c r="L143" i="51"/>
  <c r="H143" i="51"/>
  <c r="V143" i="51" s="1"/>
  <c r="X143" i="51" s="1"/>
  <c r="U142" i="51"/>
  <c r="R142" i="51"/>
  <c r="V142" i="51" s="1"/>
  <c r="X142" i="51" s="1"/>
  <c r="L142" i="51"/>
  <c r="H142" i="51"/>
  <c r="R141" i="51"/>
  <c r="L141" i="51"/>
  <c r="U140" i="51"/>
  <c r="R140" i="51"/>
  <c r="L140" i="51"/>
  <c r="H140" i="51"/>
  <c r="U139" i="51"/>
  <c r="R139" i="51"/>
  <c r="L139" i="51"/>
  <c r="H139" i="51"/>
  <c r="V139" i="51"/>
  <c r="X139" i="51" s="1"/>
  <c r="U138" i="51"/>
  <c r="R138" i="51"/>
  <c r="L138" i="51"/>
  <c r="H138" i="51"/>
  <c r="U137" i="51"/>
  <c r="R137" i="51"/>
  <c r="L137" i="51"/>
  <c r="H137" i="51"/>
  <c r="U136" i="51"/>
  <c r="R136" i="51"/>
  <c r="L136" i="51"/>
  <c r="H136" i="51"/>
  <c r="U135" i="51"/>
  <c r="R135" i="51"/>
  <c r="L135" i="51"/>
  <c r="H135" i="51"/>
  <c r="V135" i="51"/>
  <c r="X135" i="51" s="1"/>
  <c r="U134" i="51"/>
  <c r="R134" i="51"/>
  <c r="L134" i="51"/>
  <c r="H134" i="51"/>
  <c r="V134" i="51" s="1"/>
  <c r="X134" i="51" s="1"/>
  <c r="U133" i="51"/>
  <c r="R133" i="51"/>
  <c r="V133" i="51" s="1"/>
  <c r="X133" i="51" s="1"/>
  <c r="L133" i="51"/>
  <c r="H133" i="51"/>
  <c r="R132" i="51"/>
  <c r="L132" i="51"/>
  <c r="U131" i="51"/>
  <c r="R131" i="51"/>
  <c r="L131" i="51"/>
  <c r="H131" i="51"/>
  <c r="U130" i="51"/>
  <c r="R130" i="51"/>
  <c r="L130" i="51"/>
  <c r="H130" i="51"/>
  <c r="V130" i="51"/>
  <c r="X130" i="51" s="1"/>
  <c r="U129" i="51"/>
  <c r="R129" i="51"/>
  <c r="L129" i="51"/>
  <c r="H129" i="51"/>
  <c r="U128" i="51"/>
  <c r="R128" i="51"/>
  <c r="L128" i="51"/>
  <c r="H128" i="51"/>
  <c r="U127" i="51"/>
  <c r="R127" i="51"/>
  <c r="L127" i="51"/>
  <c r="H127" i="51"/>
  <c r="U126" i="51"/>
  <c r="R126" i="51"/>
  <c r="L126" i="51"/>
  <c r="H126" i="51"/>
  <c r="V126" i="51"/>
  <c r="X126" i="51" s="1"/>
  <c r="U125" i="51"/>
  <c r="R125" i="51"/>
  <c r="L125" i="51"/>
  <c r="H125" i="51"/>
  <c r="U124" i="51"/>
  <c r="R124" i="51"/>
  <c r="V124" i="51" s="1"/>
  <c r="X124" i="51" s="1"/>
  <c r="L124" i="51"/>
  <c r="H124" i="51"/>
  <c r="U123" i="51"/>
  <c r="R123" i="51"/>
  <c r="L123" i="51"/>
  <c r="H123" i="51"/>
  <c r="U122" i="51"/>
  <c r="R122" i="51"/>
  <c r="L122" i="51"/>
  <c r="H122" i="51"/>
  <c r="V122" i="51"/>
  <c r="X122" i="51" s="1"/>
  <c r="U121" i="51"/>
  <c r="R121" i="51"/>
  <c r="L121" i="51"/>
  <c r="H121" i="51"/>
  <c r="U120" i="51"/>
  <c r="R120" i="51"/>
  <c r="L120" i="51"/>
  <c r="H120" i="51"/>
  <c r="U119" i="51"/>
  <c r="R119" i="51"/>
  <c r="L119" i="51"/>
  <c r="H119" i="51"/>
  <c r="R118" i="51"/>
  <c r="L118" i="51"/>
  <c r="U117" i="51"/>
  <c r="R117" i="51"/>
  <c r="L117" i="51"/>
  <c r="H117" i="51"/>
  <c r="U116" i="51"/>
  <c r="R116" i="51"/>
  <c r="L116" i="51"/>
  <c r="H116" i="51"/>
  <c r="V116" i="51"/>
  <c r="X116" i="51" s="1"/>
  <c r="U115" i="51"/>
  <c r="R115" i="51"/>
  <c r="L115" i="51"/>
  <c r="H115" i="51"/>
  <c r="V115" i="51" s="1"/>
  <c r="X115" i="51" s="1"/>
  <c r="U114" i="51"/>
  <c r="R114" i="51"/>
  <c r="L114" i="51"/>
  <c r="H114" i="51"/>
  <c r="U113" i="51"/>
  <c r="R113" i="51"/>
  <c r="L113" i="51"/>
  <c r="H113" i="51"/>
  <c r="U112" i="51"/>
  <c r="R112" i="51"/>
  <c r="L112" i="51"/>
  <c r="H112" i="51"/>
  <c r="V112" i="51"/>
  <c r="X112" i="51" s="1"/>
  <c r="U111" i="51"/>
  <c r="R111" i="51"/>
  <c r="L111" i="51"/>
  <c r="H111" i="51"/>
  <c r="U110" i="51"/>
  <c r="R110" i="51"/>
  <c r="L110" i="51"/>
  <c r="H110" i="51"/>
  <c r="U109" i="51"/>
  <c r="R109" i="51"/>
  <c r="L109" i="51"/>
  <c r="H109" i="51"/>
  <c r="U108" i="51"/>
  <c r="R108" i="51"/>
  <c r="L108" i="51"/>
  <c r="H108" i="51"/>
  <c r="R107" i="51"/>
  <c r="L107" i="51"/>
  <c r="U106" i="51"/>
  <c r="R106" i="51"/>
  <c r="L106" i="51"/>
  <c r="H106" i="51"/>
  <c r="U105" i="51"/>
  <c r="R105" i="51"/>
  <c r="L105" i="51"/>
  <c r="H105" i="51"/>
  <c r="U104" i="51"/>
  <c r="R104" i="51"/>
  <c r="L104" i="51"/>
  <c r="H104" i="51"/>
  <c r="V104" i="51"/>
  <c r="X104" i="51" s="1"/>
  <c r="U103" i="51"/>
  <c r="R103" i="51"/>
  <c r="L103" i="51"/>
  <c r="H103" i="51"/>
  <c r="U102" i="51"/>
  <c r="R102" i="51"/>
  <c r="L102" i="51"/>
  <c r="H102" i="51"/>
  <c r="V102" i="51" s="1"/>
  <c r="X102" i="51" s="1"/>
  <c r="U101" i="51"/>
  <c r="R101" i="51"/>
  <c r="L101" i="51"/>
  <c r="H101" i="51"/>
  <c r="V101" i="51" s="1"/>
  <c r="X101" i="51" s="1"/>
  <c r="U100" i="51"/>
  <c r="R100" i="51"/>
  <c r="V100" i="51" s="1"/>
  <c r="X100" i="51" s="1"/>
  <c r="L100" i="51"/>
  <c r="H100" i="51"/>
  <c r="U99" i="51"/>
  <c r="R99" i="51"/>
  <c r="L99" i="51"/>
  <c r="H99" i="51"/>
  <c r="U98" i="51"/>
  <c r="R98" i="51"/>
  <c r="L98" i="51"/>
  <c r="H98" i="51"/>
  <c r="U97" i="51"/>
  <c r="R97" i="51"/>
  <c r="L97" i="51"/>
  <c r="H97" i="51"/>
  <c r="U96" i="51"/>
  <c r="R96" i="51"/>
  <c r="L96" i="51"/>
  <c r="H96" i="51"/>
  <c r="V96" i="51"/>
  <c r="X96" i="51" s="1"/>
  <c r="U95" i="51"/>
  <c r="R95" i="51"/>
  <c r="L95" i="51"/>
  <c r="H95" i="51"/>
  <c r="U94" i="51"/>
  <c r="R94" i="51"/>
  <c r="L94" i="51"/>
  <c r="H94" i="51"/>
  <c r="U93" i="51"/>
  <c r="R93" i="51"/>
  <c r="L93" i="51"/>
  <c r="H93" i="51"/>
  <c r="U92" i="51"/>
  <c r="R92" i="51"/>
  <c r="L92" i="51"/>
  <c r="H92" i="51"/>
  <c r="U91" i="51"/>
  <c r="R91" i="51"/>
  <c r="L91" i="51"/>
  <c r="H91" i="51"/>
  <c r="U90" i="51"/>
  <c r="R90" i="51"/>
  <c r="L90" i="51"/>
  <c r="H90" i="51"/>
  <c r="U89" i="51"/>
  <c r="R89" i="51"/>
  <c r="L89" i="51"/>
  <c r="H89" i="51"/>
  <c r="R88" i="51"/>
  <c r="L88" i="51"/>
  <c r="U87" i="51"/>
  <c r="R87" i="51"/>
  <c r="L87" i="51"/>
  <c r="H87" i="51"/>
  <c r="U86" i="51"/>
  <c r="R86" i="51"/>
  <c r="L86" i="51"/>
  <c r="H86" i="51"/>
  <c r="V86" i="51"/>
  <c r="X86" i="51" s="1"/>
  <c r="U85" i="51"/>
  <c r="R85" i="51"/>
  <c r="L85" i="51"/>
  <c r="H85" i="51"/>
  <c r="U84" i="51"/>
  <c r="R84" i="51"/>
  <c r="L84" i="51"/>
  <c r="H84" i="51"/>
  <c r="V84" i="51" s="1"/>
  <c r="X84" i="51" s="1"/>
  <c r="U83" i="51"/>
  <c r="R83" i="51"/>
  <c r="L83" i="51"/>
  <c r="H83" i="51"/>
  <c r="U82" i="51"/>
  <c r="R82" i="51"/>
  <c r="L82" i="51"/>
  <c r="H82" i="51"/>
  <c r="U81" i="51"/>
  <c r="R81" i="51"/>
  <c r="L81" i="51"/>
  <c r="H81" i="51"/>
  <c r="U80" i="51"/>
  <c r="R80" i="51"/>
  <c r="L80" i="51"/>
  <c r="H80" i="51"/>
  <c r="U79" i="51"/>
  <c r="R79" i="51"/>
  <c r="L79" i="51"/>
  <c r="H79" i="51"/>
  <c r="U78" i="51"/>
  <c r="R78" i="51"/>
  <c r="L78" i="51"/>
  <c r="H78" i="51"/>
  <c r="V78" i="51"/>
  <c r="X78" i="51" s="1"/>
  <c r="U77" i="51"/>
  <c r="R77" i="51"/>
  <c r="L77" i="51"/>
  <c r="H77" i="51"/>
  <c r="U76" i="51"/>
  <c r="R76" i="51"/>
  <c r="L76" i="51"/>
  <c r="H76" i="51"/>
  <c r="U75" i="51"/>
  <c r="R75" i="51"/>
  <c r="L75" i="51"/>
  <c r="H75" i="51"/>
  <c r="U74" i="51"/>
  <c r="R74" i="51"/>
  <c r="L74" i="51"/>
  <c r="H74" i="51"/>
  <c r="R73" i="51"/>
  <c r="L73" i="51"/>
  <c r="U72" i="51"/>
  <c r="R72" i="51"/>
  <c r="L72" i="51"/>
  <c r="H72" i="51"/>
  <c r="U71" i="51"/>
  <c r="R71" i="51"/>
  <c r="L71" i="51"/>
  <c r="H71" i="51"/>
  <c r="U70" i="51"/>
  <c r="R70" i="51"/>
  <c r="L70" i="51"/>
  <c r="H70" i="51"/>
  <c r="V70" i="51" s="1"/>
  <c r="X70" i="51" s="1"/>
  <c r="U69" i="51"/>
  <c r="R69" i="51"/>
  <c r="L69" i="51"/>
  <c r="H69" i="51"/>
  <c r="V69" i="51" s="1"/>
  <c r="X69" i="51" s="1"/>
  <c r="U68" i="51"/>
  <c r="R68" i="51"/>
  <c r="L68" i="51"/>
  <c r="H68" i="51"/>
  <c r="R67" i="51"/>
  <c r="L67" i="51"/>
  <c r="U66" i="51"/>
  <c r="R66" i="51"/>
  <c r="L66" i="51"/>
  <c r="H66" i="51"/>
  <c r="U65" i="51"/>
  <c r="R65" i="51"/>
  <c r="L65" i="51"/>
  <c r="H65" i="51"/>
  <c r="R64" i="51"/>
  <c r="L64" i="51"/>
  <c r="U63" i="51"/>
  <c r="R63" i="51"/>
  <c r="L63" i="51"/>
  <c r="H63" i="51"/>
  <c r="R62" i="51"/>
  <c r="L62" i="51"/>
  <c r="U61" i="51"/>
  <c r="R61" i="51"/>
  <c r="L61" i="51"/>
  <c r="H61" i="51"/>
  <c r="U60" i="51"/>
  <c r="R60" i="51"/>
  <c r="L60" i="51"/>
  <c r="H60" i="51"/>
  <c r="U59" i="51"/>
  <c r="R59" i="51"/>
  <c r="L59" i="51"/>
  <c r="H59" i="51"/>
  <c r="U58" i="51"/>
  <c r="R58" i="51"/>
  <c r="L58" i="51"/>
  <c r="H58" i="51"/>
  <c r="V58" i="51"/>
  <c r="X58" i="51" s="1"/>
  <c r="U57" i="51"/>
  <c r="R57" i="51"/>
  <c r="L57" i="51"/>
  <c r="H57" i="51"/>
  <c r="U56" i="51"/>
  <c r="R56" i="51"/>
  <c r="L56" i="51"/>
  <c r="H56" i="51"/>
  <c r="U55" i="51"/>
  <c r="R55" i="51"/>
  <c r="L55" i="51"/>
  <c r="H55" i="51"/>
  <c r="U54" i="51"/>
  <c r="R54" i="51"/>
  <c r="L54" i="51"/>
  <c r="H54" i="51"/>
  <c r="R53" i="51"/>
  <c r="L53" i="51"/>
  <c r="U52" i="51"/>
  <c r="R52" i="51"/>
  <c r="L52" i="51"/>
  <c r="H52" i="51"/>
  <c r="U51" i="51"/>
  <c r="R51" i="51"/>
  <c r="L51" i="51"/>
  <c r="H51" i="51"/>
  <c r="U50" i="51"/>
  <c r="R50" i="51"/>
  <c r="L50" i="51"/>
  <c r="H50" i="51"/>
  <c r="V50" i="51"/>
  <c r="X50" i="51" s="1"/>
  <c r="U49" i="51"/>
  <c r="R49" i="51"/>
  <c r="L49" i="51"/>
  <c r="H49" i="51"/>
  <c r="U48" i="51"/>
  <c r="R48" i="51"/>
  <c r="L48" i="51"/>
  <c r="H48" i="51"/>
  <c r="U47" i="51"/>
  <c r="R47" i="51"/>
  <c r="L47" i="51"/>
  <c r="H47" i="51"/>
  <c r="U46" i="51"/>
  <c r="R46" i="51"/>
  <c r="L46" i="51"/>
  <c r="H46" i="51"/>
  <c r="U45" i="51"/>
  <c r="R45" i="51"/>
  <c r="L45" i="51"/>
  <c r="H45" i="51"/>
  <c r="U44" i="51"/>
  <c r="R44" i="51"/>
  <c r="L44" i="51"/>
  <c r="H44" i="51"/>
  <c r="U43" i="51"/>
  <c r="R43" i="51"/>
  <c r="L43" i="51"/>
  <c r="H43" i="51"/>
  <c r="U42" i="51"/>
  <c r="R42" i="51"/>
  <c r="L42" i="51"/>
  <c r="H42" i="51"/>
  <c r="V42" i="51"/>
  <c r="X42" i="51" s="1"/>
  <c r="U41" i="51"/>
  <c r="R41" i="51"/>
  <c r="L41" i="51"/>
  <c r="H41" i="51"/>
  <c r="U40" i="51"/>
  <c r="R40" i="51"/>
  <c r="L40" i="51"/>
  <c r="H40" i="51"/>
  <c r="U39" i="51"/>
  <c r="R39" i="51"/>
  <c r="L39" i="51"/>
  <c r="H39" i="51"/>
  <c r="U38" i="51"/>
  <c r="R38" i="51"/>
  <c r="L38" i="51"/>
  <c r="H38" i="51"/>
  <c r="U37" i="51"/>
  <c r="R37" i="51"/>
  <c r="L37" i="51"/>
  <c r="H37" i="51"/>
  <c r="U36" i="51"/>
  <c r="R36" i="51"/>
  <c r="L36" i="51"/>
  <c r="H36" i="51"/>
  <c r="U35" i="51"/>
  <c r="R35" i="51"/>
  <c r="L35" i="51"/>
  <c r="H35" i="51"/>
  <c r="U34" i="51"/>
  <c r="R34" i="51"/>
  <c r="L34" i="51"/>
  <c r="H34" i="51"/>
  <c r="V34" i="51"/>
  <c r="X34" i="51" s="1"/>
  <c r="U33" i="51"/>
  <c r="R33" i="51"/>
  <c r="L33" i="51"/>
  <c r="H33" i="51"/>
  <c r="U32" i="51"/>
  <c r="R32" i="51"/>
  <c r="L32" i="51"/>
  <c r="H32" i="51"/>
  <c r="U31" i="51"/>
  <c r="R31" i="51"/>
  <c r="L31" i="51"/>
  <c r="H31" i="51"/>
  <c r="U30" i="51"/>
  <c r="R30" i="51"/>
  <c r="L30" i="51"/>
  <c r="H30" i="51"/>
  <c r="U29" i="51"/>
  <c r="R29" i="51"/>
  <c r="L29" i="51"/>
  <c r="H29" i="51"/>
  <c r="U28" i="51"/>
  <c r="R28" i="51"/>
  <c r="L28" i="51"/>
  <c r="H28" i="51"/>
  <c r="U27" i="51"/>
  <c r="R27" i="51"/>
  <c r="L27" i="51"/>
  <c r="H27" i="51"/>
  <c r="U26" i="51"/>
  <c r="R26" i="51"/>
  <c r="L26" i="51"/>
  <c r="H26" i="51"/>
  <c r="U25" i="51"/>
  <c r="R25" i="51"/>
  <c r="L25" i="51"/>
  <c r="H25" i="51"/>
  <c r="U24" i="51"/>
  <c r="R24" i="51"/>
  <c r="L24" i="51"/>
  <c r="H24" i="51"/>
  <c r="U23" i="51"/>
  <c r="R23" i="51"/>
  <c r="L23" i="51"/>
  <c r="H23" i="51"/>
  <c r="V23" i="51"/>
  <c r="X23" i="51" s="1"/>
  <c r="U22" i="51"/>
  <c r="R22" i="51"/>
  <c r="L22" i="51"/>
  <c r="H22" i="51"/>
  <c r="V22" i="51" s="1"/>
  <c r="X22" i="51" s="1"/>
  <c r="U21" i="51"/>
  <c r="R21" i="51"/>
  <c r="L21" i="51"/>
  <c r="H21" i="51"/>
  <c r="U20" i="51"/>
  <c r="R20" i="51"/>
  <c r="L20" i="51"/>
  <c r="H20" i="51"/>
  <c r="U19" i="51"/>
  <c r="R19" i="51"/>
  <c r="L19" i="51"/>
  <c r="H19" i="51"/>
  <c r="U18" i="51"/>
  <c r="R18" i="51"/>
  <c r="L18" i="51"/>
  <c r="H18" i="51"/>
  <c r="V18" i="51" s="1"/>
  <c r="X18" i="51" s="1"/>
  <c r="U17" i="51"/>
  <c r="R17" i="51"/>
  <c r="L17" i="51"/>
  <c r="H17" i="51"/>
  <c r="U16" i="51"/>
  <c r="R16" i="51"/>
  <c r="L16" i="51"/>
  <c r="H16" i="51"/>
  <c r="U15" i="51"/>
  <c r="R15" i="51"/>
  <c r="L15" i="51"/>
  <c r="H15" i="51"/>
  <c r="U14" i="51"/>
  <c r="R14" i="51"/>
  <c r="L14" i="51"/>
  <c r="H14" i="51"/>
  <c r="U13" i="51"/>
  <c r="R13" i="51"/>
  <c r="L13" i="51"/>
  <c r="H13" i="51"/>
  <c r="U12" i="51"/>
  <c r="R12" i="51"/>
  <c r="L12" i="51"/>
  <c r="H12" i="51"/>
  <c r="U11" i="51"/>
  <c r="R11" i="51"/>
  <c r="L11" i="51"/>
  <c r="H11" i="51"/>
  <c r="U10" i="51"/>
  <c r="R10" i="51"/>
  <c r="L10" i="51"/>
  <c r="H10" i="51"/>
  <c r="V10" i="51"/>
  <c r="X10" i="51" s="1"/>
  <c r="U9" i="51"/>
  <c r="R9" i="51"/>
  <c r="R200" i="51" s="1"/>
  <c r="L9" i="51"/>
  <c r="H9" i="51"/>
  <c r="X200" i="52" l="1"/>
  <c r="V185" i="51"/>
  <c r="X185" i="51" s="1"/>
  <c r="V184" i="51"/>
  <c r="X184" i="51" s="1"/>
  <c r="V177" i="51"/>
  <c r="X177" i="51" s="1"/>
  <c r="V168" i="51"/>
  <c r="X168" i="51" s="1"/>
  <c r="V167" i="51"/>
  <c r="X167" i="51" s="1"/>
  <c r="V159" i="51"/>
  <c r="X159" i="51" s="1"/>
  <c r="V125" i="51"/>
  <c r="X125" i="51" s="1"/>
  <c r="V114" i="51"/>
  <c r="X114" i="51" s="1"/>
  <c r="V103" i="51"/>
  <c r="X103" i="51" s="1"/>
  <c r="V68" i="51"/>
  <c r="X68" i="51" s="1"/>
  <c r="V66" i="51"/>
  <c r="X66" i="51" s="1"/>
  <c r="V85" i="51"/>
  <c r="X85" i="51" s="1"/>
  <c r="V83" i="51"/>
  <c r="X83" i="51" s="1"/>
  <c r="V82" i="51"/>
  <c r="X82" i="51" s="1"/>
  <c r="V49" i="51"/>
  <c r="X49" i="51" s="1"/>
  <c r="V48" i="51"/>
  <c r="X48" i="51" s="1"/>
  <c r="V47" i="51"/>
  <c r="X47" i="51" s="1"/>
  <c r="V33" i="51"/>
  <c r="X33" i="51" s="1"/>
  <c r="V28" i="51"/>
  <c r="X28" i="51" s="1"/>
  <c r="V9" i="51"/>
  <c r="X9" i="51" s="1"/>
  <c r="V46" i="51"/>
  <c r="X46" i="51" s="1"/>
  <c r="V32" i="51"/>
  <c r="X32" i="51" s="1"/>
  <c r="V21" i="51"/>
  <c r="X21" i="51" s="1"/>
  <c r="V14" i="51"/>
  <c r="X14" i="51" s="1"/>
  <c r="V15" i="51"/>
  <c r="X15" i="51" s="1"/>
  <c r="V16" i="51"/>
  <c r="X16" i="51" s="1"/>
  <c r="V17" i="51"/>
  <c r="X17" i="51" s="1"/>
  <c r="V25" i="51"/>
  <c r="X25" i="51" s="1"/>
  <c r="V26" i="51"/>
  <c r="X26" i="51" s="1"/>
  <c r="V27" i="51"/>
  <c r="X27" i="51" s="1"/>
  <c r="V38" i="51"/>
  <c r="X38" i="51" s="1"/>
  <c r="V39" i="51"/>
  <c r="X39" i="51" s="1"/>
  <c r="V40" i="51"/>
  <c r="X40" i="51" s="1"/>
  <c r="V41" i="51"/>
  <c r="X41" i="51" s="1"/>
  <c r="V54" i="51"/>
  <c r="X54" i="51" s="1"/>
  <c r="V55" i="51"/>
  <c r="X55" i="51" s="1"/>
  <c r="V56" i="51"/>
  <c r="X56" i="51" s="1"/>
  <c r="V57" i="51"/>
  <c r="X57" i="51" s="1"/>
  <c r="V74" i="51"/>
  <c r="X74" i="51" s="1"/>
  <c r="V75" i="51"/>
  <c r="X75" i="51" s="1"/>
  <c r="V76" i="51"/>
  <c r="X76" i="51" s="1"/>
  <c r="V77" i="51"/>
  <c r="X77" i="51" s="1"/>
  <c r="V92" i="51"/>
  <c r="X92" i="51" s="1"/>
  <c r="V93" i="51"/>
  <c r="X93" i="51" s="1"/>
  <c r="V94" i="51"/>
  <c r="X94" i="51" s="1"/>
  <c r="V95" i="51"/>
  <c r="X95" i="51" s="1"/>
  <c r="V108" i="51"/>
  <c r="X108" i="51" s="1"/>
  <c r="V109" i="51"/>
  <c r="X109" i="51" s="1"/>
  <c r="V110" i="51"/>
  <c r="X110" i="51" s="1"/>
  <c r="V119" i="51"/>
  <c r="X119" i="51" s="1"/>
  <c r="V120" i="51"/>
  <c r="X120" i="51" s="1"/>
  <c r="V121" i="51"/>
  <c r="X121" i="51" s="1"/>
  <c r="V128" i="51"/>
  <c r="X128" i="51" s="1"/>
  <c r="V129" i="51"/>
  <c r="X129" i="51" s="1"/>
  <c r="V137" i="51"/>
  <c r="X137" i="51" s="1"/>
  <c r="V138" i="51"/>
  <c r="X138" i="51" s="1"/>
  <c r="V146" i="51"/>
  <c r="X146" i="51" s="1"/>
  <c r="V147" i="51"/>
  <c r="X147" i="51" s="1"/>
  <c r="V154" i="51"/>
  <c r="X154" i="51" s="1"/>
  <c r="V155" i="51"/>
  <c r="X155" i="51" s="1"/>
  <c r="V163" i="51"/>
  <c r="X163" i="51" s="1"/>
  <c r="V164" i="51"/>
  <c r="X164" i="51" s="1"/>
  <c r="V172" i="51"/>
  <c r="X172" i="51" s="1"/>
  <c r="V173" i="51"/>
  <c r="X173" i="51" s="1"/>
  <c r="V180" i="51"/>
  <c r="X180" i="51" s="1"/>
  <c r="V181" i="51"/>
  <c r="X181" i="51" s="1"/>
  <c r="V188" i="51"/>
  <c r="X188" i="51" s="1"/>
  <c r="V189" i="51"/>
  <c r="X189" i="51" s="1"/>
  <c r="V196" i="51"/>
  <c r="X196" i="51" s="1"/>
  <c r="V197" i="51"/>
  <c r="X197" i="51" s="1"/>
  <c r="V11" i="51"/>
  <c r="X11" i="51" s="1"/>
  <c r="V12" i="51"/>
  <c r="X12" i="51" s="1"/>
  <c r="V13" i="51"/>
  <c r="X13" i="51" s="1"/>
  <c r="V20" i="51"/>
  <c r="X20" i="51" s="1"/>
  <c r="V24" i="51"/>
  <c r="X24" i="51" s="1"/>
  <c r="V29" i="51"/>
  <c r="X29" i="51" s="1"/>
  <c r="V30" i="51"/>
  <c r="X30" i="51" s="1"/>
  <c r="V31" i="51"/>
  <c r="X31" i="51" s="1"/>
  <c r="V35" i="51"/>
  <c r="X35" i="51" s="1"/>
  <c r="V36" i="51"/>
  <c r="X36" i="51" s="1"/>
  <c r="V37" i="51"/>
  <c r="X37" i="51" s="1"/>
  <c r="V43" i="51"/>
  <c r="X43" i="51" s="1"/>
  <c r="V44" i="51"/>
  <c r="X44" i="51" s="1"/>
  <c r="V45" i="51"/>
  <c r="X45" i="51" s="1"/>
  <c r="V51" i="51"/>
  <c r="X51" i="51" s="1"/>
  <c r="V52" i="51"/>
  <c r="X52" i="51" s="1"/>
  <c r="V59" i="51"/>
  <c r="X59" i="51" s="1"/>
  <c r="V60" i="51"/>
  <c r="X60" i="51" s="1"/>
  <c r="V61" i="51"/>
  <c r="X61" i="51" s="1"/>
  <c r="V63" i="51"/>
  <c r="X63" i="51" s="1"/>
  <c r="V65" i="51"/>
  <c r="X65" i="51" s="1"/>
  <c r="V71" i="51"/>
  <c r="X71" i="51" s="1"/>
  <c r="V72" i="51"/>
  <c r="X72" i="51" s="1"/>
  <c r="V79" i="51"/>
  <c r="X79" i="51" s="1"/>
  <c r="V80" i="51"/>
  <c r="X80" i="51" s="1"/>
  <c r="V81" i="51"/>
  <c r="X81" i="51" s="1"/>
  <c r="V87" i="51"/>
  <c r="X87" i="51" s="1"/>
  <c r="V89" i="51"/>
  <c r="X89" i="51" s="1"/>
  <c r="V90" i="51"/>
  <c r="X90" i="51" s="1"/>
  <c r="V91" i="51"/>
  <c r="X91" i="51" s="1"/>
  <c r="V97" i="51"/>
  <c r="X97" i="51" s="1"/>
  <c r="V98" i="51"/>
  <c r="X98" i="51" s="1"/>
  <c r="V99" i="51"/>
  <c r="X99" i="51" s="1"/>
  <c r="V105" i="51"/>
  <c r="X105" i="51" s="1"/>
  <c r="V106" i="51"/>
  <c r="X106" i="51" s="1"/>
  <c r="V113" i="51"/>
  <c r="X113" i="51" s="1"/>
  <c r="V117" i="51"/>
  <c r="X117" i="51" s="1"/>
  <c r="V123" i="51"/>
  <c r="X123" i="51" s="1"/>
  <c r="V127" i="51"/>
  <c r="X127" i="51" s="1"/>
  <c r="V131" i="51"/>
  <c r="X131" i="51" s="1"/>
  <c r="V136" i="51"/>
  <c r="X136" i="51" s="1"/>
  <c r="V140" i="51"/>
  <c r="X140" i="51" s="1"/>
  <c r="V145" i="51"/>
  <c r="X145" i="51" s="1"/>
  <c r="V149" i="51"/>
  <c r="X149" i="51" s="1"/>
  <c r="V153" i="51"/>
  <c r="X153" i="51" s="1"/>
  <c r="V158" i="51"/>
  <c r="X158" i="51" s="1"/>
  <c r="V162" i="51"/>
  <c r="X162" i="51" s="1"/>
  <c r="V166" i="51"/>
  <c r="X166" i="51" s="1"/>
  <c r="V170" i="51"/>
  <c r="X170" i="51" s="1"/>
  <c r="V171" i="51"/>
  <c r="X171" i="51" s="1"/>
  <c r="V175" i="51"/>
  <c r="X175" i="51" s="1"/>
  <c r="V179" i="51"/>
  <c r="X179" i="51" s="1"/>
  <c r="V183" i="51"/>
  <c r="X183" i="51" s="1"/>
  <c r="V187" i="51"/>
  <c r="X187" i="51" s="1"/>
  <c r="V191" i="51"/>
  <c r="X191" i="51" s="1"/>
  <c r="V195" i="51"/>
  <c r="X195" i="51" s="1"/>
  <c r="D200" i="51"/>
  <c r="V19" i="51"/>
  <c r="X19" i="51" s="1"/>
  <c r="V111" i="51"/>
  <c r="X111" i="51" s="1"/>
  <c r="D10" i="50"/>
  <c r="D11" i="50"/>
  <c r="D12" i="50"/>
  <c r="D13" i="50"/>
  <c r="D14" i="50"/>
  <c r="D15" i="50"/>
  <c r="D16" i="50"/>
  <c r="D17" i="50"/>
  <c r="D18" i="50"/>
  <c r="D19" i="50"/>
  <c r="D20" i="50"/>
  <c r="D21" i="50"/>
  <c r="D22" i="50"/>
  <c r="D23" i="50"/>
  <c r="D24" i="50"/>
  <c r="D25" i="50"/>
  <c r="D26" i="50"/>
  <c r="D27" i="50"/>
  <c r="D28" i="50"/>
  <c r="D29" i="50"/>
  <c r="D30" i="50"/>
  <c r="D31" i="50"/>
  <c r="D32" i="50"/>
  <c r="D33" i="50"/>
  <c r="D34" i="50"/>
  <c r="D35" i="50"/>
  <c r="D36" i="50"/>
  <c r="D37" i="50"/>
  <c r="D38" i="50"/>
  <c r="D39" i="50"/>
  <c r="D40" i="50"/>
  <c r="D41" i="50"/>
  <c r="D42" i="50"/>
  <c r="D43" i="50"/>
  <c r="D44" i="50"/>
  <c r="D45" i="50"/>
  <c r="D46" i="50"/>
  <c r="D47" i="50"/>
  <c r="D48" i="50"/>
  <c r="D49" i="50"/>
  <c r="D50" i="50"/>
  <c r="D51" i="50"/>
  <c r="D52" i="50"/>
  <c r="D53" i="50"/>
  <c r="D54" i="50"/>
  <c r="D55" i="50"/>
  <c r="D56" i="50"/>
  <c r="D57" i="50"/>
  <c r="D58" i="50"/>
  <c r="D59" i="50"/>
  <c r="D60" i="50"/>
  <c r="D61" i="50"/>
  <c r="D62" i="50"/>
  <c r="D63" i="50"/>
  <c r="D64" i="50"/>
  <c r="D65" i="50"/>
  <c r="D66" i="50"/>
  <c r="D67" i="50"/>
  <c r="D68" i="50"/>
  <c r="D69" i="50"/>
  <c r="D70" i="50"/>
  <c r="D71" i="50"/>
  <c r="D72" i="50"/>
  <c r="D73" i="50"/>
  <c r="D74" i="50"/>
  <c r="D75" i="50"/>
  <c r="D76" i="50"/>
  <c r="D77" i="50"/>
  <c r="D78" i="50"/>
  <c r="D79" i="50"/>
  <c r="D80" i="50"/>
  <c r="D81" i="50"/>
  <c r="D82" i="50"/>
  <c r="D83" i="50"/>
  <c r="D84" i="50"/>
  <c r="D85" i="50"/>
  <c r="D86" i="50"/>
  <c r="D87" i="50"/>
  <c r="D88" i="50"/>
  <c r="D89" i="50"/>
  <c r="D90" i="50"/>
  <c r="D91" i="50"/>
  <c r="D92" i="50"/>
  <c r="D93" i="50"/>
  <c r="D94" i="50"/>
  <c r="D95" i="50"/>
  <c r="D96" i="50"/>
  <c r="D97" i="50"/>
  <c r="D98" i="50"/>
  <c r="D99" i="50"/>
  <c r="D100" i="50"/>
  <c r="D101" i="50"/>
  <c r="D102" i="50"/>
  <c r="D103" i="50"/>
  <c r="D104" i="50"/>
  <c r="D105" i="50"/>
  <c r="D106" i="50"/>
  <c r="D107" i="50"/>
  <c r="D108" i="50"/>
  <c r="D109" i="50"/>
  <c r="D110" i="50"/>
  <c r="D111" i="50"/>
  <c r="D112" i="50"/>
  <c r="D113" i="50"/>
  <c r="D114" i="50"/>
  <c r="D115" i="50"/>
  <c r="D116" i="50"/>
  <c r="D117" i="50"/>
  <c r="D118" i="50"/>
  <c r="D119" i="50"/>
  <c r="D120" i="50"/>
  <c r="D121" i="50"/>
  <c r="D122" i="50"/>
  <c r="D123" i="50"/>
  <c r="D124" i="50"/>
  <c r="D125" i="50"/>
  <c r="D126" i="50"/>
  <c r="D127" i="50"/>
  <c r="D128" i="50"/>
  <c r="D129" i="50"/>
  <c r="D130" i="50"/>
  <c r="D131" i="50"/>
  <c r="D132" i="50"/>
  <c r="D133" i="50"/>
  <c r="D134" i="50"/>
  <c r="D135" i="50"/>
  <c r="D136" i="50"/>
  <c r="D137" i="50"/>
  <c r="D138" i="50"/>
  <c r="D139" i="50"/>
  <c r="D140" i="50"/>
  <c r="D141" i="50"/>
  <c r="D142" i="50"/>
  <c r="D143" i="50"/>
  <c r="D144" i="50"/>
  <c r="D145" i="50"/>
  <c r="D146" i="50"/>
  <c r="D147" i="50"/>
  <c r="D148" i="50"/>
  <c r="D149" i="50"/>
  <c r="D150" i="50"/>
  <c r="D151" i="50"/>
  <c r="D152" i="50"/>
  <c r="D153" i="50"/>
  <c r="D154" i="50"/>
  <c r="D155" i="50"/>
  <c r="D156" i="50"/>
  <c r="D157" i="50"/>
  <c r="D158" i="50"/>
  <c r="D159" i="50"/>
  <c r="D160" i="50"/>
  <c r="D161" i="50"/>
  <c r="D162" i="50"/>
  <c r="D163" i="50"/>
  <c r="D164" i="50"/>
  <c r="D165" i="50"/>
  <c r="D166" i="50"/>
  <c r="D167" i="50"/>
  <c r="D168" i="50"/>
  <c r="D169" i="50"/>
  <c r="D170" i="50"/>
  <c r="D171" i="50"/>
  <c r="D172" i="50"/>
  <c r="D173" i="50"/>
  <c r="D174" i="50"/>
  <c r="D175" i="50"/>
  <c r="D176" i="50"/>
  <c r="D177" i="50"/>
  <c r="D178" i="50"/>
  <c r="D179" i="50"/>
  <c r="D180" i="50"/>
  <c r="D181" i="50"/>
  <c r="D182" i="50"/>
  <c r="D183" i="50"/>
  <c r="D184" i="50"/>
  <c r="D185" i="50"/>
  <c r="D186" i="50"/>
  <c r="D187" i="50"/>
  <c r="D188" i="50"/>
  <c r="D189" i="50"/>
  <c r="D190" i="50"/>
  <c r="D191" i="50"/>
  <c r="D192" i="50"/>
  <c r="D193" i="50"/>
  <c r="D194" i="50"/>
  <c r="D195" i="50"/>
  <c r="D196" i="50"/>
  <c r="D197" i="50"/>
  <c r="D9" i="50"/>
  <c r="D200" i="50" s="1"/>
  <c r="W200" i="50"/>
  <c r="S200" i="50"/>
  <c r="Q200" i="50"/>
  <c r="J200" i="50"/>
  <c r="I200" i="50"/>
  <c r="R198" i="50"/>
  <c r="L198" i="50"/>
  <c r="U197" i="50"/>
  <c r="R197" i="50"/>
  <c r="L197" i="50"/>
  <c r="H197" i="50"/>
  <c r="V197" i="50" s="1"/>
  <c r="X197" i="50" s="1"/>
  <c r="U196" i="50"/>
  <c r="R196" i="50"/>
  <c r="L196" i="50"/>
  <c r="H196" i="50"/>
  <c r="V196" i="50" s="1"/>
  <c r="X196" i="50" s="1"/>
  <c r="U195" i="50"/>
  <c r="R195" i="50"/>
  <c r="L195" i="50"/>
  <c r="H195" i="50"/>
  <c r="V195" i="50" s="1"/>
  <c r="X195" i="50" s="1"/>
  <c r="U194" i="50"/>
  <c r="R194" i="50"/>
  <c r="L194" i="50"/>
  <c r="H194" i="50"/>
  <c r="V194" i="50" s="1"/>
  <c r="X194" i="50" s="1"/>
  <c r="U193" i="50"/>
  <c r="R193" i="50"/>
  <c r="L193" i="50"/>
  <c r="H193" i="50"/>
  <c r="V193" i="50"/>
  <c r="X193" i="50" s="1"/>
  <c r="U192" i="50"/>
  <c r="R192" i="50"/>
  <c r="L192" i="50"/>
  <c r="H192" i="50"/>
  <c r="U191" i="50"/>
  <c r="R191" i="50"/>
  <c r="L191" i="50"/>
  <c r="H191" i="50"/>
  <c r="V191" i="50" s="1"/>
  <c r="X191" i="50" s="1"/>
  <c r="U190" i="50"/>
  <c r="R190" i="50"/>
  <c r="L190" i="50"/>
  <c r="H190" i="50"/>
  <c r="V190" i="50" s="1"/>
  <c r="X190" i="50" s="1"/>
  <c r="U189" i="50"/>
  <c r="R189" i="50"/>
  <c r="L189" i="50"/>
  <c r="H189" i="50"/>
  <c r="V189" i="50"/>
  <c r="X189" i="50" s="1"/>
  <c r="U188" i="50"/>
  <c r="R188" i="50"/>
  <c r="L188" i="50"/>
  <c r="H188" i="50"/>
  <c r="U187" i="50"/>
  <c r="R187" i="50"/>
  <c r="L187" i="50"/>
  <c r="H187" i="50"/>
  <c r="V187" i="50"/>
  <c r="X187" i="50" s="1"/>
  <c r="U186" i="50"/>
  <c r="R186" i="50"/>
  <c r="L186" i="50"/>
  <c r="H186" i="50"/>
  <c r="V186" i="50" s="1"/>
  <c r="X186" i="50" s="1"/>
  <c r="U185" i="50"/>
  <c r="R185" i="50"/>
  <c r="L185" i="50"/>
  <c r="H185" i="50"/>
  <c r="V185" i="50"/>
  <c r="X185" i="50" s="1"/>
  <c r="U184" i="50"/>
  <c r="R184" i="50"/>
  <c r="L184" i="50"/>
  <c r="H184" i="50"/>
  <c r="U183" i="50"/>
  <c r="R183" i="50"/>
  <c r="L183" i="50"/>
  <c r="H183" i="50"/>
  <c r="V183" i="50"/>
  <c r="X183" i="50" s="1"/>
  <c r="U182" i="50"/>
  <c r="R182" i="50"/>
  <c r="L182" i="50"/>
  <c r="H182" i="50"/>
  <c r="V182" i="50" s="1"/>
  <c r="X182" i="50" s="1"/>
  <c r="U181" i="50"/>
  <c r="R181" i="50"/>
  <c r="L181" i="50"/>
  <c r="H181" i="50"/>
  <c r="V181" i="50" s="1"/>
  <c r="X181" i="50" s="1"/>
  <c r="U180" i="50"/>
  <c r="R180" i="50"/>
  <c r="L180" i="50"/>
  <c r="H180" i="50"/>
  <c r="U179" i="50"/>
  <c r="R179" i="50"/>
  <c r="L179" i="50"/>
  <c r="H179" i="50"/>
  <c r="V179" i="50"/>
  <c r="X179" i="50" s="1"/>
  <c r="U178" i="50"/>
  <c r="R178" i="50"/>
  <c r="L178" i="50"/>
  <c r="H178" i="50"/>
  <c r="V178" i="50" s="1"/>
  <c r="X178" i="50" s="1"/>
  <c r="U177" i="50"/>
  <c r="R177" i="50"/>
  <c r="L177" i="50"/>
  <c r="H177" i="50"/>
  <c r="V177" i="50"/>
  <c r="X177" i="50" s="1"/>
  <c r="U176" i="50"/>
  <c r="R176" i="50"/>
  <c r="L176" i="50"/>
  <c r="H176" i="50"/>
  <c r="U175" i="50"/>
  <c r="R175" i="50"/>
  <c r="L175" i="50"/>
  <c r="H175" i="50"/>
  <c r="V175" i="50"/>
  <c r="X175" i="50" s="1"/>
  <c r="U174" i="50"/>
  <c r="R174" i="50"/>
  <c r="L174" i="50"/>
  <c r="H174" i="50"/>
  <c r="V174" i="50" s="1"/>
  <c r="X174" i="50" s="1"/>
  <c r="U173" i="50"/>
  <c r="R173" i="50"/>
  <c r="L173" i="50"/>
  <c r="H173" i="50"/>
  <c r="V173" i="50"/>
  <c r="X173" i="50" s="1"/>
  <c r="U172" i="50"/>
  <c r="R172" i="50"/>
  <c r="L172" i="50"/>
  <c r="H172" i="50"/>
  <c r="U171" i="50"/>
  <c r="R171" i="50"/>
  <c r="L171" i="50"/>
  <c r="H171" i="50"/>
  <c r="V171" i="50"/>
  <c r="X171" i="50" s="1"/>
  <c r="U170" i="50"/>
  <c r="R170" i="50"/>
  <c r="L170" i="50"/>
  <c r="H170" i="50"/>
  <c r="V170" i="50" s="1"/>
  <c r="X170" i="50" s="1"/>
  <c r="U169" i="50"/>
  <c r="R169" i="50"/>
  <c r="L169" i="50"/>
  <c r="H169" i="50"/>
  <c r="V169" i="50" s="1"/>
  <c r="X169" i="50" s="1"/>
  <c r="U168" i="50"/>
  <c r="R168" i="50"/>
  <c r="L168" i="50"/>
  <c r="H168" i="50"/>
  <c r="U167" i="50"/>
  <c r="R167" i="50"/>
  <c r="L167" i="50"/>
  <c r="H167" i="50"/>
  <c r="V167" i="50"/>
  <c r="X167" i="50" s="1"/>
  <c r="U166" i="50"/>
  <c r="R166" i="50"/>
  <c r="L166" i="50"/>
  <c r="H166" i="50"/>
  <c r="V166" i="50" s="1"/>
  <c r="X166" i="50" s="1"/>
  <c r="U165" i="50"/>
  <c r="R165" i="50"/>
  <c r="L165" i="50"/>
  <c r="H165" i="50"/>
  <c r="V165" i="50"/>
  <c r="X165" i="50" s="1"/>
  <c r="U164" i="50"/>
  <c r="R164" i="50"/>
  <c r="L164" i="50"/>
  <c r="H164" i="50"/>
  <c r="U163" i="50"/>
  <c r="R163" i="50"/>
  <c r="L163" i="50"/>
  <c r="H163" i="50"/>
  <c r="V163" i="50"/>
  <c r="X163" i="50" s="1"/>
  <c r="U162" i="50"/>
  <c r="R162" i="50"/>
  <c r="L162" i="50"/>
  <c r="H162" i="50"/>
  <c r="V162" i="50" s="1"/>
  <c r="X162" i="50" s="1"/>
  <c r="U161" i="50"/>
  <c r="R161" i="50"/>
  <c r="L161" i="50"/>
  <c r="H161" i="50"/>
  <c r="V161" i="50"/>
  <c r="X161" i="50" s="1"/>
  <c r="U160" i="50"/>
  <c r="R160" i="50"/>
  <c r="L160" i="50"/>
  <c r="H160" i="50"/>
  <c r="U159" i="50"/>
  <c r="R159" i="50"/>
  <c r="L159" i="50"/>
  <c r="H159" i="50"/>
  <c r="V159" i="50" s="1"/>
  <c r="X159" i="50" s="1"/>
  <c r="U158" i="50"/>
  <c r="R158" i="50"/>
  <c r="L158" i="50"/>
  <c r="H158" i="50"/>
  <c r="V158" i="50" s="1"/>
  <c r="X158" i="50" s="1"/>
  <c r="R157" i="50"/>
  <c r="L157" i="50"/>
  <c r="U156" i="50"/>
  <c r="R156" i="50"/>
  <c r="L156" i="50"/>
  <c r="H156" i="50"/>
  <c r="V156" i="50"/>
  <c r="X156" i="50" s="1"/>
  <c r="U155" i="50"/>
  <c r="R155" i="50"/>
  <c r="L155" i="50"/>
  <c r="H155" i="50"/>
  <c r="U154" i="50"/>
  <c r="R154" i="50"/>
  <c r="L154" i="50"/>
  <c r="H154" i="50"/>
  <c r="V154" i="50"/>
  <c r="X154" i="50" s="1"/>
  <c r="U153" i="50"/>
  <c r="R153" i="50"/>
  <c r="L153" i="50"/>
  <c r="H153" i="50"/>
  <c r="V153" i="50" s="1"/>
  <c r="X153" i="50" s="1"/>
  <c r="U152" i="50"/>
  <c r="R152" i="50"/>
  <c r="L152" i="50"/>
  <c r="H152" i="50"/>
  <c r="V152" i="50"/>
  <c r="X152" i="50" s="1"/>
  <c r="U151" i="50"/>
  <c r="R151" i="50"/>
  <c r="L151" i="50"/>
  <c r="H151" i="50"/>
  <c r="U150" i="50"/>
  <c r="R150" i="50"/>
  <c r="L150" i="50"/>
  <c r="H150" i="50"/>
  <c r="V150" i="50"/>
  <c r="X150" i="50" s="1"/>
  <c r="U149" i="50"/>
  <c r="R149" i="50"/>
  <c r="L149" i="50"/>
  <c r="H149" i="50"/>
  <c r="V149" i="50" s="1"/>
  <c r="X149" i="50" s="1"/>
  <c r="U148" i="50"/>
  <c r="R148" i="50"/>
  <c r="L148" i="50"/>
  <c r="H148" i="50"/>
  <c r="V148" i="50"/>
  <c r="X148" i="50" s="1"/>
  <c r="U147" i="50"/>
  <c r="R147" i="50"/>
  <c r="L147" i="50"/>
  <c r="H147" i="50"/>
  <c r="U146" i="50"/>
  <c r="R146" i="50"/>
  <c r="L146" i="50"/>
  <c r="H146" i="50"/>
  <c r="V146" i="50"/>
  <c r="X146" i="50" s="1"/>
  <c r="U145" i="50"/>
  <c r="R145" i="50"/>
  <c r="L145" i="50"/>
  <c r="H145" i="50"/>
  <c r="V145" i="50" s="1"/>
  <c r="X145" i="50" s="1"/>
  <c r="U144" i="50"/>
  <c r="R144" i="50"/>
  <c r="V144" i="50" s="1"/>
  <c r="X144" i="50" s="1"/>
  <c r="L144" i="50"/>
  <c r="H144" i="50"/>
  <c r="U143" i="50"/>
  <c r="R143" i="50"/>
  <c r="L143" i="50"/>
  <c r="H143" i="50"/>
  <c r="U142" i="50"/>
  <c r="R142" i="50"/>
  <c r="L142" i="50"/>
  <c r="H142" i="50"/>
  <c r="V142" i="50"/>
  <c r="X142" i="50" s="1"/>
  <c r="R141" i="50"/>
  <c r="L141" i="50"/>
  <c r="U140" i="50"/>
  <c r="R140" i="50"/>
  <c r="L140" i="50"/>
  <c r="H140" i="50"/>
  <c r="U139" i="50"/>
  <c r="R139" i="50"/>
  <c r="L139" i="50"/>
  <c r="H139" i="50"/>
  <c r="U138" i="50"/>
  <c r="R138" i="50"/>
  <c r="L138" i="50"/>
  <c r="H138" i="50"/>
  <c r="U137" i="50"/>
  <c r="R137" i="50"/>
  <c r="L137" i="50"/>
  <c r="H137" i="50"/>
  <c r="V137" i="50"/>
  <c r="X137" i="50" s="1"/>
  <c r="U136" i="50"/>
  <c r="R136" i="50"/>
  <c r="L136" i="50"/>
  <c r="H136" i="50"/>
  <c r="V136" i="50" s="1"/>
  <c r="X136" i="50" s="1"/>
  <c r="U135" i="50"/>
  <c r="R135" i="50"/>
  <c r="V135" i="50" s="1"/>
  <c r="X135" i="50" s="1"/>
  <c r="L135" i="50"/>
  <c r="H135" i="50"/>
  <c r="U134" i="50"/>
  <c r="R134" i="50"/>
  <c r="L134" i="50"/>
  <c r="H134" i="50"/>
  <c r="U133" i="50"/>
  <c r="R133" i="50"/>
  <c r="L133" i="50"/>
  <c r="H133" i="50"/>
  <c r="V133" i="50"/>
  <c r="X133" i="50" s="1"/>
  <c r="R132" i="50"/>
  <c r="L132" i="50"/>
  <c r="U131" i="50"/>
  <c r="R131" i="50"/>
  <c r="L131" i="50"/>
  <c r="H131" i="50"/>
  <c r="U130" i="50"/>
  <c r="R130" i="50"/>
  <c r="L130" i="50"/>
  <c r="H130" i="50"/>
  <c r="U129" i="50"/>
  <c r="R129" i="50"/>
  <c r="L129" i="50"/>
  <c r="H129" i="50"/>
  <c r="U128" i="50"/>
  <c r="R128" i="50"/>
  <c r="L128" i="50"/>
  <c r="H128" i="50"/>
  <c r="V128" i="50"/>
  <c r="X128" i="50" s="1"/>
  <c r="U127" i="50"/>
  <c r="R127" i="50"/>
  <c r="L127" i="50"/>
  <c r="H127" i="50"/>
  <c r="V127" i="50" s="1"/>
  <c r="X127" i="50" s="1"/>
  <c r="U126" i="50"/>
  <c r="R126" i="50"/>
  <c r="V126" i="50" s="1"/>
  <c r="X126" i="50" s="1"/>
  <c r="L126" i="50"/>
  <c r="H126" i="50"/>
  <c r="U125" i="50"/>
  <c r="R125" i="50"/>
  <c r="L125" i="50"/>
  <c r="H125" i="50"/>
  <c r="U124" i="50"/>
  <c r="R124" i="50"/>
  <c r="L124" i="50"/>
  <c r="H124" i="50"/>
  <c r="V124" i="50"/>
  <c r="X124" i="50" s="1"/>
  <c r="U123" i="50"/>
  <c r="R123" i="50"/>
  <c r="L123" i="50"/>
  <c r="H123" i="50"/>
  <c r="U122" i="50"/>
  <c r="R122" i="50"/>
  <c r="L122" i="50"/>
  <c r="H122" i="50"/>
  <c r="U121" i="50"/>
  <c r="R121" i="50"/>
  <c r="L121" i="50"/>
  <c r="H121" i="50"/>
  <c r="U120" i="50"/>
  <c r="R120" i="50"/>
  <c r="L120" i="50"/>
  <c r="H120" i="50"/>
  <c r="V120" i="50"/>
  <c r="X120" i="50" s="1"/>
  <c r="U119" i="50"/>
  <c r="R119" i="50"/>
  <c r="L119" i="50"/>
  <c r="H119" i="50"/>
  <c r="V119" i="50" s="1"/>
  <c r="X119" i="50" s="1"/>
  <c r="R118" i="50"/>
  <c r="L118" i="50"/>
  <c r="U117" i="50"/>
  <c r="R117" i="50"/>
  <c r="V117" i="50" s="1"/>
  <c r="X117" i="50" s="1"/>
  <c r="L117" i="50"/>
  <c r="H117" i="50"/>
  <c r="U116" i="50"/>
  <c r="R116" i="50"/>
  <c r="L116" i="50"/>
  <c r="H116" i="50"/>
  <c r="U115" i="50"/>
  <c r="R115" i="50"/>
  <c r="L115" i="50"/>
  <c r="H115" i="50"/>
  <c r="V115" i="50"/>
  <c r="X115" i="50" s="1"/>
  <c r="U114" i="50"/>
  <c r="R114" i="50"/>
  <c r="L114" i="50"/>
  <c r="H114" i="50"/>
  <c r="U113" i="50"/>
  <c r="R113" i="50"/>
  <c r="L113" i="50"/>
  <c r="H113" i="50"/>
  <c r="U112" i="50"/>
  <c r="R112" i="50"/>
  <c r="L112" i="50"/>
  <c r="H112" i="50"/>
  <c r="U111" i="50"/>
  <c r="R111" i="50"/>
  <c r="L111" i="50"/>
  <c r="H111" i="50"/>
  <c r="U110" i="50"/>
  <c r="R110" i="50"/>
  <c r="L110" i="50"/>
  <c r="H110" i="50"/>
  <c r="V110" i="50"/>
  <c r="X110" i="50" s="1"/>
  <c r="U109" i="50"/>
  <c r="R109" i="50"/>
  <c r="L109" i="50"/>
  <c r="H109" i="50"/>
  <c r="V109" i="50" s="1"/>
  <c r="X109" i="50" s="1"/>
  <c r="U108" i="50"/>
  <c r="R108" i="50"/>
  <c r="L108" i="50"/>
  <c r="H108" i="50"/>
  <c r="V108" i="50" s="1"/>
  <c r="X108" i="50" s="1"/>
  <c r="R107" i="50"/>
  <c r="L107" i="50"/>
  <c r="U106" i="50"/>
  <c r="R106" i="50"/>
  <c r="V106" i="50" s="1"/>
  <c r="X106" i="50" s="1"/>
  <c r="L106" i="50"/>
  <c r="H106" i="50"/>
  <c r="U105" i="50"/>
  <c r="R105" i="50"/>
  <c r="L105" i="50"/>
  <c r="H105" i="50"/>
  <c r="U104" i="50"/>
  <c r="R104" i="50"/>
  <c r="L104" i="50"/>
  <c r="H104" i="50"/>
  <c r="U103" i="50"/>
  <c r="R103" i="50"/>
  <c r="L103" i="50"/>
  <c r="H103" i="50"/>
  <c r="U102" i="50"/>
  <c r="R102" i="50"/>
  <c r="L102" i="50"/>
  <c r="H102" i="50"/>
  <c r="V102" i="50"/>
  <c r="X102" i="50" s="1"/>
  <c r="U101" i="50"/>
  <c r="R101" i="50"/>
  <c r="L101" i="50"/>
  <c r="H101" i="50"/>
  <c r="U100" i="50"/>
  <c r="R100" i="50"/>
  <c r="L100" i="50"/>
  <c r="H100" i="50"/>
  <c r="U99" i="50"/>
  <c r="R99" i="50"/>
  <c r="L99" i="50"/>
  <c r="H99" i="50"/>
  <c r="U98" i="50"/>
  <c r="R98" i="50"/>
  <c r="L98" i="50"/>
  <c r="H98" i="50"/>
  <c r="U97" i="50"/>
  <c r="R97" i="50"/>
  <c r="L97" i="50"/>
  <c r="H97" i="50"/>
  <c r="U96" i="50"/>
  <c r="R96" i="50"/>
  <c r="L96" i="50"/>
  <c r="H96" i="50"/>
  <c r="U95" i="50"/>
  <c r="R95" i="50"/>
  <c r="L95" i="50"/>
  <c r="H95" i="50"/>
  <c r="U94" i="50"/>
  <c r="R94" i="50"/>
  <c r="L94" i="50"/>
  <c r="H94" i="50"/>
  <c r="V94" i="50"/>
  <c r="X94" i="50" s="1"/>
  <c r="U93" i="50"/>
  <c r="R93" i="50"/>
  <c r="L93" i="50"/>
  <c r="H93" i="50"/>
  <c r="V93" i="50" s="1"/>
  <c r="X93" i="50" s="1"/>
  <c r="U92" i="50"/>
  <c r="R92" i="50"/>
  <c r="L92" i="50"/>
  <c r="H92" i="50"/>
  <c r="V92" i="50" s="1"/>
  <c r="X92" i="50" s="1"/>
  <c r="U91" i="50"/>
  <c r="R91" i="50"/>
  <c r="L91" i="50"/>
  <c r="H91" i="50"/>
  <c r="V91" i="50" s="1"/>
  <c r="X91" i="50" s="1"/>
  <c r="U90" i="50"/>
  <c r="R90" i="50"/>
  <c r="V90" i="50" s="1"/>
  <c r="X90" i="50" s="1"/>
  <c r="L90" i="50"/>
  <c r="H90" i="50"/>
  <c r="U89" i="50"/>
  <c r="R89" i="50"/>
  <c r="L89" i="50"/>
  <c r="H89" i="50"/>
  <c r="R88" i="50"/>
  <c r="L88" i="50"/>
  <c r="U87" i="50"/>
  <c r="R87" i="50"/>
  <c r="L87" i="50"/>
  <c r="H87" i="50"/>
  <c r="U86" i="50"/>
  <c r="R86" i="50"/>
  <c r="L86" i="50"/>
  <c r="H86" i="50"/>
  <c r="U85" i="50"/>
  <c r="R85" i="50"/>
  <c r="L85" i="50"/>
  <c r="H85" i="50"/>
  <c r="U84" i="50"/>
  <c r="R84" i="50"/>
  <c r="L84" i="50"/>
  <c r="H84" i="50"/>
  <c r="V84" i="50"/>
  <c r="X84" i="50" s="1"/>
  <c r="U83" i="50"/>
  <c r="R83" i="50"/>
  <c r="L83" i="50"/>
  <c r="H83" i="50"/>
  <c r="U82" i="50"/>
  <c r="R82" i="50"/>
  <c r="L82" i="50"/>
  <c r="H82" i="50"/>
  <c r="U81" i="50"/>
  <c r="R81" i="50"/>
  <c r="L81" i="50"/>
  <c r="H81" i="50"/>
  <c r="U80" i="50"/>
  <c r="R80" i="50"/>
  <c r="L80" i="50"/>
  <c r="H80" i="50"/>
  <c r="U79" i="50"/>
  <c r="R79" i="50"/>
  <c r="L79" i="50"/>
  <c r="H79" i="50"/>
  <c r="U78" i="50"/>
  <c r="R78" i="50"/>
  <c r="L78" i="50"/>
  <c r="H78" i="50"/>
  <c r="U77" i="50"/>
  <c r="R77" i="50"/>
  <c r="L77" i="50"/>
  <c r="H77" i="50"/>
  <c r="U76" i="50"/>
  <c r="R76" i="50"/>
  <c r="L76" i="50"/>
  <c r="H76" i="50"/>
  <c r="V76" i="50"/>
  <c r="X76" i="50" s="1"/>
  <c r="U75" i="50"/>
  <c r="R75" i="50"/>
  <c r="L75" i="50"/>
  <c r="H75" i="50"/>
  <c r="V75" i="50" s="1"/>
  <c r="X75" i="50" s="1"/>
  <c r="U74" i="50"/>
  <c r="R74" i="50"/>
  <c r="L74" i="50"/>
  <c r="H74" i="50"/>
  <c r="R73" i="50"/>
  <c r="L73" i="50"/>
  <c r="U72" i="50"/>
  <c r="R72" i="50"/>
  <c r="L72" i="50"/>
  <c r="H72" i="50"/>
  <c r="U71" i="50"/>
  <c r="R71" i="50"/>
  <c r="L71" i="50"/>
  <c r="H71" i="50"/>
  <c r="U70" i="50"/>
  <c r="R70" i="50"/>
  <c r="L70" i="50"/>
  <c r="H70" i="50"/>
  <c r="U69" i="50"/>
  <c r="R69" i="50"/>
  <c r="L69" i="50"/>
  <c r="H69" i="50"/>
  <c r="U68" i="50"/>
  <c r="R68" i="50"/>
  <c r="L68" i="50"/>
  <c r="H68" i="50"/>
  <c r="V68" i="50" s="1"/>
  <c r="X68" i="50" s="1"/>
  <c r="R67" i="50"/>
  <c r="L67" i="50"/>
  <c r="U66" i="50"/>
  <c r="R66" i="50"/>
  <c r="L66" i="50"/>
  <c r="H66" i="50"/>
  <c r="U65" i="50"/>
  <c r="R65" i="50"/>
  <c r="L65" i="50"/>
  <c r="H65" i="50"/>
  <c r="R64" i="50"/>
  <c r="L64" i="50"/>
  <c r="U63" i="50"/>
  <c r="R63" i="50"/>
  <c r="L63" i="50"/>
  <c r="H63" i="50"/>
  <c r="R62" i="50"/>
  <c r="L62" i="50"/>
  <c r="U61" i="50"/>
  <c r="R61" i="50"/>
  <c r="L61" i="50"/>
  <c r="H61" i="50"/>
  <c r="U60" i="50"/>
  <c r="R60" i="50"/>
  <c r="L60" i="50"/>
  <c r="H60" i="50"/>
  <c r="U59" i="50"/>
  <c r="R59" i="50"/>
  <c r="L59" i="50"/>
  <c r="H59" i="50"/>
  <c r="U58" i="50"/>
  <c r="R58" i="50"/>
  <c r="L58" i="50"/>
  <c r="H58" i="50"/>
  <c r="U57" i="50"/>
  <c r="R57" i="50"/>
  <c r="L57" i="50"/>
  <c r="H57" i="50"/>
  <c r="U56" i="50"/>
  <c r="R56" i="50"/>
  <c r="L56" i="50"/>
  <c r="H56" i="50"/>
  <c r="V56" i="50"/>
  <c r="X56" i="50" s="1"/>
  <c r="U55" i="50"/>
  <c r="R55" i="50"/>
  <c r="L55" i="50"/>
  <c r="H55" i="50"/>
  <c r="V55" i="50" s="1"/>
  <c r="X55" i="50" s="1"/>
  <c r="U54" i="50"/>
  <c r="R54" i="50"/>
  <c r="L54" i="50"/>
  <c r="H54" i="50"/>
  <c r="V54" i="50" s="1"/>
  <c r="X54" i="50" s="1"/>
  <c r="R53" i="50"/>
  <c r="L53" i="50"/>
  <c r="U52" i="50"/>
  <c r="R52" i="50"/>
  <c r="V52" i="50" s="1"/>
  <c r="X52" i="50" s="1"/>
  <c r="L52" i="50"/>
  <c r="H52" i="50"/>
  <c r="U51" i="50"/>
  <c r="R51" i="50"/>
  <c r="L51" i="50"/>
  <c r="H51" i="50"/>
  <c r="U50" i="50"/>
  <c r="R50" i="50"/>
  <c r="L50" i="50"/>
  <c r="H50" i="50"/>
  <c r="U49" i="50"/>
  <c r="R49" i="50"/>
  <c r="L49" i="50"/>
  <c r="H49" i="50"/>
  <c r="U48" i="50"/>
  <c r="R48" i="50"/>
  <c r="L48" i="50"/>
  <c r="H48" i="50"/>
  <c r="U47" i="50"/>
  <c r="R47" i="50"/>
  <c r="L47" i="50"/>
  <c r="H47" i="50"/>
  <c r="U46" i="50"/>
  <c r="R46" i="50"/>
  <c r="L46" i="50"/>
  <c r="H46" i="50"/>
  <c r="U45" i="50"/>
  <c r="R45" i="50"/>
  <c r="L45" i="50"/>
  <c r="H45" i="50"/>
  <c r="U44" i="50"/>
  <c r="R44" i="50"/>
  <c r="L44" i="50"/>
  <c r="H44" i="50"/>
  <c r="U43" i="50"/>
  <c r="R43" i="50"/>
  <c r="L43" i="50"/>
  <c r="H43" i="50"/>
  <c r="U42" i="50"/>
  <c r="R42" i="50"/>
  <c r="L42" i="50"/>
  <c r="H42" i="50"/>
  <c r="U41" i="50"/>
  <c r="R41" i="50"/>
  <c r="L41" i="50"/>
  <c r="H41" i="50"/>
  <c r="U40" i="50"/>
  <c r="R40" i="50"/>
  <c r="L40" i="50"/>
  <c r="H40" i="50"/>
  <c r="V40" i="50" s="1"/>
  <c r="X40" i="50" s="1"/>
  <c r="U39" i="50"/>
  <c r="R39" i="50"/>
  <c r="L39" i="50"/>
  <c r="H39" i="50"/>
  <c r="V39" i="50" s="1"/>
  <c r="X39" i="50" s="1"/>
  <c r="U38" i="50"/>
  <c r="R38" i="50"/>
  <c r="L38" i="50"/>
  <c r="H38" i="50"/>
  <c r="U37" i="50"/>
  <c r="R37" i="50"/>
  <c r="L37" i="50"/>
  <c r="H37" i="50"/>
  <c r="U36" i="50"/>
  <c r="R36" i="50"/>
  <c r="L36" i="50"/>
  <c r="H36" i="50"/>
  <c r="U35" i="50"/>
  <c r="R35" i="50"/>
  <c r="L35" i="50"/>
  <c r="H35" i="50"/>
  <c r="U34" i="50"/>
  <c r="R34" i="50"/>
  <c r="L34" i="50"/>
  <c r="H34" i="50"/>
  <c r="U33" i="50"/>
  <c r="R33" i="50"/>
  <c r="L33" i="50"/>
  <c r="H33" i="50"/>
  <c r="U32" i="50"/>
  <c r="R32" i="50"/>
  <c r="L32" i="50"/>
  <c r="H32" i="50"/>
  <c r="U31" i="50"/>
  <c r="R31" i="50"/>
  <c r="L31" i="50"/>
  <c r="H31" i="50"/>
  <c r="U30" i="50"/>
  <c r="R30" i="50"/>
  <c r="L30" i="50"/>
  <c r="H30" i="50"/>
  <c r="U29" i="50"/>
  <c r="R29" i="50"/>
  <c r="L29" i="50"/>
  <c r="H29" i="50"/>
  <c r="U28" i="50"/>
  <c r="R28" i="50"/>
  <c r="L28" i="50"/>
  <c r="H28" i="50"/>
  <c r="U27" i="50"/>
  <c r="R27" i="50"/>
  <c r="L27" i="50"/>
  <c r="H27" i="50"/>
  <c r="U26" i="50"/>
  <c r="R26" i="50"/>
  <c r="L26" i="50"/>
  <c r="H26" i="50"/>
  <c r="U25" i="50"/>
  <c r="R25" i="50"/>
  <c r="L25" i="50"/>
  <c r="H25" i="50"/>
  <c r="U24" i="50"/>
  <c r="R24" i="50"/>
  <c r="L24" i="50"/>
  <c r="H24" i="50"/>
  <c r="V24" i="50"/>
  <c r="X24" i="50" s="1"/>
  <c r="U23" i="50"/>
  <c r="R23" i="50"/>
  <c r="L23" i="50"/>
  <c r="H23" i="50"/>
  <c r="U22" i="50"/>
  <c r="R22" i="50"/>
  <c r="L22" i="50"/>
  <c r="H22" i="50"/>
  <c r="V22" i="50" s="1"/>
  <c r="X22" i="50" s="1"/>
  <c r="U21" i="50"/>
  <c r="R21" i="50"/>
  <c r="L21" i="50"/>
  <c r="H21" i="50"/>
  <c r="U20" i="50"/>
  <c r="R20" i="50"/>
  <c r="L20" i="50"/>
  <c r="H20" i="50"/>
  <c r="U19" i="50"/>
  <c r="R19" i="50"/>
  <c r="L19" i="50"/>
  <c r="H19" i="50"/>
  <c r="U18" i="50"/>
  <c r="R18" i="50"/>
  <c r="L18" i="50"/>
  <c r="H18" i="50"/>
  <c r="U17" i="50"/>
  <c r="R17" i="50"/>
  <c r="L17" i="50"/>
  <c r="H17" i="50"/>
  <c r="U16" i="50"/>
  <c r="R16" i="50"/>
  <c r="L16" i="50"/>
  <c r="H16" i="50"/>
  <c r="U15" i="50"/>
  <c r="R15" i="50"/>
  <c r="L15" i="50"/>
  <c r="H15" i="50"/>
  <c r="U14" i="50"/>
  <c r="R14" i="50"/>
  <c r="L14" i="50"/>
  <c r="H14" i="50"/>
  <c r="U13" i="50"/>
  <c r="R13" i="50"/>
  <c r="L13" i="50"/>
  <c r="H13" i="50"/>
  <c r="U12" i="50"/>
  <c r="R12" i="50"/>
  <c r="L12" i="50"/>
  <c r="H12" i="50"/>
  <c r="U11" i="50"/>
  <c r="R11" i="50"/>
  <c r="L11" i="50"/>
  <c r="H11" i="50"/>
  <c r="U10" i="50"/>
  <c r="R10" i="50"/>
  <c r="L10" i="50"/>
  <c r="H10" i="50"/>
  <c r="U9" i="50"/>
  <c r="R9" i="50"/>
  <c r="L9" i="50"/>
  <c r="H9" i="50"/>
  <c r="X200" i="51" l="1"/>
  <c r="V72" i="50"/>
  <c r="X72" i="50" s="1"/>
  <c r="V48" i="50"/>
  <c r="X48" i="50" s="1"/>
  <c r="V38" i="50"/>
  <c r="X38" i="50" s="1"/>
  <c r="V37" i="50"/>
  <c r="X37" i="50" s="1"/>
  <c r="V32" i="50"/>
  <c r="X32" i="50" s="1"/>
  <c r="V23" i="50"/>
  <c r="X23" i="50" s="1"/>
  <c r="V21" i="50"/>
  <c r="X21" i="50" s="1"/>
  <c r="V16" i="50"/>
  <c r="X16" i="50" s="1"/>
  <c r="V36" i="50"/>
  <c r="X36" i="50" s="1"/>
  <c r="V20" i="50"/>
  <c r="X20" i="50" s="1"/>
  <c r="V13" i="50"/>
  <c r="X13" i="50" s="1"/>
  <c r="V14" i="50"/>
  <c r="X14" i="50" s="1"/>
  <c r="V15" i="50"/>
  <c r="X15" i="50" s="1"/>
  <c r="V28" i="50"/>
  <c r="X28" i="50" s="1"/>
  <c r="V29" i="50"/>
  <c r="X29" i="50" s="1"/>
  <c r="V30" i="50"/>
  <c r="X30" i="50" s="1"/>
  <c r="V31" i="50"/>
  <c r="X31" i="50" s="1"/>
  <c r="V44" i="50"/>
  <c r="X44" i="50" s="1"/>
  <c r="V45" i="50"/>
  <c r="X45" i="50" s="1"/>
  <c r="V46" i="50"/>
  <c r="X46" i="50" s="1"/>
  <c r="V47" i="50"/>
  <c r="X47" i="50" s="1"/>
  <c r="V60" i="50"/>
  <c r="X60" i="50" s="1"/>
  <c r="V61" i="50"/>
  <c r="X61" i="50" s="1"/>
  <c r="V63" i="50"/>
  <c r="X63" i="50" s="1"/>
  <c r="V65" i="50"/>
  <c r="X65" i="50" s="1"/>
  <c r="V66" i="50"/>
  <c r="X66" i="50" s="1"/>
  <c r="V80" i="50"/>
  <c r="X80" i="50" s="1"/>
  <c r="V81" i="50"/>
  <c r="X81" i="50" s="1"/>
  <c r="V82" i="50"/>
  <c r="X82" i="50" s="1"/>
  <c r="V83" i="50"/>
  <c r="X83" i="50" s="1"/>
  <c r="V98" i="50"/>
  <c r="X98" i="50" s="1"/>
  <c r="V99" i="50"/>
  <c r="X99" i="50" s="1"/>
  <c r="V100" i="50"/>
  <c r="X100" i="50" s="1"/>
  <c r="V101" i="50"/>
  <c r="X101" i="50" s="1"/>
  <c r="V113" i="50"/>
  <c r="X113" i="50" s="1"/>
  <c r="V114" i="50"/>
  <c r="X114" i="50" s="1"/>
  <c r="V122" i="50"/>
  <c r="X122" i="50" s="1"/>
  <c r="V123" i="50"/>
  <c r="X123" i="50" s="1"/>
  <c r="V130" i="50"/>
  <c r="X130" i="50" s="1"/>
  <c r="V131" i="50"/>
  <c r="X131" i="50" s="1"/>
  <c r="V139" i="50"/>
  <c r="X139" i="50" s="1"/>
  <c r="V140" i="50"/>
  <c r="X140" i="50" s="1"/>
  <c r="V74" i="50"/>
  <c r="X74" i="50" s="1"/>
  <c r="V10" i="50"/>
  <c r="X10" i="50" s="1"/>
  <c r="V11" i="50"/>
  <c r="X11" i="50" s="1"/>
  <c r="V12" i="50"/>
  <c r="X12" i="50" s="1"/>
  <c r="V17" i="50"/>
  <c r="X17" i="50" s="1"/>
  <c r="V18" i="50"/>
  <c r="X18" i="50" s="1"/>
  <c r="V19" i="50"/>
  <c r="X19" i="50" s="1"/>
  <c r="V25" i="50"/>
  <c r="X25" i="50" s="1"/>
  <c r="V26" i="50"/>
  <c r="X26" i="50" s="1"/>
  <c r="V27" i="50"/>
  <c r="X27" i="50" s="1"/>
  <c r="V33" i="50"/>
  <c r="X33" i="50" s="1"/>
  <c r="V34" i="50"/>
  <c r="X34" i="50" s="1"/>
  <c r="V35" i="50"/>
  <c r="X35" i="50" s="1"/>
  <c r="V41" i="50"/>
  <c r="X41" i="50" s="1"/>
  <c r="V42" i="50"/>
  <c r="X42" i="50" s="1"/>
  <c r="V43" i="50"/>
  <c r="X43" i="50" s="1"/>
  <c r="V49" i="50"/>
  <c r="X49" i="50" s="1"/>
  <c r="V50" i="50"/>
  <c r="X50" i="50" s="1"/>
  <c r="V51" i="50"/>
  <c r="X51" i="50" s="1"/>
  <c r="V57" i="50"/>
  <c r="X57" i="50" s="1"/>
  <c r="V58" i="50"/>
  <c r="X58" i="50" s="1"/>
  <c r="V59" i="50"/>
  <c r="X59" i="50" s="1"/>
  <c r="V69" i="50"/>
  <c r="X69" i="50" s="1"/>
  <c r="V70" i="50"/>
  <c r="X70" i="50" s="1"/>
  <c r="V71" i="50"/>
  <c r="X71" i="50" s="1"/>
  <c r="V77" i="50"/>
  <c r="X77" i="50" s="1"/>
  <c r="V78" i="50"/>
  <c r="X78" i="50" s="1"/>
  <c r="V79" i="50"/>
  <c r="X79" i="50" s="1"/>
  <c r="V85" i="50"/>
  <c r="X85" i="50" s="1"/>
  <c r="V86" i="50"/>
  <c r="X86" i="50" s="1"/>
  <c r="V87" i="50"/>
  <c r="X87" i="50" s="1"/>
  <c r="V89" i="50"/>
  <c r="X89" i="50" s="1"/>
  <c r="V95" i="50"/>
  <c r="X95" i="50" s="1"/>
  <c r="V96" i="50"/>
  <c r="X96" i="50" s="1"/>
  <c r="V97" i="50"/>
  <c r="X97" i="50" s="1"/>
  <c r="V103" i="50"/>
  <c r="X103" i="50" s="1"/>
  <c r="V104" i="50"/>
  <c r="X104" i="50" s="1"/>
  <c r="V105" i="50"/>
  <c r="X105" i="50" s="1"/>
  <c r="V112" i="50"/>
  <c r="X112" i="50" s="1"/>
  <c r="V116" i="50"/>
  <c r="X116" i="50" s="1"/>
  <c r="V121" i="50"/>
  <c r="X121" i="50" s="1"/>
  <c r="V125" i="50"/>
  <c r="X125" i="50" s="1"/>
  <c r="V129" i="50"/>
  <c r="X129" i="50" s="1"/>
  <c r="V134" i="50"/>
  <c r="X134" i="50" s="1"/>
  <c r="V138" i="50"/>
  <c r="X138" i="50" s="1"/>
  <c r="V143" i="50"/>
  <c r="X143" i="50" s="1"/>
  <c r="V147" i="50"/>
  <c r="X147" i="50" s="1"/>
  <c r="V151" i="50"/>
  <c r="X151" i="50" s="1"/>
  <c r="V155" i="50"/>
  <c r="X155" i="50" s="1"/>
  <c r="V160" i="50"/>
  <c r="X160" i="50" s="1"/>
  <c r="V164" i="50"/>
  <c r="X164" i="50" s="1"/>
  <c r="V168" i="50"/>
  <c r="X168" i="50" s="1"/>
  <c r="V172" i="50"/>
  <c r="X172" i="50" s="1"/>
  <c r="V176" i="50"/>
  <c r="X176" i="50" s="1"/>
  <c r="V180" i="50"/>
  <c r="X180" i="50" s="1"/>
  <c r="V184" i="50"/>
  <c r="X184" i="50" s="1"/>
  <c r="V188" i="50"/>
  <c r="X188" i="50" s="1"/>
  <c r="V192" i="50"/>
  <c r="X192" i="50" s="1"/>
  <c r="R200" i="50"/>
  <c r="V9" i="50"/>
  <c r="X9" i="50" s="1"/>
  <c r="V111" i="50"/>
  <c r="X111" i="50" s="1"/>
  <c r="D10" i="49"/>
  <c r="D11" i="49"/>
  <c r="D12" i="49"/>
  <c r="D13" i="49"/>
  <c r="D14" i="49"/>
  <c r="D15" i="49"/>
  <c r="D16" i="49"/>
  <c r="D17" i="49"/>
  <c r="D18" i="49"/>
  <c r="D19" i="49"/>
  <c r="D20" i="49"/>
  <c r="D21" i="49"/>
  <c r="D22" i="49"/>
  <c r="D23" i="49"/>
  <c r="D24" i="49"/>
  <c r="D25" i="49"/>
  <c r="D26" i="49"/>
  <c r="D27" i="49"/>
  <c r="D28" i="49"/>
  <c r="D29" i="49"/>
  <c r="D30" i="49"/>
  <c r="D31" i="49"/>
  <c r="D32" i="49"/>
  <c r="D33" i="49"/>
  <c r="D34" i="49"/>
  <c r="D35" i="49"/>
  <c r="D36" i="49"/>
  <c r="D37" i="49"/>
  <c r="D38" i="49"/>
  <c r="D39" i="49"/>
  <c r="D40" i="49"/>
  <c r="D41" i="49"/>
  <c r="D42" i="49"/>
  <c r="D43" i="49"/>
  <c r="D44" i="49"/>
  <c r="D45" i="49"/>
  <c r="D46" i="49"/>
  <c r="D47" i="49"/>
  <c r="D48" i="49"/>
  <c r="D49" i="49"/>
  <c r="D50" i="49"/>
  <c r="D51" i="49"/>
  <c r="D52" i="49"/>
  <c r="D53" i="49"/>
  <c r="D54" i="49"/>
  <c r="D55" i="49"/>
  <c r="D56" i="49"/>
  <c r="D57" i="49"/>
  <c r="D58" i="49"/>
  <c r="D59" i="49"/>
  <c r="D60" i="49"/>
  <c r="D61" i="49"/>
  <c r="D62" i="49"/>
  <c r="D63" i="49"/>
  <c r="D64" i="49"/>
  <c r="D65" i="49"/>
  <c r="D66" i="49"/>
  <c r="D67" i="49"/>
  <c r="D68" i="49"/>
  <c r="D69" i="49"/>
  <c r="D70" i="49"/>
  <c r="D71" i="49"/>
  <c r="D72" i="49"/>
  <c r="D73" i="49"/>
  <c r="D74" i="49"/>
  <c r="D75" i="49"/>
  <c r="D76" i="49"/>
  <c r="D77" i="49"/>
  <c r="D78" i="49"/>
  <c r="D79" i="49"/>
  <c r="D80" i="49"/>
  <c r="D81" i="49"/>
  <c r="D82" i="49"/>
  <c r="D83" i="49"/>
  <c r="D84" i="49"/>
  <c r="D85" i="49"/>
  <c r="D86" i="49"/>
  <c r="D87" i="49"/>
  <c r="D88" i="49"/>
  <c r="D89" i="49"/>
  <c r="D90" i="49"/>
  <c r="D91" i="49"/>
  <c r="D92" i="49"/>
  <c r="D93" i="49"/>
  <c r="D94" i="49"/>
  <c r="D95" i="49"/>
  <c r="D96" i="49"/>
  <c r="D97" i="49"/>
  <c r="D98" i="49"/>
  <c r="D99" i="49"/>
  <c r="D100" i="49"/>
  <c r="D101" i="49"/>
  <c r="D102" i="49"/>
  <c r="D103" i="49"/>
  <c r="D104" i="49"/>
  <c r="D105" i="49"/>
  <c r="D106" i="49"/>
  <c r="D107" i="49"/>
  <c r="D108" i="49"/>
  <c r="D109" i="49"/>
  <c r="D110" i="49"/>
  <c r="D111" i="49"/>
  <c r="D112" i="49"/>
  <c r="D113" i="49"/>
  <c r="D114" i="49"/>
  <c r="D115" i="49"/>
  <c r="D116" i="49"/>
  <c r="D117" i="49"/>
  <c r="D118" i="49"/>
  <c r="D119" i="49"/>
  <c r="D120" i="49"/>
  <c r="D121" i="49"/>
  <c r="D122" i="49"/>
  <c r="D123" i="49"/>
  <c r="D124" i="49"/>
  <c r="D125" i="49"/>
  <c r="D126" i="49"/>
  <c r="D127" i="49"/>
  <c r="D128" i="49"/>
  <c r="D129" i="49"/>
  <c r="D130" i="49"/>
  <c r="D131" i="49"/>
  <c r="D132" i="49"/>
  <c r="D133" i="49"/>
  <c r="D134" i="49"/>
  <c r="D135" i="49"/>
  <c r="D136" i="49"/>
  <c r="D137" i="49"/>
  <c r="D138" i="49"/>
  <c r="D139" i="49"/>
  <c r="D140" i="49"/>
  <c r="D141" i="49"/>
  <c r="D142" i="49"/>
  <c r="D143" i="49"/>
  <c r="D144" i="49"/>
  <c r="D145" i="49"/>
  <c r="D146" i="49"/>
  <c r="D147" i="49"/>
  <c r="D148" i="49"/>
  <c r="D149" i="49"/>
  <c r="D150" i="49"/>
  <c r="D151" i="49"/>
  <c r="D152" i="49"/>
  <c r="D153" i="49"/>
  <c r="D154" i="49"/>
  <c r="D155" i="49"/>
  <c r="D156" i="49"/>
  <c r="D157" i="49"/>
  <c r="D158" i="49"/>
  <c r="D159" i="49"/>
  <c r="D160" i="49"/>
  <c r="D161" i="49"/>
  <c r="D162" i="49"/>
  <c r="D163" i="49"/>
  <c r="D164" i="49"/>
  <c r="D165" i="49"/>
  <c r="D166" i="49"/>
  <c r="D167" i="49"/>
  <c r="D168" i="49"/>
  <c r="D169" i="49"/>
  <c r="D170" i="49"/>
  <c r="D171" i="49"/>
  <c r="D172" i="49"/>
  <c r="D173" i="49"/>
  <c r="D174" i="49"/>
  <c r="D175" i="49"/>
  <c r="D176" i="49"/>
  <c r="D177" i="49"/>
  <c r="D178" i="49"/>
  <c r="D179" i="49"/>
  <c r="D180" i="49"/>
  <c r="D181" i="49"/>
  <c r="D182" i="49"/>
  <c r="D183" i="49"/>
  <c r="D184" i="49"/>
  <c r="D185" i="49"/>
  <c r="D186" i="49"/>
  <c r="D187" i="49"/>
  <c r="D188" i="49"/>
  <c r="D189" i="49"/>
  <c r="D190" i="49"/>
  <c r="D191" i="49"/>
  <c r="D192" i="49"/>
  <c r="D193" i="49"/>
  <c r="D194" i="49"/>
  <c r="D195" i="49"/>
  <c r="D196" i="49"/>
  <c r="D197" i="49"/>
  <c r="D9" i="49"/>
  <c r="W200" i="49"/>
  <c r="S200" i="49"/>
  <c r="Q200" i="49"/>
  <c r="J200" i="49"/>
  <c r="I200" i="49"/>
  <c r="R198" i="49"/>
  <c r="L198" i="49"/>
  <c r="U197" i="49"/>
  <c r="R197" i="49"/>
  <c r="L197" i="49"/>
  <c r="H197" i="49"/>
  <c r="U196" i="49"/>
  <c r="R196" i="49"/>
  <c r="L196" i="49"/>
  <c r="H196" i="49"/>
  <c r="U195" i="49"/>
  <c r="R195" i="49"/>
  <c r="L195" i="49"/>
  <c r="H195" i="49"/>
  <c r="U194" i="49"/>
  <c r="R194" i="49"/>
  <c r="L194" i="49"/>
  <c r="H194" i="49"/>
  <c r="U193" i="49"/>
  <c r="R193" i="49"/>
  <c r="L193" i="49"/>
  <c r="H193" i="49"/>
  <c r="U192" i="49"/>
  <c r="R192" i="49"/>
  <c r="L192" i="49"/>
  <c r="H192" i="49"/>
  <c r="V192" i="49"/>
  <c r="X192" i="49" s="1"/>
  <c r="U191" i="49"/>
  <c r="R191" i="49"/>
  <c r="L191" i="49"/>
  <c r="H191" i="49"/>
  <c r="U190" i="49"/>
  <c r="R190" i="49"/>
  <c r="L190" i="49"/>
  <c r="H190" i="49"/>
  <c r="U189" i="49"/>
  <c r="R189" i="49"/>
  <c r="L189" i="49"/>
  <c r="H189" i="49"/>
  <c r="U188" i="49"/>
  <c r="R188" i="49"/>
  <c r="L188" i="49"/>
  <c r="H188" i="49"/>
  <c r="V188" i="49"/>
  <c r="X188" i="49" s="1"/>
  <c r="U187" i="49"/>
  <c r="R187" i="49"/>
  <c r="L187" i="49"/>
  <c r="H187" i="49"/>
  <c r="U186" i="49"/>
  <c r="R186" i="49"/>
  <c r="L186" i="49"/>
  <c r="H186" i="49"/>
  <c r="U185" i="49"/>
  <c r="R185" i="49"/>
  <c r="L185" i="49"/>
  <c r="H185" i="49"/>
  <c r="U184" i="49"/>
  <c r="R184" i="49"/>
  <c r="L184" i="49"/>
  <c r="H184" i="49"/>
  <c r="V184" i="49"/>
  <c r="X184" i="49" s="1"/>
  <c r="U183" i="49"/>
  <c r="R183" i="49"/>
  <c r="L183" i="49"/>
  <c r="H183" i="49"/>
  <c r="V183" i="49" s="1"/>
  <c r="X183" i="49" s="1"/>
  <c r="U182" i="49"/>
  <c r="R182" i="49"/>
  <c r="L182" i="49"/>
  <c r="H182" i="49"/>
  <c r="U181" i="49"/>
  <c r="R181" i="49"/>
  <c r="L181" i="49"/>
  <c r="H181" i="49"/>
  <c r="U180" i="49"/>
  <c r="R180" i="49"/>
  <c r="L180" i="49"/>
  <c r="H180" i="49"/>
  <c r="V180" i="49" s="1"/>
  <c r="X180" i="49" s="1"/>
  <c r="U179" i="49"/>
  <c r="R179" i="49"/>
  <c r="L179" i="49"/>
  <c r="H179" i="49"/>
  <c r="U178" i="49"/>
  <c r="R178" i="49"/>
  <c r="L178" i="49"/>
  <c r="H178" i="49"/>
  <c r="U177" i="49"/>
  <c r="R177" i="49"/>
  <c r="L177" i="49"/>
  <c r="H177" i="49"/>
  <c r="U176" i="49"/>
  <c r="R176" i="49"/>
  <c r="L176" i="49"/>
  <c r="H176" i="49"/>
  <c r="V176" i="49"/>
  <c r="X176" i="49" s="1"/>
  <c r="U175" i="49"/>
  <c r="R175" i="49"/>
  <c r="L175" i="49"/>
  <c r="H175" i="49"/>
  <c r="U174" i="49"/>
  <c r="R174" i="49"/>
  <c r="V174" i="49" s="1"/>
  <c r="X174" i="49" s="1"/>
  <c r="L174" i="49"/>
  <c r="H174" i="49"/>
  <c r="U173" i="49"/>
  <c r="R173" i="49"/>
  <c r="L173" i="49"/>
  <c r="H173" i="49"/>
  <c r="V173" i="49" s="1"/>
  <c r="X173" i="49" s="1"/>
  <c r="U172" i="49"/>
  <c r="R172" i="49"/>
  <c r="L172" i="49"/>
  <c r="H172" i="49"/>
  <c r="V172" i="49" s="1"/>
  <c r="X172" i="49" s="1"/>
  <c r="U171" i="49"/>
  <c r="R171" i="49"/>
  <c r="L171" i="49"/>
  <c r="H171" i="49"/>
  <c r="U170" i="49"/>
  <c r="R170" i="49"/>
  <c r="L170" i="49"/>
  <c r="H170" i="49"/>
  <c r="U169" i="49"/>
  <c r="R169" i="49"/>
  <c r="L169" i="49"/>
  <c r="H169" i="49"/>
  <c r="U168" i="49"/>
  <c r="R168" i="49"/>
  <c r="L168" i="49"/>
  <c r="H168" i="49"/>
  <c r="U167" i="49"/>
  <c r="R167" i="49"/>
  <c r="L167" i="49"/>
  <c r="H167" i="49"/>
  <c r="U166" i="49"/>
  <c r="R166" i="49"/>
  <c r="L166" i="49"/>
  <c r="H166" i="49"/>
  <c r="U165" i="49"/>
  <c r="R165" i="49"/>
  <c r="L165" i="49"/>
  <c r="H165" i="49"/>
  <c r="U164" i="49"/>
  <c r="R164" i="49"/>
  <c r="L164" i="49"/>
  <c r="H164" i="49"/>
  <c r="U163" i="49"/>
  <c r="R163" i="49"/>
  <c r="L163" i="49"/>
  <c r="H163" i="49"/>
  <c r="U162" i="49"/>
  <c r="R162" i="49"/>
  <c r="L162" i="49"/>
  <c r="H162" i="49"/>
  <c r="V162" i="49"/>
  <c r="X162" i="49" s="1"/>
  <c r="U161" i="49"/>
  <c r="R161" i="49"/>
  <c r="L161" i="49"/>
  <c r="H161" i="49"/>
  <c r="V161" i="49" s="1"/>
  <c r="X161" i="49" s="1"/>
  <c r="U160" i="49"/>
  <c r="R160" i="49"/>
  <c r="V160" i="49" s="1"/>
  <c r="X160" i="49" s="1"/>
  <c r="L160" i="49"/>
  <c r="H160" i="49"/>
  <c r="U159" i="49"/>
  <c r="R159" i="49"/>
  <c r="L159" i="49"/>
  <c r="H159" i="49"/>
  <c r="U158" i="49"/>
  <c r="R158" i="49"/>
  <c r="L158" i="49"/>
  <c r="H158" i="49"/>
  <c r="V158" i="49"/>
  <c r="X158" i="49" s="1"/>
  <c r="R157" i="49"/>
  <c r="L157" i="49"/>
  <c r="U156" i="49"/>
  <c r="R156" i="49"/>
  <c r="L156" i="49"/>
  <c r="H156" i="49"/>
  <c r="U155" i="49"/>
  <c r="R155" i="49"/>
  <c r="L155" i="49"/>
  <c r="H155" i="49"/>
  <c r="U154" i="49"/>
  <c r="R154" i="49"/>
  <c r="L154" i="49"/>
  <c r="H154" i="49"/>
  <c r="U153" i="49"/>
  <c r="R153" i="49"/>
  <c r="L153" i="49"/>
  <c r="H153" i="49"/>
  <c r="U152" i="49"/>
  <c r="R152" i="49"/>
  <c r="L152" i="49"/>
  <c r="H152" i="49"/>
  <c r="U151" i="49"/>
  <c r="R151" i="49"/>
  <c r="L151" i="49"/>
  <c r="H151" i="49"/>
  <c r="U150" i="49"/>
  <c r="R150" i="49"/>
  <c r="L150" i="49"/>
  <c r="H150" i="49"/>
  <c r="U149" i="49"/>
  <c r="R149" i="49"/>
  <c r="L149" i="49"/>
  <c r="H149" i="49"/>
  <c r="V149" i="49"/>
  <c r="X149" i="49" s="1"/>
  <c r="U148" i="49"/>
  <c r="R148" i="49"/>
  <c r="L148" i="49"/>
  <c r="H148" i="49"/>
  <c r="V148" i="49" s="1"/>
  <c r="X148" i="49" s="1"/>
  <c r="U147" i="49"/>
  <c r="R147" i="49"/>
  <c r="L147" i="49"/>
  <c r="H147" i="49"/>
  <c r="U146" i="49"/>
  <c r="R146" i="49"/>
  <c r="L146" i="49"/>
  <c r="H146" i="49"/>
  <c r="V146" i="49" s="1"/>
  <c r="X146" i="49" s="1"/>
  <c r="U145" i="49"/>
  <c r="R145" i="49"/>
  <c r="V145" i="49" s="1"/>
  <c r="X145" i="49" s="1"/>
  <c r="L145" i="49"/>
  <c r="H145" i="49"/>
  <c r="U144" i="49"/>
  <c r="R144" i="49"/>
  <c r="L144" i="49"/>
  <c r="H144" i="49"/>
  <c r="U143" i="49"/>
  <c r="R143" i="49"/>
  <c r="L143" i="49"/>
  <c r="H143" i="49"/>
  <c r="U142" i="49"/>
  <c r="R142" i="49"/>
  <c r="L142" i="49"/>
  <c r="H142" i="49"/>
  <c r="R141" i="49"/>
  <c r="L141" i="49"/>
  <c r="U140" i="49"/>
  <c r="R140" i="49"/>
  <c r="L140" i="49"/>
  <c r="H140" i="49"/>
  <c r="U139" i="49"/>
  <c r="R139" i="49"/>
  <c r="L139" i="49"/>
  <c r="H139" i="49"/>
  <c r="V139" i="49"/>
  <c r="X139" i="49" s="1"/>
  <c r="U138" i="49"/>
  <c r="R138" i="49"/>
  <c r="L138" i="49"/>
  <c r="H138" i="49"/>
  <c r="U137" i="49"/>
  <c r="R137" i="49"/>
  <c r="L137" i="49"/>
  <c r="H137" i="49"/>
  <c r="U136" i="49"/>
  <c r="R136" i="49"/>
  <c r="L136" i="49"/>
  <c r="H136" i="49"/>
  <c r="U135" i="49"/>
  <c r="R135" i="49"/>
  <c r="L135" i="49"/>
  <c r="H135" i="49"/>
  <c r="U134" i="49"/>
  <c r="R134" i="49"/>
  <c r="L134" i="49"/>
  <c r="H134" i="49"/>
  <c r="U133" i="49"/>
  <c r="R133" i="49"/>
  <c r="L133" i="49"/>
  <c r="H133" i="49"/>
  <c r="R132" i="49"/>
  <c r="L132" i="49"/>
  <c r="U131" i="49"/>
  <c r="R131" i="49"/>
  <c r="L131" i="49"/>
  <c r="H131" i="49"/>
  <c r="V131" i="49"/>
  <c r="X131" i="49" s="1"/>
  <c r="U130" i="49"/>
  <c r="R130" i="49"/>
  <c r="L130" i="49"/>
  <c r="H130" i="49"/>
  <c r="U129" i="49"/>
  <c r="R129" i="49"/>
  <c r="L129" i="49"/>
  <c r="H129" i="49"/>
  <c r="U128" i="49"/>
  <c r="R128" i="49"/>
  <c r="L128" i="49"/>
  <c r="H128" i="49"/>
  <c r="U127" i="49"/>
  <c r="R127" i="49"/>
  <c r="V127" i="49" s="1"/>
  <c r="X127" i="49" s="1"/>
  <c r="L127" i="49"/>
  <c r="H127" i="49"/>
  <c r="U126" i="49"/>
  <c r="R126" i="49"/>
  <c r="L126" i="49"/>
  <c r="H126" i="49"/>
  <c r="U125" i="49"/>
  <c r="R125" i="49"/>
  <c r="L125" i="49"/>
  <c r="H125" i="49"/>
  <c r="U124" i="49"/>
  <c r="R124" i="49"/>
  <c r="L124" i="49"/>
  <c r="H124" i="49"/>
  <c r="U123" i="49"/>
  <c r="R123" i="49"/>
  <c r="L123" i="49"/>
  <c r="H123" i="49"/>
  <c r="V123" i="49"/>
  <c r="X123" i="49" s="1"/>
  <c r="U122" i="49"/>
  <c r="R122" i="49"/>
  <c r="L122" i="49"/>
  <c r="H122" i="49"/>
  <c r="U121" i="49"/>
  <c r="R121" i="49"/>
  <c r="L121" i="49"/>
  <c r="H121" i="49"/>
  <c r="U120" i="49"/>
  <c r="R120" i="49"/>
  <c r="L120" i="49"/>
  <c r="H120" i="49"/>
  <c r="U119" i="49"/>
  <c r="R119" i="49"/>
  <c r="L119" i="49"/>
  <c r="H119" i="49"/>
  <c r="R118" i="49"/>
  <c r="L118" i="49"/>
  <c r="U117" i="49"/>
  <c r="R117" i="49"/>
  <c r="L117" i="49"/>
  <c r="H117" i="49"/>
  <c r="U116" i="49"/>
  <c r="R116" i="49"/>
  <c r="L116" i="49"/>
  <c r="H116" i="49"/>
  <c r="U115" i="49"/>
  <c r="R115" i="49"/>
  <c r="L115" i="49"/>
  <c r="H115" i="49"/>
  <c r="V115" i="49"/>
  <c r="X115" i="49" s="1"/>
  <c r="U114" i="49"/>
  <c r="R114" i="49"/>
  <c r="L114" i="49"/>
  <c r="H114" i="49"/>
  <c r="U113" i="49"/>
  <c r="R113" i="49"/>
  <c r="L113" i="49"/>
  <c r="H113" i="49"/>
  <c r="V113" i="49" s="1"/>
  <c r="X113" i="49" s="1"/>
  <c r="U112" i="49"/>
  <c r="R112" i="49"/>
  <c r="L112" i="49"/>
  <c r="H112" i="49"/>
  <c r="V112" i="49" s="1"/>
  <c r="X112" i="49" s="1"/>
  <c r="U111" i="49"/>
  <c r="R111" i="49"/>
  <c r="L111" i="49"/>
  <c r="H111" i="49"/>
  <c r="U110" i="49"/>
  <c r="R110" i="49"/>
  <c r="L110" i="49"/>
  <c r="H110" i="49"/>
  <c r="U109" i="49"/>
  <c r="R109" i="49"/>
  <c r="L109" i="49"/>
  <c r="H109" i="49"/>
  <c r="U108" i="49"/>
  <c r="R108" i="49"/>
  <c r="L108" i="49"/>
  <c r="H108" i="49"/>
  <c r="R107" i="49"/>
  <c r="L107" i="49"/>
  <c r="U106" i="49"/>
  <c r="R106" i="49"/>
  <c r="L106" i="49"/>
  <c r="H106" i="49"/>
  <c r="U105" i="49"/>
  <c r="R105" i="49"/>
  <c r="L105" i="49"/>
  <c r="H105" i="49"/>
  <c r="V105" i="49"/>
  <c r="X105" i="49" s="1"/>
  <c r="U104" i="49"/>
  <c r="R104" i="49"/>
  <c r="L104" i="49"/>
  <c r="H104" i="49"/>
  <c r="U103" i="49"/>
  <c r="R103" i="49"/>
  <c r="L103" i="49"/>
  <c r="H103" i="49"/>
  <c r="U102" i="49"/>
  <c r="R102" i="49"/>
  <c r="L102" i="49"/>
  <c r="H102" i="49"/>
  <c r="U101" i="49"/>
  <c r="R101" i="49"/>
  <c r="L101" i="49"/>
  <c r="H101" i="49"/>
  <c r="U100" i="49"/>
  <c r="R100" i="49"/>
  <c r="L100" i="49"/>
  <c r="H100" i="49"/>
  <c r="U99" i="49"/>
  <c r="R99" i="49"/>
  <c r="L99" i="49"/>
  <c r="H99" i="49"/>
  <c r="U98" i="49"/>
  <c r="R98" i="49"/>
  <c r="L98" i="49"/>
  <c r="H98" i="49"/>
  <c r="U97" i="49"/>
  <c r="R97" i="49"/>
  <c r="L97" i="49"/>
  <c r="H97" i="49"/>
  <c r="V97" i="49"/>
  <c r="X97" i="49" s="1"/>
  <c r="U96" i="49"/>
  <c r="R96" i="49"/>
  <c r="L96" i="49"/>
  <c r="H96" i="49"/>
  <c r="V96" i="49" s="1"/>
  <c r="X96" i="49" s="1"/>
  <c r="U95" i="49"/>
  <c r="R95" i="49"/>
  <c r="L95" i="49"/>
  <c r="H95" i="49"/>
  <c r="V95" i="49" s="1"/>
  <c r="X95" i="49" s="1"/>
  <c r="U94" i="49"/>
  <c r="R94" i="49"/>
  <c r="L94" i="49"/>
  <c r="H94" i="49"/>
  <c r="V94" i="49" s="1"/>
  <c r="X94" i="49" s="1"/>
  <c r="U93" i="49"/>
  <c r="R93" i="49"/>
  <c r="L93" i="49"/>
  <c r="H93" i="49"/>
  <c r="U92" i="49"/>
  <c r="R92" i="49"/>
  <c r="L92" i="49"/>
  <c r="H92" i="49"/>
  <c r="U91" i="49"/>
  <c r="R91" i="49"/>
  <c r="L91" i="49"/>
  <c r="H91" i="49"/>
  <c r="U90" i="49"/>
  <c r="R90" i="49"/>
  <c r="L90" i="49"/>
  <c r="H90" i="49"/>
  <c r="U89" i="49"/>
  <c r="R89" i="49"/>
  <c r="L89" i="49"/>
  <c r="H89" i="49"/>
  <c r="V89" i="49"/>
  <c r="X89" i="49" s="1"/>
  <c r="R88" i="49"/>
  <c r="L88" i="49"/>
  <c r="U87" i="49"/>
  <c r="R87" i="49"/>
  <c r="L87" i="49"/>
  <c r="H87" i="49"/>
  <c r="U86" i="49"/>
  <c r="R86" i="49"/>
  <c r="L86" i="49"/>
  <c r="H86" i="49"/>
  <c r="U85" i="49"/>
  <c r="R85" i="49"/>
  <c r="L85" i="49"/>
  <c r="H85" i="49"/>
  <c r="U84" i="49"/>
  <c r="R84" i="49"/>
  <c r="L84" i="49"/>
  <c r="H84" i="49"/>
  <c r="U83" i="49"/>
  <c r="R83" i="49"/>
  <c r="L83" i="49"/>
  <c r="H83" i="49"/>
  <c r="U82" i="49"/>
  <c r="R82" i="49"/>
  <c r="L82" i="49"/>
  <c r="H82" i="49"/>
  <c r="U81" i="49"/>
  <c r="R81" i="49"/>
  <c r="L81" i="49"/>
  <c r="H81" i="49"/>
  <c r="V81" i="49"/>
  <c r="X81" i="49" s="1"/>
  <c r="U80" i="49"/>
  <c r="R80" i="49"/>
  <c r="L80" i="49"/>
  <c r="H80" i="49"/>
  <c r="U79" i="49"/>
  <c r="R79" i="49"/>
  <c r="L79" i="49"/>
  <c r="H79" i="49"/>
  <c r="V79" i="49" s="1"/>
  <c r="X79" i="49" s="1"/>
  <c r="U78" i="49"/>
  <c r="R78" i="49"/>
  <c r="L78" i="49"/>
  <c r="H78" i="49"/>
  <c r="V78" i="49" s="1"/>
  <c r="X78" i="49" s="1"/>
  <c r="U77" i="49"/>
  <c r="R77" i="49"/>
  <c r="L77" i="49"/>
  <c r="H77" i="49"/>
  <c r="U76" i="49"/>
  <c r="R76" i="49"/>
  <c r="L76" i="49"/>
  <c r="H76" i="49"/>
  <c r="U75" i="49"/>
  <c r="R75" i="49"/>
  <c r="L75" i="49"/>
  <c r="H75" i="49"/>
  <c r="U74" i="49"/>
  <c r="R74" i="49"/>
  <c r="L74" i="49"/>
  <c r="H74" i="49"/>
  <c r="R73" i="49"/>
  <c r="L73" i="49"/>
  <c r="U72" i="49"/>
  <c r="R72" i="49"/>
  <c r="L72" i="49"/>
  <c r="H72" i="49"/>
  <c r="U71" i="49"/>
  <c r="R71" i="49"/>
  <c r="L71" i="49"/>
  <c r="H71" i="49"/>
  <c r="V71" i="49" s="1"/>
  <c r="X71" i="49" s="1"/>
  <c r="U70" i="49"/>
  <c r="R70" i="49"/>
  <c r="L70" i="49"/>
  <c r="H70" i="49"/>
  <c r="U69" i="49"/>
  <c r="R69" i="49"/>
  <c r="L69" i="49"/>
  <c r="H69" i="49"/>
  <c r="U68" i="49"/>
  <c r="R68" i="49"/>
  <c r="L68" i="49"/>
  <c r="H68" i="49"/>
  <c r="R67" i="49"/>
  <c r="L67" i="49"/>
  <c r="U66" i="49"/>
  <c r="R66" i="49"/>
  <c r="L66" i="49"/>
  <c r="H66" i="49"/>
  <c r="U65" i="49"/>
  <c r="R65" i="49"/>
  <c r="L65" i="49"/>
  <c r="H65" i="49"/>
  <c r="R64" i="49"/>
  <c r="L64" i="49"/>
  <c r="U63" i="49"/>
  <c r="R63" i="49"/>
  <c r="L63" i="49"/>
  <c r="H63" i="49"/>
  <c r="R62" i="49"/>
  <c r="L62" i="49"/>
  <c r="U61" i="49"/>
  <c r="R61" i="49"/>
  <c r="L61" i="49"/>
  <c r="H61" i="49"/>
  <c r="V61" i="49"/>
  <c r="X61" i="49" s="1"/>
  <c r="U60" i="49"/>
  <c r="R60" i="49"/>
  <c r="L60" i="49"/>
  <c r="H60" i="49"/>
  <c r="U59" i="49"/>
  <c r="R59" i="49"/>
  <c r="L59" i="49"/>
  <c r="H59" i="49"/>
  <c r="U58" i="49"/>
  <c r="R58" i="49"/>
  <c r="L58" i="49"/>
  <c r="H58" i="49"/>
  <c r="U57" i="49"/>
  <c r="R57" i="49"/>
  <c r="L57" i="49"/>
  <c r="H57" i="49"/>
  <c r="U56" i="49"/>
  <c r="R56" i="49"/>
  <c r="L56" i="49"/>
  <c r="H56" i="49"/>
  <c r="U55" i="49"/>
  <c r="R55" i="49"/>
  <c r="L55" i="49"/>
  <c r="H55" i="49"/>
  <c r="U54" i="49"/>
  <c r="R54" i="49"/>
  <c r="L54" i="49"/>
  <c r="H54" i="49"/>
  <c r="R53" i="49"/>
  <c r="L53" i="49"/>
  <c r="U52" i="49"/>
  <c r="R52" i="49"/>
  <c r="L52" i="49"/>
  <c r="H52" i="49"/>
  <c r="U51" i="49"/>
  <c r="R51" i="49"/>
  <c r="L51" i="49"/>
  <c r="H51" i="49"/>
  <c r="U50" i="49"/>
  <c r="R50" i="49"/>
  <c r="L50" i="49"/>
  <c r="H50" i="49"/>
  <c r="U49" i="49"/>
  <c r="R49" i="49"/>
  <c r="L49" i="49"/>
  <c r="H49" i="49"/>
  <c r="U48" i="49"/>
  <c r="R48" i="49"/>
  <c r="L48" i="49"/>
  <c r="H48" i="49"/>
  <c r="U47" i="49"/>
  <c r="R47" i="49"/>
  <c r="L47" i="49"/>
  <c r="H47" i="49"/>
  <c r="U46" i="49"/>
  <c r="R46" i="49"/>
  <c r="L46" i="49"/>
  <c r="H46" i="49"/>
  <c r="U45" i="49"/>
  <c r="R45" i="49"/>
  <c r="L45" i="49"/>
  <c r="H45" i="49"/>
  <c r="U44" i="49"/>
  <c r="R44" i="49"/>
  <c r="L44" i="49"/>
  <c r="H44" i="49"/>
  <c r="U43" i="49"/>
  <c r="R43" i="49"/>
  <c r="L43" i="49"/>
  <c r="H43" i="49"/>
  <c r="U42" i="49"/>
  <c r="R42" i="49"/>
  <c r="L42" i="49"/>
  <c r="H42" i="49"/>
  <c r="V42" i="49" s="1"/>
  <c r="X42" i="49" s="1"/>
  <c r="U41" i="49"/>
  <c r="R41" i="49"/>
  <c r="L41" i="49"/>
  <c r="H41" i="49"/>
  <c r="V41" i="49" s="1"/>
  <c r="X41" i="49" s="1"/>
  <c r="U40" i="49"/>
  <c r="R40" i="49"/>
  <c r="L40" i="49"/>
  <c r="H40" i="49"/>
  <c r="U39" i="49"/>
  <c r="R39" i="49"/>
  <c r="L39" i="49"/>
  <c r="H39" i="49"/>
  <c r="U38" i="49"/>
  <c r="R38" i="49"/>
  <c r="L38" i="49"/>
  <c r="H38" i="49"/>
  <c r="U37" i="49"/>
  <c r="R37" i="49"/>
  <c r="L37" i="49"/>
  <c r="H37" i="49"/>
  <c r="U36" i="49"/>
  <c r="R36" i="49"/>
  <c r="L36" i="49"/>
  <c r="H36" i="49"/>
  <c r="U35" i="49"/>
  <c r="R35" i="49"/>
  <c r="L35" i="49"/>
  <c r="H35" i="49"/>
  <c r="U34" i="49"/>
  <c r="R34" i="49"/>
  <c r="L34" i="49"/>
  <c r="H34" i="49"/>
  <c r="U33" i="49"/>
  <c r="R33" i="49"/>
  <c r="L33" i="49"/>
  <c r="H33" i="49"/>
  <c r="U32" i="49"/>
  <c r="R32" i="49"/>
  <c r="L32" i="49"/>
  <c r="H32" i="49"/>
  <c r="U31" i="49"/>
  <c r="R31" i="49"/>
  <c r="L31" i="49"/>
  <c r="H31" i="49"/>
  <c r="U30" i="49"/>
  <c r="R30" i="49"/>
  <c r="L30" i="49"/>
  <c r="H30" i="49"/>
  <c r="U29" i="49"/>
  <c r="R29" i="49"/>
  <c r="L29" i="49"/>
  <c r="H29" i="49"/>
  <c r="U28" i="49"/>
  <c r="R28" i="49"/>
  <c r="L28" i="49"/>
  <c r="H28" i="49"/>
  <c r="U27" i="49"/>
  <c r="R27" i="49"/>
  <c r="L27" i="49"/>
  <c r="H27" i="49"/>
  <c r="V27" i="49"/>
  <c r="X27" i="49" s="1"/>
  <c r="U26" i="49"/>
  <c r="R26" i="49"/>
  <c r="L26" i="49"/>
  <c r="H26" i="49"/>
  <c r="V26" i="49" s="1"/>
  <c r="X26" i="49" s="1"/>
  <c r="U25" i="49"/>
  <c r="R25" i="49"/>
  <c r="L25" i="49"/>
  <c r="H25" i="49"/>
  <c r="U24" i="49"/>
  <c r="R24" i="49"/>
  <c r="L24" i="49"/>
  <c r="H24" i="49"/>
  <c r="U23" i="49"/>
  <c r="R23" i="49"/>
  <c r="L23" i="49"/>
  <c r="H23" i="49"/>
  <c r="U22" i="49"/>
  <c r="R22" i="49"/>
  <c r="L22" i="49"/>
  <c r="H22" i="49"/>
  <c r="U21" i="49"/>
  <c r="R21" i="49"/>
  <c r="L21" i="49"/>
  <c r="H21" i="49"/>
  <c r="U20" i="49"/>
  <c r="R20" i="49"/>
  <c r="L20" i="49"/>
  <c r="H20" i="49"/>
  <c r="U19" i="49"/>
  <c r="R19" i="49"/>
  <c r="L19" i="49"/>
  <c r="H19" i="49"/>
  <c r="V19" i="49" s="1"/>
  <c r="X19" i="49" s="1"/>
  <c r="U18" i="49"/>
  <c r="R18" i="49"/>
  <c r="L18" i="49"/>
  <c r="H18" i="49"/>
  <c r="V18" i="49" s="1"/>
  <c r="X18" i="49" s="1"/>
  <c r="U17" i="49"/>
  <c r="R17" i="49"/>
  <c r="L17" i="49"/>
  <c r="H17" i="49"/>
  <c r="V17" i="49" s="1"/>
  <c r="X17" i="49" s="1"/>
  <c r="U16" i="49"/>
  <c r="R16" i="49"/>
  <c r="L16" i="49"/>
  <c r="H16" i="49"/>
  <c r="V16" i="49" s="1"/>
  <c r="X16" i="49" s="1"/>
  <c r="U15" i="49"/>
  <c r="R15" i="49"/>
  <c r="L15" i="49"/>
  <c r="H15" i="49"/>
  <c r="U14" i="49"/>
  <c r="R14" i="49"/>
  <c r="L14" i="49"/>
  <c r="H14" i="49"/>
  <c r="U13" i="49"/>
  <c r="R13" i="49"/>
  <c r="L13" i="49"/>
  <c r="H13" i="49"/>
  <c r="U12" i="49"/>
  <c r="R12" i="49"/>
  <c r="L12" i="49"/>
  <c r="H12" i="49"/>
  <c r="U11" i="49"/>
  <c r="R11" i="49"/>
  <c r="L11" i="49"/>
  <c r="H11" i="49"/>
  <c r="U10" i="49"/>
  <c r="R10" i="49"/>
  <c r="L10" i="49"/>
  <c r="H10" i="49"/>
  <c r="U9" i="49"/>
  <c r="R9" i="49"/>
  <c r="L9" i="49"/>
  <c r="H9" i="49"/>
  <c r="X200" i="50" l="1"/>
  <c r="V111" i="49"/>
  <c r="X111" i="49" s="1"/>
  <c r="V35" i="49"/>
  <c r="X35" i="49" s="1"/>
  <c r="V189" i="49"/>
  <c r="X189" i="49" s="1"/>
  <c r="V147" i="49"/>
  <c r="X147" i="49" s="1"/>
  <c r="V191" i="49"/>
  <c r="X191" i="49" s="1"/>
  <c r="V182" i="49"/>
  <c r="X182" i="49" s="1"/>
  <c r="V181" i="49"/>
  <c r="X181" i="49" s="1"/>
  <c r="V190" i="49"/>
  <c r="X190" i="49" s="1"/>
  <c r="V128" i="49"/>
  <c r="X128" i="49" s="1"/>
  <c r="V130" i="49"/>
  <c r="X130" i="49" s="1"/>
  <c r="V129" i="49"/>
  <c r="X129" i="49" s="1"/>
  <c r="V114" i="49"/>
  <c r="X114" i="49" s="1"/>
  <c r="V93" i="49"/>
  <c r="X93" i="49" s="1"/>
  <c r="V60" i="49"/>
  <c r="X60" i="49" s="1"/>
  <c r="V59" i="49"/>
  <c r="X59" i="49" s="1"/>
  <c r="V58" i="49"/>
  <c r="X58" i="49" s="1"/>
  <c r="V80" i="49"/>
  <c r="X80" i="49" s="1"/>
  <c r="V51" i="49"/>
  <c r="X51" i="49" s="1"/>
  <c r="V43" i="49"/>
  <c r="X43" i="49" s="1"/>
  <c r="V40" i="49"/>
  <c r="X40" i="49" s="1"/>
  <c r="V25" i="49"/>
  <c r="X25" i="49" s="1"/>
  <c r="V77" i="49"/>
  <c r="X77" i="49" s="1"/>
  <c r="V57" i="49"/>
  <c r="X57" i="49" s="1"/>
  <c r="V39" i="49"/>
  <c r="X39" i="49" s="1"/>
  <c r="V24" i="49"/>
  <c r="X24" i="49" s="1"/>
  <c r="V20" i="49"/>
  <c r="X20" i="49" s="1"/>
  <c r="V9" i="49"/>
  <c r="X9" i="49" s="1"/>
  <c r="V10" i="49"/>
  <c r="X10" i="49" s="1"/>
  <c r="V11" i="49"/>
  <c r="X11" i="49" s="1"/>
  <c r="V12" i="49"/>
  <c r="X12" i="49" s="1"/>
  <c r="V31" i="49"/>
  <c r="X31" i="49" s="1"/>
  <c r="V32" i="49"/>
  <c r="X32" i="49" s="1"/>
  <c r="V33" i="49"/>
  <c r="X33" i="49" s="1"/>
  <c r="V34" i="49"/>
  <c r="X34" i="49" s="1"/>
  <c r="V47" i="49"/>
  <c r="X47" i="49" s="1"/>
  <c r="V48" i="49"/>
  <c r="X48" i="49" s="1"/>
  <c r="V49" i="49"/>
  <c r="X49" i="49" s="1"/>
  <c r="V50" i="49"/>
  <c r="X50" i="49" s="1"/>
  <c r="V65" i="49"/>
  <c r="X65" i="49" s="1"/>
  <c r="V66" i="49"/>
  <c r="X66" i="49" s="1"/>
  <c r="V68" i="49"/>
  <c r="X68" i="49" s="1"/>
  <c r="V69" i="49"/>
  <c r="X69" i="49" s="1"/>
  <c r="V85" i="49"/>
  <c r="X85" i="49" s="1"/>
  <c r="V86" i="49"/>
  <c r="X86" i="49" s="1"/>
  <c r="V87" i="49"/>
  <c r="X87" i="49" s="1"/>
  <c r="V101" i="49"/>
  <c r="X101" i="49" s="1"/>
  <c r="V102" i="49"/>
  <c r="X102" i="49" s="1"/>
  <c r="V103" i="49"/>
  <c r="X103" i="49" s="1"/>
  <c r="V104" i="49"/>
  <c r="X104" i="49" s="1"/>
  <c r="V119" i="49"/>
  <c r="X119" i="49" s="1"/>
  <c r="V120" i="49"/>
  <c r="X120" i="49" s="1"/>
  <c r="V121" i="49"/>
  <c r="X121" i="49" s="1"/>
  <c r="V122" i="49"/>
  <c r="X122" i="49" s="1"/>
  <c r="V135" i="49"/>
  <c r="X135" i="49" s="1"/>
  <c r="V136" i="49"/>
  <c r="X136" i="49" s="1"/>
  <c r="V137" i="49"/>
  <c r="X137" i="49" s="1"/>
  <c r="V138" i="49"/>
  <c r="X138" i="49" s="1"/>
  <c r="V154" i="49"/>
  <c r="X154" i="49" s="1"/>
  <c r="V155" i="49"/>
  <c r="X155" i="49" s="1"/>
  <c r="V156" i="49"/>
  <c r="X156" i="49" s="1"/>
  <c r="V164" i="49"/>
  <c r="X164" i="49" s="1"/>
  <c r="V165" i="49"/>
  <c r="X165" i="49" s="1"/>
  <c r="V166" i="49"/>
  <c r="X166" i="49" s="1"/>
  <c r="V168" i="49"/>
  <c r="X168" i="49" s="1"/>
  <c r="V169" i="49"/>
  <c r="X169" i="49" s="1"/>
  <c r="V170" i="49"/>
  <c r="X170" i="49" s="1"/>
  <c r="V177" i="49"/>
  <c r="X177" i="49" s="1"/>
  <c r="V178" i="49"/>
  <c r="X178" i="49" s="1"/>
  <c r="V185" i="49"/>
  <c r="X185" i="49" s="1"/>
  <c r="V186" i="49"/>
  <c r="X186" i="49" s="1"/>
  <c r="V194" i="49"/>
  <c r="X194" i="49" s="1"/>
  <c r="V195" i="49"/>
  <c r="X195" i="49" s="1"/>
  <c r="V196" i="49"/>
  <c r="X196" i="49" s="1"/>
  <c r="V70" i="49"/>
  <c r="X70" i="49" s="1"/>
  <c r="R200" i="49"/>
  <c r="V193" i="49"/>
  <c r="X193" i="49" s="1"/>
  <c r="V13" i="49"/>
  <c r="X13" i="49" s="1"/>
  <c r="V14" i="49"/>
  <c r="X14" i="49" s="1"/>
  <c r="V15" i="49"/>
  <c r="X15" i="49" s="1"/>
  <c r="V21" i="49"/>
  <c r="X21" i="49" s="1"/>
  <c r="V22" i="49"/>
  <c r="X22" i="49" s="1"/>
  <c r="V23" i="49"/>
  <c r="X23" i="49" s="1"/>
  <c r="V28" i="49"/>
  <c r="X28" i="49" s="1"/>
  <c r="V29" i="49"/>
  <c r="X29" i="49" s="1"/>
  <c r="V30" i="49"/>
  <c r="X30" i="49" s="1"/>
  <c r="V36" i="49"/>
  <c r="X36" i="49" s="1"/>
  <c r="V37" i="49"/>
  <c r="X37" i="49" s="1"/>
  <c r="V38" i="49"/>
  <c r="X38" i="49" s="1"/>
  <c r="V44" i="49"/>
  <c r="X44" i="49" s="1"/>
  <c r="V45" i="49"/>
  <c r="X45" i="49" s="1"/>
  <c r="V46" i="49"/>
  <c r="X46" i="49" s="1"/>
  <c r="V52" i="49"/>
  <c r="X52" i="49" s="1"/>
  <c r="V54" i="49"/>
  <c r="X54" i="49" s="1"/>
  <c r="V55" i="49"/>
  <c r="X55" i="49" s="1"/>
  <c r="V56" i="49"/>
  <c r="X56" i="49" s="1"/>
  <c r="V63" i="49"/>
  <c r="X63" i="49" s="1"/>
  <c r="V72" i="49"/>
  <c r="X72" i="49" s="1"/>
  <c r="V74" i="49"/>
  <c r="X74" i="49" s="1"/>
  <c r="V75" i="49"/>
  <c r="X75" i="49" s="1"/>
  <c r="V76" i="49"/>
  <c r="X76" i="49" s="1"/>
  <c r="V82" i="49"/>
  <c r="X82" i="49" s="1"/>
  <c r="V83" i="49"/>
  <c r="X83" i="49" s="1"/>
  <c r="V84" i="49"/>
  <c r="X84" i="49" s="1"/>
  <c r="V90" i="49"/>
  <c r="X90" i="49" s="1"/>
  <c r="V91" i="49"/>
  <c r="X91" i="49" s="1"/>
  <c r="V92" i="49"/>
  <c r="X92" i="49" s="1"/>
  <c r="V98" i="49"/>
  <c r="X98" i="49" s="1"/>
  <c r="V99" i="49"/>
  <c r="X99" i="49" s="1"/>
  <c r="V100" i="49"/>
  <c r="X100" i="49" s="1"/>
  <c r="V106" i="49"/>
  <c r="X106" i="49" s="1"/>
  <c r="V108" i="49"/>
  <c r="X108" i="49" s="1"/>
  <c r="V109" i="49"/>
  <c r="X109" i="49" s="1"/>
  <c r="V110" i="49"/>
  <c r="X110" i="49" s="1"/>
  <c r="V116" i="49"/>
  <c r="X116" i="49" s="1"/>
  <c r="V117" i="49"/>
  <c r="X117" i="49" s="1"/>
  <c r="V124" i="49"/>
  <c r="X124" i="49" s="1"/>
  <c r="V125" i="49"/>
  <c r="X125" i="49" s="1"/>
  <c r="V126" i="49"/>
  <c r="X126" i="49" s="1"/>
  <c r="V133" i="49"/>
  <c r="X133" i="49" s="1"/>
  <c r="V134" i="49"/>
  <c r="X134" i="49" s="1"/>
  <c r="V140" i="49"/>
  <c r="X140" i="49" s="1"/>
  <c r="V142" i="49"/>
  <c r="X142" i="49" s="1"/>
  <c r="V143" i="49"/>
  <c r="X143" i="49" s="1"/>
  <c r="V144" i="49"/>
  <c r="X144" i="49" s="1"/>
  <c r="V150" i="49"/>
  <c r="X150" i="49" s="1"/>
  <c r="V151" i="49"/>
  <c r="X151" i="49" s="1"/>
  <c r="V152" i="49"/>
  <c r="X152" i="49" s="1"/>
  <c r="V153" i="49"/>
  <c r="X153" i="49" s="1"/>
  <c r="V159" i="49"/>
  <c r="X159" i="49" s="1"/>
  <c r="V163" i="49"/>
  <c r="X163" i="49" s="1"/>
  <c r="V167" i="49"/>
  <c r="X167" i="49" s="1"/>
  <c r="V171" i="49"/>
  <c r="X171" i="49" s="1"/>
  <c r="V175" i="49"/>
  <c r="X175" i="49" s="1"/>
  <c r="V179" i="49"/>
  <c r="X179" i="49" s="1"/>
  <c r="V187" i="49"/>
  <c r="X187" i="49" s="1"/>
  <c r="V197" i="49"/>
  <c r="X197" i="49" s="1"/>
  <c r="D200" i="49"/>
  <c r="D10" i="48"/>
  <c r="D11" i="48"/>
  <c r="D12" i="48"/>
  <c r="D13" i="48"/>
  <c r="D14" i="48"/>
  <c r="D15" i="48"/>
  <c r="D16" i="48"/>
  <c r="D17" i="48"/>
  <c r="D18" i="48"/>
  <c r="D19" i="48"/>
  <c r="D20" i="48"/>
  <c r="D21" i="48"/>
  <c r="D22" i="48"/>
  <c r="D23" i="48"/>
  <c r="D24" i="48"/>
  <c r="D25" i="48"/>
  <c r="D26" i="48"/>
  <c r="D27" i="48"/>
  <c r="D28" i="48"/>
  <c r="D29" i="48"/>
  <c r="D30" i="48"/>
  <c r="D31" i="48"/>
  <c r="D32" i="48"/>
  <c r="D33" i="48"/>
  <c r="D34" i="48"/>
  <c r="D35" i="48"/>
  <c r="D36" i="48"/>
  <c r="D37" i="48"/>
  <c r="D38" i="48"/>
  <c r="D39" i="48"/>
  <c r="D40" i="48"/>
  <c r="D41" i="48"/>
  <c r="D42" i="48"/>
  <c r="D43" i="48"/>
  <c r="D44" i="48"/>
  <c r="D45" i="48"/>
  <c r="D46" i="48"/>
  <c r="D47" i="48"/>
  <c r="D48" i="48"/>
  <c r="D49" i="48"/>
  <c r="D50" i="48"/>
  <c r="D51" i="48"/>
  <c r="D52" i="48"/>
  <c r="D53" i="48"/>
  <c r="D54" i="48"/>
  <c r="D55" i="48"/>
  <c r="D56" i="48"/>
  <c r="D57" i="48"/>
  <c r="D58" i="48"/>
  <c r="D59" i="48"/>
  <c r="D60" i="48"/>
  <c r="D61" i="48"/>
  <c r="D62" i="48"/>
  <c r="D63" i="48"/>
  <c r="D64" i="48"/>
  <c r="D65" i="48"/>
  <c r="D66" i="48"/>
  <c r="D67" i="48"/>
  <c r="D68" i="48"/>
  <c r="D69" i="48"/>
  <c r="D70" i="48"/>
  <c r="D71" i="48"/>
  <c r="D72" i="48"/>
  <c r="D73" i="48"/>
  <c r="D74" i="48"/>
  <c r="D75" i="48"/>
  <c r="D76" i="48"/>
  <c r="D77" i="48"/>
  <c r="D78" i="48"/>
  <c r="D79" i="48"/>
  <c r="D80" i="48"/>
  <c r="D81" i="48"/>
  <c r="D82" i="48"/>
  <c r="D83" i="48"/>
  <c r="D84" i="48"/>
  <c r="D85" i="48"/>
  <c r="D86" i="48"/>
  <c r="D87" i="48"/>
  <c r="D88" i="48"/>
  <c r="D89" i="48"/>
  <c r="D90" i="48"/>
  <c r="D91" i="48"/>
  <c r="D92" i="48"/>
  <c r="D93" i="48"/>
  <c r="D94" i="48"/>
  <c r="D95" i="48"/>
  <c r="D96" i="48"/>
  <c r="D97" i="48"/>
  <c r="D98" i="48"/>
  <c r="D99" i="48"/>
  <c r="D100" i="48"/>
  <c r="D101" i="48"/>
  <c r="D102" i="48"/>
  <c r="D103" i="48"/>
  <c r="D104" i="48"/>
  <c r="D105" i="48"/>
  <c r="D106" i="48"/>
  <c r="D107" i="48"/>
  <c r="D108" i="48"/>
  <c r="D109" i="48"/>
  <c r="D110" i="48"/>
  <c r="D111" i="48"/>
  <c r="D112" i="48"/>
  <c r="D113" i="48"/>
  <c r="D114" i="48"/>
  <c r="D115" i="48"/>
  <c r="D116" i="48"/>
  <c r="D117" i="48"/>
  <c r="D118" i="48"/>
  <c r="D119" i="48"/>
  <c r="D120" i="48"/>
  <c r="D121" i="48"/>
  <c r="D122" i="48"/>
  <c r="D123" i="48"/>
  <c r="D124" i="48"/>
  <c r="D125" i="48"/>
  <c r="D126" i="48"/>
  <c r="D127" i="48"/>
  <c r="D128" i="48"/>
  <c r="D129" i="48"/>
  <c r="D130" i="48"/>
  <c r="D131" i="48"/>
  <c r="D132" i="48"/>
  <c r="D133" i="48"/>
  <c r="D134" i="48"/>
  <c r="D135" i="48"/>
  <c r="D136" i="48"/>
  <c r="D137" i="48"/>
  <c r="D138" i="48"/>
  <c r="D139" i="48"/>
  <c r="D140" i="48"/>
  <c r="D141" i="48"/>
  <c r="D142" i="48"/>
  <c r="D143" i="48"/>
  <c r="D144" i="48"/>
  <c r="D145" i="48"/>
  <c r="D146" i="48"/>
  <c r="D147" i="48"/>
  <c r="D148" i="48"/>
  <c r="D149" i="48"/>
  <c r="D150" i="48"/>
  <c r="D151" i="48"/>
  <c r="D152" i="48"/>
  <c r="D153" i="48"/>
  <c r="D154" i="48"/>
  <c r="D155" i="48"/>
  <c r="D156" i="48"/>
  <c r="D157" i="48"/>
  <c r="D158" i="48"/>
  <c r="D159" i="48"/>
  <c r="D160" i="48"/>
  <c r="D161" i="48"/>
  <c r="D162" i="48"/>
  <c r="D163" i="48"/>
  <c r="D164" i="48"/>
  <c r="D165" i="48"/>
  <c r="D166" i="48"/>
  <c r="D167" i="48"/>
  <c r="D168" i="48"/>
  <c r="D169" i="48"/>
  <c r="D170" i="48"/>
  <c r="D171" i="48"/>
  <c r="D172" i="48"/>
  <c r="D173" i="48"/>
  <c r="D174" i="48"/>
  <c r="D175" i="48"/>
  <c r="D176" i="48"/>
  <c r="D177" i="48"/>
  <c r="D178" i="48"/>
  <c r="D179" i="48"/>
  <c r="D180" i="48"/>
  <c r="D181" i="48"/>
  <c r="D182" i="48"/>
  <c r="D183" i="48"/>
  <c r="D184" i="48"/>
  <c r="D185" i="48"/>
  <c r="D186" i="48"/>
  <c r="D187" i="48"/>
  <c r="D188" i="48"/>
  <c r="D189" i="48"/>
  <c r="D190" i="48"/>
  <c r="D191" i="48"/>
  <c r="D192" i="48"/>
  <c r="D193" i="48"/>
  <c r="D194" i="48"/>
  <c r="D195" i="48"/>
  <c r="D196" i="48"/>
  <c r="D197" i="48"/>
  <c r="D9" i="48"/>
  <c r="W200" i="48"/>
  <c r="S200" i="48"/>
  <c r="Q200" i="48"/>
  <c r="J200" i="48"/>
  <c r="I200" i="48"/>
  <c r="R198" i="48"/>
  <c r="L198" i="48"/>
  <c r="U197" i="48"/>
  <c r="R197" i="48"/>
  <c r="L197" i="48"/>
  <c r="H197" i="48"/>
  <c r="U196" i="48"/>
  <c r="R196" i="48"/>
  <c r="L196" i="48"/>
  <c r="H196" i="48"/>
  <c r="U195" i="48"/>
  <c r="R195" i="48"/>
  <c r="L195" i="48"/>
  <c r="H195" i="48"/>
  <c r="U194" i="48"/>
  <c r="R194" i="48"/>
  <c r="L194" i="48"/>
  <c r="H194" i="48"/>
  <c r="U193" i="48"/>
  <c r="R193" i="48"/>
  <c r="L193" i="48"/>
  <c r="H193" i="48"/>
  <c r="U192" i="48"/>
  <c r="R192" i="48"/>
  <c r="L192" i="48"/>
  <c r="H192" i="48"/>
  <c r="U191" i="48"/>
  <c r="R191" i="48"/>
  <c r="L191" i="48"/>
  <c r="H191" i="48"/>
  <c r="U190" i="48"/>
  <c r="R190" i="48"/>
  <c r="L190" i="48"/>
  <c r="H190" i="48"/>
  <c r="U189" i="48"/>
  <c r="R189" i="48"/>
  <c r="L189" i="48"/>
  <c r="H189" i="48"/>
  <c r="U188" i="48"/>
  <c r="R188" i="48"/>
  <c r="L188" i="48"/>
  <c r="H188" i="48"/>
  <c r="U187" i="48"/>
  <c r="R187" i="48"/>
  <c r="L187" i="48"/>
  <c r="H187" i="48"/>
  <c r="U186" i="48"/>
  <c r="R186" i="48"/>
  <c r="L186" i="48"/>
  <c r="H186" i="48"/>
  <c r="U185" i="48"/>
  <c r="R185" i="48"/>
  <c r="L185" i="48"/>
  <c r="H185" i="48"/>
  <c r="U184" i="48"/>
  <c r="R184" i="48"/>
  <c r="L184" i="48"/>
  <c r="H184" i="48"/>
  <c r="U183" i="48"/>
  <c r="R183" i="48"/>
  <c r="L183" i="48"/>
  <c r="H183" i="48"/>
  <c r="U182" i="48"/>
  <c r="R182" i="48"/>
  <c r="L182" i="48"/>
  <c r="H182" i="48"/>
  <c r="U181" i="48"/>
  <c r="R181" i="48"/>
  <c r="L181" i="48"/>
  <c r="H181" i="48"/>
  <c r="U180" i="48"/>
  <c r="R180" i="48"/>
  <c r="L180" i="48"/>
  <c r="H180" i="48"/>
  <c r="U179" i="48"/>
  <c r="R179" i="48"/>
  <c r="L179" i="48"/>
  <c r="H179" i="48"/>
  <c r="V179" i="48" s="1"/>
  <c r="X179" i="48" s="1"/>
  <c r="U178" i="48"/>
  <c r="R178" i="48"/>
  <c r="L178" i="48"/>
  <c r="H178" i="48"/>
  <c r="V178" i="48" s="1"/>
  <c r="X178" i="48" s="1"/>
  <c r="U177" i="48"/>
  <c r="R177" i="48"/>
  <c r="V177" i="48" s="1"/>
  <c r="X177" i="48" s="1"/>
  <c r="L177" i="48"/>
  <c r="H177" i="48"/>
  <c r="U176" i="48"/>
  <c r="R176" i="48"/>
  <c r="L176" i="48"/>
  <c r="H176" i="48"/>
  <c r="U175" i="48"/>
  <c r="R175" i="48"/>
  <c r="L175" i="48"/>
  <c r="H175" i="48"/>
  <c r="V175" i="48" s="1"/>
  <c r="X175" i="48" s="1"/>
  <c r="U174" i="48"/>
  <c r="R174" i="48"/>
  <c r="L174" i="48"/>
  <c r="H174" i="48"/>
  <c r="U173" i="48"/>
  <c r="R173" i="48"/>
  <c r="L173" i="48"/>
  <c r="H173" i="48"/>
  <c r="U172" i="48"/>
  <c r="R172" i="48"/>
  <c r="L172" i="48"/>
  <c r="H172" i="48"/>
  <c r="U171" i="48"/>
  <c r="R171" i="48"/>
  <c r="L171" i="48"/>
  <c r="H171" i="48"/>
  <c r="V171" i="48"/>
  <c r="X171" i="48" s="1"/>
  <c r="U170" i="48"/>
  <c r="R170" i="48"/>
  <c r="L170" i="48"/>
  <c r="H170" i="48"/>
  <c r="U169" i="48"/>
  <c r="R169" i="48"/>
  <c r="L169" i="48"/>
  <c r="H169" i="48"/>
  <c r="U168" i="48"/>
  <c r="R168" i="48"/>
  <c r="L168" i="48"/>
  <c r="H168" i="48"/>
  <c r="U167" i="48"/>
  <c r="R167" i="48"/>
  <c r="L167" i="48"/>
  <c r="H167" i="48"/>
  <c r="V167" i="48" s="1"/>
  <c r="X167" i="48" s="1"/>
  <c r="U166" i="48"/>
  <c r="R166" i="48"/>
  <c r="L166" i="48"/>
  <c r="H166" i="48"/>
  <c r="U165" i="48"/>
  <c r="R165" i="48"/>
  <c r="L165" i="48"/>
  <c r="H165" i="48"/>
  <c r="U164" i="48"/>
  <c r="R164" i="48"/>
  <c r="L164" i="48"/>
  <c r="H164" i="48"/>
  <c r="U163" i="48"/>
  <c r="R163" i="48"/>
  <c r="L163" i="48"/>
  <c r="H163" i="48"/>
  <c r="V163" i="48"/>
  <c r="X163" i="48" s="1"/>
  <c r="U162" i="48"/>
  <c r="R162" i="48"/>
  <c r="L162" i="48"/>
  <c r="H162" i="48"/>
  <c r="V162" i="48" s="1"/>
  <c r="X162" i="48" s="1"/>
  <c r="U161" i="48"/>
  <c r="R161" i="48"/>
  <c r="V161" i="48" s="1"/>
  <c r="X161" i="48" s="1"/>
  <c r="L161" i="48"/>
  <c r="H161" i="48"/>
  <c r="U160" i="48"/>
  <c r="R160" i="48"/>
  <c r="L160" i="48"/>
  <c r="H160" i="48"/>
  <c r="U159" i="48"/>
  <c r="R159" i="48"/>
  <c r="L159" i="48"/>
  <c r="H159" i="48"/>
  <c r="V159" i="48" s="1"/>
  <c r="X159" i="48" s="1"/>
  <c r="U158" i="48"/>
  <c r="R158" i="48"/>
  <c r="L158" i="48"/>
  <c r="H158" i="48"/>
  <c r="R157" i="48"/>
  <c r="L157" i="48"/>
  <c r="U156" i="48"/>
  <c r="R156" i="48"/>
  <c r="L156" i="48"/>
  <c r="H156" i="48"/>
  <c r="U155" i="48"/>
  <c r="R155" i="48"/>
  <c r="L155" i="48"/>
  <c r="H155" i="48"/>
  <c r="U154" i="48"/>
  <c r="R154" i="48"/>
  <c r="L154" i="48"/>
  <c r="H154" i="48"/>
  <c r="V154" i="48"/>
  <c r="X154" i="48" s="1"/>
  <c r="U153" i="48"/>
  <c r="R153" i="48"/>
  <c r="L153" i="48"/>
  <c r="H153" i="48"/>
  <c r="V153" i="48" s="1"/>
  <c r="X153" i="48" s="1"/>
  <c r="U152" i="48"/>
  <c r="R152" i="48"/>
  <c r="L152" i="48"/>
  <c r="H152" i="48"/>
  <c r="U151" i="48"/>
  <c r="R151" i="48"/>
  <c r="L151" i="48"/>
  <c r="H151" i="48"/>
  <c r="U150" i="48"/>
  <c r="R150" i="48"/>
  <c r="L150" i="48"/>
  <c r="H150" i="48"/>
  <c r="V150" i="48"/>
  <c r="X150" i="48" s="1"/>
  <c r="U149" i="48"/>
  <c r="R149" i="48"/>
  <c r="L149" i="48"/>
  <c r="H149" i="48"/>
  <c r="U148" i="48"/>
  <c r="R148" i="48"/>
  <c r="L148" i="48"/>
  <c r="H148" i="48"/>
  <c r="U147" i="48"/>
  <c r="R147" i="48"/>
  <c r="L147" i="48"/>
  <c r="H147" i="48"/>
  <c r="U146" i="48"/>
  <c r="R146" i="48"/>
  <c r="L146" i="48"/>
  <c r="H146" i="48"/>
  <c r="V146" i="48"/>
  <c r="X146" i="48" s="1"/>
  <c r="U145" i="48"/>
  <c r="R145" i="48"/>
  <c r="L145" i="48"/>
  <c r="H145" i="48"/>
  <c r="V145" i="48" s="1"/>
  <c r="X145" i="48" s="1"/>
  <c r="U144" i="48"/>
  <c r="R144" i="48"/>
  <c r="L144" i="48"/>
  <c r="H144" i="48"/>
  <c r="U143" i="48"/>
  <c r="R143" i="48"/>
  <c r="L143" i="48"/>
  <c r="H143" i="48"/>
  <c r="U142" i="48"/>
  <c r="R142" i="48"/>
  <c r="L142" i="48"/>
  <c r="H142" i="48"/>
  <c r="V142" i="48"/>
  <c r="X142" i="48" s="1"/>
  <c r="R141" i="48"/>
  <c r="L141" i="48"/>
  <c r="U140" i="48"/>
  <c r="R140" i="48"/>
  <c r="L140" i="48"/>
  <c r="H140" i="48"/>
  <c r="U139" i="48"/>
  <c r="R139" i="48"/>
  <c r="L139" i="48"/>
  <c r="H139" i="48"/>
  <c r="U138" i="48"/>
  <c r="R138" i="48"/>
  <c r="L138" i="48"/>
  <c r="H138" i="48"/>
  <c r="U137" i="48"/>
  <c r="R137" i="48"/>
  <c r="L137" i="48"/>
  <c r="H137" i="48"/>
  <c r="V137" i="48"/>
  <c r="X137" i="48" s="1"/>
  <c r="U136" i="48"/>
  <c r="R136" i="48"/>
  <c r="L136" i="48"/>
  <c r="H136" i="48"/>
  <c r="V136" i="48" s="1"/>
  <c r="X136" i="48" s="1"/>
  <c r="U135" i="48"/>
  <c r="R135" i="48"/>
  <c r="V135" i="48" s="1"/>
  <c r="X135" i="48" s="1"/>
  <c r="L135" i="48"/>
  <c r="H135" i="48"/>
  <c r="U134" i="48"/>
  <c r="R134" i="48"/>
  <c r="L134" i="48"/>
  <c r="H134" i="48"/>
  <c r="U133" i="48"/>
  <c r="R133" i="48"/>
  <c r="L133" i="48"/>
  <c r="H133" i="48"/>
  <c r="V133" i="48"/>
  <c r="X133" i="48" s="1"/>
  <c r="R132" i="48"/>
  <c r="L132" i="48"/>
  <c r="U131" i="48"/>
  <c r="R131" i="48"/>
  <c r="L131" i="48"/>
  <c r="H131" i="48"/>
  <c r="U130" i="48"/>
  <c r="R130" i="48"/>
  <c r="L130" i="48"/>
  <c r="H130" i="48"/>
  <c r="U129" i="48"/>
  <c r="R129" i="48"/>
  <c r="L129" i="48"/>
  <c r="H129" i="48"/>
  <c r="U128" i="48"/>
  <c r="R128" i="48"/>
  <c r="L128" i="48"/>
  <c r="H128" i="48"/>
  <c r="V128" i="48"/>
  <c r="X128" i="48" s="1"/>
  <c r="U127" i="48"/>
  <c r="R127" i="48"/>
  <c r="L127" i="48"/>
  <c r="H127" i="48"/>
  <c r="V127" i="48" s="1"/>
  <c r="X127" i="48" s="1"/>
  <c r="U126" i="48"/>
  <c r="R126" i="48"/>
  <c r="V126" i="48" s="1"/>
  <c r="X126" i="48" s="1"/>
  <c r="L126" i="48"/>
  <c r="H126" i="48"/>
  <c r="U125" i="48"/>
  <c r="R125" i="48"/>
  <c r="L125" i="48"/>
  <c r="H125" i="48"/>
  <c r="U124" i="48"/>
  <c r="R124" i="48"/>
  <c r="L124" i="48"/>
  <c r="H124" i="48"/>
  <c r="V124" i="48"/>
  <c r="X124" i="48" s="1"/>
  <c r="U123" i="48"/>
  <c r="R123" i="48"/>
  <c r="L123" i="48"/>
  <c r="H123" i="48"/>
  <c r="U122" i="48"/>
  <c r="R122" i="48"/>
  <c r="L122" i="48"/>
  <c r="H122" i="48"/>
  <c r="U121" i="48"/>
  <c r="R121" i="48"/>
  <c r="L121" i="48"/>
  <c r="H121" i="48"/>
  <c r="U120" i="48"/>
  <c r="R120" i="48"/>
  <c r="L120" i="48"/>
  <c r="H120" i="48"/>
  <c r="V120" i="48"/>
  <c r="X120" i="48" s="1"/>
  <c r="U119" i="48"/>
  <c r="R119" i="48"/>
  <c r="L119" i="48"/>
  <c r="H119" i="48"/>
  <c r="V119" i="48" s="1"/>
  <c r="X119" i="48" s="1"/>
  <c r="R118" i="48"/>
  <c r="L118" i="48"/>
  <c r="U117" i="48"/>
  <c r="R117" i="48"/>
  <c r="L117" i="48"/>
  <c r="H117" i="48"/>
  <c r="U116" i="48"/>
  <c r="R116" i="48"/>
  <c r="L116" i="48"/>
  <c r="H116" i="48"/>
  <c r="U115" i="48"/>
  <c r="R115" i="48"/>
  <c r="L115" i="48"/>
  <c r="H115" i="48"/>
  <c r="U114" i="48"/>
  <c r="R114" i="48"/>
  <c r="L114" i="48"/>
  <c r="H114" i="48"/>
  <c r="U113" i="48"/>
  <c r="R113" i="48"/>
  <c r="L113" i="48"/>
  <c r="H113" i="48"/>
  <c r="U112" i="48"/>
  <c r="R112" i="48"/>
  <c r="L112" i="48"/>
  <c r="H112" i="48"/>
  <c r="U111" i="48"/>
  <c r="R111" i="48"/>
  <c r="L111" i="48"/>
  <c r="H111" i="48"/>
  <c r="V111" i="48"/>
  <c r="X111" i="48" s="1"/>
  <c r="U110" i="48"/>
  <c r="R110" i="48"/>
  <c r="L110" i="48"/>
  <c r="H110" i="48"/>
  <c r="V110" i="48" s="1"/>
  <c r="X110" i="48" s="1"/>
  <c r="U109" i="48"/>
  <c r="R109" i="48"/>
  <c r="L109" i="48"/>
  <c r="H109" i="48"/>
  <c r="V109" i="48" s="1"/>
  <c r="X109" i="48" s="1"/>
  <c r="U108" i="48"/>
  <c r="R108" i="48"/>
  <c r="L108" i="48"/>
  <c r="H108" i="48"/>
  <c r="V108" i="48" s="1"/>
  <c r="X108" i="48" s="1"/>
  <c r="R107" i="48"/>
  <c r="L107" i="48"/>
  <c r="U106" i="48"/>
  <c r="R106" i="48"/>
  <c r="L106" i="48"/>
  <c r="H106" i="48"/>
  <c r="V106" i="48" s="1"/>
  <c r="X106" i="48" s="1"/>
  <c r="U105" i="48"/>
  <c r="R105" i="48"/>
  <c r="L105" i="48"/>
  <c r="H105" i="48"/>
  <c r="U104" i="48"/>
  <c r="R104" i="48"/>
  <c r="L104" i="48"/>
  <c r="H104" i="48"/>
  <c r="U103" i="48"/>
  <c r="R103" i="48"/>
  <c r="L103" i="48"/>
  <c r="H103" i="48"/>
  <c r="U102" i="48"/>
  <c r="R102" i="48"/>
  <c r="L102" i="48"/>
  <c r="H102" i="48"/>
  <c r="U101" i="48"/>
  <c r="R101" i="48"/>
  <c r="L101" i="48"/>
  <c r="H101" i="48"/>
  <c r="V101" i="48"/>
  <c r="X101" i="48" s="1"/>
  <c r="U100" i="48"/>
  <c r="R100" i="48"/>
  <c r="L100" i="48"/>
  <c r="H100" i="48"/>
  <c r="U99" i="48"/>
  <c r="R99" i="48"/>
  <c r="L99" i="48"/>
  <c r="H99" i="48"/>
  <c r="U98" i="48"/>
  <c r="R98" i="48"/>
  <c r="L98" i="48"/>
  <c r="H98" i="48"/>
  <c r="U97" i="48"/>
  <c r="R97" i="48"/>
  <c r="L97" i="48"/>
  <c r="H97" i="48"/>
  <c r="U96" i="48"/>
  <c r="R96" i="48"/>
  <c r="L96" i="48"/>
  <c r="H96" i="48"/>
  <c r="U95" i="48"/>
  <c r="R95" i="48"/>
  <c r="L95" i="48"/>
  <c r="H95" i="48"/>
  <c r="U94" i="48"/>
  <c r="R94" i="48"/>
  <c r="L94" i="48"/>
  <c r="H94" i="48"/>
  <c r="U93" i="48"/>
  <c r="R93" i="48"/>
  <c r="L93" i="48"/>
  <c r="H93" i="48"/>
  <c r="V93" i="48"/>
  <c r="X93" i="48" s="1"/>
  <c r="U92" i="48"/>
  <c r="R92" i="48"/>
  <c r="L92" i="48"/>
  <c r="H92" i="48"/>
  <c r="V92" i="48" s="1"/>
  <c r="X92" i="48" s="1"/>
  <c r="U91" i="48"/>
  <c r="R91" i="48"/>
  <c r="L91" i="48"/>
  <c r="H91" i="48"/>
  <c r="V91" i="48" s="1"/>
  <c r="X91" i="48" s="1"/>
  <c r="U90" i="48"/>
  <c r="R90" i="48"/>
  <c r="L90" i="48"/>
  <c r="H90" i="48"/>
  <c r="V90" i="48" s="1"/>
  <c r="X90" i="48" s="1"/>
  <c r="U89" i="48"/>
  <c r="R89" i="48"/>
  <c r="V89" i="48" s="1"/>
  <c r="X89" i="48" s="1"/>
  <c r="L89" i="48"/>
  <c r="H89" i="48"/>
  <c r="R88" i="48"/>
  <c r="L88" i="48"/>
  <c r="U87" i="48"/>
  <c r="R87" i="48"/>
  <c r="L87" i="48"/>
  <c r="H87" i="48"/>
  <c r="U86" i="48"/>
  <c r="R86" i="48"/>
  <c r="L86" i="48"/>
  <c r="H86" i="48"/>
  <c r="U85" i="48"/>
  <c r="R85" i="48"/>
  <c r="L85" i="48"/>
  <c r="H85" i="48"/>
  <c r="V85" i="48" s="1"/>
  <c r="X85" i="48" s="1"/>
  <c r="U84" i="48"/>
  <c r="R84" i="48"/>
  <c r="L84" i="48"/>
  <c r="H84" i="48"/>
  <c r="U83" i="48"/>
  <c r="R83" i="48"/>
  <c r="L83" i="48"/>
  <c r="H83" i="48"/>
  <c r="U82" i="48"/>
  <c r="R82" i="48"/>
  <c r="L82" i="48"/>
  <c r="H82" i="48"/>
  <c r="U81" i="48"/>
  <c r="R81" i="48"/>
  <c r="L81" i="48"/>
  <c r="H81" i="48"/>
  <c r="U80" i="48"/>
  <c r="R80" i="48"/>
  <c r="L80" i="48"/>
  <c r="H80" i="48"/>
  <c r="U79" i="48"/>
  <c r="R79" i="48"/>
  <c r="L79" i="48"/>
  <c r="H79" i="48"/>
  <c r="U78" i="48"/>
  <c r="R78" i="48"/>
  <c r="L78" i="48"/>
  <c r="H78" i="48"/>
  <c r="U77" i="48"/>
  <c r="R77" i="48"/>
  <c r="L77" i="48"/>
  <c r="H77" i="48"/>
  <c r="V77" i="48"/>
  <c r="X77" i="48" s="1"/>
  <c r="U76" i="48"/>
  <c r="R76" i="48"/>
  <c r="L76" i="48"/>
  <c r="H76" i="48"/>
  <c r="U75" i="48"/>
  <c r="R75" i="48"/>
  <c r="L75" i="48"/>
  <c r="H75" i="48"/>
  <c r="U74" i="48"/>
  <c r="R74" i="48"/>
  <c r="L74" i="48"/>
  <c r="H74" i="48"/>
  <c r="R73" i="48"/>
  <c r="L73" i="48"/>
  <c r="U72" i="48"/>
  <c r="R72" i="48"/>
  <c r="L72" i="48"/>
  <c r="H72" i="48"/>
  <c r="U71" i="48"/>
  <c r="R71" i="48"/>
  <c r="L71" i="48"/>
  <c r="H71" i="48"/>
  <c r="U70" i="48"/>
  <c r="R70" i="48"/>
  <c r="L70" i="48"/>
  <c r="H70" i="48"/>
  <c r="U69" i="48"/>
  <c r="R69" i="48"/>
  <c r="L69" i="48"/>
  <c r="H69" i="48"/>
  <c r="U68" i="48"/>
  <c r="R68" i="48"/>
  <c r="L68" i="48"/>
  <c r="H68" i="48"/>
  <c r="R67" i="48"/>
  <c r="L67" i="48"/>
  <c r="U66" i="48"/>
  <c r="R66" i="48"/>
  <c r="L66" i="48"/>
  <c r="H66" i="48"/>
  <c r="U65" i="48"/>
  <c r="R65" i="48"/>
  <c r="L65" i="48"/>
  <c r="H65" i="48"/>
  <c r="R64" i="48"/>
  <c r="L64" i="48"/>
  <c r="U63" i="48"/>
  <c r="R63" i="48"/>
  <c r="L63" i="48"/>
  <c r="H63" i="48"/>
  <c r="R62" i="48"/>
  <c r="L62" i="48"/>
  <c r="U61" i="48"/>
  <c r="R61" i="48"/>
  <c r="L61" i="48"/>
  <c r="H61" i="48"/>
  <c r="U60" i="48"/>
  <c r="R60" i="48"/>
  <c r="L60" i="48"/>
  <c r="H60" i="48"/>
  <c r="U59" i="48"/>
  <c r="R59" i="48"/>
  <c r="L59" i="48"/>
  <c r="H59" i="48"/>
  <c r="V59" i="48"/>
  <c r="X59" i="48" s="1"/>
  <c r="U58" i="48"/>
  <c r="R58" i="48"/>
  <c r="L58" i="48"/>
  <c r="H58" i="48"/>
  <c r="U57" i="48"/>
  <c r="R57" i="48"/>
  <c r="L57" i="48"/>
  <c r="H57" i="48"/>
  <c r="U56" i="48"/>
  <c r="R56" i="48"/>
  <c r="L56" i="48"/>
  <c r="H56" i="48"/>
  <c r="U55" i="48"/>
  <c r="R55" i="48"/>
  <c r="L55" i="48"/>
  <c r="H55" i="48"/>
  <c r="U54" i="48"/>
  <c r="R54" i="48"/>
  <c r="L54" i="48"/>
  <c r="H54" i="48"/>
  <c r="R53" i="48"/>
  <c r="L53" i="48"/>
  <c r="U52" i="48"/>
  <c r="R52" i="48"/>
  <c r="L52" i="48"/>
  <c r="H52" i="48"/>
  <c r="U51" i="48"/>
  <c r="R51" i="48"/>
  <c r="L51" i="48"/>
  <c r="H51" i="48"/>
  <c r="U50" i="48"/>
  <c r="R50" i="48"/>
  <c r="L50" i="48"/>
  <c r="H50" i="48"/>
  <c r="V50" i="48"/>
  <c r="X50" i="48" s="1"/>
  <c r="U49" i="48"/>
  <c r="R49" i="48"/>
  <c r="L49" i="48"/>
  <c r="H49" i="48"/>
  <c r="V49" i="48" s="1"/>
  <c r="X49" i="48" s="1"/>
  <c r="U48" i="48"/>
  <c r="R48" i="48"/>
  <c r="L48" i="48"/>
  <c r="H48" i="48"/>
  <c r="U47" i="48"/>
  <c r="R47" i="48"/>
  <c r="L47" i="48"/>
  <c r="H47" i="48"/>
  <c r="U46" i="48"/>
  <c r="R46" i="48"/>
  <c r="L46" i="48"/>
  <c r="H46" i="48"/>
  <c r="V46" i="48" s="1"/>
  <c r="X46" i="48" s="1"/>
  <c r="U45" i="48"/>
  <c r="R45" i="48"/>
  <c r="L45" i="48"/>
  <c r="H45" i="48"/>
  <c r="U44" i="48"/>
  <c r="R44" i="48"/>
  <c r="L44" i="48"/>
  <c r="H44" i="48"/>
  <c r="U43" i="48"/>
  <c r="R43" i="48"/>
  <c r="L43" i="48"/>
  <c r="H43" i="48"/>
  <c r="U42" i="48"/>
  <c r="R42" i="48"/>
  <c r="L42" i="48"/>
  <c r="H42" i="48"/>
  <c r="V42" i="48"/>
  <c r="X42" i="48" s="1"/>
  <c r="U41" i="48"/>
  <c r="R41" i="48"/>
  <c r="L41" i="48"/>
  <c r="H41" i="48"/>
  <c r="U40" i="48"/>
  <c r="R40" i="48"/>
  <c r="L40" i="48"/>
  <c r="H40" i="48"/>
  <c r="U39" i="48"/>
  <c r="R39" i="48"/>
  <c r="L39" i="48"/>
  <c r="H39" i="48"/>
  <c r="U38" i="48"/>
  <c r="R38" i="48"/>
  <c r="L38" i="48"/>
  <c r="H38" i="48"/>
  <c r="U37" i="48"/>
  <c r="R37" i="48"/>
  <c r="L37" i="48"/>
  <c r="H37" i="48"/>
  <c r="U36" i="48"/>
  <c r="R36" i="48"/>
  <c r="L36" i="48"/>
  <c r="H36" i="48"/>
  <c r="U35" i="48"/>
  <c r="R35" i="48"/>
  <c r="L35" i="48"/>
  <c r="H35" i="48"/>
  <c r="U34" i="48"/>
  <c r="R34" i="48"/>
  <c r="L34" i="48"/>
  <c r="H34" i="48"/>
  <c r="V34" i="48"/>
  <c r="X34" i="48" s="1"/>
  <c r="U33" i="48"/>
  <c r="R33" i="48"/>
  <c r="L33" i="48"/>
  <c r="H33" i="48"/>
  <c r="U32" i="48"/>
  <c r="R32" i="48"/>
  <c r="L32" i="48"/>
  <c r="H32" i="48"/>
  <c r="U31" i="48"/>
  <c r="R31" i="48"/>
  <c r="L31" i="48"/>
  <c r="H31" i="48"/>
  <c r="U30" i="48"/>
  <c r="R30" i="48"/>
  <c r="L30" i="48"/>
  <c r="H30" i="48"/>
  <c r="U29" i="48"/>
  <c r="R29" i="48"/>
  <c r="L29" i="48"/>
  <c r="H29" i="48"/>
  <c r="V29" i="48" s="1"/>
  <c r="X29" i="48" s="1"/>
  <c r="U28" i="48"/>
  <c r="R28" i="48"/>
  <c r="L28" i="48"/>
  <c r="H28" i="48"/>
  <c r="V28" i="48" s="1"/>
  <c r="X28" i="48" s="1"/>
  <c r="U27" i="48"/>
  <c r="R27" i="48"/>
  <c r="L27" i="48"/>
  <c r="H27" i="48"/>
  <c r="U26" i="48"/>
  <c r="R26" i="48"/>
  <c r="L26" i="48"/>
  <c r="H26" i="48"/>
  <c r="U25" i="48"/>
  <c r="R25" i="48"/>
  <c r="L25" i="48"/>
  <c r="H25" i="48"/>
  <c r="U24" i="48"/>
  <c r="R24" i="48"/>
  <c r="L24" i="48"/>
  <c r="H24" i="48"/>
  <c r="V24" i="48" s="1"/>
  <c r="X24" i="48" s="1"/>
  <c r="U23" i="48"/>
  <c r="R23" i="48"/>
  <c r="L23" i="48"/>
  <c r="H23" i="48"/>
  <c r="U22" i="48"/>
  <c r="R22" i="48"/>
  <c r="L22" i="48"/>
  <c r="H22" i="48"/>
  <c r="U21" i="48"/>
  <c r="R21" i="48"/>
  <c r="L21" i="48"/>
  <c r="H21" i="48"/>
  <c r="V21" i="48" s="1"/>
  <c r="X21" i="48" s="1"/>
  <c r="U20" i="48"/>
  <c r="R20" i="48"/>
  <c r="L20" i="48"/>
  <c r="H20" i="48"/>
  <c r="U19" i="48"/>
  <c r="R19" i="48"/>
  <c r="L19" i="48"/>
  <c r="H19" i="48"/>
  <c r="U18" i="48"/>
  <c r="R18" i="48"/>
  <c r="L18" i="48"/>
  <c r="H18" i="48"/>
  <c r="U17" i="48"/>
  <c r="R17" i="48"/>
  <c r="L17" i="48"/>
  <c r="H17" i="48"/>
  <c r="U16" i="48"/>
  <c r="R16" i="48"/>
  <c r="L16" i="48"/>
  <c r="H16" i="48"/>
  <c r="U15" i="48"/>
  <c r="R15" i="48"/>
  <c r="L15" i="48"/>
  <c r="H15" i="48"/>
  <c r="U14" i="48"/>
  <c r="R14" i="48"/>
  <c r="L14" i="48"/>
  <c r="H14" i="48"/>
  <c r="U13" i="48"/>
  <c r="R13" i="48"/>
  <c r="L13" i="48"/>
  <c r="H13" i="48"/>
  <c r="U12" i="48"/>
  <c r="R12" i="48"/>
  <c r="L12" i="48"/>
  <c r="H12" i="48"/>
  <c r="U11" i="48"/>
  <c r="R11" i="48"/>
  <c r="L11" i="48"/>
  <c r="H11" i="48"/>
  <c r="U10" i="48"/>
  <c r="R10" i="48"/>
  <c r="L10" i="48"/>
  <c r="H10" i="48"/>
  <c r="U9" i="48"/>
  <c r="R9" i="48"/>
  <c r="L9" i="48"/>
  <c r="H9" i="48"/>
  <c r="X200" i="49" l="1"/>
  <c r="V33" i="48"/>
  <c r="X33" i="48" s="1"/>
  <c r="V55" i="48"/>
  <c r="X55" i="48" s="1"/>
  <c r="V41" i="48"/>
  <c r="X41" i="48" s="1"/>
  <c r="V152" i="48"/>
  <c r="X152" i="48" s="1"/>
  <c r="V144" i="48"/>
  <c r="X144" i="48" s="1"/>
  <c r="V170" i="48"/>
  <c r="X170" i="48" s="1"/>
  <c r="V169" i="48"/>
  <c r="X169" i="48" s="1"/>
  <c r="V115" i="48"/>
  <c r="X115" i="48" s="1"/>
  <c r="V72" i="48"/>
  <c r="X72" i="48" s="1"/>
  <c r="V58" i="48"/>
  <c r="X58" i="48" s="1"/>
  <c r="V76" i="48"/>
  <c r="X76" i="48" s="1"/>
  <c r="V75" i="48"/>
  <c r="X75" i="48" s="1"/>
  <c r="V74" i="48"/>
  <c r="X74" i="48" s="1"/>
  <c r="V38" i="48"/>
  <c r="X38" i="48" s="1"/>
  <c r="V30" i="48"/>
  <c r="X30" i="48" s="1"/>
  <c r="V16" i="48"/>
  <c r="X16" i="48" s="1"/>
  <c r="V117" i="48"/>
  <c r="X117" i="48" s="1"/>
  <c r="V105" i="48"/>
  <c r="X105" i="48" s="1"/>
  <c r="V71" i="48"/>
  <c r="X71" i="48" s="1"/>
  <c r="V65" i="48"/>
  <c r="X65" i="48" s="1"/>
  <c r="V57" i="48"/>
  <c r="X57" i="48" s="1"/>
  <c r="V40" i="48"/>
  <c r="X40" i="48" s="1"/>
  <c r="V48" i="48"/>
  <c r="X48" i="48" s="1"/>
  <c r="V32" i="48"/>
  <c r="X32" i="48" s="1"/>
  <c r="V20" i="48"/>
  <c r="X20" i="48" s="1"/>
  <c r="V12" i="48"/>
  <c r="X12" i="48" s="1"/>
  <c r="V13" i="48"/>
  <c r="X13" i="48" s="1"/>
  <c r="V14" i="48"/>
  <c r="X14" i="48" s="1"/>
  <c r="V15" i="48"/>
  <c r="X15" i="48" s="1"/>
  <c r="V25" i="48"/>
  <c r="X25" i="48" s="1"/>
  <c r="V26" i="48"/>
  <c r="X26" i="48" s="1"/>
  <c r="V36" i="48"/>
  <c r="X36" i="48" s="1"/>
  <c r="V37" i="48"/>
  <c r="X37" i="48" s="1"/>
  <c r="V44" i="48"/>
  <c r="X44" i="48" s="1"/>
  <c r="V45" i="48"/>
  <c r="X45" i="48" s="1"/>
  <c r="V52" i="48"/>
  <c r="X52" i="48" s="1"/>
  <c r="V54" i="48"/>
  <c r="X54" i="48" s="1"/>
  <c r="V61" i="48"/>
  <c r="X61" i="48" s="1"/>
  <c r="V63" i="48"/>
  <c r="X63" i="48" s="1"/>
  <c r="V81" i="48"/>
  <c r="X81" i="48" s="1"/>
  <c r="V82" i="48"/>
  <c r="X82" i="48" s="1"/>
  <c r="V83" i="48"/>
  <c r="X83" i="48" s="1"/>
  <c r="V84" i="48"/>
  <c r="X84" i="48" s="1"/>
  <c r="V97" i="48"/>
  <c r="X97" i="48" s="1"/>
  <c r="V98" i="48"/>
  <c r="X98" i="48" s="1"/>
  <c r="V99" i="48"/>
  <c r="X99" i="48" s="1"/>
  <c r="V100" i="48"/>
  <c r="X100" i="48" s="1"/>
  <c r="V113" i="48"/>
  <c r="X113" i="48" s="1"/>
  <c r="V114" i="48"/>
  <c r="X114" i="48" s="1"/>
  <c r="V122" i="48"/>
  <c r="X122" i="48" s="1"/>
  <c r="V123" i="48"/>
  <c r="X123" i="48" s="1"/>
  <c r="V130" i="48"/>
  <c r="X130" i="48" s="1"/>
  <c r="V131" i="48"/>
  <c r="X131" i="48" s="1"/>
  <c r="V139" i="48"/>
  <c r="X139" i="48" s="1"/>
  <c r="V140" i="48"/>
  <c r="X140" i="48" s="1"/>
  <c r="V148" i="48"/>
  <c r="X148" i="48" s="1"/>
  <c r="V149" i="48"/>
  <c r="X149" i="48" s="1"/>
  <c r="V156" i="48"/>
  <c r="X156" i="48" s="1"/>
  <c r="V158" i="48"/>
  <c r="X158" i="48" s="1"/>
  <c r="V165" i="48"/>
  <c r="X165" i="48" s="1"/>
  <c r="V166" i="48"/>
  <c r="X166" i="48" s="1"/>
  <c r="V173" i="48"/>
  <c r="X173" i="48" s="1"/>
  <c r="V174" i="48"/>
  <c r="X174" i="48" s="1"/>
  <c r="V183" i="48"/>
  <c r="X183" i="48" s="1"/>
  <c r="V184" i="48"/>
  <c r="X184" i="48" s="1"/>
  <c r="V185" i="48"/>
  <c r="X185" i="48" s="1"/>
  <c r="V186" i="48"/>
  <c r="X186" i="48" s="1"/>
  <c r="V187" i="48"/>
  <c r="X187" i="48" s="1"/>
  <c r="V189" i="48"/>
  <c r="X189" i="48" s="1"/>
  <c r="V190" i="48"/>
  <c r="X190" i="48" s="1"/>
  <c r="V191" i="48"/>
  <c r="X191" i="48" s="1"/>
  <c r="R200" i="48"/>
  <c r="V22" i="48"/>
  <c r="X22" i="48" s="1"/>
  <c r="V9" i="48"/>
  <c r="X9" i="48" s="1"/>
  <c r="V10" i="48"/>
  <c r="X10" i="48" s="1"/>
  <c r="V11" i="48"/>
  <c r="X11" i="48" s="1"/>
  <c r="V17" i="48"/>
  <c r="X17" i="48" s="1"/>
  <c r="V18" i="48"/>
  <c r="X18" i="48" s="1"/>
  <c r="V19" i="48"/>
  <c r="X19" i="48" s="1"/>
  <c r="V23" i="48"/>
  <c r="X23" i="48" s="1"/>
  <c r="V27" i="48"/>
  <c r="X27" i="48" s="1"/>
  <c r="V31" i="48"/>
  <c r="X31" i="48" s="1"/>
  <c r="V35" i="48"/>
  <c r="X35" i="48" s="1"/>
  <c r="V39" i="48"/>
  <c r="X39" i="48" s="1"/>
  <c r="V43" i="48"/>
  <c r="X43" i="48" s="1"/>
  <c r="V47" i="48"/>
  <c r="X47" i="48" s="1"/>
  <c r="V51" i="48"/>
  <c r="X51" i="48" s="1"/>
  <c r="V56" i="48"/>
  <c r="X56" i="48" s="1"/>
  <c r="V60" i="48"/>
  <c r="X60" i="48" s="1"/>
  <c r="V66" i="48"/>
  <c r="X66" i="48" s="1"/>
  <c r="V68" i="48"/>
  <c r="X68" i="48" s="1"/>
  <c r="V69" i="48"/>
  <c r="X69" i="48" s="1"/>
  <c r="V70" i="48"/>
  <c r="X70" i="48" s="1"/>
  <c r="V78" i="48"/>
  <c r="X78" i="48" s="1"/>
  <c r="V79" i="48"/>
  <c r="X79" i="48" s="1"/>
  <c r="V80" i="48"/>
  <c r="X80" i="48" s="1"/>
  <c r="V86" i="48"/>
  <c r="X86" i="48" s="1"/>
  <c r="V87" i="48"/>
  <c r="X87" i="48" s="1"/>
  <c r="V94" i="48"/>
  <c r="X94" i="48" s="1"/>
  <c r="V95" i="48"/>
  <c r="X95" i="48" s="1"/>
  <c r="V96" i="48"/>
  <c r="X96" i="48" s="1"/>
  <c r="V102" i="48"/>
  <c r="X102" i="48" s="1"/>
  <c r="V103" i="48"/>
  <c r="X103" i="48" s="1"/>
  <c r="V104" i="48"/>
  <c r="X104" i="48" s="1"/>
  <c r="V112" i="48"/>
  <c r="X112" i="48" s="1"/>
  <c r="V116" i="48"/>
  <c r="X116" i="48" s="1"/>
  <c r="V121" i="48"/>
  <c r="X121" i="48" s="1"/>
  <c r="V125" i="48"/>
  <c r="X125" i="48" s="1"/>
  <c r="V129" i="48"/>
  <c r="X129" i="48" s="1"/>
  <c r="V134" i="48"/>
  <c r="X134" i="48" s="1"/>
  <c r="V138" i="48"/>
  <c r="X138" i="48" s="1"/>
  <c r="V143" i="48"/>
  <c r="X143" i="48" s="1"/>
  <c r="V147" i="48"/>
  <c r="X147" i="48" s="1"/>
  <c r="V151" i="48"/>
  <c r="X151" i="48" s="1"/>
  <c r="V155" i="48"/>
  <c r="X155" i="48" s="1"/>
  <c r="V160" i="48"/>
  <c r="X160" i="48" s="1"/>
  <c r="V164" i="48"/>
  <c r="X164" i="48" s="1"/>
  <c r="V168" i="48"/>
  <c r="X168" i="48" s="1"/>
  <c r="V172" i="48"/>
  <c r="X172" i="48" s="1"/>
  <c r="V176" i="48"/>
  <c r="X176" i="48" s="1"/>
  <c r="V180" i="48"/>
  <c r="X180" i="48" s="1"/>
  <c r="V181" i="48"/>
  <c r="X181" i="48" s="1"/>
  <c r="V182" i="48"/>
  <c r="X182" i="48" s="1"/>
  <c r="V188" i="48"/>
  <c r="X188" i="48" s="1"/>
  <c r="V192" i="48"/>
  <c r="X192" i="48" s="1"/>
  <c r="V193" i="48"/>
  <c r="X193" i="48" s="1"/>
  <c r="V194" i="48"/>
  <c r="X194" i="48" s="1"/>
  <c r="V195" i="48"/>
  <c r="X195" i="48" s="1"/>
  <c r="V196" i="48"/>
  <c r="X196" i="48" s="1"/>
  <c r="V197" i="48"/>
  <c r="X197" i="48" s="1"/>
  <c r="D200" i="48"/>
  <c r="D10" i="47"/>
  <c r="D11" i="47"/>
  <c r="D12" i="47"/>
  <c r="D13" i="47"/>
  <c r="D14" i="47"/>
  <c r="D15" i="47"/>
  <c r="D16" i="47"/>
  <c r="D17" i="47"/>
  <c r="D18" i="47"/>
  <c r="D19" i="47"/>
  <c r="D20" i="47"/>
  <c r="D21" i="47"/>
  <c r="D22" i="47"/>
  <c r="D23" i="47"/>
  <c r="D24" i="47"/>
  <c r="D25" i="47"/>
  <c r="D26" i="47"/>
  <c r="D27" i="47"/>
  <c r="D28" i="47"/>
  <c r="D29" i="47"/>
  <c r="D30" i="47"/>
  <c r="D31" i="47"/>
  <c r="D32" i="47"/>
  <c r="D33" i="47"/>
  <c r="D34" i="47"/>
  <c r="D35" i="47"/>
  <c r="D36" i="47"/>
  <c r="D37" i="47"/>
  <c r="D38" i="47"/>
  <c r="D39" i="47"/>
  <c r="D40" i="47"/>
  <c r="D41" i="47"/>
  <c r="D42" i="47"/>
  <c r="D43" i="47"/>
  <c r="D44" i="47"/>
  <c r="D45" i="47"/>
  <c r="D46" i="47"/>
  <c r="D47" i="47"/>
  <c r="D48" i="47"/>
  <c r="D49" i="47"/>
  <c r="D50" i="47"/>
  <c r="D51" i="47"/>
  <c r="D52" i="47"/>
  <c r="D53" i="47"/>
  <c r="D54" i="47"/>
  <c r="D55" i="47"/>
  <c r="D56" i="47"/>
  <c r="D57" i="47"/>
  <c r="D58" i="47"/>
  <c r="D59" i="47"/>
  <c r="D60" i="47"/>
  <c r="D61" i="47"/>
  <c r="D62" i="47"/>
  <c r="D63" i="47"/>
  <c r="D64" i="47"/>
  <c r="D65" i="47"/>
  <c r="D66" i="47"/>
  <c r="D67" i="47"/>
  <c r="D68" i="47"/>
  <c r="D69" i="47"/>
  <c r="D70" i="47"/>
  <c r="D71" i="47"/>
  <c r="D72" i="47"/>
  <c r="D73" i="47"/>
  <c r="D74" i="47"/>
  <c r="D75" i="47"/>
  <c r="D76" i="47"/>
  <c r="D77" i="47"/>
  <c r="D78" i="47"/>
  <c r="D79" i="47"/>
  <c r="D80" i="47"/>
  <c r="D81" i="47"/>
  <c r="D82" i="47"/>
  <c r="D83" i="47"/>
  <c r="D84" i="47"/>
  <c r="D85" i="47"/>
  <c r="D86" i="47"/>
  <c r="D87" i="47"/>
  <c r="D88" i="47"/>
  <c r="D89" i="47"/>
  <c r="D90" i="47"/>
  <c r="D91" i="47"/>
  <c r="D92" i="47"/>
  <c r="D93" i="47"/>
  <c r="D94" i="47"/>
  <c r="D95" i="47"/>
  <c r="D96" i="47"/>
  <c r="D97" i="47"/>
  <c r="D98" i="47"/>
  <c r="D99" i="47"/>
  <c r="D100" i="47"/>
  <c r="D101" i="47"/>
  <c r="D102" i="47"/>
  <c r="D103" i="47"/>
  <c r="D104" i="47"/>
  <c r="D105" i="47"/>
  <c r="D106" i="47"/>
  <c r="D107" i="47"/>
  <c r="D108" i="47"/>
  <c r="D109" i="47"/>
  <c r="D110" i="47"/>
  <c r="D111" i="47"/>
  <c r="D112" i="47"/>
  <c r="D113" i="47"/>
  <c r="D114" i="47"/>
  <c r="D115" i="47"/>
  <c r="D116" i="47"/>
  <c r="D117" i="47"/>
  <c r="D118" i="47"/>
  <c r="D119" i="47"/>
  <c r="D120" i="47"/>
  <c r="D121" i="47"/>
  <c r="D122" i="47"/>
  <c r="D123" i="47"/>
  <c r="D124" i="47"/>
  <c r="D125" i="47"/>
  <c r="D126" i="47"/>
  <c r="D127" i="47"/>
  <c r="D128" i="47"/>
  <c r="D129" i="47"/>
  <c r="D130" i="47"/>
  <c r="D131" i="47"/>
  <c r="D132" i="47"/>
  <c r="D133" i="47"/>
  <c r="D134" i="47"/>
  <c r="D135" i="47"/>
  <c r="D136" i="47"/>
  <c r="D137" i="47"/>
  <c r="D138" i="47"/>
  <c r="D139" i="47"/>
  <c r="D140" i="47"/>
  <c r="D141" i="47"/>
  <c r="D142" i="47"/>
  <c r="D143" i="47"/>
  <c r="D144" i="47"/>
  <c r="D145" i="47"/>
  <c r="D146" i="47"/>
  <c r="D147" i="47"/>
  <c r="D148" i="47"/>
  <c r="D149" i="47"/>
  <c r="D150" i="47"/>
  <c r="D151" i="47"/>
  <c r="D152" i="47"/>
  <c r="D153" i="47"/>
  <c r="D154" i="47"/>
  <c r="D155" i="47"/>
  <c r="D156" i="47"/>
  <c r="D157" i="47"/>
  <c r="D158" i="47"/>
  <c r="D159" i="47"/>
  <c r="D160" i="47"/>
  <c r="D161" i="47"/>
  <c r="D162" i="47"/>
  <c r="D163" i="47"/>
  <c r="D164" i="47"/>
  <c r="D165" i="47"/>
  <c r="D166" i="47"/>
  <c r="D167" i="47"/>
  <c r="D168" i="47"/>
  <c r="D169" i="47"/>
  <c r="D170" i="47"/>
  <c r="D171" i="47"/>
  <c r="D172" i="47"/>
  <c r="D173" i="47"/>
  <c r="D174" i="47"/>
  <c r="D175" i="47"/>
  <c r="D176" i="47"/>
  <c r="D177" i="47"/>
  <c r="D178" i="47"/>
  <c r="D179" i="47"/>
  <c r="D180" i="47"/>
  <c r="D181" i="47"/>
  <c r="D182" i="47"/>
  <c r="D183" i="47"/>
  <c r="D184" i="47"/>
  <c r="D185" i="47"/>
  <c r="D186" i="47"/>
  <c r="D187" i="47"/>
  <c r="D188" i="47"/>
  <c r="D189" i="47"/>
  <c r="D190" i="47"/>
  <c r="D191" i="47"/>
  <c r="D192" i="47"/>
  <c r="D193" i="47"/>
  <c r="D194" i="47"/>
  <c r="D195" i="47"/>
  <c r="D196" i="47"/>
  <c r="D197" i="47"/>
  <c r="D9" i="47"/>
  <c r="W200" i="47"/>
  <c r="S200" i="47"/>
  <c r="Q200" i="47"/>
  <c r="J200" i="47"/>
  <c r="I200" i="47"/>
  <c r="R198" i="47"/>
  <c r="L198" i="47"/>
  <c r="U197" i="47"/>
  <c r="R197" i="47"/>
  <c r="V197" i="47" s="1"/>
  <c r="X197" i="47" s="1"/>
  <c r="L197" i="47"/>
  <c r="H197" i="47"/>
  <c r="U196" i="47"/>
  <c r="R196" i="47"/>
  <c r="L196" i="47"/>
  <c r="H196" i="47"/>
  <c r="V196" i="47" s="1"/>
  <c r="X196" i="47" s="1"/>
  <c r="U195" i="47"/>
  <c r="R195" i="47"/>
  <c r="L195" i="47"/>
  <c r="H195" i="47"/>
  <c r="V195" i="47" s="1"/>
  <c r="X195" i="47" s="1"/>
  <c r="U194" i="47"/>
  <c r="R194" i="47"/>
  <c r="V194" i="47" s="1"/>
  <c r="X194" i="47" s="1"/>
  <c r="L194" i="47"/>
  <c r="H194" i="47"/>
  <c r="U193" i="47"/>
  <c r="R193" i="47"/>
  <c r="L193" i="47"/>
  <c r="H193" i="47"/>
  <c r="U192" i="47"/>
  <c r="R192" i="47"/>
  <c r="V192" i="47" s="1"/>
  <c r="X192" i="47" s="1"/>
  <c r="L192" i="47"/>
  <c r="H192" i="47"/>
  <c r="U191" i="47"/>
  <c r="R191" i="47"/>
  <c r="L191" i="47"/>
  <c r="H191" i="47"/>
  <c r="V191" i="47" s="1"/>
  <c r="X191" i="47" s="1"/>
  <c r="U190" i="47"/>
  <c r="R190" i="47"/>
  <c r="V190" i="47" s="1"/>
  <c r="X190" i="47" s="1"/>
  <c r="L190" i="47"/>
  <c r="H190" i="47"/>
  <c r="U189" i="47"/>
  <c r="R189" i="47"/>
  <c r="L189" i="47"/>
  <c r="H189" i="47"/>
  <c r="U188" i="47"/>
  <c r="R188" i="47"/>
  <c r="L188" i="47"/>
  <c r="H188" i="47"/>
  <c r="V188" i="47"/>
  <c r="X188" i="47" s="1"/>
  <c r="U187" i="47"/>
  <c r="R187" i="47"/>
  <c r="L187" i="47"/>
  <c r="H187" i="47"/>
  <c r="U186" i="47"/>
  <c r="R186" i="47"/>
  <c r="L186" i="47"/>
  <c r="H186" i="47"/>
  <c r="U185" i="47"/>
  <c r="R185" i="47"/>
  <c r="L185" i="47"/>
  <c r="H185" i="47"/>
  <c r="U184" i="47"/>
  <c r="R184" i="47"/>
  <c r="L184" i="47"/>
  <c r="H184" i="47"/>
  <c r="V184" i="47"/>
  <c r="X184" i="47" s="1"/>
  <c r="U183" i="47"/>
  <c r="R183" i="47"/>
  <c r="L183" i="47"/>
  <c r="H183" i="47"/>
  <c r="V183" i="47" s="1"/>
  <c r="X183" i="47" s="1"/>
  <c r="U182" i="47"/>
  <c r="R182" i="47"/>
  <c r="L182" i="47"/>
  <c r="H182" i="47"/>
  <c r="U181" i="47"/>
  <c r="R181" i="47"/>
  <c r="L181" i="47"/>
  <c r="H181" i="47"/>
  <c r="U180" i="47"/>
  <c r="R180" i="47"/>
  <c r="L180" i="47"/>
  <c r="H180" i="47"/>
  <c r="V180" i="47"/>
  <c r="X180" i="47" s="1"/>
  <c r="U179" i="47"/>
  <c r="R179" i="47"/>
  <c r="L179" i="47"/>
  <c r="H179" i="47"/>
  <c r="U178" i="47"/>
  <c r="R178" i="47"/>
  <c r="V178" i="47" s="1"/>
  <c r="X178" i="47" s="1"/>
  <c r="L178" i="47"/>
  <c r="H178" i="47"/>
  <c r="U177" i="47"/>
  <c r="R177" i="47"/>
  <c r="L177" i="47"/>
  <c r="H177" i="47"/>
  <c r="U176" i="47"/>
  <c r="R176" i="47"/>
  <c r="L176" i="47"/>
  <c r="H176" i="47"/>
  <c r="V176" i="47"/>
  <c r="X176" i="47" s="1"/>
  <c r="U175" i="47"/>
  <c r="R175" i="47"/>
  <c r="L175" i="47"/>
  <c r="H175" i="47"/>
  <c r="V175" i="47" s="1"/>
  <c r="X175" i="47" s="1"/>
  <c r="U174" i="47"/>
  <c r="R174" i="47"/>
  <c r="V174" i="47" s="1"/>
  <c r="X174" i="47" s="1"/>
  <c r="L174" i="47"/>
  <c r="H174" i="47"/>
  <c r="U173" i="47"/>
  <c r="R173" i="47"/>
  <c r="L173" i="47"/>
  <c r="H173" i="47"/>
  <c r="U172" i="47"/>
  <c r="R172" i="47"/>
  <c r="L172" i="47"/>
  <c r="H172" i="47"/>
  <c r="V172" i="47"/>
  <c r="X172" i="47" s="1"/>
  <c r="U171" i="47"/>
  <c r="R171" i="47"/>
  <c r="L171" i="47"/>
  <c r="H171" i="47"/>
  <c r="U170" i="47"/>
  <c r="R170" i="47"/>
  <c r="L170" i="47"/>
  <c r="H170" i="47"/>
  <c r="U169" i="47"/>
  <c r="R169" i="47"/>
  <c r="L169" i="47"/>
  <c r="H169" i="47"/>
  <c r="U168" i="47"/>
  <c r="R168" i="47"/>
  <c r="L168" i="47"/>
  <c r="H168" i="47"/>
  <c r="V168" i="47" s="1"/>
  <c r="X168" i="47" s="1"/>
  <c r="U167" i="47"/>
  <c r="R167" i="47"/>
  <c r="L167" i="47"/>
  <c r="H167" i="47"/>
  <c r="V167" i="47" s="1"/>
  <c r="X167" i="47" s="1"/>
  <c r="U166" i="47"/>
  <c r="R166" i="47"/>
  <c r="L166" i="47"/>
  <c r="H166" i="47"/>
  <c r="U165" i="47"/>
  <c r="R165" i="47"/>
  <c r="L165" i="47"/>
  <c r="H165" i="47"/>
  <c r="U164" i="47"/>
  <c r="R164" i="47"/>
  <c r="L164" i="47"/>
  <c r="H164" i="47"/>
  <c r="V164" i="47" s="1"/>
  <c r="X164" i="47" s="1"/>
  <c r="U163" i="47"/>
  <c r="R163" i="47"/>
  <c r="L163" i="47"/>
  <c r="H163" i="47"/>
  <c r="V163" i="47" s="1"/>
  <c r="X163" i="47" s="1"/>
  <c r="U162" i="47"/>
  <c r="R162" i="47"/>
  <c r="V162" i="47" s="1"/>
  <c r="X162" i="47" s="1"/>
  <c r="L162" i="47"/>
  <c r="H162" i="47"/>
  <c r="U161" i="47"/>
  <c r="R161" i="47"/>
  <c r="L161" i="47"/>
  <c r="H161" i="47"/>
  <c r="U160" i="47"/>
  <c r="R160" i="47"/>
  <c r="L160" i="47"/>
  <c r="H160" i="47"/>
  <c r="V160" i="47"/>
  <c r="X160" i="47" s="1"/>
  <c r="U159" i="47"/>
  <c r="R159" i="47"/>
  <c r="L159" i="47"/>
  <c r="H159" i="47"/>
  <c r="V159" i="47" s="1"/>
  <c r="X159" i="47" s="1"/>
  <c r="U158" i="47"/>
  <c r="R158" i="47"/>
  <c r="V158" i="47" s="1"/>
  <c r="X158" i="47" s="1"/>
  <c r="L158" i="47"/>
  <c r="H158" i="47"/>
  <c r="R157" i="47"/>
  <c r="L157" i="47"/>
  <c r="U156" i="47"/>
  <c r="R156" i="47"/>
  <c r="L156" i="47"/>
  <c r="H156" i="47"/>
  <c r="U155" i="47"/>
  <c r="R155" i="47"/>
  <c r="L155" i="47"/>
  <c r="H155" i="47"/>
  <c r="V155" i="47"/>
  <c r="X155" i="47" s="1"/>
  <c r="U154" i="47"/>
  <c r="R154" i="47"/>
  <c r="L154" i="47"/>
  <c r="H154" i="47"/>
  <c r="U153" i="47"/>
  <c r="R153" i="47"/>
  <c r="V153" i="47" s="1"/>
  <c r="X153" i="47" s="1"/>
  <c r="L153" i="47"/>
  <c r="H153" i="47"/>
  <c r="U152" i="47"/>
  <c r="R152" i="47"/>
  <c r="L152" i="47"/>
  <c r="H152" i="47"/>
  <c r="U151" i="47"/>
  <c r="R151" i="47"/>
  <c r="L151" i="47"/>
  <c r="H151" i="47"/>
  <c r="V151" i="47" s="1"/>
  <c r="X151" i="47" s="1"/>
  <c r="U150" i="47"/>
  <c r="R150" i="47"/>
  <c r="L150" i="47"/>
  <c r="H150" i="47"/>
  <c r="V150" i="47" s="1"/>
  <c r="X150" i="47" s="1"/>
  <c r="U149" i="47"/>
  <c r="R149" i="47"/>
  <c r="V149" i="47" s="1"/>
  <c r="X149" i="47" s="1"/>
  <c r="L149" i="47"/>
  <c r="H149" i="47"/>
  <c r="U148" i="47"/>
  <c r="R148" i="47"/>
  <c r="L148" i="47"/>
  <c r="H148" i="47"/>
  <c r="U147" i="47"/>
  <c r="R147" i="47"/>
  <c r="L147" i="47"/>
  <c r="H147" i="47"/>
  <c r="V147" i="47"/>
  <c r="X147" i="47" s="1"/>
  <c r="U146" i="47"/>
  <c r="R146" i="47"/>
  <c r="L146" i="47"/>
  <c r="H146" i="47"/>
  <c r="V146" i="47" s="1"/>
  <c r="X146" i="47" s="1"/>
  <c r="U145" i="47"/>
  <c r="R145" i="47"/>
  <c r="V145" i="47" s="1"/>
  <c r="X145" i="47" s="1"/>
  <c r="L145" i="47"/>
  <c r="H145" i="47"/>
  <c r="U144" i="47"/>
  <c r="R144" i="47"/>
  <c r="L144" i="47"/>
  <c r="H144" i="47"/>
  <c r="U143" i="47"/>
  <c r="R143" i="47"/>
  <c r="L143" i="47"/>
  <c r="H143" i="47"/>
  <c r="V143" i="47"/>
  <c r="X143" i="47" s="1"/>
  <c r="U142" i="47"/>
  <c r="R142" i="47"/>
  <c r="L142" i="47"/>
  <c r="H142" i="47"/>
  <c r="V142" i="47" s="1"/>
  <c r="X142" i="47" s="1"/>
  <c r="R141" i="47"/>
  <c r="L141" i="47"/>
  <c r="U140" i="47"/>
  <c r="R140" i="47"/>
  <c r="V140" i="47" s="1"/>
  <c r="X140" i="47" s="1"/>
  <c r="L140" i="47"/>
  <c r="H140" i="47"/>
  <c r="U139" i="47"/>
  <c r="R139" i="47"/>
  <c r="L139" i="47"/>
  <c r="H139" i="47"/>
  <c r="U138" i="47"/>
  <c r="R138" i="47"/>
  <c r="L138" i="47"/>
  <c r="H138" i="47"/>
  <c r="V138" i="47"/>
  <c r="X138" i="47" s="1"/>
  <c r="U137" i="47"/>
  <c r="R137" i="47"/>
  <c r="L137" i="47"/>
  <c r="H137" i="47"/>
  <c r="V137" i="47" s="1"/>
  <c r="X137" i="47" s="1"/>
  <c r="U136" i="47"/>
  <c r="R136" i="47"/>
  <c r="V136" i="47" s="1"/>
  <c r="X136" i="47" s="1"/>
  <c r="L136" i="47"/>
  <c r="H136" i="47"/>
  <c r="U135" i="47"/>
  <c r="R135" i="47"/>
  <c r="L135" i="47"/>
  <c r="H135" i="47"/>
  <c r="U134" i="47"/>
  <c r="R134" i="47"/>
  <c r="L134" i="47"/>
  <c r="H134" i="47"/>
  <c r="V134" i="47"/>
  <c r="X134" i="47" s="1"/>
  <c r="U133" i="47"/>
  <c r="R133" i="47"/>
  <c r="L133" i="47"/>
  <c r="H133" i="47"/>
  <c r="V133" i="47" s="1"/>
  <c r="X133" i="47" s="1"/>
  <c r="R132" i="47"/>
  <c r="L132" i="47"/>
  <c r="U131" i="47"/>
  <c r="R131" i="47"/>
  <c r="V131" i="47" s="1"/>
  <c r="X131" i="47" s="1"/>
  <c r="L131" i="47"/>
  <c r="H131" i="47"/>
  <c r="U130" i="47"/>
  <c r="R130" i="47"/>
  <c r="L130" i="47"/>
  <c r="H130" i="47"/>
  <c r="U129" i="47"/>
  <c r="R129" i="47"/>
  <c r="L129" i="47"/>
  <c r="H129" i="47"/>
  <c r="V129" i="47"/>
  <c r="X129" i="47" s="1"/>
  <c r="U128" i="47"/>
  <c r="R128" i="47"/>
  <c r="L128" i="47"/>
  <c r="H128" i="47"/>
  <c r="V128" i="47" s="1"/>
  <c r="X128" i="47" s="1"/>
  <c r="U127" i="47"/>
  <c r="R127" i="47"/>
  <c r="L127" i="47"/>
  <c r="H127" i="47"/>
  <c r="U126" i="47"/>
  <c r="R126" i="47"/>
  <c r="L126" i="47"/>
  <c r="H126" i="47"/>
  <c r="U125" i="47"/>
  <c r="R125" i="47"/>
  <c r="L125" i="47"/>
  <c r="H125" i="47"/>
  <c r="V125" i="47"/>
  <c r="X125" i="47" s="1"/>
  <c r="U124" i="47"/>
  <c r="R124" i="47"/>
  <c r="L124" i="47"/>
  <c r="H124" i="47"/>
  <c r="V124" i="47" s="1"/>
  <c r="X124" i="47" s="1"/>
  <c r="U123" i="47"/>
  <c r="R123" i="47"/>
  <c r="V123" i="47" s="1"/>
  <c r="X123" i="47" s="1"/>
  <c r="L123" i="47"/>
  <c r="H123" i="47"/>
  <c r="U122" i="47"/>
  <c r="R122" i="47"/>
  <c r="L122" i="47"/>
  <c r="H122" i="47"/>
  <c r="U121" i="47"/>
  <c r="R121" i="47"/>
  <c r="L121" i="47"/>
  <c r="H121" i="47"/>
  <c r="V121" i="47"/>
  <c r="X121" i="47" s="1"/>
  <c r="U120" i="47"/>
  <c r="R120" i="47"/>
  <c r="L120" i="47"/>
  <c r="H120" i="47"/>
  <c r="V120" i="47" s="1"/>
  <c r="X120" i="47" s="1"/>
  <c r="U119" i="47"/>
  <c r="R119" i="47"/>
  <c r="V119" i="47" s="1"/>
  <c r="X119" i="47" s="1"/>
  <c r="L119" i="47"/>
  <c r="H119" i="47"/>
  <c r="R118" i="47"/>
  <c r="L118" i="47"/>
  <c r="U117" i="47"/>
  <c r="R117" i="47"/>
  <c r="L117" i="47"/>
  <c r="H117" i="47"/>
  <c r="U116" i="47"/>
  <c r="R116" i="47"/>
  <c r="L116" i="47"/>
  <c r="H116" i="47"/>
  <c r="V116" i="47"/>
  <c r="X116" i="47" s="1"/>
  <c r="U115" i="47"/>
  <c r="R115" i="47"/>
  <c r="L115" i="47"/>
  <c r="H115" i="47"/>
  <c r="V115" i="47" s="1"/>
  <c r="X115" i="47" s="1"/>
  <c r="U114" i="47"/>
  <c r="R114" i="47"/>
  <c r="V114" i="47" s="1"/>
  <c r="X114" i="47" s="1"/>
  <c r="L114" i="47"/>
  <c r="H114" i="47"/>
  <c r="U113" i="47"/>
  <c r="R113" i="47"/>
  <c r="L113" i="47"/>
  <c r="H113" i="47"/>
  <c r="U112" i="47"/>
  <c r="R112" i="47"/>
  <c r="L112" i="47"/>
  <c r="H112" i="47"/>
  <c r="V112" i="47"/>
  <c r="X112" i="47" s="1"/>
  <c r="U111" i="47"/>
  <c r="R111" i="47"/>
  <c r="L111" i="47"/>
  <c r="H111" i="47"/>
  <c r="U110" i="47"/>
  <c r="R110" i="47"/>
  <c r="L110" i="47"/>
  <c r="H110" i="47"/>
  <c r="V110" i="47" s="1"/>
  <c r="X110" i="47" s="1"/>
  <c r="U109" i="47"/>
  <c r="R109" i="47"/>
  <c r="L109" i="47"/>
  <c r="H109" i="47"/>
  <c r="V109" i="47" s="1"/>
  <c r="X109" i="47" s="1"/>
  <c r="U108" i="47"/>
  <c r="R108" i="47"/>
  <c r="V108" i="47" s="1"/>
  <c r="X108" i="47" s="1"/>
  <c r="L108" i="47"/>
  <c r="H108" i="47"/>
  <c r="R107" i="47"/>
  <c r="L107" i="47"/>
  <c r="U106" i="47"/>
  <c r="R106" i="47"/>
  <c r="L106" i="47"/>
  <c r="H106" i="47"/>
  <c r="U105" i="47"/>
  <c r="R105" i="47"/>
  <c r="L105" i="47"/>
  <c r="H105" i="47"/>
  <c r="U104" i="47"/>
  <c r="R104" i="47"/>
  <c r="L104" i="47"/>
  <c r="H104" i="47"/>
  <c r="V104" i="47"/>
  <c r="X104" i="47" s="1"/>
  <c r="U103" i="47"/>
  <c r="R103" i="47"/>
  <c r="L103" i="47"/>
  <c r="H103" i="47"/>
  <c r="V103" i="47" s="1"/>
  <c r="X103" i="47" s="1"/>
  <c r="U102" i="47"/>
  <c r="R102" i="47"/>
  <c r="L102" i="47"/>
  <c r="H102" i="47"/>
  <c r="V102" i="47" s="1"/>
  <c r="X102" i="47" s="1"/>
  <c r="U101" i="47"/>
  <c r="R101" i="47"/>
  <c r="L101" i="47"/>
  <c r="H101" i="47"/>
  <c r="V101" i="47" s="1"/>
  <c r="X101" i="47" s="1"/>
  <c r="U100" i="47"/>
  <c r="R100" i="47"/>
  <c r="V100" i="47" s="1"/>
  <c r="X100" i="47" s="1"/>
  <c r="L100" i="47"/>
  <c r="H100" i="47"/>
  <c r="U99" i="47"/>
  <c r="R99" i="47"/>
  <c r="L99" i="47"/>
  <c r="H99" i="47"/>
  <c r="U98" i="47"/>
  <c r="R98" i="47"/>
  <c r="L98" i="47"/>
  <c r="H98" i="47"/>
  <c r="U97" i="47"/>
  <c r="R97" i="47"/>
  <c r="L97" i="47"/>
  <c r="H97" i="47"/>
  <c r="U96" i="47"/>
  <c r="R96" i="47"/>
  <c r="L96" i="47"/>
  <c r="H96" i="47"/>
  <c r="V96" i="47"/>
  <c r="X96" i="47" s="1"/>
  <c r="U95" i="47"/>
  <c r="R95" i="47"/>
  <c r="L95" i="47"/>
  <c r="H95" i="47"/>
  <c r="U94" i="47"/>
  <c r="R94" i="47"/>
  <c r="L94" i="47"/>
  <c r="H94" i="47"/>
  <c r="V94" i="47" s="1"/>
  <c r="X94" i="47" s="1"/>
  <c r="U93" i="47"/>
  <c r="R93" i="47"/>
  <c r="L93" i="47"/>
  <c r="H93" i="47"/>
  <c r="V93" i="47" s="1"/>
  <c r="X93" i="47" s="1"/>
  <c r="U92" i="47"/>
  <c r="R92" i="47"/>
  <c r="L92" i="47"/>
  <c r="H92" i="47"/>
  <c r="U91" i="47"/>
  <c r="R91" i="47"/>
  <c r="L91" i="47"/>
  <c r="H91" i="47"/>
  <c r="U90" i="47"/>
  <c r="R90" i="47"/>
  <c r="L90" i="47"/>
  <c r="H90" i="47"/>
  <c r="U89" i="47"/>
  <c r="R89" i="47"/>
  <c r="L89" i="47"/>
  <c r="H89" i="47"/>
  <c r="R88" i="47"/>
  <c r="L88" i="47"/>
  <c r="U87" i="47"/>
  <c r="R87" i="47"/>
  <c r="L87" i="47"/>
  <c r="H87" i="47"/>
  <c r="U86" i="47"/>
  <c r="R86" i="47"/>
  <c r="V86" i="47" s="1"/>
  <c r="X86" i="47" s="1"/>
  <c r="L86" i="47"/>
  <c r="H86" i="47"/>
  <c r="U85" i="47"/>
  <c r="R85" i="47"/>
  <c r="L85" i="47"/>
  <c r="H85" i="47"/>
  <c r="V85" i="47" s="1"/>
  <c r="X85" i="47" s="1"/>
  <c r="U84" i="47"/>
  <c r="R84" i="47"/>
  <c r="L84" i="47"/>
  <c r="H84" i="47"/>
  <c r="V84" i="47" s="1"/>
  <c r="X84" i="47" s="1"/>
  <c r="U83" i="47"/>
  <c r="R83" i="47"/>
  <c r="L83" i="47"/>
  <c r="H83" i="47"/>
  <c r="V83" i="47" s="1"/>
  <c r="X83" i="47" s="1"/>
  <c r="U82" i="47"/>
  <c r="R82" i="47"/>
  <c r="L82" i="47"/>
  <c r="H82" i="47"/>
  <c r="U81" i="47"/>
  <c r="R81" i="47"/>
  <c r="L81" i="47"/>
  <c r="H81" i="47"/>
  <c r="U80" i="47"/>
  <c r="R80" i="47"/>
  <c r="L80" i="47"/>
  <c r="H80" i="47"/>
  <c r="U79" i="47"/>
  <c r="R79" i="47"/>
  <c r="L79" i="47"/>
  <c r="H79" i="47"/>
  <c r="U78" i="47"/>
  <c r="R78" i="47"/>
  <c r="L78" i="47"/>
  <c r="H78" i="47"/>
  <c r="V78" i="47"/>
  <c r="X78" i="47" s="1"/>
  <c r="U77" i="47"/>
  <c r="R77" i="47"/>
  <c r="L77" i="47"/>
  <c r="H77" i="47"/>
  <c r="V77" i="47" s="1"/>
  <c r="X77" i="47" s="1"/>
  <c r="U76" i="47"/>
  <c r="R76" i="47"/>
  <c r="L76" i="47"/>
  <c r="H76" i="47"/>
  <c r="V76" i="47" s="1"/>
  <c r="X76" i="47" s="1"/>
  <c r="U75" i="47"/>
  <c r="R75" i="47"/>
  <c r="L75" i="47"/>
  <c r="H75" i="47"/>
  <c r="U74" i="47"/>
  <c r="R74" i="47"/>
  <c r="L74" i="47"/>
  <c r="H74" i="47"/>
  <c r="R73" i="47"/>
  <c r="L73" i="47"/>
  <c r="U72" i="47"/>
  <c r="R72" i="47"/>
  <c r="L72" i="47"/>
  <c r="H72" i="47"/>
  <c r="U71" i="47"/>
  <c r="R71" i="47"/>
  <c r="L71" i="47"/>
  <c r="H71" i="47"/>
  <c r="U70" i="47"/>
  <c r="R70" i="47"/>
  <c r="L70" i="47"/>
  <c r="H70" i="47"/>
  <c r="U69" i="47"/>
  <c r="R69" i="47"/>
  <c r="L69" i="47"/>
  <c r="H69" i="47"/>
  <c r="U68" i="47"/>
  <c r="R68" i="47"/>
  <c r="L68" i="47"/>
  <c r="H68" i="47"/>
  <c r="R67" i="47"/>
  <c r="L67" i="47"/>
  <c r="U66" i="47"/>
  <c r="R66" i="47"/>
  <c r="L66" i="47"/>
  <c r="H66" i="47"/>
  <c r="U65" i="47"/>
  <c r="R65" i="47"/>
  <c r="L65" i="47"/>
  <c r="H65" i="47"/>
  <c r="R64" i="47"/>
  <c r="L64" i="47"/>
  <c r="U63" i="47"/>
  <c r="R63" i="47"/>
  <c r="L63" i="47"/>
  <c r="H63" i="47"/>
  <c r="R62" i="47"/>
  <c r="L62" i="47"/>
  <c r="U61" i="47"/>
  <c r="R61" i="47"/>
  <c r="L61" i="47"/>
  <c r="H61" i="47"/>
  <c r="U60" i="47"/>
  <c r="R60" i="47"/>
  <c r="L60" i="47"/>
  <c r="H60" i="47"/>
  <c r="U59" i="47"/>
  <c r="R59" i="47"/>
  <c r="L59" i="47"/>
  <c r="H59" i="47"/>
  <c r="U58" i="47"/>
  <c r="R58" i="47"/>
  <c r="L58" i="47"/>
  <c r="H58" i="47"/>
  <c r="V58" i="47"/>
  <c r="X58" i="47" s="1"/>
  <c r="U57" i="47"/>
  <c r="R57" i="47"/>
  <c r="L57" i="47"/>
  <c r="H57" i="47"/>
  <c r="U56" i="47"/>
  <c r="R56" i="47"/>
  <c r="L56" i="47"/>
  <c r="H56" i="47"/>
  <c r="V56" i="47" s="1"/>
  <c r="X56" i="47" s="1"/>
  <c r="U55" i="47"/>
  <c r="R55" i="47"/>
  <c r="L55" i="47"/>
  <c r="H55" i="47"/>
  <c r="U54" i="47"/>
  <c r="R54" i="47"/>
  <c r="L54" i="47"/>
  <c r="H54" i="47"/>
  <c r="R53" i="47"/>
  <c r="L53" i="47"/>
  <c r="U52" i="47"/>
  <c r="R52" i="47"/>
  <c r="L52" i="47"/>
  <c r="H52" i="47"/>
  <c r="U51" i="47"/>
  <c r="R51" i="47"/>
  <c r="L51" i="47"/>
  <c r="H51" i="47"/>
  <c r="U50" i="47"/>
  <c r="R50" i="47"/>
  <c r="L50" i="47"/>
  <c r="H50" i="47"/>
  <c r="V50" i="47"/>
  <c r="X50" i="47" s="1"/>
  <c r="U49" i="47"/>
  <c r="R49" i="47"/>
  <c r="L49" i="47"/>
  <c r="H49" i="47"/>
  <c r="V49" i="47" s="1"/>
  <c r="X49" i="47" s="1"/>
  <c r="U48" i="47"/>
  <c r="R48" i="47"/>
  <c r="L48" i="47"/>
  <c r="H48" i="47"/>
  <c r="V48" i="47" s="1"/>
  <c r="X48" i="47" s="1"/>
  <c r="U47" i="47"/>
  <c r="R47" i="47"/>
  <c r="L47" i="47"/>
  <c r="H47" i="47"/>
  <c r="V47" i="47" s="1"/>
  <c r="X47" i="47" s="1"/>
  <c r="U46" i="47"/>
  <c r="R46" i="47"/>
  <c r="L46" i="47"/>
  <c r="H46" i="47"/>
  <c r="U45" i="47"/>
  <c r="R45" i="47"/>
  <c r="L45" i="47"/>
  <c r="H45" i="47"/>
  <c r="U44" i="47"/>
  <c r="R44" i="47"/>
  <c r="L44" i="47"/>
  <c r="H44" i="47"/>
  <c r="U43" i="47"/>
  <c r="R43" i="47"/>
  <c r="L43" i="47"/>
  <c r="H43" i="47"/>
  <c r="U42" i="47"/>
  <c r="R42" i="47"/>
  <c r="L42" i="47"/>
  <c r="H42" i="47"/>
  <c r="V42" i="47"/>
  <c r="X42" i="47" s="1"/>
  <c r="U41" i="47"/>
  <c r="R41" i="47"/>
  <c r="L41" i="47"/>
  <c r="H41" i="47"/>
  <c r="U40" i="47"/>
  <c r="R40" i="47"/>
  <c r="L40" i="47"/>
  <c r="H40" i="47"/>
  <c r="U39" i="47"/>
  <c r="R39" i="47"/>
  <c r="L39" i="47"/>
  <c r="H39" i="47"/>
  <c r="U38" i="47"/>
  <c r="R38" i="47"/>
  <c r="L38" i="47"/>
  <c r="H38" i="47"/>
  <c r="U37" i="47"/>
  <c r="R37" i="47"/>
  <c r="L37" i="47"/>
  <c r="H37" i="47"/>
  <c r="U36" i="47"/>
  <c r="R36" i="47"/>
  <c r="L36" i="47"/>
  <c r="H36" i="47"/>
  <c r="U35" i="47"/>
  <c r="R35" i="47"/>
  <c r="L35" i="47"/>
  <c r="H35" i="47"/>
  <c r="U34" i="47"/>
  <c r="R34" i="47"/>
  <c r="L34" i="47"/>
  <c r="H34" i="47"/>
  <c r="U33" i="47"/>
  <c r="R33" i="47"/>
  <c r="L33" i="47"/>
  <c r="H33" i="47"/>
  <c r="U32" i="47"/>
  <c r="R32" i="47"/>
  <c r="L32" i="47"/>
  <c r="H32" i="47"/>
  <c r="V32" i="47" s="1"/>
  <c r="X32" i="47" s="1"/>
  <c r="U31" i="47"/>
  <c r="R31" i="47"/>
  <c r="L31" i="47"/>
  <c r="H31" i="47"/>
  <c r="U30" i="47"/>
  <c r="R30" i="47"/>
  <c r="L30" i="47"/>
  <c r="H30" i="47"/>
  <c r="U29" i="47"/>
  <c r="R29" i="47"/>
  <c r="L29" i="47"/>
  <c r="H29" i="47"/>
  <c r="U28" i="47"/>
  <c r="R28" i="47"/>
  <c r="L28" i="47"/>
  <c r="H28" i="47"/>
  <c r="U27" i="47"/>
  <c r="R27" i="47"/>
  <c r="L27" i="47"/>
  <c r="H27" i="47"/>
  <c r="U26" i="47"/>
  <c r="R26" i="47"/>
  <c r="L26" i="47"/>
  <c r="H26" i="47"/>
  <c r="U25" i="47"/>
  <c r="R25" i="47"/>
  <c r="L25" i="47"/>
  <c r="H25" i="47"/>
  <c r="U24" i="47"/>
  <c r="R24" i="47"/>
  <c r="L24" i="47"/>
  <c r="H24" i="47"/>
  <c r="U23" i="47"/>
  <c r="R23" i="47"/>
  <c r="V23" i="47" s="1"/>
  <c r="X23" i="47" s="1"/>
  <c r="L23" i="47"/>
  <c r="H23" i="47"/>
  <c r="U22" i="47"/>
  <c r="R22" i="47"/>
  <c r="L22" i="47"/>
  <c r="H22" i="47"/>
  <c r="U21" i="47"/>
  <c r="R21" i="47"/>
  <c r="L21" i="47"/>
  <c r="H21" i="47"/>
  <c r="U20" i="47"/>
  <c r="R20" i="47"/>
  <c r="L20" i="47"/>
  <c r="H20" i="47"/>
  <c r="U19" i="47"/>
  <c r="R19" i="47"/>
  <c r="L19" i="47"/>
  <c r="H19" i="47"/>
  <c r="U18" i="47"/>
  <c r="R18" i="47"/>
  <c r="L18" i="47"/>
  <c r="H18" i="47"/>
  <c r="U17" i="47"/>
  <c r="R17" i="47"/>
  <c r="L17" i="47"/>
  <c r="H17" i="47"/>
  <c r="U16" i="47"/>
  <c r="R16" i="47"/>
  <c r="L16" i="47"/>
  <c r="H16" i="47"/>
  <c r="U15" i="47"/>
  <c r="R15" i="47"/>
  <c r="L15" i="47"/>
  <c r="H15" i="47"/>
  <c r="U14" i="47"/>
  <c r="R14" i="47"/>
  <c r="L14" i="47"/>
  <c r="H14" i="47"/>
  <c r="U13" i="47"/>
  <c r="R13" i="47"/>
  <c r="L13" i="47"/>
  <c r="H13" i="47"/>
  <c r="U12" i="47"/>
  <c r="R12" i="47"/>
  <c r="L12" i="47"/>
  <c r="H12" i="47"/>
  <c r="U11" i="47"/>
  <c r="R11" i="47"/>
  <c r="L11" i="47"/>
  <c r="H11" i="47"/>
  <c r="U10" i="47"/>
  <c r="R10" i="47"/>
  <c r="L10" i="47"/>
  <c r="H10" i="47"/>
  <c r="U9" i="47"/>
  <c r="R9" i="47"/>
  <c r="L9" i="47"/>
  <c r="H9" i="47"/>
  <c r="X200" i="48" l="1"/>
  <c r="V182" i="47"/>
  <c r="X182" i="47" s="1"/>
  <c r="V166" i="47"/>
  <c r="X166" i="47" s="1"/>
  <c r="V127" i="47"/>
  <c r="X127" i="47" s="1"/>
  <c r="V154" i="47"/>
  <c r="X154" i="47" s="1"/>
  <c r="V187" i="47"/>
  <c r="X187" i="47" s="1"/>
  <c r="V186" i="47"/>
  <c r="X186" i="47" s="1"/>
  <c r="V179" i="47"/>
  <c r="X179" i="47" s="1"/>
  <c r="V171" i="47"/>
  <c r="X171" i="47" s="1"/>
  <c r="V170" i="47"/>
  <c r="X170" i="47" s="1"/>
  <c r="V95" i="47"/>
  <c r="X95" i="47" s="1"/>
  <c r="V70" i="47"/>
  <c r="X70" i="47" s="1"/>
  <c r="V69" i="47"/>
  <c r="X69" i="47" s="1"/>
  <c r="V68" i="47"/>
  <c r="X68" i="47" s="1"/>
  <c r="V66" i="47"/>
  <c r="X66" i="47" s="1"/>
  <c r="V57" i="47"/>
  <c r="X57" i="47" s="1"/>
  <c r="V55" i="47"/>
  <c r="X55" i="47" s="1"/>
  <c r="V75" i="47"/>
  <c r="X75" i="47" s="1"/>
  <c r="V41" i="47"/>
  <c r="X41" i="47" s="1"/>
  <c r="V40" i="47"/>
  <c r="X40" i="47" s="1"/>
  <c r="V37" i="47"/>
  <c r="X37" i="47" s="1"/>
  <c r="V36" i="47"/>
  <c r="X36" i="47" s="1"/>
  <c r="V33" i="47"/>
  <c r="X33" i="47" s="1"/>
  <c r="V29" i="47"/>
  <c r="X29" i="47" s="1"/>
  <c r="V28" i="47"/>
  <c r="X28" i="47" s="1"/>
  <c r="V25" i="47"/>
  <c r="X25" i="47" s="1"/>
  <c r="V24" i="47"/>
  <c r="X24" i="47" s="1"/>
  <c r="V21" i="47"/>
  <c r="X21" i="47" s="1"/>
  <c r="V20" i="47"/>
  <c r="X20" i="47" s="1"/>
  <c r="V14" i="47"/>
  <c r="X14" i="47" s="1"/>
  <c r="V13" i="47"/>
  <c r="X13" i="47" s="1"/>
  <c r="V12" i="47"/>
  <c r="X12" i="47" s="1"/>
  <c r="V11" i="47"/>
  <c r="X11" i="47" s="1"/>
  <c r="V92" i="47"/>
  <c r="X92" i="47" s="1"/>
  <c r="V82" i="47"/>
  <c r="X82" i="47" s="1"/>
  <c r="V74" i="47"/>
  <c r="X74" i="47" s="1"/>
  <c r="V54" i="47"/>
  <c r="X54" i="47" s="1"/>
  <c r="V46" i="47"/>
  <c r="X46" i="47" s="1"/>
  <c r="V39" i="47"/>
  <c r="X39" i="47" s="1"/>
  <c r="V35" i="47"/>
  <c r="X35" i="47" s="1"/>
  <c r="V27" i="47"/>
  <c r="X27" i="47" s="1"/>
  <c r="V31" i="47"/>
  <c r="X31" i="47" s="1"/>
  <c r="V18" i="47"/>
  <c r="X18" i="47" s="1"/>
  <c r="V10" i="47"/>
  <c r="X10" i="47" s="1"/>
  <c r="R200" i="47"/>
  <c r="V9" i="47"/>
  <c r="X9" i="47" s="1"/>
  <c r="V15" i="47"/>
  <c r="X15" i="47" s="1"/>
  <c r="V16" i="47"/>
  <c r="X16" i="47" s="1"/>
  <c r="V17" i="47"/>
  <c r="X17" i="47" s="1"/>
  <c r="V22" i="47"/>
  <c r="X22" i="47" s="1"/>
  <c r="V26" i="47"/>
  <c r="X26" i="47" s="1"/>
  <c r="V30" i="47"/>
  <c r="X30" i="47" s="1"/>
  <c r="V34" i="47"/>
  <c r="X34" i="47" s="1"/>
  <c r="V38" i="47"/>
  <c r="X38" i="47" s="1"/>
  <c r="V43" i="47"/>
  <c r="X43" i="47" s="1"/>
  <c r="V44" i="47"/>
  <c r="X44" i="47" s="1"/>
  <c r="V45" i="47"/>
  <c r="X45" i="47" s="1"/>
  <c r="V51" i="47"/>
  <c r="X51" i="47" s="1"/>
  <c r="V52" i="47"/>
  <c r="X52" i="47" s="1"/>
  <c r="V59" i="47"/>
  <c r="X59" i="47" s="1"/>
  <c r="V60" i="47"/>
  <c r="X60" i="47" s="1"/>
  <c r="V61" i="47"/>
  <c r="X61" i="47" s="1"/>
  <c r="V63" i="47"/>
  <c r="X63" i="47" s="1"/>
  <c r="V65" i="47"/>
  <c r="X65" i="47" s="1"/>
  <c r="V71" i="47"/>
  <c r="X71" i="47" s="1"/>
  <c r="V72" i="47"/>
  <c r="X72" i="47" s="1"/>
  <c r="V79" i="47"/>
  <c r="X79" i="47" s="1"/>
  <c r="V80" i="47"/>
  <c r="X80" i="47" s="1"/>
  <c r="V81" i="47"/>
  <c r="X81" i="47" s="1"/>
  <c r="V87" i="47"/>
  <c r="X87" i="47" s="1"/>
  <c r="V89" i="47"/>
  <c r="X89" i="47" s="1"/>
  <c r="V90" i="47"/>
  <c r="X90" i="47" s="1"/>
  <c r="V91" i="47"/>
  <c r="X91" i="47" s="1"/>
  <c r="V97" i="47"/>
  <c r="X97" i="47" s="1"/>
  <c r="V98" i="47"/>
  <c r="X98" i="47" s="1"/>
  <c r="V99" i="47"/>
  <c r="X99" i="47" s="1"/>
  <c r="V105" i="47"/>
  <c r="X105" i="47" s="1"/>
  <c r="V106" i="47"/>
  <c r="X106" i="47" s="1"/>
  <c r="V113" i="47"/>
  <c r="X113" i="47" s="1"/>
  <c r="V117" i="47"/>
  <c r="X117" i="47" s="1"/>
  <c r="V122" i="47"/>
  <c r="X122" i="47" s="1"/>
  <c r="V126" i="47"/>
  <c r="X126" i="47" s="1"/>
  <c r="V130" i="47"/>
  <c r="X130" i="47" s="1"/>
  <c r="V135" i="47"/>
  <c r="X135" i="47" s="1"/>
  <c r="V139" i="47"/>
  <c r="X139" i="47" s="1"/>
  <c r="V144" i="47"/>
  <c r="X144" i="47" s="1"/>
  <c r="V148" i="47"/>
  <c r="X148" i="47" s="1"/>
  <c r="V152" i="47"/>
  <c r="X152" i="47" s="1"/>
  <c r="V156" i="47"/>
  <c r="X156" i="47" s="1"/>
  <c r="V161" i="47"/>
  <c r="X161" i="47" s="1"/>
  <c r="V165" i="47"/>
  <c r="X165" i="47" s="1"/>
  <c r="V169" i="47"/>
  <c r="X169" i="47" s="1"/>
  <c r="V173" i="47"/>
  <c r="X173" i="47" s="1"/>
  <c r="V177" i="47"/>
  <c r="X177" i="47" s="1"/>
  <c r="V181" i="47"/>
  <c r="X181" i="47" s="1"/>
  <c r="V185" i="47"/>
  <c r="X185" i="47" s="1"/>
  <c r="V189" i="47"/>
  <c r="X189" i="47" s="1"/>
  <c r="V193" i="47"/>
  <c r="X193" i="47" s="1"/>
  <c r="D200" i="47"/>
  <c r="V19" i="47"/>
  <c r="X19" i="47" s="1"/>
  <c r="V111" i="47"/>
  <c r="X111" i="47" s="1"/>
  <c r="D10" i="46"/>
  <c r="D11" i="46"/>
  <c r="D12" i="46"/>
  <c r="D13" i="46"/>
  <c r="D14" i="46"/>
  <c r="D15" i="46"/>
  <c r="D16" i="46"/>
  <c r="D17" i="46"/>
  <c r="D18" i="46"/>
  <c r="D19" i="46"/>
  <c r="D20" i="46"/>
  <c r="D21" i="46"/>
  <c r="D22" i="46"/>
  <c r="D23" i="46"/>
  <c r="D24" i="46"/>
  <c r="D25" i="46"/>
  <c r="D26" i="46"/>
  <c r="D27" i="46"/>
  <c r="D28" i="46"/>
  <c r="D29" i="46"/>
  <c r="D30" i="46"/>
  <c r="D31" i="46"/>
  <c r="D32" i="46"/>
  <c r="D33" i="46"/>
  <c r="D34" i="46"/>
  <c r="D35" i="46"/>
  <c r="D36" i="46"/>
  <c r="D37" i="46"/>
  <c r="D38" i="46"/>
  <c r="D39" i="46"/>
  <c r="D40" i="46"/>
  <c r="D41" i="46"/>
  <c r="D42" i="46"/>
  <c r="D43" i="46"/>
  <c r="D44" i="46"/>
  <c r="D45" i="46"/>
  <c r="D46" i="46"/>
  <c r="D47" i="46"/>
  <c r="D48" i="46"/>
  <c r="D49" i="46"/>
  <c r="D50" i="46"/>
  <c r="D51" i="46"/>
  <c r="D52" i="46"/>
  <c r="D53" i="46"/>
  <c r="D54" i="46"/>
  <c r="D55" i="46"/>
  <c r="D56" i="46"/>
  <c r="D57" i="46"/>
  <c r="D58" i="46"/>
  <c r="D59" i="46"/>
  <c r="D60" i="46"/>
  <c r="D61" i="46"/>
  <c r="D62" i="46"/>
  <c r="D63" i="46"/>
  <c r="D64" i="46"/>
  <c r="D65" i="46"/>
  <c r="D66" i="46"/>
  <c r="D67" i="46"/>
  <c r="D68" i="46"/>
  <c r="D69" i="46"/>
  <c r="D70" i="46"/>
  <c r="D71" i="46"/>
  <c r="D72" i="46"/>
  <c r="D73" i="46"/>
  <c r="D74" i="46"/>
  <c r="D75" i="46"/>
  <c r="D76" i="46"/>
  <c r="D77" i="46"/>
  <c r="D78" i="46"/>
  <c r="D79" i="46"/>
  <c r="D80" i="46"/>
  <c r="D81" i="46"/>
  <c r="D82" i="46"/>
  <c r="D83" i="46"/>
  <c r="D84" i="46"/>
  <c r="D85" i="46"/>
  <c r="D86" i="46"/>
  <c r="D87" i="46"/>
  <c r="D88" i="46"/>
  <c r="D89" i="46"/>
  <c r="D90" i="46"/>
  <c r="D91" i="46"/>
  <c r="D92" i="46"/>
  <c r="D93" i="46"/>
  <c r="D94" i="46"/>
  <c r="D95" i="46"/>
  <c r="D96" i="46"/>
  <c r="D97" i="46"/>
  <c r="D98" i="46"/>
  <c r="D99" i="46"/>
  <c r="D100" i="46"/>
  <c r="D101" i="46"/>
  <c r="D102" i="46"/>
  <c r="D103" i="46"/>
  <c r="D104" i="46"/>
  <c r="D105" i="46"/>
  <c r="D106" i="46"/>
  <c r="D107" i="46"/>
  <c r="D108" i="46"/>
  <c r="D109" i="46"/>
  <c r="D110" i="46"/>
  <c r="D111" i="46"/>
  <c r="D112" i="46"/>
  <c r="D113" i="46"/>
  <c r="D114" i="46"/>
  <c r="D115" i="46"/>
  <c r="D116" i="46"/>
  <c r="D117" i="46"/>
  <c r="D118" i="46"/>
  <c r="D119" i="46"/>
  <c r="D120" i="46"/>
  <c r="D121" i="46"/>
  <c r="D122" i="46"/>
  <c r="D123" i="46"/>
  <c r="D124" i="46"/>
  <c r="D125" i="46"/>
  <c r="D126" i="46"/>
  <c r="D127" i="46"/>
  <c r="D128" i="46"/>
  <c r="D129" i="46"/>
  <c r="D130" i="46"/>
  <c r="D131" i="46"/>
  <c r="D132" i="46"/>
  <c r="D133" i="46"/>
  <c r="D134" i="46"/>
  <c r="D135" i="46"/>
  <c r="D136" i="46"/>
  <c r="D137" i="46"/>
  <c r="D138" i="46"/>
  <c r="D139" i="46"/>
  <c r="D140" i="46"/>
  <c r="D141" i="46"/>
  <c r="D142" i="46"/>
  <c r="D143" i="46"/>
  <c r="D144" i="46"/>
  <c r="D145" i="46"/>
  <c r="D146" i="46"/>
  <c r="D147" i="46"/>
  <c r="D148" i="46"/>
  <c r="D149" i="46"/>
  <c r="D150" i="46"/>
  <c r="D151" i="46"/>
  <c r="D152" i="46"/>
  <c r="D153" i="46"/>
  <c r="D154" i="46"/>
  <c r="D155" i="46"/>
  <c r="D156" i="46"/>
  <c r="D157" i="46"/>
  <c r="D158" i="46"/>
  <c r="D159" i="46"/>
  <c r="D160" i="46"/>
  <c r="D161" i="46"/>
  <c r="D162" i="46"/>
  <c r="D163" i="46"/>
  <c r="D164" i="46"/>
  <c r="D165" i="46"/>
  <c r="D166" i="46"/>
  <c r="D167" i="46"/>
  <c r="D168" i="46"/>
  <c r="D169" i="46"/>
  <c r="D170" i="46"/>
  <c r="D171" i="46"/>
  <c r="D172" i="46"/>
  <c r="D173" i="46"/>
  <c r="D174" i="46"/>
  <c r="D175" i="46"/>
  <c r="D176" i="46"/>
  <c r="D177" i="46"/>
  <c r="D178" i="46"/>
  <c r="D179" i="46"/>
  <c r="D180" i="46"/>
  <c r="D181" i="46"/>
  <c r="D182" i="46"/>
  <c r="D183" i="46"/>
  <c r="D184" i="46"/>
  <c r="D185" i="46"/>
  <c r="D186" i="46"/>
  <c r="D187" i="46"/>
  <c r="D188" i="46"/>
  <c r="D189" i="46"/>
  <c r="D190" i="46"/>
  <c r="D191" i="46"/>
  <c r="D192" i="46"/>
  <c r="D193" i="46"/>
  <c r="D194" i="46"/>
  <c r="D195" i="46"/>
  <c r="D196" i="46"/>
  <c r="D197" i="46"/>
  <c r="D9" i="46"/>
  <c r="X200" i="47" l="1"/>
  <c r="W200" i="46"/>
  <c r="S200" i="46"/>
  <c r="Q200" i="46"/>
  <c r="J200" i="46"/>
  <c r="I200" i="46"/>
  <c r="R198" i="46"/>
  <c r="L198" i="46"/>
  <c r="U197" i="46"/>
  <c r="R197" i="46"/>
  <c r="L197" i="46"/>
  <c r="H197" i="46"/>
  <c r="U196" i="46"/>
  <c r="R196" i="46"/>
  <c r="L196" i="46"/>
  <c r="H196" i="46"/>
  <c r="U195" i="46"/>
  <c r="R195" i="46"/>
  <c r="L195" i="46"/>
  <c r="H195" i="46"/>
  <c r="V195" i="46"/>
  <c r="X195" i="46" s="1"/>
  <c r="U194" i="46"/>
  <c r="R194" i="46"/>
  <c r="L194" i="46"/>
  <c r="H194" i="46"/>
  <c r="V194" i="46" s="1"/>
  <c r="X194" i="46" s="1"/>
  <c r="U193" i="46"/>
  <c r="R193" i="46"/>
  <c r="L193" i="46"/>
  <c r="H193" i="46"/>
  <c r="V193" i="46" s="1"/>
  <c r="X193" i="46" s="1"/>
  <c r="U192" i="46"/>
  <c r="R192" i="46"/>
  <c r="L192" i="46"/>
  <c r="H192" i="46"/>
  <c r="V192" i="46" s="1"/>
  <c r="X192" i="46" s="1"/>
  <c r="U191" i="46"/>
  <c r="R191" i="46"/>
  <c r="V191" i="46" s="1"/>
  <c r="X191" i="46" s="1"/>
  <c r="L191" i="46"/>
  <c r="H191" i="46"/>
  <c r="U190" i="46"/>
  <c r="R190" i="46"/>
  <c r="L190" i="46"/>
  <c r="H190" i="46"/>
  <c r="U189" i="46"/>
  <c r="R189" i="46"/>
  <c r="L189" i="46"/>
  <c r="H189" i="46"/>
  <c r="U188" i="46"/>
  <c r="R188" i="46"/>
  <c r="L188" i="46"/>
  <c r="H188" i="46"/>
  <c r="U187" i="46"/>
  <c r="R187" i="46"/>
  <c r="L187" i="46"/>
  <c r="H187" i="46"/>
  <c r="V187" i="46"/>
  <c r="X187" i="46" s="1"/>
  <c r="U186" i="46"/>
  <c r="R186" i="46"/>
  <c r="L186" i="46"/>
  <c r="H186" i="46"/>
  <c r="U185" i="46"/>
  <c r="R185" i="46"/>
  <c r="L185" i="46"/>
  <c r="H185" i="46"/>
  <c r="U184" i="46"/>
  <c r="R184" i="46"/>
  <c r="L184" i="46"/>
  <c r="H184" i="46"/>
  <c r="U183" i="46"/>
  <c r="R183" i="46"/>
  <c r="L183" i="46"/>
  <c r="H183" i="46"/>
  <c r="V183" i="46"/>
  <c r="X183" i="46" s="1"/>
  <c r="U182" i="46"/>
  <c r="R182" i="46"/>
  <c r="L182" i="46"/>
  <c r="H182" i="46"/>
  <c r="U181" i="46"/>
  <c r="R181" i="46"/>
  <c r="L181" i="46"/>
  <c r="H181" i="46"/>
  <c r="U180" i="46"/>
  <c r="R180" i="46"/>
  <c r="L180" i="46"/>
  <c r="H180" i="46"/>
  <c r="U179" i="46"/>
  <c r="R179" i="46"/>
  <c r="L179" i="46"/>
  <c r="V179" i="46" s="1"/>
  <c r="X179" i="46" s="1"/>
  <c r="H179" i="46"/>
  <c r="U178" i="46"/>
  <c r="R178" i="46"/>
  <c r="L178" i="46"/>
  <c r="H178" i="46"/>
  <c r="U177" i="46"/>
  <c r="R177" i="46"/>
  <c r="L177" i="46"/>
  <c r="H177" i="46"/>
  <c r="U176" i="46"/>
  <c r="R176" i="46"/>
  <c r="L176" i="46"/>
  <c r="H176" i="46"/>
  <c r="U175" i="46"/>
  <c r="R175" i="46"/>
  <c r="L175" i="46"/>
  <c r="H175" i="46"/>
  <c r="V175" i="46"/>
  <c r="X175" i="46" s="1"/>
  <c r="U174" i="46"/>
  <c r="R174" i="46"/>
  <c r="L174" i="46"/>
  <c r="H174" i="46"/>
  <c r="V174" i="46" s="1"/>
  <c r="X174" i="46" s="1"/>
  <c r="U173" i="46"/>
  <c r="R173" i="46"/>
  <c r="V173" i="46" s="1"/>
  <c r="X173" i="46" s="1"/>
  <c r="L173" i="46"/>
  <c r="H173" i="46"/>
  <c r="U172" i="46"/>
  <c r="R172" i="46"/>
  <c r="L172" i="46"/>
  <c r="H172" i="46"/>
  <c r="U171" i="46"/>
  <c r="R171" i="46"/>
  <c r="L171" i="46"/>
  <c r="H171" i="46"/>
  <c r="V171" i="46"/>
  <c r="X171" i="46" s="1"/>
  <c r="U170" i="46"/>
  <c r="R170" i="46"/>
  <c r="L170" i="46"/>
  <c r="H170" i="46"/>
  <c r="U169" i="46"/>
  <c r="R169" i="46"/>
  <c r="L169" i="46"/>
  <c r="H169" i="46"/>
  <c r="U168" i="46"/>
  <c r="R168" i="46"/>
  <c r="L168" i="46"/>
  <c r="H168" i="46"/>
  <c r="U167" i="46"/>
  <c r="R167" i="46"/>
  <c r="L167" i="46"/>
  <c r="H167" i="46"/>
  <c r="V167" i="46"/>
  <c r="X167" i="46" s="1"/>
  <c r="U166" i="46"/>
  <c r="R166" i="46"/>
  <c r="L166" i="46"/>
  <c r="H166" i="46"/>
  <c r="U165" i="46"/>
  <c r="R165" i="46"/>
  <c r="V165" i="46" s="1"/>
  <c r="X165" i="46" s="1"/>
  <c r="L165" i="46"/>
  <c r="H165" i="46"/>
  <c r="U164" i="46"/>
  <c r="R164" i="46"/>
  <c r="L164" i="46"/>
  <c r="H164" i="46"/>
  <c r="U163" i="46"/>
  <c r="R163" i="46"/>
  <c r="L163" i="46"/>
  <c r="H163" i="46"/>
  <c r="V163" i="46"/>
  <c r="X163" i="46" s="1"/>
  <c r="U162" i="46"/>
  <c r="R162" i="46"/>
  <c r="L162" i="46"/>
  <c r="H162" i="46"/>
  <c r="U161" i="46"/>
  <c r="R161" i="46"/>
  <c r="L161" i="46"/>
  <c r="H161" i="46"/>
  <c r="U160" i="46"/>
  <c r="R160" i="46"/>
  <c r="L160" i="46"/>
  <c r="H160" i="46"/>
  <c r="U159" i="46"/>
  <c r="R159" i="46"/>
  <c r="L159" i="46"/>
  <c r="H159" i="46"/>
  <c r="V159" i="46"/>
  <c r="X159" i="46" s="1"/>
  <c r="U158" i="46"/>
  <c r="R158" i="46"/>
  <c r="L158" i="46"/>
  <c r="H158" i="46"/>
  <c r="V158" i="46" s="1"/>
  <c r="X158" i="46" s="1"/>
  <c r="R157" i="46"/>
  <c r="L157" i="46"/>
  <c r="U156" i="46"/>
  <c r="R156" i="46"/>
  <c r="V156" i="46" s="1"/>
  <c r="X156" i="46" s="1"/>
  <c r="L156" i="46"/>
  <c r="H156" i="46"/>
  <c r="U155" i="46"/>
  <c r="R155" i="46"/>
  <c r="L155" i="46"/>
  <c r="H155" i="46"/>
  <c r="U154" i="46"/>
  <c r="R154" i="46"/>
  <c r="L154" i="46"/>
  <c r="H154" i="46"/>
  <c r="V154" i="46"/>
  <c r="X154" i="46" s="1"/>
  <c r="U153" i="46"/>
  <c r="R153" i="46"/>
  <c r="L153" i="46"/>
  <c r="H153" i="46"/>
  <c r="U152" i="46"/>
  <c r="R152" i="46"/>
  <c r="L152" i="46"/>
  <c r="H152" i="46"/>
  <c r="U151" i="46"/>
  <c r="R151" i="46"/>
  <c r="L151" i="46"/>
  <c r="H151" i="46"/>
  <c r="U150" i="46"/>
  <c r="R150" i="46"/>
  <c r="L150" i="46"/>
  <c r="H150" i="46"/>
  <c r="V150" i="46"/>
  <c r="X150" i="46" s="1"/>
  <c r="U149" i="46"/>
  <c r="R149" i="46"/>
  <c r="L149" i="46"/>
  <c r="H149" i="46"/>
  <c r="V149" i="46" s="1"/>
  <c r="X149" i="46" s="1"/>
  <c r="U148" i="46"/>
  <c r="R148" i="46"/>
  <c r="V148" i="46" s="1"/>
  <c r="X148" i="46" s="1"/>
  <c r="L148" i="46"/>
  <c r="H148" i="46"/>
  <c r="U147" i="46"/>
  <c r="R147" i="46"/>
  <c r="L147" i="46"/>
  <c r="H147" i="46"/>
  <c r="U146" i="46"/>
  <c r="R146" i="46"/>
  <c r="L146" i="46"/>
  <c r="H146" i="46"/>
  <c r="V146" i="46"/>
  <c r="X146" i="46" s="1"/>
  <c r="U145" i="46"/>
  <c r="R145" i="46"/>
  <c r="L145" i="46"/>
  <c r="H145" i="46"/>
  <c r="U144" i="46"/>
  <c r="R144" i="46"/>
  <c r="L144" i="46"/>
  <c r="H144" i="46"/>
  <c r="U143" i="46"/>
  <c r="R143" i="46"/>
  <c r="L143" i="46"/>
  <c r="H143" i="46"/>
  <c r="U142" i="46"/>
  <c r="R142" i="46"/>
  <c r="L142" i="46"/>
  <c r="H142" i="46"/>
  <c r="R141" i="46"/>
  <c r="L141" i="46"/>
  <c r="U140" i="46"/>
  <c r="R140" i="46"/>
  <c r="L140" i="46"/>
  <c r="H140" i="46"/>
  <c r="V140" i="46"/>
  <c r="X140" i="46" s="1"/>
  <c r="U139" i="46"/>
  <c r="R139" i="46"/>
  <c r="L139" i="46"/>
  <c r="H139" i="46"/>
  <c r="V139" i="46" s="1"/>
  <c r="X139" i="46" s="1"/>
  <c r="U138" i="46"/>
  <c r="R138" i="46"/>
  <c r="V138" i="46" s="1"/>
  <c r="X138" i="46" s="1"/>
  <c r="L138" i="46"/>
  <c r="H138" i="46"/>
  <c r="U137" i="46"/>
  <c r="R137" i="46"/>
  <c r="L137" i="46"/>
  <c r="H137" i="46"/>
  <c r="U136" i="46"/>
  <c r="R136" i="46"/>
  <c r="L136" i="46"/>
  <c r="H136" i="46"/>
  <c r="V136" i="46"/>
  <c r="X136" i="46" s="1"/>
  <c r="U135" i="46"/>
  <c r="R135" i="46"/>
  <c r="L135" i="46"/>
  <c r="H135" i="46"/>
  <c r="U134" i="46"/>
  <c r="R134" i="46"/>
  <c r="L134" i="46"/>
  <c r="H134" i="46"/>
  <c r="U133" i="46"/>
  <c r="R133" i="46"/>
  <c r="L133" i="46"/>
  <c r="H133" i="46"/>
  <c r="R132" i="46"/>
  <c r="L132" i="46"/>
  <c r="U131" i="46"/>
  <c r="R131" i="46"/>
  <c r="L131" i="46"/>
  <c r="H131" i="46"/>
  <c r="V131" i="46"/>
  <c r="X131" i="46" s="1"/>
  <c r="U130" i="46"/>
  <c r="R130" i="46"/>
  <c r="L130" i="46"/>
  <c r="H130" i="46"/>
  <c r="V130" i="46" s="1"/>
  <c r="X130" i="46" s="1"/>
  <c r="U129" i="46"/>
  <c r="R129" i="46"/>
  <c r="L129" i="46"/>
  <c r="H129" i="46"/>
  <c r="U128" i="46"/>
  <c r="R128" i="46"/>
  <c r="L128" i="46"/>
  <c r="H128" i="46"/>
  <c r="U127" i="46"/>
  <c r="R127" i="46"/>
  <c r="L127" i="46"/>
  <c r="H127" i="46"/>
  <c r="V127" i="46"/>
  <c r="X127" i="46" s="1"/>
  <c r="U126" i="46"/>
  <c r="R126" i="46"/>
  <c r="L126" i="46"/>
  <c r="H126" i="46"/>
  <c r="U125" i="46"/>
  <c r="R125" i="46"/>
  <c r="L125" i="46"/>
  <c r="H125" i="46"/>
  <c r="U124" i="46"/>
  <c r="R124" i="46"/>
  <c r="L124" i="46"/>
  <c r="H124" i="46"/>
  <c r="U123" i="46"/>
  <c r="R123" i="46"/>
  <c r="L123" i="46"/>
  <c r="H123" i="46"/>
  <c r="V123" i="46"/>
  <c r="X123" i="46" s="1"/>
  <c r="U122" i="46"/>
  <c r="R122" i="46"/>
  <c r="L122" i="46"/>
  <c r="H122" i="46"/>
  <c r="U121" i="46"/>
  <c r="R121" i="46"/>
  <c r="L121" i="46"/>
  <c r="H121" i="46"/>
  <c r="U120" i="46"/>
  <c r="R120" i="46"/>
  <c r="L120" i="46"/>
  <c r="H120" i="46"/>
  <c r="V120" i="46" s="1"/>
  <c r="X120" i="46" s="1"/>
  <c r="U119" i="46"/>
  <c r="R119" i="46"/>
  <c r="V119" i="46" s="1"/>
  <c r="X119" i="46" s="1"/>
  <c r="L119" i="46"/>
  <c r="H119" i="46"/>
  <c r="R118" i="46"/>
  <c r="L118" i="46"/>
  <c r="U117" i="46"/>
  <c r="R117" i="46"/>
  <c r="L117" i="46"/>
  <c r="H117" i="46"/>
  <c r="U116" i="46"/>
  <c r="R116" i="46"/>
  <c r="L116" i="46"/>
  <c r="H116" i="46"/>
  <c r="V116" i="46"/>
  <c r="X116" i="46" s="1"/>
  <c r="U115" i="46"/>
  <c r="R115" i="46"/>
  <c r="L115" i="46"/>
  <c r="H115" i="46"/>
  <c r="U114" i="46"/>
  <c r="R114" i="46"/>
  <c r="L114" i="46"/>
  <c r="H114" i="46"/>
  <c r="U113" i="46"/>
  <c r="R113" i="46"/>
  <c r="L113" i="46"/>
  <c r="H113" i="46"/>
  <c r="U112" i="46"/>
  <c r="R112" i="46"/>
  <c r="L112" i="46"/>
  <c r="H112" i="46"/>
  <c r="U111" i="46"/>
  <c r="R111" i="46"/>
  <c r="L111" i="46"/>
  <c r="H111" i="46"/>
  <c r="U110" i="46"/>
  <c r="R110" i="46"/>
  <c r="L110" i="46"/>
  <c r="H110" i="46"/>
  <c r="V110" i="46" s="1"/>
  <c r="X110" i="46" s="1"/>
  <c r="U109" i="46"/>
  <c r="R109" i="46"/>
  <c r="L109" i="46"/>
  <c r="H109" i="46"/>
  <c r="V109" i="46" s="1"/>
  <c r="X109" i="46" s="1"/>
  <c r="U108" i="46"/>
  <c r="R108" i="46"/>
  <c r="L108" i="46"/>
  <c r="H108" i="46"/>
  <c r="V108" i="46" s="1"/>
  <c r="X108" i="46" s="1"/>
  <c r="R107" i="46"/>
  <c r="L107" i="46"/>
  <c r="U106" i="46"/>
  <c r="R106" i="46"/>
  <c r="V106" i="46" s="1"/>
  <c r="X106" i="46" s="1"/>
  <c r="L106" i="46"/>
  <c r="H106" i="46"/>
  <c r="U105" i="46"/>
  <c r="R105" i="46"/>
  <c r="L105" i="46"/>
  <c r="H105" i="46"/>
  <c r="U104" i="46"/>
  <c r="R104" i="46"/>
  <c r="L104" i="46"/>
  <c r="H104" i="46"/>
  <c r="U103" i="46"/>
  <c r="R103" i="46"/>
  <c r="L103" i="46"/>
  <c r="H103" i="46"/>
  <c r="U102" i="46"/>
  <c r="R102" i="46"/>
  <c r="L102" i="46"/>
  <c r="H102" i="46"/>
  <c r="V102" i="46"/>
  <c r="X102" i="46" s="1"/>
  <c r="U101" i="46"/>
  <c r="R101" i="46"/>
  <c r="L101" i="46"/>
  <c r="H101" i="46"/>
  <c r="U100" i="46"/>
  <c r="R100" i="46"/>
  <c r="L100" i="46"/>
  <c r="H100" i="46"/>
  <c r="U99" i="46"/>
  <c r="R99" i="46"/>
  <c r="L99" i="46"/>
  <c r="H99" i="46"/>
  <c r="U98" i="46"/>
  <c r="R98" i="46"/>
  <c r="L98" i="46"/>
  <c r="H98" i="46"/>
  <c r="U97" i="46"/>
  <c r="R97" i="46"/>
  <c r="L97" i="46"/>
  <c r="H97" i="46"/>
  <c r="U96" i="46"/>
  <c r="R96" i="46"/>
  <c r="L96" i="46"/>
  <c r="H96" i="46"/>
  <c r="U95" i="46"/>
  <c r="R95" i="46"/>
  <c r="L95" i="46"/>
  <c r="H95" i="46"/>
  <c r="U94" i="46"/>
  <c r="R94" i="46"/>
  <c r="L94" i="46"/>
  <c r="H94" i="46"/>
  <c r="V94" i="46"/>
  <c r="X94" i="46" s="1"/>
  <c r="U93" i="46"/>
  <c r="R93" i="46"/>
  <c r="L93" i="46"/>
  <c r="H93" i="46"/>
  <c r="V93" i="46" s="1"/>
  <c r="X93" i="46" s="1"/>
  <c r="U92" i="46"/>
  <c r="R92" i="46"/>
  <c r="L92" i="46"/>
  <c r="H92" i="46"/>
  <c r="U91" i="46"/>
  <c r="R91" i="46"/>
  <c r="L91" i="46"/>
  <c r="H91" i="46"/>
  <c r="V91" i="46" s="1"/>
  <c r="X91" i="46" s="1"/>
  <c r="U90" i="46"/>
  <c r="R90" i="46"/>
  <c r="V90" i="46" s="1"/>
  <c r="X90" i="46" s="1"/>
  <c r="L90" i="46"/>
  <c r="H90" i="46"/>
  <c r="U89" i="46"/>
  <c r="R89" i="46"/>
  <c r="L89" i="46"/>
  <c r="H89" i="46"/>
  <c r="R88" i="46"/>
  <c r="L88" i="46"/>
  <c r="U87" i="46"/>
  <c r="R87" i="46"/>
  <c r="L87" i="46"/>
  <c r="H87" i="46"/>
  <c r="U86" i="46"/>
  <c r="R86" i="46"/>
  <c r="L86" i="46"/>
  <c r="H86" i="46"/>
  <c r="U85" i="46"/>
  <c r="R85" i="46"/>
  <c r="L85" i="46"/>
  <c r="H85" i="46"/>
  <c r="U84" i="46"/>
  <c r="R84" i="46"/>
  <c r="L84" i="46"/>
  <c r="H84" i="46"/>
  <c r="V84" i="46"/>
  <c r="X84" i="46" s="1"/>
  <c r="U83" i="46"/>
  <c r="R83" i="46"/>
  <c r="L83" i="46"/>
  <c r="H83" i="46"/>
  <c r="U82" i="46"/>
  <c r="R82" i="46"/>
  <c r="L82" i="46"/>
  <c r="H82" i="46"/>
  <c r="U81" i="46"/>
  <c r="R81" i="46"/>
  <c r="L81" i="46"/>
  <c r="H81" i="46"/>
  <c r="U80" i="46"/>
  <c r="R80" i="46"/>
  <c r="L80" i="46"/>
  <c r="H80" i="46"/>
  <c r="U79" i="46"/>
  <c r="R79" i="46"/>
  <c r="L79" i="46"/>
  <c r="H79" i="46"/>
  <c r="U78" i="46"/>
  <c r="R78" i="46"/>
  <c r="L78" i="46"/>
  <c r="H78" i="46"/>
  <c r="U77" i="46"/>
  <c r="R77" i="46"/>
  <c r="L77" i="46"/>
  <c r="H77" i="46"/>
  <c r="U76" i="46"/>
  <c r="R76" i="46"/>
  <c r="L76" i="46"/>
  <c r="H76" i="46"/>
  <c r="V76" i="46"/>
  <c r="X76" i="46" s="1"/>
  <c r="U75" i="46"/>
  <c r="R75" i="46"/>
  <c r="L75" i="46"/>
  <c r="H75" i="46"/>
  <c r="V75" i="46" s="1"/>
  <c r="X75" i="46" s="1"/>
  <c r="U74" i="46"/>
  <c r="R74" i="46"/>
  <c r="L74" i="46"/>
  <c r="H74" i="46"/>
  <c r="V74" i="46" s="1"/>
  <c r="X74" i="46" s="1"/>
  <c r="R73" i="46"/>
  <c r="L73" i="46"/>
  <c r="U72" i="46"/>
  <c r="R72" i="46"/>
  <c r="L72" i="46"/>
  <c r="H72" i="46"/>
  <c r="U71" i="46"/>
  <c r="R71" i="46"/>
  <c r="L71" i="46"/>
  <c r="H71" i="46"/>
  <c r="U70" i="46"/>
  <c r="R70" i="46"/>
  <c r="L70" i="46"/>
  <c r="H70" i="46"/>
  <c r="U69" i="46"/>
  <c r="R69" i="46"/>
  <c r="L69" i="46"/>
  <c r="H69" i="46"/>
  <c r="U68" i="46"/>
  <c r="R68" i="46"/>
  <c r="L68" i="46"/>
  <c r="H68" i="46"/>
  <c r="V68" i="46" s="1"/>
  <c r="X68" i="46" s="1"/>
  <c r="R67" i="46"/>
  <c r="L67" i="46"/>
  <c r="U66" i="46"/>
  <c r="R66" i="46"/>
  <c r="L66" i="46"/>
  <c r="H66" i="46"/>
  <c r="U65" i="46"/>
  <c r="R65" i="46"/>
  <c r="L65" i="46"/>
  <c r="H65" i="46"/>
  <c r="R64" i="46"/>
  <c r="L64" i="46"/>
  <c r="U63" i="46"/>
  <c r="R63" i="46"/>
  <c r="L63" i="46"/>
  <c r="H63" i="46"/>
  <c r="R62" i="46"/>
  <c r="L62" i="46"/>
  <c r="U61" i="46"/>
  <c r="R61" i="46"/>
  <c r="L61" i="46"/>
  <c r="H61" i="46"/>
  <c r="U60" i="46"/>
  <c r="R60" i="46"/>
  <c r="L60" i="46"/>
  <c r="H60" i="46"/>
  <c r="U59" i="46"/>
  <c r="R59" i="46"/>
  <c r="L59" i="46"/>
  <c r="H59" i="46"/>
  <c r="U58" i="46"/>
  <c r="R58" i="46"/>
  <c r="L58" i="46"/>
  <c r="H58" i="46"/>
  <c r="U57" i="46"/>
  <c r="R57" i="46"/>
  <c r="L57" i="46"/>
  <c r="H57" i="46"/>
  <c r="U56" i="46"/>
  <c r="R56" i="46"/>
  <c r="L56" i="46"/>
  <c r="H56" i="46"/>
  <c r="V56" i="46"/>
  <c r="X56" i="46" s="1"/>
  <c r="U55" i="46"/>
  <c r="R55" i="46"/>
  <c r="L55" i="46"/>
  <c r="H55" i="46"/>
  <c r="V55" i="46" s="1"/>
  <c r="X55" i="46" s="1"/>
  <c r="U54" i="46"/>
  <c r="R54" i="46"/>
  <c r="L54" i="46"/>
  <c r="H54" i="46"/>
  <c r="V54" i="46" s="1"/>
  <c r="X54" i="46" s="1"/>
  <c r="R53" i="46"/>
  <c r="L53" i="46"/>
  <c r="U52" i="46"/>
  <c r="R52" i="46"/>
  <c r="V52" i="46" s="1"/>
  <c r="X52" i="46" s="1"/>
  <c r="L52" i="46"/>
  <c r="H52" i="46"/>
  <c r="U51" i="46"/>
  <c r="R51" i="46"/>
  <c r="L51" i="46"/>
  <c r="H51" i="46"/>
  <c r="U50" i="46"/>
  <c r="R50" i="46"/>
  <c r="L50" i="46"/>
  <c r="H50" i="46"/>
  <c r="U49" i="46"/>
  <c r="R49" i="46"/>
  <c r="L49" i="46"/>
  <c r="H49" i="46"/>
  <c r="U48" i="46"/>
  <c r="R48" i="46"/>
  <c r="L48" i="46"/>
  <c r="H48" i="46"/>
  <c r="V48" i="46"/>
  <c r="X48" i="46" s="1"/>
  <c r="U47" i="46"/>
  <c r="R47" i="46"/>
  <c r="L47" i="46"/>
  <c r="H47" i="46"/>
  <c r="U46" i="46"/>
  <c r="R46" i="46"/>
  <c r="L46" i="46"/>
  <c r="H46" i="46"/>
  <c r="U45" i="46"/>
  <c r="R45" i="46"/>
  <c r="L45" i="46"/>
  <c r="H45" i="46"/>
  <c r="U44" i="46"/>
  <c r="R44" i="46"/>
  <c r="L44" i="46"/>
  <c r="H44" i="46"/>
  <c r="U43" i="46"/>
  <c r="R43" i="46"/>
  <c r="L43" i="46"/>
  <c r="H43" i="46"/>
  <c r="U42" i="46"/>
  <c r="R42" i="46"/>
  <c r="L42" i="46"/>
  <c r="H42" i="46"/>
  <c r="U41" i="46"/>
  <c r="R41" i="46"/>
  <c r="L41" i="46"/>
  <c r="H41" i="46"/>
  <c r="U40" i="46"/>
  <c r="R40" i="46"/>
  <c r="L40" i="46"/>
  <c r="H40" i="46"/>
  <c r="V40" i="46"/>
  <c r="X40" i="46" s="1"/>
  <c r="U39" i="46"/>
  <c r="R39" i="46"/>
  <c r="L39" i="46"/>
  <c r="H39" i="46"/>
  <c r="U38" i="46"/>
  <c r="R38" i="46"/>
  <c r="L38" i="46"/>
  <c r="H38" i="46"/>
  <c r="U37" i="46"/>
  <c r="R37" i="46"/>
  <c r="L37" i="46"/>
  <c r="H37" i="46"/>
  <c r="U36" i="46"/>
  <c r="R36" i="46"/>
  <c r="L36" i="46"/>
  <c r="H36" i="46"/>
  <c r="U35" i="46"/>
  <c r="R35" i="46"/>
  <c r="L35" i="46"/>
  <c r="H35" i="46"/>
  <c r="U34" i="46"/>
  <c r="R34" i="46"/>
  <c r="L34" i="46"/>
  <c r="H34" i="46"/>
  <c r="U33" i="46"/>
  <c r="R33" i="46"/>
  <c r="L33" i="46"/>
  <c r="H33" i="46"/>
  <c r="U32" i="46"/>
  <c r="R32" i="46"/>
  <c r="L32" i="46"/>
  <c r="H32" i="46"/>
  <c r="U31" i="46"/>
  <c r="R31" i="46"/>
  <c r="L31" i="46"/>
  <c r="H31" i="46"/>
  <c r="U30" i="46"/>
  <c r="R30" i="46"/>
  <c r="L30" i="46"/>
  <c r="H30" i="46"/>
  <c r="U29" i="46"/>
  <c r="R29" i="46"/>
  <c r="L29" i="46"/>
  <c r="H29" i="46"/>
  <c r="U28" i="46"/>
  <c r="R28" i="46"/>
  <c r="L28" i="46"/>
  <c r="H28" i="46"/>
  <c r="U27" i="46"/>
  <c r="R27" i="46"/>
  <c r="L27" i="46"/>
  <c r="H27" i="46"/>
  <c r="U26" i="46"/>
  <c r="R26" i="46"/>
  <c r="L26" i="46"/>
  <c r="H26" i="46"/>
  <c r="U25" i="46"/>
  <c r="R25" i="46"/>
  <c r="L25" i="46"/>
  <c r="H25" i="46"/>
  <c r="U24" i="46"/>
  <c r="R24" i="46"/>
  <c r="L24" i="46"/>
  <c r="H24" i="46"/>
  <c r="U23" i="46"/>
  <c r="R23" i="46"/>
  <c r="L23" i="46"/>
  <c r="H23" i="46"/>
  <c r="U22" i="46"/>
  <c r="R22" i="46"/>
  <c r="L22" i="46"/>
  <c r="H22" i="46"/>
  <c r="U21" i="46"/>
  <c r="R21" i="46"/>
  <c r="L21" i="46"/>
  <c r="H21" i="46"/>
  <c r="U20" i="46"/>
  <c r="R20" i="46"/>
  <c r="L20" i="46"/>
  <c r="H20" i="46"/>
  <c r="U19" i="46"/>
  <c r="R19" i="46"/>
  <c r="L19" i="46"/>
  <c r="H19" i="46"/>
  <c r="U18" i="46"/>
  <c r="R18" i="46"/>
  <c r="L18" i="46"/>
  <c r="H18" i="46"/>
  <c r="U17" i="46"/>
  <c r="R17" i="46"/>
  <c r="L17" i="46"/>
  <c r="H17" i="46"/>
  <c r="U16" i="46"/>
  <c r="R16" i="46"/>
  <c r="L16" i="46"/>
  <c r="H16" i="46"/>
  <c r="U15" i="46"/>
  <c r="R15" i="46"/>
  <c r="L15" i="46"/>
  <c r="H15" i="46"/>
  <c r="U14" i="46"/>
  <c r="R14" i="46"/>
  <c r="L14" i="46"/>
  <c r="H14" i="46"/>
  <c r="U13" i="46"/>
  <c r="R13" i="46"/>
  <c r="L13" i="46"/>
  <c r="H13" i="46"/>
  <c r="U12" i="46"/>
  <c r="R12" i="46"/>
  <c r="L12" i="46"/>
  <c r="H12" i="46"/>
  <c r="U11" i="46"/>
  <c r="R11" i="46"/>
  <c r="L11" i="46"/>
  <c r="H11" i="46"/>
  <c r="U10" i="46"/>
  <c r="R10" i="46"/>
  <c r="L10" i="46"/>
  <c r="H10" i="46"/>
  <c r="U9" i="46"/>
  <c r="R9" i="46"/>
  <c r="L9" i="46"/>
  <c r="H9" i="46"/>
  <c r="D200" i="46"/>
  <c r="V182" i="46" l="1"/>
  <c r="X182" i="46" s="1"/>
  <c r="V181" i="46"/>
  <c r="X181" i="46" s="1"/>
  <c r="V166" i="46"/>
  <c r="X166" i="46" s="1"/>
  <c r="V122" i="46"/>
  <c r="X122" i="46" s="1"/>
  <c r="V121" i="46"/>
  <c r="X121" i="46" s="1"/>
  <c r="V38" i="46"/>
  <c r="X38" i="46" s="1"/>
  <c r="V37" i="46"/>
  <c r="X37" i="46" s="1"/>
  <c r="V39" i="46"/>
  <c r="X39" i="46" s="1"/>
  <c r="V32" i="46"/>
  <c r="X32" i="46" s="1"/>
  <c r="V24" i="46"/>
  <c r="X24" i="46" s="1"/>
  <c r="V23" i="46"/>
  <c r="X23" i="46" s="1"/>
  <c r="V22" i="46"/>
  <c r="X22" i="46" s="1"/>
  <c r="V17" i="46"/>
  <c r="X17" i="46" s="1"/>
  <c r="V129" i="46"/>
  <c r="X129" i="46" s="1"/>
  <c r="V72" i="46"/>
  <c r="X72" i="46" s="1"/>
  <c r="V36" i="46"/>
  <c r="X36" i="46" s="1"/>
  <c r="V21" i="46"/>
  <c r="X21" i="46" s="1"/>
  <c r="V13" i="46"/>
  <c r="X13" i="46" s="1"/>
  <c r="V14" i="46"/>
  <c r="X14" i="46" s="1"/>
  <c r="V15" i="46"/>
  <c r="X15" i="46" s="1"/>
  <c r="V16" i="46"/>
  <c r="X16" i="46" s="1"/>
  <c r="V28" i="46"/>
  <c r="X28" i="46" s="1"/>
  <c r="V29" i="46"/>
  <c r="X29" i="46" s="1"/>
  <c r="V30" i="46"/>
  <c r="X30" i="46" s="1"/>
  <c r="V31" i="46"/>
  <c r="X31" i="46" s="1"/>
  <c r="V44" i="46"/>
  <c r="X44" i="46" s="1"/>
  <c r="V45" i="46"/>
  <c r="X45" i="46" s="1"/>
  <c r="V46" i="46"/>
  <c r="X46" i="46" s="1"/>
  <c r="V47" i="46"/>
  <c r="X47" i="46" s="1"/>
  <c r="V60" i="46"/>
  <c r="X60" i="46" s="1"/>
  <c r="V61" i="46"/>
  <c r="X61" i="46" s="1"/>
  <c r="V63" i="46"/>
  <c r="X63" i="46" s="1"/>
  <c r="V65" i="46"/>
  <c r="X65" i="46" s="1"/>
  <c r="V66" i="46"/>
  <c r="X66" i="46" s="1"/>
  <c r="V80" i="46"/>
  <c r="X80" i="46" s="1"/>
  <c r="V81" i="46"/>
  <c r="X81" i="46" s="1"/>
  <c r="V82" i="46"/>
  <c r="X82" i="46" s="1"/>
  <c r="V83" i="46"/>
  <c r="X83" i="46" s="1"/>
  <c r="V98" i="46"/>
  <c r="X98" i="46" s="1"/>
  <c r="V99" i="46"/>
  <c r="X99" i="46" s="1"/>
  <c r="V100" i="46"/>
  <c r="X100" i="46" s="1"/>
  <c r="V101" i="46"/>
  <c r="X101" i="46" s="1"/>
  <c r="V114" i="46"/>
  <c r="X114" i="46" s="1"/>
  <c r="V115" i="46"/>
  <c r="X115" i="46" s="1"/>
  <c r="V125" i="46"/>
  <c r="X125" i="46" s="1"/>
  <c r="V126" i="46"/>
  <c r="X126" i="46" s="1"/>
  <c r="V134" i="46"/>
  <c r="X134" i="46" s="1"/>
  <c r="V135" i="46"/>
  <c r="X135" i="46" s="1"/>
  <c r="V144" i="46"/>
  <c r="X144" i="46" s="1"/>
  <c r="V145" i="46"/>
  <c r="X145" i="46" s="1"/>
  <c r="V152" i="46"/>
  <c r="X152" i="46" s="1"/>
  <c r="V153" i="46"/>
  <c r="X153" i="46" s="1"/>
  <c r="V161" i="46"/>
  <c r="X161" i="46" s="1"/>
  <c r="V162" i="46"/>
  <c r="X162" i="46" s="1"/>
  <c r="V169" i="46"/>
  <c r="X169" i="46" s="1"/>
  <c r="V170" i="46"/>
  <c r="X170" i="46" s="1"/>
  <c r="V177" i="46"/>
  <c r="X177" i="46" s="1"/>
  <c r="V178" i="46"/>
  <c r="X178" i="46" s="1"/>
  <c r="V185" i="46"/>
  <c r="X185" i="46" s="1"/>
  <c r="V186" i="46"/>
  <c r="X186" i="46" s="1"/>
  <c r="V92" i="46"/>
  <c r="X92" i="46" s="1"/>
  <c r="V10" i="46"/>
  <c r="X10" i="46" s="1"/>
  <c r="V11" i="46"/>
  <c r="X11" i="46" s="1"/>
  <c r="V12" i="46"/>
  <c r="X12" i="46" s="1"/>
  <c r="V18" i="46"/>
  <c r="X18" i="46" s="1"/>
  <c r="V19" i="46"/>
  <c r="X19" i="46" s="1"/>
  <c r="V20" i="46"/>
  <c r="X20" i="46" s="1"/>
  <c r="V25" i="46"/>
  <c r="X25" i="46" s="1"/>
  <c r="V26" i="46"/>
  <c r="X26" i="46" s="1"/>
  <c r="V27" i="46"/>
  <c r="X27" i="46" s="1"/>
  <c r="V33" i="46"/>
  <c r="X33" i="46" s="1"/>
  <c r="V34" i="46"/>
  <c r="X34" i="46" s="1"/>
  <c r="V35" i="46"/>
  <c r="X35" i="46" s="1"/>
  <c r="V41" i="46"/>
  <c r="X41" i="46" s="1"/>
  <c r="V42" i="46"/>
  <c r="X42" i="46" s="1"/>
  <c r="V43" i="46"/>
  <c r="X43" i="46" s="1"/>
  <c r="V49" i="46"/>
  <c r="X49" i="46" s="1"/>
  <c r="V50" i="46"/>
  <c r="X50" i="46" s="1"/>
  <c r="V51" i="46"/>
  <c r="X51" i="46" s="1"/>
  <c r="V57" i="46"/>
  <c r="X57" i="46" s="1"/>
  <c r="V58" i="46"/>
  <c r="X58" i="46" s="1"/>
  <c r="V59" i="46"/>
  <c r="X59" i="46" s="1"/>
  <c r="V69" i="46"/>
  <c r="X69" i="46" s="1"/>
  <c r="V70" i="46"/>
  <c r="X70" i="46" s="1"/>
  <c r="V71" i="46"/>
  <c r="X71" i="46" s="1"/>
  <c r="V77" i="46"/>
  <c r="X77" i="46" s="1"/>
  <c r="V78" i="46"/>
  <c r="X78" i="46" s="1"/>
  <c r="V79" i="46"/>
  <c r="X79" i="46" s="1"/>
  <c r="V85" i="46"/>
  <c r="X85" i="46" s="1"/>
  <c r="V86" i="46"/>
  <c r="X86" i="46" s="1"/>
  <c r="V87" i="46"/>
  <c r="X87" i="46" s="1"/>
  <c r="V89" i="46"/>
  <c r="X89" i="46" s="1"/>
  <c r="V95" i="46"/>
  <c r="X95" i="46" s="1"/>
  <c r="V96" i="46"/>
  <c r="X96" i="46" s="1"/>
  <c r="V97" i="46"/>
  <c r="X97" i="46" s="1"/>
  <c r="V103" i="46"/>
  <c r="X103" i="46" s="1"/>
  <c r="V104" i="46"/>
  <c r="X104" i="46" s="1"/>
  <c r="V105" i="46"/>
  <c r="X105" i="46" s="1"/>
  <c r="V113" i="46"/>
  <c r="X113" i="46" s="1"/>
  <c r="V117" i="46"/>
  <c r="X117" i="46" s="1"/>
  <c r="V124" i="46"/>
  <c r="X124" i="46" s="1"/>
  <c r="V128" i="46"/>
  <c r="X128" i="46" s="1"/>
  <c r="V133" i="46"/>
  <c r="X133" i="46" s="1"/>
  <c r="V137" i="46"/>
  <c r="X137" i="46" s="1"/>
  <c r="V142" i="46"/>
  <c r="X142" i="46" s="1"/>
  <c r="V143" i="46"/>
  <c r="X143" i="46" s="1"/>
  <c r="V147" i="46"/>
  <c r="X147" i="46" s="1"/>
  <c r="V151" i="46"/>
  <c r="X151" i="46" s="1"/>
  <c r="V155" i="46"/>
  <c r="X155" i="46" s="1"/>
  <c r="V160" i="46"/>
  <c r="X160" i="46" s="1"/>
  <c r="V164" i="46"/>
  <c r="X164" i="46" s="1"/>
  <c r="V168" i="46"/>
  <c r="X168" i="46" s="1"/>
  <c r="V172" i="46"/>
  <c r="X172" i="46" s="1"/>
  <c r="V176" i="46"/>
  <c r="X176" i="46" s="1"/>
  <c r="V180" i="46"/>
  <c r="X180" i="46" s="1"/>
  <c r="V184" i="46"/>
  <c r="X184" i="46" s="1"/>
  <c r="V188" i="46"/>
  <c r="X188" i="46" s="1"/>
  <c r="V189" i="46"/>
  <c r="X189" i="46" s="1"/>
  <c r="V190" i="46"/>
  <c r="X190" i="46" s="1"/>
  <c r="V196" i="46"/>
  <c r="X196" i="46" s="1"/>
  <c r="V197" i="46"/>
  <c r="X197" i="46" s="1"/>
  <c r="R200" i="46"/>
  <c r="V9" i="46"/>
  <c r="X9" i="46" s="1"/>
  <c r="V111" i="46"/>
  <c r="X111" i="46" s="1"/>
  <c r="V112" i="46"/>
  <c r="X112" i="46" s="1"/>
  <c r="D10" i="45"/>
  <c r="D11" i="45"/>
  <c r="D12" i="45"/>
  <c r="D13" i="45"/>
  <c r="D14" i="45"/>
  <c r="D15" i="45"/>
  <c r="D16" i="45"/>
  <c r="D17" i="45"/>
  <c r="D18" i="45"/>
  <c r="D19" i="45"/>
  <c r="D20" i="45"/>
  <c r="D21" i="45"/>
  <c r="D22" i="45"/>
  <c r="D23" i="45"/>
  <c r="D24" i="45"/>
  <c r="D25" i="45"/>
  <c r="D26" i="45"/>
  <c r="D27" i="45"/>
  <c r="D28" i="45"/>
  <c r="D29" i="45"/>
  <c r="D30" i="45"/>
  <c r="D31" i="45"/>
  <c r="D32" i="45"/>
  <c r="D33" i="45"/>
  <c r="D34" i="45"/>
  <c r="D35" i="45"/>
  <c r="D36" i="45"/>
  <c r="D37" i="45"/>
  <c r="D38" i="45"/>
  <c r="D39" i="45"/>
  <c r="D40" i="45"/>
  <c r="D41" i="45"/>
  <c r="D42" i="45"/>
  <c r="D43" i="45"/>
  <c r="D44" i="45"/>
  <c r="D45" i="45"/>
  <c r="D46" i="45"/>
  <c r="D47" i="45"/>
  <c r="D48" i="45"/>
  <c r="D49" i="45"/>
  <c r="D50" i="45"/>
  <c r="D51" i="45"/>
  <c r="D52" i="45"/>
  <c r="D53" i="45"/>
  <c r="D54" i="45"/>
  <c r="D55" i="45"/>
  <c r="D56" i="45"/>
  <c r="D57" i="45"/>
  <c r="D58" i="45"/>
  <c r="D59" i="45"/>
  <c r="D60" i="45"/>
  <c r="D61" i="45"/>
  <c r="D62" i="45"/>
  <c r="D63" i="45"/>
  <c r="D64" i="45"/>
  <c r="D65" i="45"/>
  <c r="D66" i="45"/>
  <c r="D67" i="45"/>
  <c r="D68" i="45"/>
  <c r="D69" i="45"/>
  <c r="D70" i="45"/>
  <c r="D71" i="45"/>
  <c r="D72" i="45"/>
  <c r="D73" i="45"/>
  <c r="D74" i="45"/>
  <c r="D75" i="45"/>
  <c r="D76" i="45"/>
  <c r="D77" i="45"/>
  <c r="D78" i="45"/>
  <c r="D79" i="45"/>
  <c r="D80" i="45"/>
  <c r="D81" i="45"/>
  <c r="D82" i="45"/>
  <c r="D83" i="45"/>
  <c r="D84" i="45"/>
  <c r="D85" i="45"/>
  <c r="D86" i="45"/>
  <c r="D87" i="45"/>
  <c r="D88" i="45"/>
  <c r="D89" i="45"/>
  <c r="D90" i="45"/>
  <c r="D91" i="45"/>
  <c r="D92" i="45"/>
  <c r="D93" i="45"/>
  <c r="D94" i="45"/>
  <c r="D95" i="45"/>
  <c r="D96" i="45"/>
  <c r="D97" i="45"/>
  <c r="D98" i="45"/>
  <c r="D99" i="45"/>
  <c r="D100" i="45"/>
  <c r="D101" i="45"/>
  <c r="D102" i="45"/>
  <c r="D103" i="45"/>
  <c r="D104" i="45"/>
  <c r="D105" i="45"/>
  <c r="D106" i="45"/>
  <c r="D107" i="45"/>
  <c r="D108" i="45"/>
  <c r="D109" i="45"/>
  <c r="D110" i="45"/>
  <c r="D111" i="45"/>
  <c r="D112" i="45"/>
  <c r="D113" i="45"/>
  <c r="D114" i="45"/>
  <c r="D115" i="45"/>
  <c r="D116" i="45"/>
  <c r="D117" i="45"/>
  <c r="D118" i="45"/>
  <c r="D119" i="45"/>
  <c r="D120" i="45"/>
  <c r="D121" i="45"/>
  <c r="D122" i="45"/>
  <c r="D123" i="45"/>
  <c r="D124" i="45"/>
  <c r="D125" i="45"/>
  <c r="D126" i="45"/>
  <c r="D127" i="45"/>
  <c r="D128" i="45"/>
  <c r="D129" i="45"/>
  <c r="D130" i="45"/>
  <c r="D131" i="45"/>
  <c r="D132" i="45"/>
  <c r="D133" i="45"/>
  <c r="D134" i="45"/>
  <c r="D135" i="45"/>
  <c r="D136" i="45"/>
  <c r="D137" i="45"/>
  <c r="D138" i="45"/>
  <c r="D139" i="45"/>
  <c r="D140" i="45"/>
  <c r="D141" i="45"/>
  <c r="D142" i="45"/>
  <c r="D143" i="45"/>
  <c r="D144" i="45"/>
  <c r="D145" i="45"/>
  <c r="D146" i="45"/>
  <c r="D147" i="45"/>
  <c r="D148" i="45"/>
  <c r="D149" i="45"/>
  <c r="D150" i="45"/>
  <c r="D151" i="45"/>
  <c r="D152" i="45"/>
  <c r="D153" i="45"/>
  <c r="D154" i="45"/>
  <c r="D155" i="45"/>
  <c r="D156" i="45"/>
  <c r="D157" i="45"/>
  <c r="D158" i="45"/>
  <c r="D159" i="45"/>
  <c r="D160" i="45"/>
  <c r="D161" i="45"/>
  <c r="D162" i="45"/>
  <c r="D163" i="45"/>
  <c r="D164" i="45"/>
  <c r="D165" i="45"/>
  <c r="D166" i="45"/>
  <c r="D167" i="45"/>
  <c r="D168" i="45"/>
  <c r="D169" i="45"/>
  <c r="D170" i="45"/>
  <c r="D171" i="45"/>
  <c r="D172" i="45"/>
  <c r="D173" i="45"/>
  <c r="D174" i="45"/>
  <c r="D175" i="45"/>
  <c r="D176" i="45"/>
  <c r="D177" i="45"/>
  <c r="D178" i="45"/>
  <c r="D179" i="45"/>
  <c r="D180" i="45"/>
  <c r="D181" i="45"/>
  <c r="D182" i="45"/>
  <c r="D183" i="45"/>
  <c r="D184" i="45"/>
  <c r="D185" i="45"/>
  <c r="D186" i="45"/>
  <c r="D187" i="45"/>
  <c r="D188" i="45"/>
  <c r="D189" i="45"/>
  <c r="D190" i="45"/>
  <c r="D191" i="45"/>
  <c r="D192" i="45"/>
  <c r="D193" i="45"/>
  <c r="D194" i="45"/>
  <c r="D195" i="45"/>
  <c r="D196" i="45"/>
  <c r="D197" i="45"/>
  <c r="D9" i="45"/>
  <c r="W200" i="45"/>
  <c r="S200" i="45"/>
  <c r="Q200" i="45"/>
  <c r="J200" i="45"/>
  <c r="I200" i="45"/>
  <c r="R198" i="45"/>
  <c r="L198" i="45"/>
  <c r="U197" i="45"/>
  <c r="R197" i="45"/>
  <c r="L197" i="45"/>
  <c r="H197" i="45"/>
  <c r="U196" i="45"/>
  <c r="R196" i="45"/>
  <c r="L196" i="45"/>
  <c r="H196" i="45"/>
  <c r="U195" i="45"/>
  <c r="R195" i="45"/>
  <c r="L195" i="45"/>
  <c r="H195" i="45"/>
  <c r="U194" i="45"/>
  <c r="R194" i="45"/>
  <c r="L194" i="45"/>
  <c r="H194" i="45"/>
  <c r="U193" i="45"/>
  <c r="R193" i="45"/>
  <c r="L193" i="45"/>
  <c r="H193" i="45"/>
  <c r="U192" i="45"/>
  <c r="R192" i="45"/>
  <c r="L192" i="45"/>
  <c r="H192" i="45"/>
  <c r="U191" i="45"/>
  <c r="R191" i="45"/>
  <c r="L191" i="45"/>
  <c r="H191" i="45"/>
  <c r="U190" i="45"/>
  <c r="R190" i="45"/>
  <c r="L190" i="45"/>
  <c r="H190" i="45"/>
  <c r="U189" i="45"/>
  <c r="R189" i="45"/>
  <c r="L189" i="45"/>
  <c r="H189" i="45"/>
  <c r="U188" i="45"/>
  <c r="R188" i="45"/>
  <c r="L188" i="45"/>
  <c r="H188" i="45"/>
  <c r="U187" i="45"/>
  <c r="R187" i="45"/>
  <c r="L187" i="45"/>
  <c r="H187" i="45"/>
  <c r="U186" i="45"/>
  <c r="R186" i="45"/>
  <c r="L186" i="45"/>
  <c r="H186" i="45"/>
  <c r="U185" i="45"/>
  <c r="R185" i="45"/>
  <c r="L185" i="45"/>
  <c r="H185" i="45"/>
  <c r="U184" i="45"/>
  <c r="R184" i="45"/>
  <c r="L184" i="45"/>
  <c r="H184" i="45"/>
  <c r="U183" i="45"/>
  <c r="R183" i="45"/>
  <c r="L183" i="45"/>
  <c r="H183" i="45"/>
  <c r="V183" i="45"/>
  <c r="X183" i="45" s="1"/>
  <c r="U182" i="45"/>
  <c r="R182" i="45"/>
  <c r="L182" i="45"/>
  <c r="H182" i="45"/>
  <c r="U181" i="45"/>
  <c r="R181" i="45"/>
  <c r="L181" i="45"/>
  <c r="H181" i="45"/>
  <c r="V181" i="45"/>
  <c r="X181" i="45" s="1"/>
  <c r="U180" i="45"/>
  <c r="R180" i="45"/>
  <c r="L180" i="45"/>
  <c r="H180" i="45"/>
  <c r="U179" i="45"/>
  <c r="R179" i="45"/>
  <c r="L179" i="45"/>
  <c r="H179" i="45"/>
  <c r="V179" i="45"/>
  <c r="X179" i="45" s="1"/>
  <c r="U178" i="45"/>
  <c r="R178" i="45"/>
  <c r="L178" i="45"/>
  <c r="H178" i="45"/>
  <c r="V178" i="45" s="1"/>
  <c r="X178" i="45" s="1"/>
  <c r="U177" i="45"/>
  <c r="R177" i="45"/>
  <c r="L177" i="45"/>
  <c r="H177" i="45"/>
  <c r="V177" i="45"/>
  <c r="X177" i="45" s="1"/>
  <c r="U176" i="45"/>
  <c r="R176" i="45"/>
  <c r="L176" i="45"/>
  <c r="H176" i="45"/>
  <c r="U175" i="45"/>
  <c r="R175" i="45"/>
  <c r="L175" i="45"/>
  <c r="H175" i="45"/>
  <c r="V175" i="45"/>
  <c r="X175" i="45" s="1"/>
  <c r="U174" i="45"/>
  <c r="R174" i="45"/>
  <c r="L174" i="45"/>
  <c r="H174" i="45"/>
  <c r="V174" i="45" s="1"/>
  <c r="X174" i="45" s="1"/>
  <c r="U173" i="45"/>
  <c r="R173" i="45"/>
  <c r="L173" i="45"/>
  <c r="H173" i="45"/>
  <c r="V173" i="45"/>
  <c r="X173" i="45" s="1"/>
  <c r="U172" i="45"/>
  <c r="R172" i="45"/>
  <c r="L172" i="45"/>
  <c r="H172" i="45"/>
  <c r="U171" i="45"/>
  <c r="R171" i="45"/>
  <c r="L171" i="45"/>
  <c r="H171" i="45"/>
  <c r="V171" i="45"/>
  <c r="X171" i="45" s="1"/>
  <c r="U170" i="45"/>
  <c r="R170" i="45"/>
  <c r="L170" i="45"/>
  <c r="H170" i="45"/>
  <c r="U169" i="45"/>
  <c r="R169" i="45"/>
  <c r="L169" i="45"/>
  <c r="H169" i="45"/>
  <c r="V169" i="45" s="1"/>
  <c r="X169" i="45" s="1"/>
  <c r="U168" i="45"/>
  <c r="R168" i="45"/>
  <c r="L168" i="45"/>
  <c r="H168" i="45"/>
  <c r="U167" i="45"/>
  <c r="R167" i="45"/>
  <c r="L167" i="45"/>
  <c r="H167" i="45"/>
  <c r="V167" i="45"/>
  <c r="X167" i="45" s="1"/>
  <c r="U166" i="45"/>
  <c r="R166" i="45"/>
  <c r="L166" i="45"/>
  <c r="H166" i="45"/>
  <c r="U165" i="45"/>
  <c r="R165" i="45"/>
  <c r="L165" i="45"/>
  <c r="H165" i="45"/>
  <c r="V165" i="45"/>
  <c r="X165" i="45" s="1"/>
  <c r="U164" i="45"/>
  <c r="R164" i="45"/>
  <c r="L164" i="45"/>
  <c r="H164" i="45"/>
  <c r="U163" i="45"/>
  <c r="R163" i="45"/>
  <c r="L163" i="45"/>
  <c r="H163" i="45"/>
  <c r="V163" i="45"/>
  <c r="X163" i="45" s="1"/>
  <c r="U162" i="45"/>
  <c r="R162" i="45"/>
  <c r="L162" i="45"/>
  <c r="H162" i="45"/>
  <c r="U161" i="45"/>
  <c r="R161" i="45"/>
  <c r="L161" i="45"/>
  <c r="H161" i="45"/>
  <c r="V161" i="45"/>
  <c r="X161" i="45" s="1"/>
  <c r="U160" i="45"/>
  <c r="R160" i="45"/>
  <c r="L160" i="45"/>
  <c r="H160" i="45"/>
  <c r="U159" i="45"/>
  <c r="R159" i="45"/>
  <c r="L159" i="45"/>
  <c r="H159" i="45"/>
  <c r="V159" i="45"/>
  <c r="X159" i="45" s="1"/>
  <c r="U158" i="45"/>
  <c r="R158" i="45"/>
  <c r="L158" i="45"/>
  <c r="H158" i="45"/>
  <c r="R157" i="45"/>
  <c r="L157" i="45"/>
  <c r="U156" i="45"/>
  <c r="R156" i="45"/>
  <c r="L156" i="45"/>
  <c r="H156" i="45"/>
  <c r="U155" i="45"/>
  <c r="R155" i="45"/>
  <c r="L155" i="45"/>
  <c r="H155" i="45"/>
  <c r="V155" i="45"/>
  <c r="X155" i="45" s="1"/>
  <c r="U154" i="45"/>
  <c r="R154" i="45"/>
  <c r="L154" i="45"/>
  <c r="H154" i="45"/>
  <c r="U153" i="45"/>
  <c r="R153" i="45"/>
  <c r="L153" i="45"/>
  <c r="H153" i="45"/>
  <c r="V153" i="45"/>
  <c r="X153" i="45" s="1"/>
  <c r="U152" i="45"/>
  <c r="R152" i="45"/>
  <c r="L152" i="45"/>
  <c r="H152" i="45"/>
  <c r="U151" i="45"/>
  <c r="R151" i="45"/>
  <c r="L151" i="45"/>
  <c r="H151" i="45"/>
  <c r="V151" i="45"/>
  <c r="X151" i="45" s="1"/>
  <c r="U150" i="45"/>
  <c r="R150" i="45"/>
  <c r="L150" i="45"/>
  <c r="H150" i="45"/>
  <c r="U149" i="45"/>
  <c r="R149" i="45"/>
  <c r="L149" i="45"/>
  <c r="H149" i="45"/>
  <c r="V149" i="45"/>
  <c r="X149" i="45" s="1"/>
  <c r="U148" i="45"/>
  <c r="R148" i="45"/>
  <c r="L148" i="45"/>
  <c r="H148" i="45"/>
  <c r="U147" i="45"/>
  <c r="R147" i="45"/>
  <c r="L147" i="45"/>
  <c r="H147" i="45"/>
  <c r="V147" i="45"/>
  <c r="X147" i="45" s="1"/>
  <c r="U146" i="45"/>
  <c r="R146" i="45"/>
  <c r="L146" i="45"/>
  <c r="H146" i="45"/>
  <c r="U145" i="45"/>
  <c r="R145" i="45"/>
  <c r="L145" i="45"/>
  <c r="H145" i="45"/>
  <c r="V145" i="45"/>
  <c r="X145" i="45" s="1"/>
  <c r="U144" i="45"/>
  <c r="R144" i="45"/>
  <c r="L144" i="45"/>
  <c r="H144" i="45"/>
  <c r="U143" i="45"/>
  <c r="R143" i="45"/>
  <c r="L143" i="45"/>
  <c r="H143" i="45"/>
  <c r="V143" i="45"/>
  <c r="X143" i="45" s="1"/>
  <c r="U142" i="45"/>
  <c r="R142" i="45"/>
  <c r="L142" i="45"/>
  <c r="H142" i="45"/>
  <c r="R141" i="45"/>
  <c r="L141" i="45"/>
  <c r="U140" i="45"/>
  <c r="R140" i="45"/>
  <c r="L140" i="45"/>
  <c r="H140" i="45"/>
  <c r="U139" i="45"/>
  <c r="R139" i="45"/>
  <c r="L139" i="45"/>
  <c r="H139" i="45"/>
  <c r="V139" i="45"/>
  <c r="X139" i="45" s="1"/>
  <c r="U138" i="45"/>
  <c r="R138" i="45"/>
  <c r="L138" i="45"/>
  <c r="H138" i="45"/>
  <c r="U137" i="45"/>
  <c r="R137" i="45"/>
  <c r="L137" i="45"/>
  <c r="H137" i="45"/>
  <c r="V137" i="45"/>
  <c r="X137" i="45" s="1"/>
  <c r="U136" i="45"/>
  <c r="R136" i="45"/>
  <c r="L136" i="45"/>
  <c r="H136" i="45"/>
  <c r="U135" i="45"/>
  <c r="R135" i="45"/>
  <c r="L135" i="45"/>
  <c r="H135" i="45"/>
  <c r="V135" i="45"/>
  <c r="X135" i="45" s="1"/>
  <c r="U134" i="45"/>
  <c r="R134" i="45"/>
  <c r="L134" i="45"/>
  <c r="H134" i="45"/>
  <c r="U133" i="45"/>
  <c r="R133" i="45"/>
  <c r="L133" i="45"/>
  <c r="H133" i="45"/>
  <c r="V133" i="45"/>
  <c r="X133" i="45" s="1"/>
  <c r="R132" i="45"/>
  <c r="L132" i="45"/>
  <c r="U131" i="45"/>
  <c r="R131" i="45"/>
  <c r="L131" i="45"/>
  <c r="H131" i="45"/>
  <c r="V131" i="45"/>
  <c r="X131" i="45" s="1"/>
  <c r="U130" i="45"/>
  <c r="R130" i="45"/>
  <c r="L130" i="45"/>
  <c r="H130" i="45"/>
  <c r="U129" i="45"/>
  <c r="R129" i="45"/>
  <c r="L129" i="45"/>
  <c r="H129" i="45"/>
  <c r="V129" i="45"/>
  <c r="X129" i="45" s="1"/>
  <c r="U128" i="45"/>
  <c r="R128" i="45"/>
  <c r="L128" i="45"/>
  <c r="H128" i="45"/>
  <c r="U127" i="45"/>
  <c r="R127" i="45"/>
  <c r="L127" i="45"/>
  <c r="H127" i="45"/>
  <c r="V127" i="45"/>
  <c r="X127" i="45" s="1"/>
  <c r="U126" i="45"/>
  <c r="R126" i="45"/>
  <c r="L126" i="45"/>
  <c r="H126" i="45"/>
  <c r="U125" i="45"/>
  <c r="R125" i="45"/>
  <c r="L125" i="45"/>
  <c r="H125" i="45"/>
  <c r="V125" i="45"/>
  <c r="X125" i="45" s="1"/>
  <c r="U124" i="45"/>
  <c r="R124" i="45"/>
  <c r="L124" i="45"/>
  <c r="H124" i="45"/>
  <c r="U123" i="45"/>
  <c r="R123" i="45"/>
  <c r="L123" i="45"/>
  <c r="H123" i="45"/>
  <c r="V123" i="45"/>
  <c r="X123" i="45" s="1"/>
  <c r="U122" i="45"/>
  <c r="R122" i="45"/>
  <c r="L122" i="45"/>
  <c r="H122" i="45"/>
  <c r="U121" i="45"/>
  <c r="R121" i="45"/>
  <c r="L121" i="45"/>
  <c r="H121" i="45"/>
  <c r="V121" i="45"/>
  <c r="X121" i="45" s="1"/>
  <c r="U120" i="45"/>
  <c r="R120" i="45"/>
  <c r="L120" i="45"/>
  <c r="H120" i="45"/>
  <c r="U119" i="45"/>
  <c r="R119" i="45"/>
  <c r="L119" i="45"/>
  <c r="H119" i="45"/>
  <c r="V119" i="45"/>
  <c r="X119" i="45" s="1"/>
  <c r="R118" i="45"/>
  <c r="L118" i="45"/>
  <c r="U117" i="45"/>
  <c r="R117" i="45"/>
  <c r="L117" i="45"/>
  <c r="H117" i="45"/>
  <c r="V117" i="45"/>
  <c r="X117" i="45" s="1"/>
  <c r="U116" i="45"/>
  <c r="R116" i="45"/>
  <c r="L116" i="45"/>
  <c r="H116" i="45"/>
  <c r="U115" i="45"/>
  <c r="R115" i="45"/>
  <c r="L115" i="45"/>
  <c r="H115" i="45"/>
  <c r="V115" i="45"/>
  <c r="X115" i="45" s="1"/>
  <c r="U114" i="45"/>
  <c r="R114" i="45"/>
  <c r="L114" i="45"/>
  <c r="H114" i="45"/>
  <c r="U113" i="45"/>
  <c r="R113" i="45"/>
  <c r="L113" i="45"/>
  <c r="H113" i="45"/>
  <c r="V113" i="45"/>
  <c r="X113" i="45" s="1"/>
  <c r="U112" i="45"/>
  <c r="R112" i="45"/>
  <c r="L112" i="45"/>
  <c r="H112" i="45"/>
  <c r="U111" i="45"/>
  <c r="R111" i="45"/>
  <c r="L111" i="45"/>
  <c r="H111" i="45"/>
  <c r="U110" i="45"/>
  <c r="R110" i="45"/>
  <c r="L110" i="45"/>
  <c r="H110" i="45"/>
  <c r="U109" i="45"/>
  <c r="R109" i="45"/>
  <c r="L109" i="45"/>
  <c r="H109" i="45"/>
  <c r="U108" i="45"/>
  <c r="R108" i="45"/>
  <c r="L108" i="45"/>
  <c r="H108" i="45"/>
  <c r="R107" i="45"/>
  <c r="L107" i="45"/>
  <c r="U106" i="45"/>
  <c r="R106" i="45"/>
  <c r="L106" i="45"/>
  <c r="H106" i="45"/>
  <c r="U105" i="45"/>
  <c r="R105" i="45"/>
  <c r="L105" i="45"/>
  <c r="H105" i="45"/>
  <c r="U104" i="45"/>
  <c r="R104" i="45"/>
  <c r="L104" i="45"/>
  <c r="H104" i="45"/>
  <c r="U103" i="45"/>
  <c r="R103" i="45"/>
  <c r="L103" i="45"/>
  <c r="H103" i="45"/>
  <c r="U102" i="45"/>
  <c r="R102" i="45"/>
  <c r="L102" i="45"/>
  <c r="H102" i="45"/>
  <c r="U101" i="45"/>
  <c r="R101" i="45"/>
  <c r="L101" i="45"/>
  <c r="H101" i="45"/>
  <c r="U100" i="45"/>
  <c r="R100" i="45"/>
  <c r="L100" i="45"/>
  <c r="H100" i="45"/>
  <c r="U99" i="45"/>
  <c r="R99" i="45"/>
  <c r="L99" i="45"/>
  <c r="H99" i="45"/>
  <c r="V99" i="45"/>
  <c r="X99" i="45" s="1"/>
  <c r="U98" i="45"/>
  <c r="R98" i="45"/>
  <c r="L98" i="45"/>
  <c r="H98" i="45"/>
  <c r="U97" i="45"/>
  <c r="R97" i="45"/>
  <c r="L97" i="45"/>
  <c r="H97" i="45"/>
  <c r="U96" i="45"/>
  <c r="R96" i="45"/>
  <c r="L96" i="45"/>
  <c r="H96" i="45"/>
  <c r="U95" i="45"/>
  <c r="R95" i="45"/>
  <c r="L95" i="45"/>
  <c r="H95" i="45"/>
  <c r="V95" i="45"/>
  <c r="X95" i="45" s="1"/>
  <c r="U94" i="45"/>
  <c r="R94" i="45"/>
  <c r="L94" i="45"/>
  <c r="H94" i="45"/>
  <c r="U93" i="45"/>
  <c r="R93" i="45"/>
  <c r="L93" i="45"/>
  <c r="H93" i="45"/>
  <c r="V93" i="45"/>
  <c r="X93" i="45" s="1"/>
  <c r="U92" i="45"/>
  <c r="R92" i="45"/>
  <c r="L92" i="45"/>
  <c r="H92" i="45"/>
  <c r="U91" i="45"/>
  <c r="R91" i="45"/>
  <c r="L91" i="45"/>
  <c r="H91" i="45"/>
  <c r="V91" i="45"/>
  <c r="X91" i="45" s="1"/>
  <c r="U90" i="45"/>
  <c r="R90" i="45"/>
  <c r="L90" i="45"/>
  <c r="H90" i="45"/>
  <c r="U89" i="45"/>
  <c r="R89" i="45"/>
  <c r="L89" i="45"/>
  <c r="H89" i="45"/>
  <c r="V89" i="45"/>
  <c r="X89" i="45" s="1"/>
  <c r="R88" i="45"/>
  <c r="L88" i="45"/>
  <c r="U87" i="45"/>
  <c r="R87" i="45"/>
  <c r="L87" i="45"/>
  <c r="H87" i="45"/>
  <c r="U86" i="45"/>
  <c r="R86" i="45"/>
  <c r="L86" i="45"/>
  <c r="H86" i="45"/>
  <c r="U85" i="45"/>
  <c r="R85" i="45"/>
  <c r="V85" i="45" s="1"/>
  <c r="X85" i="45" s="1"/>
  <c r="L85" i="45"/>
  <c r="H85" i="45"/>
  <c r="U84" i="45"/>
  <c r="R84" i="45"/>
  <c r="L84" i="45"/>
  <c r="H84" i="45"/>
  <c r="U83" i="45"/>
  <c r="R83" i="45"/>
  <c r="L83" i="45"/>
  <c r="H83" i="45"/>
  <c r="V83" i="45"/>
  <c r="X83" i="45" s="1"/>
  <c r="U82" i="45"/>
  <c r="R82" i="45"/>
  <c r="L82" i="45"/>
  <c r="H82" i="45"/>
  <c r="U81" i="45"/>
  <c r="R81" i="45"/>
  <c r="L81" i="45"/>
  <c r="H81" i="45"/>
  <c r="V81" i="45" s="1"/>
  <c r="X81" i="45" s="1"/>
  <c r="U80" i="45"/>
  <c r="R80" i="45"/>
  <c r="L80" i="45"/>
  <c r="H80" i="45"/>
  <c r="U79" i="45"/>
  <c r="R79" i="45"/>
  <c r="L79" i="45"/>
  <c r="H79" i="45"/>
  <c r="V79" i="45"/>
  <c r="X79" i="45" s="1"/>
  <c r="U78" i="45"/>
  <c r="R78" i="45"/>
  <c r="L78" i="45"/>
  <c r="H78" i="45"/>
  <c r="U77" i="45"/>
  <c r="R77" i="45"/>
  <c r="L77" i="45"/>
  <c r="H77" i="45"/>
  <c r="V77" i="45"/>
  <c r="X77" i="45" s="1"/>
  <c r="U76" i="45"/>
  <c r="R76" i="45"/>
  <c r="L76" i="45"/>
  <c r="H76" i="45"/>
  <c r="U75" i="45"/>
  <c r="R75" i="45"/>
  <c r="L75" i="45"/>
  <c r="H75" i="45"/>
  <c r="U74" i="45"/>
  <c r="R74" i="45"/>
  <c r="L74" i="45"/>
  <c r="H74" i="45"/>
  <c r="R73" i="45"/>
  <c r="L73" i="45"/>
  <c r="U72" i="45"/>
  <c r="R72" i="45"/>
  <c r="L72" i="45"/>
  <c r="H72" i="45"/>
  <c r="U71" i="45"/>
  <c r="R71" i="45"/>
  <c r="L71" i="45"/>
  <c r="H71" i="45"/>
  <c r="U70" i="45"/>
  <c r="R70" i="45"/>
  <c r="L70" i="45"/>
  <c r="H70" i="45"/>
  <c r="U69" i="45"/>
  <c r="R69" i="45"/>
  <c r="L69" i="45"/>
  <c r="H69" i="45"/>
  <c r="U68" i="45"/>
  <c r="R68" i="45"/>
  <c r="L68" i="45"/>
  <c r="H68" i="45"/>
  <c r="R67" i="45"/>
  <c r="L67" i="45"/>
  <c r="U66" i="45"/>
  <c r="R66" i="45"/>
  <c r="L66" i="45"/>
  <c r="H66" i="45"/>
  <c r="U65" i="45"/>
  <c r="R65" i="45"/>
  <c r="L65" i="45"/>
  <c r="H65" i="45"/>
  <c r="R64" i="45"/>
  <c r="L64" i="45"/>
  <c r="U63" i="45"/>
  <c r="R63" i="45"/>
  <c r="L63" i="45"/>
  <c r="H63" i="45"/>
  <c r="R62" i="45"/>
  <c r="L62" i="45"/>
  <c r="U61" i="45"/>
  <c r="R61" i="45"/>
  <c r="L61" i="45"/>
  <c r="H61" i="45"/>
  <c r="V61" i="45"/>
  <c r="X61" i="45" s="1"/>
  <c r="U60" i="45"/>
  <c r="R60" i="45"/>
  <c r="L60" i="45"/>
  <c r="H60" i="45"/>
  <c r="U59" i="45"/>
  <c r="R59" i="45"/>
  <c r="L59" i="45"/>
  <c r="H59" i="45"/>
  <c r="V59" i="45"/>
  <c r="X59" i="45" s="1"/>
  <c r="U58" i="45"/>
  <c r="R58" i="45"/>
  <c r="L58" i="45"/>
  <c r="H58" i="45"/>
  <c r="U57" i="45"/>
  <c r="R57" i="45"/>
  <c r="L57" i="45"/>
  <c r="H57" i="45"/>
  <c r="U56" i="45"/>
  <c r="R56" i="45"/>
  <c r="L56" i="45"/>
  <c r="H56" i="45"/>
  <c r="U55" i="45"/>
  <c r="R55" i="45"/>
  <c r="L55" i="45"/>
  <c r="H55" i="45"/>
  <c r="V55" i="45"/>
  <c r="X55" i="45" s="1"/>
  <c r="U54" i="45"/>
  <c r="R54" i="45"/>
  <c r="L54" i="45"/>
  <c r="H54" i="45"/>
  <c r="R53" i="45"/>
  <c r="L53" i="45"/>
  <c r="U52" i="45"/>
  <c r="R52" i="45"/>
  <c r="L52" i="45"/>
  <c r="H52" i="45"/>
  <c r="U51" i="45"/>
  <c r="R51" i="45"/>
  <c r="L51" i="45"/>
  <c r="H51" i="45"/>
  <c r="V51" i="45"/>
  <c r="X51" i="45" s="1"/>
  <c r="U50" i="45"/>
  <c r="R50" i="45"/>
  <c r="L50" i="45"/>
  <c r="H50" i="45"/>
  <c r="U49" i="45"/>
  <c r="R49" i="45"/>
  <c r="L49" i="45"/>
  <c r="H49" i="45"/>
  <c r="U48" i="45"/>
  <c r="R48" i="45"/>
  <c r="L48" i="45"/>
  <c r="H48" i="45"/>
  <c r="U47" i="45"/>
  <c r="R47" i="45"/>
  <c r="L47" i="45"/>
  <c r="H47" i="45"/>
  <c r="V47" i="45"/>
  <c r="X47" i="45" s="1"/>
  <c r="U46" i="45"/>
  <c r="R46" i="45"/>
  <c r="L46" i="45"/>
  <c r="H46" i="45"/>
  <c r="U45" i="45"/>
  <c r="R45" i="45"/>
  <c r="L45" i="45"/>
  <c r="H45" i="45"/>
  <c r="V45" i="45"/>
  <c r="X45" i="45" s="1"/>
  <c r="U44" i="45"/>
  <c r="R44" i="45"/>
  <c r="L44" i="45"/>
  <c r="H44" i="45"/>
  <c r="U43" i="45"/>
  <c r="R43" i="45"/>
  <c r="L43" i="45"/>
  <c r="H43" i="45"/>
  <c r="U42" i="45"/>
  <c r="R42" i="45"/>
  <c r="L42" i="45"/>
  <c r="H42" i="45"/>
  <c r="U41" i="45"/>
  <c r="R41" i="45"/>
  <c r="L41" i="45"/>
  <c r="H41" i="45"/>
  <c r="V41" i="45"/>
  <c r="X41" i="45" s="1"/>
  <c r="U40" i="45"/>
  <c r="R40" i="45"/>
  <c r="L40" i="45"/>
  <c r="H40" i="45"/>
  <c r="U39" i="45"/>
  <c r="R39" i="45"/>
  <c r="L39" i="45"/>
  <c r="H39" i="45"/>
  <c r="V39" i="45"/>
  <c r="X39" i="45" s="1"/>
  <c r="U38" i="45"/>
  <c r="R38" i="45"/>
  <c r="L38" i="45"/>
  <c r="H38" i="45"/>
  <c r="U37" i="45"/>
  <c r="R37" i="45"/>
  <c r="L37" i="45"/>
  <c r="H37" i="45"/>
  <c r="U36" i="45"/>
  <c r="R36" i="45"/>
  <c r="L36" i="45"/>
  <c r="H36" i="45"/>
  <c r="U35" i="45"/>
  <c r="R35" i="45"/>
  <c r="L35" i="45"/>
  <c r="H35" i="45"/>
  <c r="U34" i="45"/>
  <c r="R34" i="45"/>
  <c r="L34" i="45"/>
  <c r="H34" i="45"/>
  <c r="U33" i="45"/>
  <c r="R33" i="45"/>
  <c r="L33" i="45"/>
  <c r="H33" i="45"/>
  <c r="U32" i="45"/>
  <c r="R32" i="45"/>
  <c r="L32" i="45"/>
  <c r="H32" i="45"/>
  <c r="U31" i="45"/>
  <c r="R31" i="45"/>
  <c r="L31" i="45"/>
  <c r="H31" i="45"/>
  <c r="U30" i="45"/>
  <c r="R30" i="45"/>
  <c r="L30" i="45"/>
  <c r="H30" i="45"/>
  <c r="U29" i="45"/>
  <c r="R29" i="45"/>
  <c r="L29" i="45"/>
  <c r="H29" i="45"/>
  <c r="U28" i="45"/>
  <c r="R28" i="45"/>
  <c r="L28" i="45"/>
  <c r="H28" i="45"/>
  <c r="U27" i="45"/>
  <c r="R27" i="45"/>
  <c r="L27" i="45"/>
  <c r="H27" i="45"/>
  <c r="U26" i="45"/>
  <c r="R26" i="45"/>
  <c r="L26" i="45"/>
  <c r="H26" i="45"/>
  <c r="U25" i="45"/>
  <c r="R25" i="45"/>
  <c r="L25" i="45"/>
  <c r="H25" i="45"/>
  <c r="U24" i="45"/>
  <c r="R24" i="45"/>
  <c r="L24" i="45"/>
  <c r="H24" i="45"/>
  <c r="U23" i="45"/>
  <c r="R23" i="45"/>
  <c r="L23" i="45"/>
  <c r="H23" i="45"/>
  <c r="U22" i="45"/>
  <c r="R22" i="45"/>
  <c r="L22" i="45"/>
  <c r="H22" i="45"/>
  <c r="U21" i="45"/>
  <c r="R21" i="45"/>
  <c r="L21" i="45"/>
  <c r="H21" i="45"/>
  <c r="U20" i="45"/>
  <c r="R20" i="45"/>
  <c r="L20" i="45"/>
  <c r="H20" i="45"/>
  <c r="U19" i="45"/>
  <c r="R19" i="45"/>
  <c r="L19" i="45"/>
  <c r="H19" i="45"/>
  <c r="U18" i="45"/>
  <c r="R18" i="45"/>
  <c r="L18" i="45"/>
  <c r="H18" i="45"/>
  <c r="U17" i="45"/>
  <c r="R17" i="45"/>
  <c r="L17" i="45"/>
  <c r="H17" i="45"/>
  <c r="U16" i="45"/>
  <c r="R16" i="45"/>
  <c r="L16" i="45"/>
  <c r="H16" i="45"/>
  <c r="U15" i="45"/>
  <c r="R15" i="45"/>
  <c r="L15" i="45"/>
  <c r="H15" i="45"/>
  <c r="U14" i="45"/>
  <c r="R14" i="45"/>
  <c r="L14" i="45"/>
  <c r="H14" i="45"/>
  <c r="U13" i="45"/>
  <c r="R13" i="45"/>
  <c r="L13" i="45"/>
  <c r="H13" i="45"/>
  <c r="U12" i="45"/>
  <c r="R12" i="45"/>
  <c r="L12" i="45"/>
  <c r="H12" i="45"/>
  <c r="U11" i="45"/>
  <c r="R11" i="45"/>
  <c r="L11" i="45"/>
  <c r="H11" i="45"/>
  <c r="U10" i="45"/>
  <c r="R10" i="45"/>
  <c r="L10" i="45"/>
  <c r="H10" i="45"/>
  <c r="U9" i="45"/>
  <c r="R9" i="45"/>
  <c r="L9" i="45"/>
  <c r="H9" i="45"/>
  <c r="D10" i="44"/>
  <c r="D11" i="44"/>
  <c r="D12" i="44"/>
  <c r="D13" i="44"/>
  <c r="V13" i="44" s="1"/>
  <c r="X13" i="44" s="1"/>
  <c r="D14" i="44"/>
  <c r="D15" i="44"/>
  <c r="D16" i="44"/>
  <c r="D17" i="44"/>
  <c r="D18" i="44"/>
  <c r="D19" i="44"/>
  <c r="D20" i="44"/>
  <c r="D21" i="44"/>
  <c r="D22" i="44"/>
  <c r="D23" i="44"/>
  <c r="V23" i="44" s="1"/>
  <c r="X23" i="44" s="1"/>
  <c r="D24" i="44"/>
  <c r="D25" i="44"/>
  <c r="D26" i="44"/>
  <c r="D27" i="44"/>
  <c r="D28" i="44"/>
  <c r="D29" i="44"/>
  <c r="D30" i="44"/>
  <c r="D31" i="44"/>
  <c r="D32" i="44"/>
  <c r="D33" i="44"/>
  <c r="D34" i="44"/>
  <c r="D35" i="44"/>
  <c r="D36" i="44"/>
  <c r="D37" i="44"/>
  <c r="D38" i="44"/>
  <c r="D39" i="44"/>
  <c r="D40" i="44"/>
  <c r="D41" i="44"/>
  <c r="D42" i="44"/>
  <c r="D43" i="44"/>
  <c r="D44" i="44"/>
  <c r="D45" i="44"/>
  <c r="V45" i="44" s="1"/>
  <c r="X45" i="44" s="1"/>
  <c r="D46" i="44"/>
  <c r="D47" i="44"/>
  <c r="D48" i="44"/>
  <c r="D49" i="44"/>
  <c r="D50" i="44"/>
  <c r="D51" i="44"/>
  <c r="D52" i="44"/>
  <c r="D53" i="44"/>
  <c r="D54" i="44"/>
  <c r="D55" i="44"/>
  <c r="D56" i="44"/>
  <c r="D57" i="44"/>
  <c r="D58" i="44"/>
  <c r="D59" i="44"/>
  <c r="V59" i="44" s="1"/>
  <c r="X59" i="44" s="1"/>
  <c r="D60" i="44"/>
  <c r="D61" i="44"/>
  <c r="D62" i="44"/>
  <c r="D63" i="44"/>
  <c r="D64" i="44"/>
  <c r="D65" i="44"/>
  <c r="V65" i="44" s="1"/>
  <c r="X65" i="44" s="1"/>
  <c r="D66" i="44"/>
  <c r="D67" i="44"/>
  <c r="D68" i="44"/>
  <c r="D69" i="44"/>
  <c r="D70" i="44"/>
  <c r="D71" i="44"/>
  <c r="D72" i="44"/>
  <c r="D73" i="44"/>
  <c r="D74" i="44"/>
  <c r="D75" i="44"/>
  <c r="D76" i="44"/>
  <c r="D77" i="44"/>
  <c r="D78" i="44"/>
  <c r="D79" i="44"/>
  <c r="D80" i="44"/>
  <c r="D81" i="44"/>
  <c r="D82" i="44"/>
  <c r="D83" i="44"/>
  <c r="D84" i="44"/>
  <c r="D85" i="44"/>
  <c r="D86" i="44"/>
  <c r="D87" i="44"/>
  <c r="D88" i="44"/>
  <c r="D89" i="44"/>
  <c r="D90" i="44"/>
  <c r="D91" i="44"/>
  <c r="D92" i="44"/>
  <c r="D93" i="44"/>
  <c r="D94" i="44"/>
  <c r="D95" i="44"/>
  <c r="D96" i="44"/>
  <c r="D97" i="44"/>
  <c r="D98" i="44"/>
  <c r="D99" i="44"/>
  <c r="D100" i="44"/>
  <c r="D101" i="44"/>
  <c r="D102" i="44"/>
  <c r="D103" i="44"/>
  <c r="D104" i="44"/>
  <c r="D105" i="44"/>
  <c r="D106" i="44"/>
  <c r="D107" i="44"/>
  <c r="D108" i="44"/>
  <c r="D109" i="44"/>
  <c r="D110" i="44"/>
  <c r="D111" i="44"/>
  <c r="D112" i="44"/>
  <c r="D113" i="44"/>
  <c r="D114" i="44"/>
  <c r="D115" i="44"/>
  <c r="V115" i="44" s="1"/>
  <c r="X115" i="44" s="1"/>
  <c r="D116" i="44"/>
  <c r="D117" i="44"/>
  <c r="D118" i="44"/>
  <c r="D119" i="44"/>
  <c r="V119" i="44" s="1"/>
  <c r="X119" i="44" s="1"/>
  <c r="D120" i="44"/>
  <c r="D121" i="44"/>
  <c r="D122" i="44"/>
  <c r="D123" i="44"/>
  <c r="D124" i="44"/>
  <c r="D125" i="44"/>
  <c r="D126" i="44"/>
  <c r="D127" i="44"/>
  <c r="V127" i="44" s="1"/>
  <c r="X127" i="44" s="1"/>
  <c r="D128" i="44"/>
  <c r="D129" i="44"/>
  <c r="D130" i="44"/>
  <c r="D131" i="44"/>
  <c r="V131" i="44" s="1"/>
  <c r="X131" i="44" s="1"/>
  <c r="D132" i="44"/>
  <c r="D133" i="44"/>
  <c r="D134" i="44"/>
  <c r="D135" i="44"/>
  <c r="V135" i="44" s="1"/>
  <c r="X135" i="44" s="1"/>
  <c r="D136" i="44"/>
  <c r="D137" i="44"/>
  <c r="D138" i="44"/>
  <c r="D139" i="44"/>
  <c r="V139" i="44" s="1"/>
  <c r="X139" i="44" s="1"/>
  <c r="D140" i="44"/>
  <c r="D141" i="44"/>
  <c r="D142" i="44"/>
  <c r="D143" i="44"/>
  <c r="D144" i="44"/>
  <c r="D145" i="44"/>
  <c r="V145" i="44" s="1"/>
  <c r="X145" i="44" s="1"/>
  <c r="D146" i="44"/>
  <c r="D147" i="44"/>
  <c r="D148" i="44"/>
  <c r="D149" i="44"/>
  <c r="V149" i="44" s="1"/>
  <c r="X149" i="44" s="1"/>
  <c r="D150" i="44"/>
  <c r="D151" i="44"/>
  <c r="D152" i="44"/>
  <c r="D153" i="44"/>
  <c r="V153" i="44" s="1"/>
  <c r="X153" i="44" s="1"/>
  <c r="D154" i="44"/>
  <c r="D155" i="44"/>
  <c r="D156" i="44"/>
  <c r="D157" i="44"/>
  <c r="D158" i="44"/>
  <c r="D159" i="44"/>
  <c r="V159" i="44" s="1"/>
  <c r="X159" i="44" s="1"/>
  <c r="D160" i="44"/>
  <c r="D161" i="44"/>
  <c r="D162" i="44"/>
  <c r="D163" i="44"/>
  <c r="V163" i="44" s="1"/>
  <c r="X163" i="44" s="1"/>
  <c r="D164" i="44"/>
  <c r="D165" i="44"/>
  <c r="D166" i="44"/>
  <c r="D167" i="44"/>
  <c r="V167" i="44" s="1"/>
  <c r="X167" i="44" s="1"/>
  <c r="D168" i="44"/>
  <c r="D169" i="44"/>
  <c r="D170" i="44"/>
  <c r="D171" i="44"/>
  <c r="V171" i="44" s="1"/>
  <c r="X171" i="44" s="1"/>
  <c r="D172" i="44"/>
  <c r="D173" i="44"/>
  <c r="D174" i="44"/>
  <c r="D175" i="44"/>
  <c r="V175" i="44" s="1"/>
  <c r="X175" i="44" s="1"/>
  <c r="D176" i="44"/>
  <c r="D177" i="44"/>
  <c r="D178" i="44"/>
  <c r="D179" i="44"/>
  <c r="D180" i="44"/>
  <c r="D181" i="44"/>
  <c r="D182" i="44"/>
  <c r="D183" i="44"/>
  <c r="V183" i="44" s="1"/>
  <c r="X183" i="44" s="1"/>
  <c r="D184" i="44"/>
  <c r="D185" i="44"/>
  <c r="D186" i="44"/>
  <c r="D187" i="44"/>
  <c r="D188" i="44"/>
  <c r="D189" i="44"/>
  <c r="V189" i="44" s="1"/>
  <c r="X189" i="44" s="1"/>
  <c r="D190" i="44"/>
  <c r="D191" i="44"/>
  <c r="V191" i="44" s="1"/>
  <c r="X191" i="44" s="1"/>
  <c r="D192" i="44"/>
  <c r="D193" i="44"/>
  <c r="V193" i="44" s="1"/>
  <c r="X193" i="44" s="1"/>
  <c r="D194" i="44"/>
  <c r="D195" i="44"/>
  <c r="D196" i="44"/>
  <c r="D197" i="44"/>
  <c r="D9" i="44"/>
  <c r="W200" i="44"/>
  <c r="S200" i="44"/>
  <c r="Q200" i="44"/>
  <c r="J200" i="44"/>
  <c r="I200" i="44"/>
  <c r="R198" i="44"/>
  <c r="L198" i="44"/>
  <c r="U197" i="44"/>
  <c r="R197" i="44"/>
  <c r="L197" i="44"/>
  <c r="H197" i="44"/>
  <c r="U196" i="44"/>
  <c r="R196" i="44"/>
  <c r="L196" i="44"/>
  <c r="H196" i="44"/>
  <c r="U195" i="44"/>
  <c r="R195" i="44"/>
  <c r="L195" i="44"/>
  <c r="H195" i="44"/>
  <c r="U194" i="44"/>
  <c r="R194" i="44"/>
  <c r="L194" i="44"/>
  <c r="H194" i="44"/>
  <c r="V194" i="44" s="1"/>
  <c r="X194" i="44" s="1"/>
  <c r="U193" i="44"/>
  <c r="R193" i="44"/>
  <c r="L193" i="44"/>
  <c r="H193" i="44"/>
  <c r="U192" i="44"/>
  <c r="R192" i="44"/>
  <c r="L192" i="44"/>
  <c r="H192" i="44"/>
  <c r="V192" i="44" s="1"/>
  <c r="X192" i="44" s="1"/>
  <c r="U191" i="44"/>
  <c r="R191" i="44"/>
  <c r="L191" i="44"/>
  <c r="H191" i="44"/>
  <c r="U190" i="44"/>
  <c r="R190" i="44"/>
  <c r="L190" i="44"/>
  <c r="H190" i="44"/>
  <c r="U189" i="44"/>
  <c r="R189" i="44"/>
  <c r="L189" i="44"/>
  <c r="H189" i="44"/>
  <c r="U188" i="44"/>
  <c r="R188" i="44"/>
  <c r="L188" i="44"/>
  <c r="H188" i="44"/>
  <c r="U187" i="44"/>
  <c r="R187" i="44"/>
  <c r="L187" i="44"/>
  <c r="H187" i="44"/>
  <c r="V187" i="44"/>
  <c r="X187" i="44" s="1"/>
  <c r="U186" i="44"/>
  <c r="R186" i="44"/>
  <c r="L186" i="44"/>
  <c r="H186" i="44"/>
  <c r="U185" i="44"/>
  <c r="R185" i="44"/>
  <c r="L185" i="44"/>
  <c r="H185" i="44"/>
  <c r="U184" i="44"/>
  <c r="R184" i="44"/>
  <c r="L184" i="44"/>
  <c r="H184" i="44"/>
  <c r="U183" i="44"/>
  <c r="R183" i="44"/>
  <c r="L183" i="44"/>
  <c r="H183" i="44"/>
  <c r="U182" i="44"/>
  <c r="R182" i="44"/>
  <c r="L182" i="44"/>
  <c r="H182" i="44"/>
  <c r="U181" i="44"/>
  <c r="R181" i="44"/>
  <c r="L181" i="44"/>
  <c r="H181" i="44"/>
  <c r="U180" i="44"/>
  <c r="R180" i="44"/>
  <c r="L180" i="44"/>
  <c r="H180" i="44"/>
  <c r="U179" i="44"/>
  <c r="R179" i="44"/>
  <c r="L179" i="44"/>
  <c r="H179" i="44"/>
  <c r="U178" i="44"/>
  <c r="R178" i="44"/>
  <c r="L178" i="44"/>
  <c r="H178" i="44"/>
  <c r="U177" i="44"/>
  <c r="R177" i="44"/>
  <c r="L177" i="44"/>
  <c r="H177" i="44"/>
  <c r="V177" i="44"/>
  <c r="X177" i="44" s="1"/>
  <c r="U176" i="44"/>
  <c r="R176" i="44"/>
  <c r="L176" i="44"/>
  <c r="H176" i="44"/>
  <c r="U175" i="44"/>
  <c r="R175" i="44"/>
  <c r="L175" i="44"/>
  <c r="H175" i="44"/>
  <c r="U174" i="44"/>
  <c r="R174" i="44"/>
  <c r="L174" i="44"/>
  <c r="H174" i="44"/>
  <c r="U173" i="44"/>
  <c r="R173" i="44"/>
  <c r="L173" i="44"/>
  <c r="H173" i="44"/>
  <c r="V173" i="44"/>
  <c r="X173" i="44" s="1"/>
  <c r="U172" i="44"/>
  <c r="R172" i="44"/>
  <c r="L172" i="44"/>
  <c r="H172" i="44"/>
  <c r="U171" i="44"/>
  <c r="R171" i="44"/>
  <c r="L171" i="44"/>
  <c r="H171" i="44"/>
  <c r="U170" i="44"/>
  <c r="R170" i="44"/>
  <c r="L170" i="44"/>
  <c r="H170" i="44"/>
  <c r="U169" i="44"/>
  <c r="R169" i="44"/>
  <c r="L169" i="44"/>
  <c r="H169" i="44"/>
  <c r="V169" i="44"/>
  <c r="X169" i="44" s="1"/>
  <c r="U168" i="44"/>
  <c r="R168" i="44"/>
  <c r="L168" i="44"/>
  <c r="H168" i="44"/>
  <c r="U167" i="44"/>
  <c r="R167" i="44"/>
  <c r="L167" i="44"/>
  <c r="H167" i="44"/>
  <c r="U166" i="44"/>
  <c r="R166" i="44"/>
  <c r="L166" i="44"/>
  <c r="H166" i="44"/>
  <c r="U165" i="44"/>
  <c r="R165" i="44"/>
  <c r="L165" i="44"/>
  <c r="H165" i="44"/>
  <c r="V165" i="44"/>
  <c r="X165" i="44" s="1"/>
  <c r="U164" i="44"/>
  <c r="R164" i="44"/>
  <c r="L164" i="44"/>
  <c r="H164" i="44"/>
  <c r="U163" i="44"/>
  <c r="R163" i="44"/>
  <c r="L163" i="44"/>
  <c r="H163" i="44"/>
  <c r="U162" i="44"/>
  <c r="R162" i="44"/>
  <c r="L162" i="44"/>
  <c r="H162" i="44"/>
  <c r="U161" i="44"/>
  <c r="R161" i="44"/>
  <c r="L161" i="44"/>
  <c r="H161" i="44"/>
  <c r="V161" i="44"/>
  <c r="X161" i="44" s="1"/>
  <c r="U160" i="44"/>
  <c r="R160" i="44"/>
  <c r="L160" i="44"/>
  <c r="H160" i="44"/>
  <c r="U159" i="44"/>
  <c r="R159" i="44"/>
  <c r="L159" i="44"/>
  <c r="H159" i="44"/>
  <c r="U158" i="44"/>
  <c r="R158" i="44"/>
  <c r="L158" i="44"/>
  <c r="H158" i="44"/>
  <c r="R157" i="44"/>
  <c r="L157" i="44"/>
  <c r="U156" i="44"/>
  <c r="R156" i="44"/>
  <c r="L156" i="44"/>
  <c r="H156" i="44"/>
  <c r="U155" i="44"/>
  <c r="R155" i="44"/>
  <c r="L155" i="44"/>
  <c r="H155" i="44"/>
  <c r="V155" i="44"/>
  <c r="X155" i="44" s="1"/>
  <c r="U154" i="44"/>
  <c r="R154" i="44"/>
  <c r="L154" i="44"/>
  <c r="H154" i="44"/>
  <c r="U153" i="44"/>
  <c r="R153" i="44"/>
  <c r="L153" i="44"/>
  <c r="H153" i="44"/>
  <c r="U152" i="44"/>
  <c r="R152" i="44"/>
  <c r="L152" i="44"/>
  <c r="H152" i="44"/>
  <c r="U151" i="44"/>
  <c r="R151" i="44"/>
  <c r="L151" i="44"/>
  <c r="H151" i="44"/>
  <c r="V151" i="44"/>
  <c r="X151" i="44" s="1"/>
  <c r="U150" i="44"/>
  <c r="R150" i="44"/>
  <c r="L150" i="44"/>
  <c r="H150" i="44"/>
  <c r="U149" i="44"/>
  <c r="R149" i="44"/>
  <c r="L149" i="44"/>
  <c r="H149" i="44"/>
  <c r="U148" i="44"/>
  <c r="R148" i="44"/>
  <c r="L148" i="44"/>
  <c r="H148" i="44"/>
  <c r="U147" i="44"/>
  <c r="R147" i="44"/>
  <c r="L147" i="44"/>
  <c r="H147" i="44"/>
  <c r="V147" i="44"/>
  <c r="X147" i="44" s="1"/>
  <c r="U146" i="44"/>
  <c r="R146" i="44"/>
  <c r="L146" i="44"/>
  <c r="H146" i="44"/>
  <c r="U145" i="44"/>
  <c r="R145" i="44"/>
  <c r="L145" i="44"/>
  <c r="H145" i="44"/>
  <c r="U144" i="44"/>
  <c r="R144" i="44"/>
  <c r="L144" i="44"/>
  <c r="H144" i="44"/>
  <c r="U143" i="44"/>
  <c r="R143" i="44"/>
  <c r="L143" i="44"/>
  <c r="H143" i="44"/>
  <c r="V143" i="44"/>
  <c r="X143" i="44" s="1"/>
  <c r="U142" i="44"/>
  <c r="R142" i="44"/>
  <c r="L142" i="44"/>
  <c r="H142" i="44"/>
  <c r="R141" i="44"/>
  <c r="L141" i="44"/>
  <c r="U140" i="44"/>
  <c r="R140" i="44"/>
  <c r="L140" i="44"/>
  <c r="H140" i="44"/>
  <c r="U139" i="44"/>
  <c r="R139" i="44"/>
  <c r="L139" i="44"/>
  <c r="H139" i="44"/>
  <c r="U138" i="44"/>
  <c r="R138" i="44"/>
  <c r="L138" i="44"/>
  <c r="H138" i="44"/>
  <c r="U137" i="44"/>
  <c r="R137" i="44"/>
  <c r="L137" i="44"/>
  <c r="H137" i="44"/>
  <c r="V137" i="44"/>
  <c r="X137" i="44" s="1"/>
  <c r="U136" i="44"/>
  <c r="R136" i="44"/>
  <c r="L136" i="44"/>
  <c r="H136" i="44"/>
  <c r="U135" i="44"/>
  <c r="R135" i="44"/>
  <c r="L135" i="44"/>
  <c r="H135" i="44"/>
  <c r="U134" i="44"/>
  <c r="R134" i="44"/>
  <c r="L134" i="44"/>
  <c r="H134" i="44"/>
  <c r="U133" i="44"/>
  <c r="R133" i="44"/>
  <c r="L133" i="44"/>
  <c r="H133" i="44"/>
  <c r="V133" i="44"/>
  <c r="X133" i="44" s="1"/>
  <c r="R132" i="44"/>
  <c r="L132" i="44"/>
  <c r="U131" i="44"/>
  <c r="R131" i="44"/>
  <c r="L131" i="44"/>
  <c r="H131" i="44"/>
  <c r="U130" i="44"/>
  <c r="R130" i="44"/>
  <c r="L130" i="44"/>
  <c r="H130" i="44"/>
  <c r="U129" i="44"/>
  <c r="R129" i="44"/>
  <c r="L129" i="44"/>
  <c r="H129" i="44"/>
  <c r="V129" i="44"/>
  <c r="X129" i="44" s="1"/>
  <c r="U128" i="44"/>
  <c r="R128" i="44"/>
  <c r="L128" i="44"/>
  <c r="H128" i="44"/>
  <c r="U127" i="44"/>
  <c r="R127" i="44"/>
  <c r="L127" i="44"/>
  <c r="H127" i="44"/>
  <c r="U126" i="44"/>
  <c r="R126" i="44"/>
  <c r="L126" i="44"/>
  <c r="H126" i="44"/>
  <c r="U125" i="44"/>
  <c r="R125" i="44"/>
  <c r="L125" i="44"/>
  <c r="H125" i="44"/>
  <c r="V125" i="44"/>
  <c r="X125" i="44" s="1"/>
  <c r="U124" i="44"/>
  <c r="R124" i="44"/>
  <c r="L124" i="44"/>
  <c r="H124" i="44"/>
  <c r="U123" i="44"/>
  <c r="R123" i="44"/>
  <c r="L123" i="44"/>
  <c r="H123" i="44"/>
  <c r="U122" i="44"/>
  <c r="R122" i="44"/>
  <c r="L122" i="44"/>
  <c r="H122" i="44"/>
  <c r="U121" i="44"/>
  <c r="R121" i="44"/>
  <c r="L121" i="44"/>
  <c r="H121" i="44"/>
  <c r="V121" i="44" s="1"/>
  <c r="X121" i="44" s="1"/>
  <c r="U120" i="44"/>
  <c r="R120" i="44"/>
  <c r="L120" i="44"/>
  <c r="H120" i="44"/>
  <c r="U119" i="44"/>
  <c r="R119" i="44"/>
  <c r="L119" i="44"/>
  <c r="H119" i="44"/>
  <c r="R118" i="44"/>
  <c r="L118" i="44"/>
  <c r="U117" i="44"/>
  <c r="R117" i="44"/>
  <c r="L117" i="44"/>
  <c r="H117" i="44"/>
  <c r="V117" i="44"/>
  <c r="X117" i="44" s="1"/>
  <c r="U116" i="44"/>
  <c r="R116" i="44"/>
  <c r="L116" i="44"/>
  <c r="H116" i="44"/>
  <c r="U115" i="44"/>
  <c r="R115" i="44"/>
  <c r="L115" i="44"/>
  <c r="H115" i="44"/>
  <c r="U114" i="44"/>
  <c r="R114" i="44"/>
  <c r="L114" i="44"/>
  <c r="H114" i="44"/>
  <c r="U113" i="44"/>
  <c r="R113" i="44"/>
  <c r="L113" i="44"/>
  <c r="H113" i="44"/>
  <c r="V113" i="44"/>
  <c r="X113" i="44" s="1"/>
  <c r="U112" i="44"/>
  <c r="R112" i="44"/>
  <c r="L112" i="44"/>
  <c r="H112" i="44"/>
  <c r="U111" i="44"/>
  <c r="R111" i="44"/>
  <c r="L111" i="44"/>
  <c r="H111" i="44"/>
  <c r="U110" i="44"/>
  <c r="R110" i="44"/>
  <c r="L110" i="44"/>
  <c r="H110" i="44"/>
  <c r="U109" i="44"/>
  <c r="R109" i="44"/>
  <c r="L109" i="44"/>
  <c r="H109" i="44"/>
  <c r="U108" i="44"/>
  <c r="R108" i="44"/>
  <c r="L108" i="44"/>
  <c r="H108" i="44"/>
  <c r="R107" i="44"/>
  <c r="L107" i="44"/>
  <c r="U106" i="44"/>
  <c r="R106" i="44"/>
  <c r="L106" i="44"/>
  <c r="H106" i="44"/>
  <c r="U105" i="44"/>
  <c r="R105" i="44"/>
  <c r="L105" i="44"/>
  <c r="H105" i="44"/>
  <c r="U104" i="44"/>
  <c r="R104" i="44"/>
  <c r="L104" i="44"/>
  <c r="H104" i="44"/>
  <c r="U103" i="44"/>
  <c r="R103" i="44"/>
  <c r="L103" i="44"/>
  <c r="H103" i="44"/>
  <c r="U102" i="44"/>
  <c r="R102" i="44"/>
  <c r="L102" i="44"/>
  <c r="H102" i="44"/>
  <c r="U101" i="44"/>
  <c r="R101" i="44"/>
  <c r="L101" i="44"/>
  <c r="H101" i="44"/>
  <c r="U100" i="44"/>
  <c r="R100" i="44"/>
  <c r="L100" i="44"/>
  <c r="H100" i="44"/>
  <c r="U99" i="44"/>
  <c r="R99" i="44"/>
  <c r="L99" i="44"/>
  <c r="H99" i="44"/>
  <c r="U98" i="44"/>
  <c r="R98" i="44"/>
  <c r="L98" i="44"/>
  <c r="H98" i="44"/>
  <c r="U97" i="44"/>
  <c r="R97" i="44"/>
  <c r="L97" i="44"/>
  <c r="H97" i="44"/>
  <c r="U96" i="44"/>
  <c r="R96" i="44"/>
  <c r="L96" i="44"/>
  <c r="H96" i="44"/>
  <c r="U95" i="44"/>
  <c r="R95" i="44"/>
  <c r="L95" i="44"/>
  <c r="H95" i="44"/>
  <c r="U94" i="44"/>
  <c r="R94" i="44"/>
  <c r="L94" i="44"/>
  <c r="H94" i="44"/>
  <c r="U93" i="44"/>
  <c r="R93" i="44"/>
  <c r="L93" i="44"/>
  <c r="H93" i="44"/>
  <c r="U92" i="44"/>
  <c r="R92" i="44"/>
  <c r="L92" i="44"/>
  <c r="H92" i="44"/>
  <c r="U91" i="44"/>
  <c r="R91" i="44"/>
  <c r="L91" i="44"/>
  <c r="H91" i="44"/>
  <c r="U90" i="44"/>
  <c r="R90" i="44"/>
  <c r="L90" i="44"/>
  <c r="H90" i="44"/>
  <c r="U89" i="44"/>
  <c r="R89" i="44"/>
  <c r="L89" i="44"/>
  <c r="H89" i="44"/>
  <c r="R88" i="44"/>
  <c r="L88" i="44"/>
  <c r="U87" i="44"/>
  <c r="R87" i="44"/>
  <c r="L87" i="44"/>
  <c r="H87" i="44"/>
  <c r="U86" i="44"/>
  <c r="R86" i="44"/>
  <c r="L86" i="44"/>
  <c r="H86" i="44"/>
  <c r="U85" i="44"/>
  <c r="R85" i="44"/>
  <c r="L85" i="44"/>
  <c r="H85" i="44"/>
  <c r="U84" i="44"/>
  <c r="R84" i="44"/>
  <c r="L84" i="44"/>
  <c r="H84" i="44"/>
  <c r="U83" i="44"/>
  <c r="R83" i="44"/>
  <c r="L83" i="44"/>
  <c r="H83" i="44"/>
  <c r="U82" i="44"/>
  <c r="R82" i="44"/>
  <c r="L82" i="44"/>
  <c r="H82" i="44"/>
  <c r="U81" i="44"/>
  <c r="R81" i="44"/>
  <c r="L81" i="44"/>
  <c r="H81" i="44"/>
  <c r="U80" i="44"/>
  <c r="R80" i="44"/>
  <c r="L80" i="44"/>
  <c r="H80" i="44"/>
  <c r="U79" i="44"/>
  <c r="R79" i="44"/>
  <c r="L79" i="44"/>
  <c r="H79" i="44"/>
  <c r="U78" i="44"/>
  <c r="R78" i="44"/>
  <c r="L78" i="44"/>
  <c r="H78" i="44"/>
  <c r="U77" i="44"/>
  <c r="R77" i="44"/>
  <c r="L77" i="44"/>
  <c r="H77" i="44"/>
  <c r="U76" i="44"/>
  <c r="R76" i="44"/>
  <c r="L76" i="44"/>
  <c r="H76" i="44"/>
  <c r="U75" i="44"/>
  <c r="R75" i="44"/>
  <c r="L75" i="44"/>
  <c r="H75" i="44"/>
  <c r="U74" i="44"/>
  <c r="R74" i="44"/>
  <c r="L74" i="44"/>
  <c r="H74" i="44"/>
  <c r="R73" i="44"/>
  <c r="L73" i="44"/>
  <c r="U72" i="44"/>
  <c r="R72" i="44"/>
  <c r="L72" i="44"/>
  <c r="H72" i="44"/>
  <c r="U71" i="44"/>
  <c r="R71" i="44"/>
  <c r="L71" i="44"/>
  <c r="H71" i="44"/>
  <c r="U70" i="44"/>
  <c r="R70" i="44"/>
  <c r="L70" i="44"/>
  <c r="H70" i="44"/>
  <c r="U69" i="44"/>
  <c r="R69" i="44"/>
  <c r="L69" i="44"/>
  <c r="H69" i="44"/>
  <c r="U68" i="44"/>
  <c r="R68" i="44"/>
  <c r="L68" i="44"/>
  <c r="H68" i="44"/>
  <c r="R67" i="44"/>
  <c r="L67" i="44"/>
  <c r="U66" i="44"/>
  <c r="R66" i="44"/>
  <c r="L66" i="44"/>
  <c r="H66" i="44"/>
  <c r="U65" i="44"/>
  <c r="R65" i="44"/>
  <c r="L65" i="44"/>
  <c r="H65" i="44"/>
  <c r="R64" i="44"/>
  <c r="L64" i="44"/>
  <c r="U63" i="44"/>
  <c r="R63" i="44"/>
  <c r="L63" i="44"/>
  <c r="H63" i="44"/>
  <c r="R62" i="44"/>
  <c r="L62" i="44"/>
  <c r="U61" i="44"/>
  <c r="R61" i="44"/>
  <c r="L61" i="44"/>
  <c r="H61" i="44"/>
  <c r="V61" i="44"/>
  <c r="X61" i="44" s="1"/>
  <c r="U60" i="44"/>
  <c r="R60" i="44"/>
  <c r="L60" i="44"/>
  <c r="H60" i="44"/>
  <c r="U59" i="44"/>
  <c r="R59" i="44"/>
  <c r="L59" i="44"/>
  <c r="H59" i="44"/>
  <c r="U58" i="44"/>
  <c r="R58" i="44"/>
  <c r="L58" i="44"/>
  <c r="H58" i="44"/>
  <c r="U57" i="44"/>
  <c r="R57" i="44"/>
  <c r="L57" i="44"/>
  <c r="H57" i="44"/>
  <c r="U56" i="44"/>
  <c r="R56" i="44"/>
  <c r="L56" i="44"/>
  <c r="H56" i="44"/>
  <c r="U55" i="44"/>
  <c r="R55" i="44"/>
  <c r="L55" i="44"/>
  <c r="H55" i="44"/>
  <c r="V55" i="44"/>
  <c r="X55" i="44" s="1"/>
  <c r="U54" i="44"/>
  <c r="R54" i="44"/>
  <c r="L54" i="44"/>
  <c r="H54" i="44"/>
  <c r="R53" i="44"/>
  <c r="L53" i="44"/>
  <c r="U52" i="44"/>
  <c r="R52" i="44"/>
  <c r="L52" i="44"/>
  <c r="H52" i="44"/>
  <c r="U51" i="44"/>
  <c r="R51" i="44"/>
  <c r="L51" i="44"/>
  <c r="H51" i="44"/>
  <c r="U50" i="44"/>
  <c r="R50" i="44"/>
  <c r="L50" i="44"/>
  <c r="H50" i="44"/>
  <c r="U49" i="44"/>
  <c r="R49" i="44"/>
  <c r="L49" i="44"/>
  <c r="H49" i="44"/>
  <c r="V49" i="44" s="1"/>
  <c r="X49" i="44" s="1"/>
  <c r="U48" i="44"/>
  <c r="R48" i="44"/>
  <c r="L48" i="44"/>
  <c r="H48" i="44"/>
  <c r="U47" i="44"/>
  <c r="R47" i="44"/>
  <c r="L47" i="44"/>
  <c r="H47" i="44"/>
  <c r="U46" i="44"/>
  <c r="R46" i="44"/>
  <c r="L46" i="44"/>
  <c r="H46" i="44"/>
  <c r="U45" i="44"/>
  <c r="R45" i="44"/>
  <c r="L45" i="44"/>
  <c r="H45" i="44"/>
  <c r="U44" i="44"/>
  <c r="R44" i="44"/>
  <c r="L44" i="44"/>
  <c r="H44" i="44"/>
  <c r="U43" i="44"/>
  <c r="R43" i="44"/>
  <c r="L43" i="44"/>
  <c r="H43" i="44"/>
  <c r="U42" i="44"/>
  <c r="R42" i="44"/>
  <c r="L42" i="44"/>
  <c r="H42" i="44"/>
  <c r="U41" i="44"/>
  <c r="R41" i="44"/>
  <c r="L41" i="44"/>
  <c r="H41" i="44"/>
  <c r="U40" i="44"/>
  <c r="R40" i="44"/>
  <c r="L40" i="44"/>
  <c r="H40" i="44"/>
  <c r="U39" i="44"/>
  <c r="R39" i="44"/>
  <c r="L39" i="44"/>
  <c r="H39" i="44"/>
  <c r="U38" i="44"/>
  <c r="R38" i="44"/>
  <c r="L38" i="44"/>
  <c r="H38" i="44"/>
  <c r="U37" i="44"/>
  <c r="R37" i="44"/>
  <c r="L37" i="44"/>
  <c r="H37" i="44"/>
  <c r="U36" i="44"/>
  <c r="R36" i="44"/>
  <c r="L36" i="44"/>
  <c r="H36" i="44"/>
  <c r="U35" i="44"/>
  <c r="R35" i="44"/>
  <c r="L35" i="44"/>
  <c r="H35" i="44"/>
  <c r="U34" i="44"/>
  <c r="R34" i="44"/>
  <c r="L34" i="44"/>
  <c r="H34" i="44"/>
  <c r="U33" i="44"/>
  <c r="R33" i="44"/>
  <c r="L33" i="44"/>
  <c r="H33" i="44"/>
  <c r="U32" i="44"/>
  <c r="R32" i="44"/>
  <c r="L32" i="44"/>
  <c r="H32" i="44"/>
  <c r="U31" i="44"/>
  <c r="R31" i="44"/>
  <c r="L31" i="44"/>
  <c r="H31" i="44"/>
  <c r="U30" i="44"/>
  <c r="R30" i="44"/>
  <c r="L30" i="44"/>
  <c r="H30" i="44"/>
  <c r="U29" i="44"/>
  <c r="R29" i="44"/>
  <c r="L29" i="44"/>
  <c r="H29" i="44"/>
  <c r="U28" i="44"/>
  <c r="R28" i="44"/>
  <c r="L28" i="44"/>
  <c r="H28" i="44"/>
  <c r="U27" i="44"/>
  <c r="R27" i="44"/>
  <c r="L27" i="44"/>
  <c r="H27" i="44"/>
  <c r="V27" i="44"/>
  <c r="X27" i="44" s="1"/>
  <c r="U26" i="44"/>
  <c r="R26" i="44"/>
  <c r="L26" i="44"/>
  <c r="H26" i="44"/>
  <c r="U25" i="44"/>
  <c r="R25" i="44"/>
  <c r="L25" i="44"/>
  <c r="H25" i="44"/>
  <c r="V25" i="44" s="1"/>
  <c r="X25" i="44" s="1"/>
  <c r="U24" i="44"/>
  <c r="R24" i="44"/>
  <c r="L24" i="44"/>
  <c r="H24" i="44"/>
  <c r="U23" i="44"/>
  <c r="R23" i="44"/>
  <c r="L23" i="44"/>
  <c r="H23" i="44"/>
  <c r="U22" i="44"/>
  <c r="R22" i="44"/>
  <c r="L22" i="44"/>
  <c r="H22" i="44"/>
  <c r="U21" i="44"/>
  <c r="R21" i="44"/>
  <c r="L21" i="44"/>
  <c r="H21" i="44"/>
  <c r="U20" i="44"/>
  <c r="R20" i="44"/>
  <c r="L20" i="44"/>
  <c r="H20" i="44"/>
  <c r="U19" i="44"/>
  <c r="R19" i="44"/>
  <c r="L19" i="44"/>
  <c r="H19" i="44"/>
  <c r="V19" i="44"/>
  <c r="X19" i="44" s="1"/>
  <c r="U18" i="44"/>
  <c r="R18" i="44"/>
  <c r="L18" i="44"/>
  <c r="H18" i="44"/>
  <c r="U17" i="44"/>
  <c r="R17" i="44"/>
  <c r="L17" i="44"/>
  <c r="H17" i="44"/>
  <c r="V17" i="44" s="1"/>
  <c r="X17" i="44" s="1"/>
  <c r="U16" i="44"/>
  <c r="R16" i="44"/>
  <c r="L16" i="44"/>
  <c r="H16" i="44"/>
  <c r="V16" i="44" s="1"/>
  <c r="X16" i="44" s="1"/>
  <c r="U15" i="44"/>
  <c r="R15" i="44"/>
  <c r="L15" i="44"/>
  <c r="H15" i="44"/>
  <c r="U14" i="44"/>
  <c r="R14" i="44"/>
  <c r="L14" i="44"/>
  <c r="H14" i="44"/>
  <c r="V14" i="44" s="1"/>
  <c r="X14" i="44" s="1"/>
  <c r="U13" i="44"/>
  <c r="R13" i="44"/>
  <c r="L13" i="44"/>
  <c r="H13" i="44"/>
  <c r="U12" i="44"/>
  <c r="R12" i="44"/>
  <c r="L12" i="44"/>
  <c r="H12" i="44"/>
  <c r="V12" i="44" s="1"/>
  <c r="X12" i="44" s="1"/>
  <c r="U11" i="44"/>
  <c r="R11" i="44"/>
  <c r="L11" i="44"/>
  <c r="H11" i="44"/>
  <c r="U10" i="44"/>
  <c r="R10" i="44"/>
  <c r="L10" i="44"/>
  <c r="H10" i="44"/>
  <c r="U9" i="44"/>
  <c r="R9" i="44"/>
  <c r="L9" i="44"/>
  <c r="H9" i="44"/>
  <c r="D200" i="44"/>
  <c r="V33" i="44" l="1"/>
  <c r="X33" i="44" s="1"/>
  <c r="V179" i="44"/>
  <c r="X179" i="44" s="1"/>
  <c r="V180" i="45"/>
  <c r="X180" i="45" s="1"/>
  <c r="V184" i="45"/>
  <c r="X184" i="45" s="1"/>
  <c r="V186" i="45"/>
  <c r="X186" i="45" s="1"/>
  <c r="V188" i="45"/>
  <c r="X188" i="45" s="1"/>
  <c r="V190" i="45"/>
  <c r="X190" i="45" s="1"/>
  <c r="X200" i="46"/>
  <c r="V37" i="45"/>
  <c r="X37" i="45" s="1"/>
  <c r="V35" i="45"/>
  <c r="X35" i="45" s="1"/>
  <c r="V33" i="45"/>
  <c r="X33" i="45" s="1"/>
  <c r="V31" i="45"/>
  <c r="X31" i="45" s="1"/>
  <c r="V29" i="45"/>
  <c r="X29" i="45" s="1"/>
  <c r="V57" i="45"/>
  <c r="X57" i="45" s="1"/>
  <c r="V87" i="45"/>
  <c r="X87" i="45" s="1"/>
  <c r="V75" i="45"/>
  <c r="X75" i="45" s="1"/>
  <c r="V49" i="45"/>
  <c r="X49" i="45" s="1"/>
  <c r="V43" i="45"/>
  <c r="X43" i="45" s="1"/>
  <c r="V192" i="45"/>
  <c r="X192" i="45" s="1"/>
  <c r="V194" i="45"/>
  <c r="X194" i="45" s="1"/>
  <c r="V185" i="45"/>
  <c r="X185" i="45" s="1"/>
  <c r="V187" i="45"/>
  <c r="X187" i="45" s="1"/>
  <c r="V189" i="45"/>
  <c r="X189" i="45" s="1"/>
  <c r="V191" i="45"/>
  <c r="X191" i="45" s="1"/>
  <c r="V193" i="45"/>
  <c r="X193" i="45" s="1"/>
  <c r="V195" i="45"/>
  <c r="X195" i="45" s="1"/>
  <c r="V197" i="45"/>
  <c r="X197" i="45" s="1"/>
  <c r="R200" i="45"/>
  <c r="V21" i="45"/>
  <c r="X21" i="45" s="1"/>
  <c r="V23" i="45"/>
  <c r="X23" i="45" s="1"/>
  <c r="V27" i="45"/>
  <c r="X27" i="45" s="1"/>
  <c r="V196" i="45"/>
  <c r="X196" i="45" s="1"/>
  <c r="V25" i="45"/>
  <c r="X25" i="45" s="1"/>
  <c r="V9" i="45"/>
  <c r="X9" i="45" s="1"/>
  <c r="V11" i="45"/>
  <c r="X11" i="45" s="1"/>
  <c r="V13" i="45"/>
  <c r="X13" i="45" s="1"/>
  <c r="V15" i="45"/>
  <c r="X15" i="45" s="1"/>
  <c r="V17" i="45"/>
  <c r="X17" i="45" s="1"/>
  <c r="V19" i="45"/>
  <c r="X19" i="45" s="1"/>
  <c r="V63" i="45"/>
  <c r="X63" i="45" s="1"/>
  <c r="V65" i="45"/>
  <c r="X65" i="45" s="1"/>
  <c r="V69" i="45"/>
  <c r="X69" i="45" s="1"/>
  <c r="V71" i="45"/>
  <c r="X71" i="45" s="1"/>
  <c r="V97" i="45"/>
  <c r="X97" i="45" s="1"/>
  <c r="V101" i="45"/>
  <c r="X101" i="45" s="1"/>
  <c r="V103" i="45"/>
  <c r="X103" i="45" s="1"/>
  <c r="V105" i="45"/>
  <c r="X105" i="45" s="1"/>
  <c r="V109" i="45"/>
  <c r="X109" i="45" s="1"/>
  <c r="V111" i="45"/>
  <c r="X111" i="45" s="1"/>
  <c r="V10" i="45"/>
  <c r="X10" i="45" s="1"/>
  <c r="V12" i="45"/>
  <c r="X12" i="45" s="1"/>
  <c r="V14" i="45"/>
  <c r="X14" i="45" s="1"/>
  <c r="V16" i="45"/>
  <c r="X16" i="45" s="1"/>
  <c r="V18" i="45"/>
  <c r="X18" i="45" s="1"/>
  <c r="V20" i="45"/>
  <c r="X20" i="45" s="1"/>
  <c r="V22" i="45"/>
  <c r="X22" i="45" s="1"/>
  <c r="V24" i="45"/>
  <c r="X24" i="45" s="1"/>
  <c r="V26" i="45"/>
  <c r="X26" i="45" s="1"/>
  <c r="V28" i="45"/>
  <c r="X28" i="45" s="1"/>
  <c r="V30" i="45"/>
  <c r="X30" i="45" s="1"/>
  <c r="V32" i="45"/>
  <c r="X32" i="45" s="1"/>
  <c r="V34" i="45"/>
  <c r="X34" i="45" s="1"/>
  <c r="V36" i="45"/>
  <c r="X36" i="45" s="1"/>
  <c r="V38" i="45"/>
  <c r="X38" i="45" s="1"/>
  <c r="V40" i="45"/>
  <c r="X40" i="45" s="1"/>
  <c r="V42" i="45"/>
  <c r="X42" i="45" s="1"/>
  <c r="V44" i="45"/>
  <c r="X44" i="45" s="1"/>
  <c r="V46" i="45"/>
  <c r="X46" i="45" s="1"/>
  <c r="V48" i="45"/>
  <c r="X48" i="45" s="1"/>
  <c r="V50" i="45"/>
  <c r="X50" i="45" s="1"/>
  <c r="V52" i="45"/>
  <c r="X52" i="45" s="1"/>
  <c r="V54" i="45"/>
  <c r="X54" i="45" s="1"/>
  <c r="V56" i="45"/>
  <c r="X56" i="45" s="1"/>
  <c r="V58" i="45"/>
  <c r="X58" i="45" s="1"/>
  <c r="V60" i="45"/>
  <c r="X60" i="45" s="1"/>
  <c r="V66" i="45"/>
  <c r="X66" i="45" s="1"/>
  <c r="V68" i="45"/>
  <c r="X68" i="45" s="1"/>
  <c r="V70" i="45"/>
  <c r="X70" i="45" s="1"/>
  <c r="V72" i="45"/>
  <c r="X72" i="45" s="1"/>
  <c r="V74" i="45"/>
  <c r="X74" i="45" s="1"/>
  <c r="V76" i="45"/>
  <c r="X76" i="45" s="1"/>
  <c r="V78" i="45"/>
  <c r="X78" i="45" s="1"/>
  <c r="V80" i="45"/>
  <c r="X80" i="45" s="1"/>
  <c r="V82" i="45"/>
  <c r="X82" i="45" s="1"/>
  <c r="V84" i="45"/>
  <c r="X84" i="45" s="1"/>
  <c r="V86" i="45"/>
  <c r="X86" i="45" s="1"/>
  <c r="V90" i="45"/>
  <c r="X90" i="45" s="1"/>
  <c r="V92" i="45"/>
  <c r="X92" i="45" s="1"/>
  <c r="V94" i="45"/>
  <c r="X94" i="45" s="1"/>
  <c r="V96" i="45"/>
  <c r="X96" i="45" s="1"/>
  <c r="V98" i="45"/>
  <c r="X98" i="45" s="1"/>
  <c r="V100" i="45"/>
  <c r="X100" i="45" s="1"/>
  <c r="V102" i="45"/>
  <c r="X102" i="45" s="1"/>
  <c r="V104" i="45"/>
  <c r="X104" i="45" s="1"/>
  <c r="V106" i="45"/>
  <c r="X106" i="45" s="1"/>
  <c r="V108" i="45"/>
  <c r="X108" i="45" s="1"/>
  <c r="V112" i="45"/>
  <c r="X112" i="45" s="1"/>
  <c r="V114" i="45"/>
  <c r="X114" i="45" s="1"/>
  <c r="V116" i="45"/>
  <c r="X116" i="45" s="1"/>
  <c r="V120" i="45"/>
  <c r="X120" i="45" s="1"/>
  <c r="V122" i="45"/>
  <c r="X122" i="45" s="1"/>
  <c r="V124" i="45"/>
  <c r="X124" i="45" s="1"/>
  <c r="V126" i="45"/>
  <c r="X126" i="45" s="1"/>
  <c r="V128" i="45"/>
  <c r="X128" i="45" s="1"/>
  <c r="V130" i="45"/>
  <c r="X130" i="45" s="1"/>
  <c r="V134" i="45"/>
  <c r="X134" i="45" s="1"/>
  <c r="V136" i="45"/>
  <c r="X136" i="45" s="1"/>
  <c r="V138" i="45"/>
  <c r="X138" i="45" s="1"/>
  <c r="V140" i="45"/>
  <c r="X140" i="45" s="1"/>
  <c r="V142" i="45"/>
  <c r="X142" i="45" s="1"/>
  <c r="V144" i="45"/>
  <c r="X144" i="45" s="1"/>
  <c r="V146" i="45"/>
  <c r="X146" i="45" s="1"/>
  <c r="V148" i="45"/>
  <c r="X148" i="45" s="1"/>
  <c r="V150" i="45"/>
  <c r="X150" i="45" s="1"/>
  <c r="V152" i="45"/>
  <c r="X152" i="45" s="1"/>
  <c r="V154" i="45"/>
  <c r="X154" i="45" s="1"/>
  <c r="V156" i="45"/>
  <c r="X156" i="45" s="1"/>
  <c r="V158" i="45"/>
  <c r="X158" i="45" s="1"/>
  <c r="V160" i="45"/>
  <c r="X160" i="45" s="1"/>
  <c r="V162" i="45"/>
  <c r="X162" i="45" s="1"/>
  <c r="V164" i="45"/>
  <c r="X164" i="45" s="1"/>
  <c r="V166" i="45"/>
  <c r="X166" i="45" s="1"/>
  <c r="V168" i="45"/>
  <c r="X168" i="45" s="1"/>
  <c r="V170" i="45"/>
  <c r="X170" i="45" s="1"/>
  <c r="V172" i="45"/>
  <c r="X172" i="45" s="1"/>
  <c r="V176" i="45"/>
  <c r="X176" i="45" s="1"/>
  <c r="V182" i="45"/>
  <c r="X182" i="45" s="1"/>
  <c r="D200" i="45"/>
  <c r="V110" i="45"/>
  <c r="X110" i="45" s="1"/>
  <c r="V188" i="44"/>
  <c r="X188" i="44" s="1"/>
  <c r="V185" i="44"/>
  <c r="X185" i="44" s="1"/>
  <c r="V181" i="44"/>
  <c r="X181" i="44" s="1"/>
  <c r="V57" i="44"/>
  <c r="X57" i="44" s="1"/>
  <c r="V51" i="44"/>
  <c r="X51" i="44" s="1"/>
  <c r="V47" i="44"/>
  <c r="X47" i="44" s="1"/>
  <c r="V43" i="44"/>
  <c r="X43" i="44" s="1"/>
  <c r="V41" i="44"/>
  <c r="X41" i="44" s="1"/>
  <c r="V39" i="44"/>
  <c r="X39" i="44" s="1"/>
  <c r="V37" i="44"/>
  <c r="X37" i="44" s="1"/>
  <c r="V35" i="44"/>
  <c r="X35" i="44" s="1"/>
  <c r="V31" i="44"/>
  <c r="X31" i="44" s="1"/>
  <c r="V29" i="44"/>
  <c r="X29" i="44" s="1"/>
  <c r="V22" i="44"/>
  <c r="X22" i="44" s="1"/>
  <c r="V21" i="44"/>
  <c r="X21" i="44" s="1"/>
  <c r="V20" i="44"/>
  <c r="X20" i="44" s="1"/>
  <c r="V18" i="44"/>
  <c r="X18" i="44" s="1"/>
  <c r="V15" i="44"/>
  <c r="X15" i="44" s="1"/>
  <c r="V11" i="44"/>
  <c r="X11" i="44" s="1"/>
  <c r="V123" i="44"/>
  <c r="X123" i="44" s="1"/>
  <c r="V10" i="44"/>
  <c r="X10" i="44" s="1"/>
  <c r="V195" i="44"/>
  <c r="X195" i="44" s="1"/>
  <c r="V197" i="44"/>
  <c r="X197" i="44" s="1"/>
  <c r="V63" i="44"/>
  <c r="X63" i="44" s="1"/>
  <c r="V196" i="44"/>
  <c r="X196" i="44" s="1"/>
  <c r="V69" i="44"/>
  <c r="X69" i="44" s="1"/>
  <c r="V71" i="44"/>
  <c r="X71" i="44" s="1"/>
  <c r="V75" i="44"/>
  <c r="X75" i="44" s="1"/>
  <c r="V77" i="44"/>
  <c r="X77" i="44" s="1"/>
  <c r="V79" i="44"/>
  <c r="X79" i="44" s="1"/>
  <c r="V81" i="44"/>
  <c r="X81" i="44" s="1"/>
  <c r="V83" i="44"/>
  <c r="X83" i="44" s="1"/>
  <c r="V85" i="44"/>
  <c r="X85" i="44" s="1"/>
  <c r="V87" i="44"/>
  <c r="X87" i="44" s="1"/>
  <c r="V89" i="44"/>
  <c r="X89" i="44" s="1"/>
  <c r="V91" i="44"/>
  <c r="X91" i="44" s="1"/>
  <c r="V93" i="44"/>
  <c r="X93" i="44" s="1"/>
  <c r="V95" i="44"/>
  <c r="X95" i="44" s="1"/>
  <c r="V97" i="44"/>
  <c r="X97" i="44" s="1"/>
  <c r="V99" i="44"/>
  <c r="X99" i="44" s="1"/>
  <c r="V101" i="44"/>
  <c r="X101" i="44" s="1"/>
  <c r="V103" i="44"/>
  <c r="X103" i="44" s="1"/>
  <c r="V105" i="44"/>
  <c r="X105" i="44" s="1"/>
  <c r="V109" i="44"/>
  <c r="X109" i="44" s="1"/>
  <c r="V24" i="44"/>
  <c r="X24" i="44" s="1"/>
  <c r="V26" i="44"/>
  <c r="X26" i="44" s="1"/>
  <c r="V28" i="44"/>
  <c r="X28" i="44" s="1"/>
  <c r="V30" i="44"/>
  <c r="X30" i="44" s="1"/>
  <c r="V32" i="44"/>
  <c r="X32" i="44" s="1"/>
  <c r="V34" i="44"/>
  <c r="X34" i="44" s="1"/>
  <c r="V36" i="44"/>
  <c r="X36" i="44" s="1"/>
  <c r="V38" i="44"/>
  <c r="X38" i="44" s="1"/>
  <c r="V40" i="44"/>
  <c r="X40" i="44" s="1"/>
  <c r="V42" i="44"/>
  <c r="X42" i="44" s="1"/>
  <c r="V44" i="44"/>
  <c r="X44" i="44" s="1"/>
  <c r="V46" i="44"/>
  <c r="X46" i="44" s="1"/>
  <c r="V48" i="44"/>
  <c r="X48" i="44" s="1"/>
  <c r="V50" i="44"/>
  <c r="X50" i="44" s="1"/>
  <c r="V52" i="44"/>
  <c r="X52" i="44" s="1"/>
  <c r="V54" i="44"/>
  <c r="X54" i="44" s="1"/>
  <c r="V56" i="44"/>
  <c r="X56" i="44" s="1"/>
  <c r="V58" i="44"/>
  <c r="X58" i="44" s="1"/>
  <c r="V60" i="44"/>
  <c r="X60" i="44" s="1"/>
  <c r="V66" i="44"/>
  <c r="X66" i="44" s="1"/>
  <c r="V68" i="44"/>
  <c r="X68" i="44" s="1"/>
  <c r="V70" i="44"/>
  <c r="X70" i="44" s="1"/>
  <c r="V72" i="44"/>
  <c r="X72" i="44" s="1"/>
  <c r="V74" i="44"/>
  <c r="X74" i="44" s="1"/>
  <c r="V76" i="44"/>
  <c r="X76" i="44" s="1"/>
  <c r="V78" i="44"/>
  <c r="X78" i="44" s="1"/>
  <c r="V80" i="44"/>
  <c r="X80" i="44" s="1"/>
  <c r="V82" i="44"/>
  <c r="X82" i="44" s="1"/>
  <c r="V84" i="44"/>
  <c r="X84" i="44" s="1"/>
  <c r="V86" i="44"/>
  <c r="X86" i="44" s="1"/>
  <c r="V90" i="44"/>
  <c r="X90" i="44" s="1"/>
  <c r="V92" i="44"/>
  <c r="X92" i="44" s="1"/>
  <c r="V94" i="44"/>
  <c r="X94" i="44" s="1"/>
  <c r="V96" i="44"/>
  <c r="X96" i="44" s="1"/>
  <c r="V98" i="44"/>
  <c r="X98" i="44" s="1"/>
  <c r="V100" i="44"/>
  <c r="X100" i="44" s="1"/>
  <c r="V102" i="44"/>
  <c r="X102" i="44" s="1"/>
  <c r="V104" i="44"/>
  <c r="X104" i="44" s="1"/>
  <c r="V106" i="44"/>
  <c r="X106" i="44" s="1"/>
  <c r="V108" i="44"/>
  <c r="X108" i="44" s="1"/>
  <c r="V110" i="44"/>
  <c r="X110" i="44" s="1"/>
  <c r="V112" i="44"/>
  <c r="X112" i="44" s="1"/>
  <c r="V114" i="44"/>
  <c r="X114" i="44" s="1"/>
  <c r="V116" i="44"/>
  <c r="X116" i="44" s="1"/>
  <c r="V120" i="44"/>
  <c r="X120" i="44" s="1"/>
  <c r="V122" i="44"/>
  <c r="X122" i="44" s="1"/>
  <c r="V124" i="44"/>
  <c r="X124" i="44" s="1"/>
  <c r="V126" i="44"/>
  <c r="X126" i="44" s="1"/>
  <c r="V128" i="44"/>
  <c r="X128" i="44" s="1"/>
  <c r="V130" i="44"/>
  <c r="X130" i="44" s="1"/>
  <c r="V134" i="44"/>
  <c r="X134" i="44" s="1"/>
  <c r="V136" i="44"/>
  <c r="X136" i="44" s="1"/>
  <c r="V138" i="44"/>
  <c r="X138" i="44" s="1"/>
  <c r="V140" i="44"/>
  <c r="X140" i="44" s="1"/>
  <c r="V142" i="44"/>
  <c r="X142" i="44" s="1"/>
  <c r="V144" i="44"/>
  <c r="X144" i="44" s="1"/>
  <c r="V146" i="44"/>
  <c r="X146" i="44" s="1"/>
  <c r="V148" i="44"/>
  <c r="X148" i="44" s="1"/>
  <c r="V150" i="44"/>
  <c r="X150" i="44" s="1"/>
  <c r="V152" i="44"/>
  <c r="X152" i="44" s="1"/>
  <c r="V154" i="44"/>
  <c r="X154" i="44" s="1"/>
  <c r="V156" i="44"/>
  <c r="X156" i="44" s="1"/>
  <c r="V158" i="44"/>
  <c r="X158" i="44" s="1"/>
  <c r="V160" i="44"/>
  <c r="X160" i="44" s="1"/>
  <c r="V162" i="44"/>
  <c r="X162" i="44" s="1"/>
  <c r="V164" i="44"/>
  <c r="X164" i="44" s="1"/>
  <c r="V166" i="44"/>
  <c r="X166" i="44" s="1"/>
  <c r="V168" i="44"/>
  <c r="X168" i="44" s="1"/>
  <c r="V170" i="44"/>
  <c r="X170" i="44" s="1"/>
  <c r="V172" i="44"/>
  <c r="X172" i="44" s="1"/>
  <c r="V174" i="44"/>
  <c r="X174" i="44" s="1"/>
  <c r="V176" i="44"/>
  <c r="X176" i="44" s="1"/>
  <c r="V178" i="44"/>
  <c r="X178" i="44" s="1"/>
  <c r="V180" i="44"/>
  <c r="X180" i="44" s="1"/>
  <c r="V182" i="44"/>
  <c r="X182" i="44" s="1"/>
  <c r="V184" i="44"/>
  <c r="X184" i="44" s="1"/>
  <c r="V186" i="44"/>
  <c r="X186" i="44" s="1"/>
  <c r="V190" i="44"/>
  <c r="X190" i="44" s="1"/>
  <c r="R200" i="44"/>
  <c r="V9" i="44"/>
  <c r="X9" i="44" s="1"/>
  <c r="V111" i="44"/>
  <c r="X111" i="44" s="1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N102" i="43"/>
  <c r="N103" i="43"/>
  <c r="N104" i="43"/>
  <c r="N105" i="43"/>
  <c r="N106" i="43"/>
  <c r="N107" i="43"/>
  <c r="N108" i="43"/>
  <c r="N109" i="43"/>
  <c r="N110" i="43"/>
  <c r="N111" i="43"/>
  <c r="N112" i="43"/>
  <c r="N113" i="43"/>
  <c r="N114" i="43"/>
  <c r="N115" i="43"/>
  <c r="N116" i="43"/>
  <c r="N117" i="43"/>
  <c r="N118" i="43"/>
  <c r="N119" i="43"/>
  <c r="N120" i="43"/>
  <c r="N121" i="43"/>
  <c r="N122" i="43"/>
  <c r="N123" i="43"/>
  <c r="N124" i="43"/>
  <c r="N125" i="43"/>
  <c r="N126" i="43"/>
  <c r="N127" i="43"/>
  <c r="N128" i="43"/>
  <c r="N129" i="43"/>
  <c r="N130" i="43"/>
  <c r="N131" i="43"/>
  <c r="N132" i="43"/>
  <c r="N133" i="43"/>
  <c r="N134" i="43"/>
  <c r="N135" i="43"/>
  <c r="N136" i="43"/>
  <c r="N137" i="43"/>
  <c r="N138" i="43"/>
  <c r="N139" i="43"/>
  <c r="N140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M102" i="43"/>
  <c r="M103" i="43"/>
  <c r="M104" i="43"/>
  <c r="M105" i="43"/>
  <c r="M106" i="43"/>
  <c r="M107" i="43"/>
  <c r="M108" i="43"/>
  <c r="M109" i="43"/>
  <c r="M110" i="43"/>
  <c r="M111" i="43"/>
  <c r="M112" i="43"/>
  <c r="M113" i="43"/>
  <c r="M114" i="43"/>
  <c r="M115" i="43"/>
  <c r="M116" i="43"/>
  <c r="M117" i="43"/>
  <c r="M118" i="43"/>
  <c r="M119" i="43"/>
  <c r="M120" i="43"/>
  <c r="M121" i="43"/>
  <c r="M122" i="43"/>
  <c r="M123" i="43"/>
  <c r="M124" i="43"/>
  <c r="M125" i="43"/>
  <c r="M126" i="43"/>
  <c r="M127" i="43"/>
  <c r="M128" i="43"/>
  <c r="M129" i="43"/>
  <c r="M130" i="43"/>
  <c r="M131" i="43"/>
  <c r="M132" i="43"/>
  <c r="M133" i="43"/>
  <c r="M134" i="43"/>
  <c r="M135" i="43"/>
  <c r="M136" i="43"/>
  <c r="M137" i="43"/>
  <c r="M138" i="43"/>
  <c r="M139" i="43"/>
  <c r="M140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L102" i="43"/>
  <c r="L103" i="43"/>
  <c r="L104" i="43"/>
  <c r="L105" i="43"/>
  <c r="L106" i="43"/>
  <c r="L107" i="43"/>
  <c r="L108" i="43"/>
  <c r="L109" i="43"/>
  <c r="L110" i="43"/>
  <c r="L111" i="43"/>
  <c r="L112" i="43"/>
  <c r="L113" i="43"/>
  <c r="L114" i="43"/>
  <c r="L115" i="43"/>
  <c r="L116" i="43"/>
  <c r="L117" i="43"/>
  <c r="L118" i="43"/>
  <c r="L119" i="43"/>
  <c r="L120" i="43"/>
  <c r="L121" i="43"/>
  <c r="L122" i="43"/>
  <c r="L123" i="43"/>
  <c r="L124" i="43"/>
  <c r="L125" i="43"/>
  <c r="L126" i="43"/>
  <c r="L127" i="43"/>
  <c r="L128" i="43"/>
  <c r="L129" i="43"/>
  <c r="L130" i="43"/>
  <c r="L131" i="43"/>
  <c r="L132" i="43"/>
  <c r="L133" i="43"/>
  <c r="L134" i="43"/>
  <c r="L135" i="43"/>
  <c r="L136" i="43"/>
  <c r="L137" i="43"/>
  <c r="L138" i="43"/>
  <c r="L139" i="43"/>
  <c r="L140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K102" i="43"/>
  <c r="K103" i="43"/>
  <c r="K104" i="43"/>
  <c r="K105" i="43"/>
  <c r="K106" i="43"/>
  <c r="K107" i="43"/>
  <c r="K108" i="43"/>
  <c r="K109" i="43"/>
  <c r="K110" i="43"/>
  <c r="K111" i="43"/>
  <c r="K112" i="43"/>
  <c r="K113" i="43"/>
  <c r="K114" i="43"/>
  <c r="K115" i="43"/>
  <c r="K116" i="43"/>
  <c r="K117" i="43"/>
  <c r="K118" i="43"/>
  <c r="K119" i="43"/>
  <c r="K120" i="43"/>
  <c r="K121" i="43"/>
  <c r="K122" i="43"/>
  <c r="K123" i="43"/>
  <c r="K124" i="43"/>
  <c r="K125" i="43"/>
  <c r="K126" i="43"/>
  <c r="K127" i="43"/>
  <c r="K128" i="43"/>
  <c r="K129" i="43"/>
  <c r="K130" i="43"/>
  <c r="K131" i="43"/>
  <c r="K132" i="43"/>
  <c r="K133" i="43"/>
  <c r="K134" i="43"/>
  <c r="K135" i="43"/>
  <c r="K136" i="43"/>
  <c r="K137" i="43"/>
  <c r="K138" i="43"/>
  <c r="K139" i="43"/>
  <c r="K140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J102" i="43"/>
  <c r="J103" i="43"/>
  <c r="J104" i="43"/>
  <c r="J105" i="43"/>
  <c r="J106" i="43"/>
  <c r="J107" i="43"/>
  <c r="J108" i="43"/>
  <c r="J109" i="43"/>
  <c r="J110" i="43"/>
  <c r="J111" i="43"/>
  <c r="J112" i="43"/>
  <c r="J113" i="43"/>
  <c r="J114" i="43"/>
  <c r="J115" i="43"/>
  <c r="J116" i="43"/>
  <c r="J117" i="43"/>
  <c r="J118" i="43"/>
  <c r="J119" i="43"/>
  <c r="J120" i="43"/>
  <c r="J121" i="43"/>
  <c r="J122" i="43"/>
  <c r="J123" i="43"/>
  <c r="J124" i="43"/>
  <c r="J125" i="43"/>
  <c r="J126" i="43"/>
  <c r="J127" i="43"/>
  <c r="J128" i="43"/>
  <c r="J129" i="43"/>
  <c r="J130" i="43"/>
  <c r="J131" i="43"/>
  <c r="J132" i="43"/>
  <c r="J133" i="43"/>
  <c r="J134" i="43"/>
  <c r="J135" i="43"/>
  <c r="J136" i="43"/>
  <c r="J137" i="43"/>
  <c r="J138" i="43"/>
  <c r="J139" i="43"/>
  <c r="J140" i="43"/>
  <c r="I9" i="43"/>
  <c r="I10" i="43"/>
  <c r="I11" i="43"/>
  <c r="I12" i="43"/>
  <c r="I13" i="43"/>
  <c r="I14" i="43"/>
  <c r="I15" i="43"/>
  <c r="I16" i="43"/>
  <c r="I17" i="43"/>
  <c r="I18" i="43"/>
  <c r="I19" i="43"/>
  <c r="I20" i="43"/>
  <c r="I21" i="43"/>
  <c r="I22" i="43"/>
  <c r="I23" i="43"/>
  <c r="I24" i="43"/>
  <c r="I25" i="43"/>
  <c r="I26" i="43"/>
  <c r="I27" i="43"/>
  <c r="I28" i="43"/>
  <c r="I29" i="43"/>
  <c r="I30" i="43"/>
  <c r="I31" i="43"/>
  <c r="I32" i="43"/>
  <c r="I33" i="43"/>
  <c r="I34" i="43"/>
  <c r="I35" i="43"/>
  <c r="I36" i="43"/>
  <c r="I37" i="43"/>
  <c r="I38" i="43"/>
  <c r="I39" i="43"/>
  <c r="I40" i="43"/>
  <c r="I41" i="43"/>
  <c r="I42" i="43"/>
  <c r="I43" i="43"/>
  <c r="I44" i="43"/>
  <c r="I45" i="43"/>
  <c r="I46" i="43"/>
  <c r="I47" i="43"/>
  <c r="I48" i="43"/>
  <c r="I49" i="43"/>
  <c r="I50" i="43"/>
  <c r="I51" i="43"/>
  <c r="I52" i="43"/>
  <c r="I53" i="43"/>
  <c r="I54" i="43"/>
  <c r="I55" i="43"/>
  <c r="I56" i="43"/>
  <c r="I57" i="43"/>
  <c r="I58" i="43"/>
  <c r="I59" i="43"/>
  <c r="I60" i="43"/>
  <c r="I62" i="43"/>
  <c r="I63" i="43"/>
  <c r="I64" i="43"/>
  <c r="I65" i="43"/>
  <c r="I66" i="43"/>
  <c r="I67" i="43"/>
  <c r="I68" i="43"/>
  <c r="I69" i="43"/>
  <c r="I70" i="43"/>
  <c r="I71" i="43"/>
  <c r="I72" i="43"/>
  <c r="I73" i="43"/>
  <c r="I74" i="43"/>
  <c r="I75" i="43"/>
  <c r="I76" i="43"/>
  <c r="I77" i="43"/>
  <c r="I78" i="43"/>
  <c r="I79" i="43"/>
  <c r="I80" i="43"/>
  <c r="I81" i="43"/>
  <c r="I82" i="43"/>
  <c r="I83" i="43"/>
  <c r="I84" i="43"/>
  <c r="I85" i="43"/>
  <c r="I86" i="43"/>
  <c r="I87" i="43"/>
  <c r="I88" i="43"/>
  <c r="I89" i="43"/>
  <c r="I90" i="43"/>
  <c r="I91" i="43"/>
  <c r="I92" i="43"/>
  <c r="I93" i="43"/>
  <c r="I94" i="43"/>
  <c r="I95" i="43"/>
  <c r="I96" i="43"/>
  <c r="I97" i="43"/>
  <c r="I98" i="43"/>
  <c r="I99" i="43"/>
  <c r="I100" i="43"/>
  <c r="I101" i="43"/>
  <c r="I102" i="43"/>
  <c r="I103" i="43"/>
  <c r="I104" i="43"/>
  <c r="I105" i="43"/>
  <c r="I106" i="43"/>
  <c r="I107" i="43"/>
  <c r="I108" i="43"/>
  <c r="I109" i="43"/>
  <c r="I110" i="43"/>
  <c r="I111" i="43"/>
  <c r="I112" i="43"/>
  <c r="I113" i="43"/>
  <c r="I114" i="43"/>
  <c r="I115" i="43"/>
  <c r="I116" i="43"/>
  <c r="I117" i="43"/>
  <c r="I118" i="43"/>
  <c r="I119" i="43"/>
  <c r="I120" i="43"/>
  <c r="I121" i="43"/>
  <c r="I122" i="43"/>
  <c r="I123" i="43"/>
  <c r="I124" i="43"/>
  <c r="I125" i="43"/>
  <c r="I126" i="43"/>
  <c r="I127" i="43"/>
  <c r="I128" i="43"/>
  <c r="I129" i="43"/>
  <c r="I130" i="43"/>
  <c r="I131" i="43"/>
  <c r="I132" i="43"/>
  <c r="I133" i="43"/>
  <c r="I134" i="43"/>
  <c r="I135" i="43"/>
  <c r="I136" i="43"/>
  <c r="I137" i="43"/>
  <c r="I138" i="43"/>
  <c r="I139" i="43"/>
  <c r="I140" i="43"/>
  <c r="H9" i="43"/>
  <c r="H10" i="43"/>
  <c r="H11" i="43"/>
  <c r="H12" i="43"/>
  <c r="H13" i="43"/>
  <c r="H14" i="43"/>
  <c r="H15" i="43"/>
  <c r="H16" i="43"/>
  <c r="H17" i="43"/>
  <c r="H18" i="43"/>
  <c r="H19" i="43"/>
  <c r="H20" i="43"/>
  <c r="H21" i="43"/>
  <c r="H22" i="43"/>
  <c r="H23" i="43"/>
  <c r="H24" i="43"/>
  <c r="H25" i="43"/>
  <c r="H26" i="43"/>
  <c r="H27" i="43"/>
  <c r="H28" i="43"/>
  <c r="H29" i="43"/>
  <c r="H30" i="43"/>
  <c r="H31" i="43"/>
  <c r="H32" i="43"/>
  <c r="H33" i="43"/>
  <c r="H34" i="43"/>
  <c r="H35" i="43"/>
  <c r="H36" i="43"/>
  <c r="H37" i="43"/>
  <c r="H38" i="43"/>
  <c r="H39" i="43"/>
  <c r="H40" i="43"/>
  <c r="H41" i="43"/>
  <c r="H42" i="43"/>
  <c r="H43" i="43"/>
  <c r="H44" i="43"/>
  <c r="H45" i="43"/>
  <c r="H46" i="43"/>
  <c r="H47" i="43"/>
  <c r="H48" i="43"/>
  <c r="H49" i="43"/>
  <c r="H50" i="43"/>
  <c r="H51" i="43"/>
  <c r="H52" i="43"/>
  <c r="H53" i="43"/>
  <c r="H54" i="43"/>
  <c r="H55" i="43"/>
  <c r="H56" i="43"/>
  <c r="H57" i="43"/>
  <c r="H58" i="43"/>
  <c r="H59" i="43"/>
  <c r="H60" i="43"/>
  <c r="H62" i="43"/>
  <c r="H63" i="43"/>
  <c r="H64" i="43"/>
  <c r="H65" i="43"/>
  <c r="H66" i="43"/>
  <c r="H67" i="43"/>
  <c r="H68" i="43"/>
  <c r="H69" i="43"/>
  <c r="H70" i="43"/>
  <c r="H71" i="43"/>
  <c r="H72" i="43"/>
  <c r="H73" i="43"/>
  <c r="H74" i="43"/>
  <c r="H75" i="43"/>
  <c r="H76" i="43"/>
  <c r="H77" i="43"/>
  <c r="H78" i="43"/>
  <c r="H79" i="43"/>
  <c r="H80" i="43"/>
  <c r="H81" i="43"/>
  <c r="H82" i="43"/>
  <c r="H83" i="43"/>
  <c r="H84" i="43"/>
  <c r="H85" i="43"/>
  <c r="H86" i="43"/>
  <c r="H87" i="43"/>
  <c r="H88" i="43"/>
  <c r="H89" i="43"/>
  <c r="H90" i="43"/>
  <c r="H91" i="43"/>
  <c r="H92" i="43"/>
  <c r="H93" i="43"/>
  <c r="H94" i="43"/>
  <c r="H95" i="43"/>
  <c r="H96" i="43"/>
  <c r="H97" i="43"/>
  <c r="H98" i="43"/>
  <c r="H99" i="43"/>
  <c r="H100" i="43"/>
  <c r="H101" i="43"/>
  <c r="H102" i="43"/>
  <c r="H103" i="43"/>
  <c r="H104" i="43"/>
  <c r="H105" i="43"/>
  <c r="H106" i="43"/>
  <c r="H107" i="43"/>
  <c r="H108" i="43"/>
  <c r="H109" i="43"/>
  <c r="H110" i="43"/>
  <c r="H111" i="43"/>
  <c r="H112" i="43"/>
  <c r="H113" i="43"/>
  <c r="H114" i="43"/>
  <c r="H115" i="43"/>
  <c r="H116" i="43"/>
  <c r="H117" i="43"/>
  <c r="H118" i="43"/>
  <c r="H119" i="43"/>
  <c r="H120" i="43"/>
  <c r="H121" i="43"/>
  <c r="H122" i="43"/>
  <c r="H123" i="43"/>
  <c r="H124" i="43"/>
  <c r="H125" i="43"/>
  <c r="H126" i="43"/>
  <c r="H127" i="43"/>
  <c r="H128" i="43"/>
  <c r="H129" i="43"/>
  <c r="H130" i="43"/>
  <c r="H131" i="43"/>
  <c r="H132" i="43"/>
  <c r="H133" i="43"/>
  <c r="H134" i="43"/>
  <c r="H135" i="43"/>
  <c r="H136" i="43"/>
  <c r="H137" i="43"/>
  <c r="H138" i="43"/>
  <c r="H139" i="43"/>
  <c r="H140" i="43"/>
  <c r="G9" i="43"/>
  <c r="G10" i="43"/>
  <c r="G11" i="43"/>
  <c r="G12" i="43"/>
  <c r="G13" i="43"/>
  <c r="G14" i="43"/>
  <c r="G15" i="43"/>
  <c r="G16" i="43"/>
  <c r="G17" i="43"/>
  <c r="G18" i="43"/>
  <c r="G19" i="43"/>
  <c r="G20" i="43"/>
  <c r="G21" i="43"/>
  <c r="G22" i="43"/>
  <c r="G23" i="43"/>
  <c r="G24" i="43"/>
  <c r="G25" i="43"/>
  <c r="G26" i="43"/>
  <c r="G27" i="43"/>
  <c r="G28" i="43"/>
  <c r="G29" i="43"/>
  <c r="G30" i="43"/>
  <c r="G31" i="43"/>
  <c r="G32" i="43"/>
  <c r="G33" i="43"/>
  <c r="G34" i="43"/>
  <c r="G35" i="43"/>
  <c r="G36" i="43"/>
  <c r="G37" i="43"/>
  <c r="G38" i="43"/>
  <c r="G39" i="43"/>
  <c r="G40" i="43"/>
  <c r="G41" i="43"/>
  <c r="G42" i="43"/>
  <c r="G43" i="43"/>
  <c r="G44" i="43"/>
  <c r="G45" i="43"/>
  <c r="G46" i="43"/>
  <c r="G47" i="43"/>
  <c r="G48" i="43"/>
  <c r="G49" i="43"/>
  <c r="G50" i="43"/>
  <c r="G51" i="43"/>
  <c r="G52" i="43"/>
  <c r="G53" i="43"/>
  <c r="G54" i="43"/>
  <c r="G55" i="43"/>
  <c r="G56" i="43"/>
  <c r="G57" i="43"/>
  <c r="G58" i="43"/>
  <c r="G59" i="43"/>
  <c r="G60" i="43"/>
  <c r="G62" i="43"/>
  <c r="G63" i="43"/>
  <c r="G64" i="43"/>
  <c r="G65" i="43"/>
  <c r="G66" i="43"/>
  <c r="G67" i="43"/>
  <c r="G68" i="43"/>
  <c r="G69" i="43"/>
  <c r="G70" i="43"/>
  <c r="G71" i="43"/>
  <c r="G72" i="43"/>
  <c r="G73" i="43"/>
  <c r="G74" i="43"/>
  <c r="G75" i="43"/>
  <c r="G76" i="43"/>
  <c r="G77" i="43"/>
  <c r="G78" i="43"/>
  <c r="G79" i="43"/>
  <c r="G80" i="43"/>
  <c r="G81" i="43"/>
  <c r="G82" i="43"/>
  <c r="G83" i="43"/>
  <c r="G84" i="43"/>
  <c r="G85" i="43"/>
  <c r="G86" i="43"/>
  <c r="G87" i="43"/>
  <c r="G88" i="43"/>
  <c r="G89" i="43"/>
  <c r="G90" i="43"/>
  <c r="G91" i="43"/>
  <c r="G92" i="43"/>
  <c r="G93" i="43"/>
  <c r="G94" i="43"/>
  <c r="G95" i="43"/>
  <c r="G96" i="43"/>
  <c r="G97" i="43"/>
  <c r="G98" i="43"/>
  <c r="G99" i="43"/>
  <c r="G100" i="43"/>
  <c r="G101" i="43"/>
  <c r="G102" i="43"/>
  <c r="G103" i="43"/>
  <c r="G104" i="43"/>
  <c r="G105" i="43"/>
  <c r="G106" i="43"/>
  <c r="G107" i="43"/>
  <c r="G108" i="43"/>
  <c r="G109" i="43"/>
  <c r="G110" i="43"/>
  <c r="G111" i="43"/>
  <c r="G112" i="43"/>
  <c r="G113" i="43"/>
  <c r="G114" i="43"/>
  <c r="G115" i="43"/>
  <c r="G116" i="43"/>
  <c r="G117" i="43"/>
  <c r="G118" i="43"/>
  <c r="G119" i="43"/>
  <c r="G120" i="43"/>
  <c r="G121" i="43"/>
  <c r="G122" i="43"/>
  <c r="G123" i="43"/>
  <c r="G124" i="43"/>
  <c r="G125" i="43"/>
  <c r="G126" i="43"/>
  <c r="G127" i="43"/>
  <c r="G128" i="43"/>
  <c r="G129" i="43"/>
  <c r="G130" i="43"/>
  <c r="G131" i="43"/>
  <c r="G132" i="43"/>
  <c r="G133" i="43"/>
  <c r="G134" i="43"/>
  <c r="G135" i="43"/>
  <c r="G136" i="43"/>
  <c r="G137" i="43"/>
  <c r="G138" i="43"/>
  <c r="G139" i="43"/>
  <c r="G140" i="43"/>
  <c r="F9" i="43"/>
  <c r="F10" i="43"/>
  <c r="F11" i="43"/>
  <c r="F12" i="43"/>
  <c r="F13" i="43"/>
  <c r="F14" i="43"/>
  <c r="F15" i="43"/>
  <c r="F16" i="43"/>
  <c r="F17" i="43"/>
  <c r="F18" i="43"/>
  <c r="F19" i="43"/>
  <c r="F20" i="43"/>
  <c r="F21" i="43"/>
  <c r="F22" i="43"/>
  <c r="F23" i="43"/>
  <c r="F24" i="43"/>
  <c r="F25" i="43"/>
  <c r="F26" i="43"/>
  <c r="F27" i="43"/>
  <c r="F28" i="43"/>
  <c r="F29" i="43"/>
  <c r="F30" i="43"/>
  <c r="F31" i="43"/>
  <c r="F32" i="43"/>
  <c r="F33" i="43"/>
  <c r="F34" i="43"/>
  <c r="F35" i="43"/>
  <c r="F36" i="43"/>
  <c r="F37" i="43"/>
  <c r="F38" i="43"/>
  <c r="F39" i="43"/>
  <c r="F40" i="43"/>
  <c r="F41" i="43"/>
  <c r="F42" i="43"/>
  <c r="F43" i="43"/>
  <c r="F44" i="43"/>
  <c r="F45" i="43"/>
  <c r="F46" i="43"/>
  <c r="F47" i="43"/>
  <c r="F48" i="43"/>
  <c r="F49" i="43"/>
  <c r="F50" i="43"/>
  <c r="F51" i="43"/>
  <c r="F52" i="43"/>
  <c r="F53" i="43"/>
  <c r="F54" i="43"/>
  <c r="F55" i="43"/>
  <c r="F56" i="43"/>
  <c r="F57" i="43"/>
  <c r="F58" i="43"/>
  <c r="F59" i="43"/>
  <c r="F60" i="43"/>
  <c r="F62" i="43"/>
  <c r="F63" i="43"/>
  <c r="F64" i="43"/>
  <c r="F65" i="43"/>
  <c r="F66" i="43"/>
  <c r="F67" i="43"/>
  <c r="F68" i="43"/>
  <c r="F69" i="43"/>
  <c r="F70" i="43"/>
  <c r="F71" i="43"/>
  <c r="F72" i="43"/>
  <c r="F73" i="43"/>
  <c r="F74" i="43"/>
  <c r="F75" i="43"/>
  <c r="F76" i="43"/>
  <c r="F77" i="43"/>
  <c r="F78" i="43"/>
  <c r="F79" i="43"/>
  <c r="F80" i="43"/>
  <c r="F81" i="43"/>
  <c r="F82" i="43"/>
  <c r="F83" i="43"/>
  <c r="F84" i="43"/>
  <c r="F85" i="43"/>
  <c r="F86" i="43"/>
  <c r="F87" i="43"/>
  <c r="F88" i="43"/>
  <c r="F89" i="43"/>
  <c r="F90" i="43"/>
  <c r="F91" i="43"/>
  <c r="F92" i="43"/>
  <c r="F93" i="43"/>
  <c r="F94" i="43"/>
  <c r="F95" i="43"/>
  <c r="F96" i="43"/>
  <c r="F97" i="43"/>
  <c r="F98" i="43"/>
  <c r="F99" i="43"/>
  <c r="F100" i="43"/>
  <c r="F101" i="43"/>
  <c r="F102" i="43"/>
  <c r="F103" i="43"/>
  <c r="F104" i="43"/>
  <c r="F105" i="43"/>
  <c r="F106" i="43"/>
  <c r="F107" i="43"/>
  <c r="F108" i="43"/>
  <c r="F109" i="43"/>
  <c r="F110" i="43"/>
  <c r="F111" i="43"/>
  <c r="F112" i="43"/>
  <c r="F113" i="43"/>
  <c r="F114" i="43"/>
  <c r="F115" i="43"/>
  <c r="F116" i="43"/>
  <c r="F117" i="43"/>
  <c r="F118" i="43"/>
  <c r="F119" i="43"/>
  <c r="F120" i="43"/>
  <c r="F121" i="43"/>
  <c r="F122" i="43"/>
  <c r="F123" i="43"/>
  <c r="F124" i="43"/>
  <c r="F125" i="43"/>
  <c r="F126" i="43"/>
  <c r="F127" i="43"/>
  <c r="F128" i="43"/>
  <c r="F129" i="43"/>
  <c r="F130" i="43"/>
  <c r="F131" i="43"/>
  <c r="F132" i="43"/>
  <c r="F133" i="43"/>
  <c r="F134" i="43"/>
  <c r="F135" i="43"/>
  <c r="F136" i="43"/>
  <c r="F137" i="43"/>
  <c r="F138" i="43"/>
  <c r="F139" i="43"/>
  <c r="F140" i="43"/>
  <c r="N8" i="43"/>
  <c r="N61" i="43" s="1"/>
  <c r="M8" i="43"/>
  <c r="M61" i="43" s="1"/>
  <c r="L8" i="43"/>
  <c r="L61" i="43" s="1"/>
  <c r="K8" i="43"/>
  <c r="K61" i="43" s="1"/>
  <c r="J8" i="43"/>
  <c r="J61" i="43" s="1"/>
  <c r="I8" i="43"/>
  <c r="I61" i="43" s="1"/>
  <c r="H8" i="43"/>
  <c r="H61" i="43" s="1"/>
  <c r="G8" i="43"/>
  <c r="G61" i="43" s="1"/>
  <c r="F8" i="43"/>
  <c r="F61" i="43" s="1"/>
  <c r="E9" i="43"/>
  <c r="E10" i="43"/>
  <c r="E11" i="43"/>
  <c r="E12" i="43"/>
  <c r="E13" i="43"/>
  <c r="E14" i="43"/>
  <c r="E15" i="43"/>
  <c r="E16" i="43"/>
  <c r="E17" i="43"/>
  <c r="E18" i="43"/>
  <c r="E19" i="43"/>
  <c r="E20" i="43"/>
  <c r="E21" i="43"/>
  <c r="E22" i="43"/>
  <c r="E23" i="43"/>
  <c r="E24" i="43"/>
  <c r="E25" i="43"/>
  <c r="E26" i="43"/>
  <c r="E27" i="43"/>
  <c r="E28" i="43"/>
  <c r="E29" i="43"/>
  <c r="E30" i="43"/>
  <c r="E31" i="43"/>
  <c r="E32" i="43"/>
  <c r="E33" i="43"/>
  <c r="E34" i="43"/>
  <c r="E35" i="43"/>
  <c r="E36" i="43"/>
  <c r="E37" i="43"/>
  <c r="E38" i="43"/>
  <c r="E39" i="43"/>
  <c r="E40" i="43"/>
  <c r="E41" i="43"/>
  <c r="E42" i="43"/>
  <c r="E43" i="43"/>
  <c r="E44" i="43"/>
  <c r="E45" i="43"/>
  <c r="E46" i="43"/>
  <c r="E47" i="43"/>
  <c r="E48" i="43"/>
  <c r="E49" i="43"/>
  <c r="E50" i="43"/>
  <c r="E51" i="43"/>
  <c r="E52" i="43"/>
  <c r="E53" i="43"/>
  <c r="E54" i="43"/>
  <c r="E55" i="43"/>
  <c r="E56" i="43"/>
  <c r="E57" i="43"/>
  <c r="E58" i="43"/>
  <c r="E59" i="43"/>
  <c r="E60" i="43"/>
  <c r="E62" i="43"/>
  <c r="E63" i="43"/>
  <c r="E64" i="43"/>
  <c r="E65" i="43"/>
  <c r="E66" i="43"/>
  <c r="E67" i="43"/>
  <c r="E68" i="43"/>
  <c r="E69" i="43"/>
  <c r="E70" i="43"/>
  <c r="E71" i="43"/>
  <c r="E72" i="43"/>
  <c r="E73" i="43"/>
  <c r="E74" i="43"/>
  <c r="E75" i="43"/>
  <c r="E76" i="43"/>
  <c r="E77" i="43"/>
  <c r="E78" i="43"/>
  <c r="E79" i="43"/>
  <c r="E80" i="43"/>
  <c r="E81" i="43"/>
  <c r="E82" i="43"/>
  <c r="E83" i="43"/>
  <c r="E84" i="43"/>
  <c r="E85" i="43"/>
  <c r="E86" i="43"/>
  <c r="E87" i="43"/>
  <c r="E88" i="43"/>
  <c r="E89" i="43"/>
  <c r="E90" i="43"/>
  <c r="E91" i="43"/>
  <c r="E92" i="43"/>
  <c r="E93" i="43"/>
  <c r="E94" i="43"/>
  <c r="E95" i="43"/>
  <c r="E96" i="43"/>
  <c r="E97" i="43"/>
  <c r="E98" i="43"/>
  <c r="E99" i="43"/>
  <c r="E100" i="43"/>
  <c r="E101" i="43"/>
  <c r="E102" i="43"/>
  <c r="E103" i="43"/>
  <c r="E104" i="43"/>
  <c r="E105" i="43"/>
  <c r="E106" i="43"/>
  <c r="E107" i="43"/>
  <c r="E108" i="43"/>
  <c r="E109" i="43"/>
  <c r="E110" i="43"/>
  <c r="E111" i="43"/>
  <c r="E112" i="43"/>
  <c r="E113" i="43"/>
  <c r="E114" i="43"/>
  <c r="E115" i="43"/>
  <c r="E116" i="43"/>
  <c r="E117" i="43"/>
  <c r="E118" i="43"/>
  <c r="E119" i="43"/>
  <c r="E120" i="43"/>
  <c r="E121" i="43"/>
  <c r="E122" i="43"/>
  <c r="E123" i="43"/>
  <c r="E124" i="43"/>
  <c r="E125" i="43"/>
  <c r="E126" i="43"/>
  <c r="E127" i="43"/>
  <c r="E128" i="43"/>
  <c r="E129" i="43"/>
  <c r="E130" i="43"/>
  <c r="E131" i="43"/>
  <c r="E132" i="43"/>
  <c r="E133" i="43"/>
  <c r="E134" i="43"/>
  <c r="E135" i="43"/>
  <c r="E136" i="43"/>
  <c r="E137" i="43"/>
  <c r="E138" i="43"/>
  <c r="E139" i="43"/>
  <c r="E140" i="43"/>
  <c r="D62" i="43"/>
  <c r="AI62" i="43" s="1"/>
  <c r="D59" i="43"/>
  <c r="AI59" i="43" s="1"/>
  <c r="D60" i="43"/>
  <c r="AI60" i="43" s="1"/>
  <c r="D63" i="43"/>
  <c r="AI63" i="43" s="1"/>
  <c r="E8" i="43"/>
  <c r="E61" i="43" s="1"/>
  <c r="D9" i="43"/>
  <c r="AI9" i="43" s="1"/>
  <c r="D10" i="43"/>
  <c r="AI10" i="43" s="1"/>
  <c r="D11" i="43"/>
  <c r="AI11" i="43" s="1"/>
  <c r="D12" i="43"/>
  <c r="AI12" i="43" s="1"/>
  <c r="D13" i="43"/>
  <c r="AI13" i="43" s="1"/>
  <c r="D14" i="43"/>
  <c r="AI14" i="43" s="1"/>
  <c r="D15" i="43"/>
  <c r="AI15" i="43" s="1"/>
  <c r="D16" i="43"/>
  <c r="AI16" i="43" s="1"/>
  <c r="D17" i="43"/>
  <c r="AI17" i="43" s="1"/>
  <c r="D18" i="43"/>
  <c r="AI18" i="43" s="1"/>
  <c r="D19" i="43"/>
  <c r="AI19" i="43" s="1"/>
  <c r="D20" i="43"/>
  <c r="AI20" i="43" s="1"/>
  <c r="D21" i="43"/>
  <c r="AI21" i="43" s="1"/>
  <c r="D22" i="43"/>
  <c r="AI22" i="43" s="1"/>
  <c r="D23" i="43"/>
  <c r="AI23" i="43" s="1"/>
  <c r="D24" i="43"/>
  <c r="AI24" i="43" s="1"/>
  <c r="D25" i="43"/>
  <c r="AI25" i="43" s="1"/>
  <c r="D26" i="43"/>
  <c r="AI26" i="43" s="1"/>
  <c r="D27" i="43"/>
  <c r="AI27" i="43" s="1"/>
  <c r="D28" i="43"/>
  <c r="AI28" i="43" s="1"/>
  <c r="D29" i="43"/>
  <c r="AI29" i="43" s="1"/>
  <c r="D30" i="43"/>
  <c r="AI30" i="43" s="1"/>
  <c r="D31" i="43"/>
  <c r="AI31" i="43" s="1"/>
  <c r="D32" i="43"/>
  <c r="AI32" i="43" s="1"/>
  <c r="D33" i="43"/>
  <c r="AI33" i="43" s="1"/>
  <c r="D34" i="43"/>
  <c r="AI34" i="43" s="1"/>
  <c r="D35" i="43"/>
  <c r="AI35" i="43" s="1"/>
  <c r="D36" i="43"/>
  <c r="AI36" i="43" s="1"/>
  <c r="D37" i="43"/>
  <c r="AI37" i="43" s="1"/>
  <c r="D38" i="43"/>
  <c r="AI38" i="43" s="1"/>
  <c r="D39" i="43"/>
  <c r="AI39" i="43" s="1"/>
  <c r="D40" i="43"/>
  <c r="AI40" i="43" s="1"/>
  <c r="D41" i="43"/>
  <c r="AI41" i="43" s="1"/>
  <c r="D42" i="43"/>
  <c r="AI42" i="43" s="1"/>
  <c r="D43" i="43"/>
  <c r="AI43" i="43" s="1"/>
  <c r="D44" i="43"/>
  <c r="AI44" i="43" s="1"/>
  <c r="D45" i="43"/>
  <c r="AI45" i="43" s="1"/>
  <c r="D46" i="43"/>
  <c r="AI46" i="43" s="1"/>
  <c r="D47" i="43"/>
  <c r="AI47" i="43" s="1"/>
  <c r="D48" i="43"/>
  <c r="AI48" i="43" s="1"/>
  <c r="D49" i="43"/>
  <c r="AI49" i="43" s="1"/>
  <c r="D50" i="43"/>
  <c r="AI50" i="43" s="1"/>
  <c r="D51" i="43"/>
  <c r="AI51" i="43" s="1"/>
  <c r="D52" i="43"/>
  <c r="AI52" i="43" s="1"/>
  <c r="D53" i="43"/>
  <c r="AI53" i="43" s="1"/>
  <c r="D54" i="43"/>
  <c r="AI54" i="43" s="1"/>
  <c r="D55" i="43"/>
  <c r="AI55" i="43" s="1"/>
  <c r="D56" i="43"/>
  <c r="AI56" i="43" s="1"/>
  <c r="D57" i="43"/>
  <c r="AI57" i="43" s="1"/>
  <c r="D58" i="43"/>
  <c r="AI58" i="43" s="1"/>
  <c r="D64" i="43"/>
  <c r="AI64" i="43" s="1"/>
  <c r="D65" i="43"/>
  <c r="AI65" i="43" s="1"/>
  <c r="D66" i="43"/>
  <c r="AI66" i="43" s="1"/>
  <c r="D67" i="43"/>
  <c r="AI67" i="43" s="1"/>
  <c r="D68" i="43"/>
  <c r="AI68" i="43" s="1"/>
  <c r="D69" i="43"/>
  <c r="AI69" i="43" s="1"/>
  <c r="D70" i="43"/>
  <c r="AI70" i="43" s="1"/>
  <c r="D71" i="43"/>
  <c r="AI71" i="43" s="1"/>
  <c r="D72" i="43"/>
  <c r="AI72" i="43" s="1"/>
  <c r="D73" i="43"/>
  <c r="AI73" i="43" s="1"/>
  <c r="D74" i="43"/>
  <c r="AI74" i="43" s="1"/>
  <c r="D75" i="43"/>
  <c r="AI75" i="43" s="1"/>
  <c r="D76" i="43"/>
  <c r="AI76" i="43" s="1"/>
  <c r="D77" i="43"/>
  <c r="AI77" i="43" s="1"/>
  <c r="D78" i="43"/>
  <c r="AI78" i="43" s="1"/>
  <c r="D79" i="43"/>
  <c r="AI79" i="43" s="1"/>
  <c r="D80" i="43"/>
  <c r="AI80" i="43" s="1"/>
  <c r="D81" i="43"/>
  <c r="AI81" i="43" s="1"/>
  <c r="D82" i="43"/>
  <c r="AI82" i="43" s="1"/>
  <c r="D83" i="43"/>
  <c r="AI83" i="43" s="1"/>
  <c r="D84" i="43"/>
  <c r="AI84" i="43" s="1"/>
  <c r="D85" i="43"/>
  <c r="AI85" i="43" s="1"/>
  <c r="D86" i="43"/>
  <c r="AI86" i="43" s="1"/>
  <c r="D87" i="43"/>
  <c r="AI87" i="43" s="1"/>
  <c r="D88" i="43"/>
  <c r="AI88" i="43" s="1"/>
  <c r="D89" i="43"/>
  <c r="AI89" i="43" s="1"/>
  <c r="D90" i="43"/>
  <c r="AI90" i="43" s="1"/>
  <c r="D91" i="43"/>
  <c r="AI91" i="43" s="1"/>
  <c r="D92" i="43"/>
  <c r="AI92" i="43" s="1"/>
  <c r="D93" i="43"/>
  <c r="AI93" i="43" s="1"/>
  <c r="D94" i="43"/>
  <c r="AI94" i="43" s="1"/>
  <c r="D95" i="43"/>
  <c r="AI95" i="43" s="1"/>
  <c r="D96" i="43"/>
  <c r="AI96" i="43" s="1"/>
  <c r="D97" i="43"/>
  <c r="AI97" i="43" s="1"/>
  <c r="D98" i="43"/>
  <c r="AI98" i="43" s="1"/>
  <c r="D99" i="43"/>
  <c r="AI99" i="43" s="1"/>
  <c r="D100" i="43"/>
  <c r="AI100" i="43" s="1"/>
  <c r="D101" i="43"/>
  <c r="AI101" i="43" s="1"/>
  <c r="D102" i="43"/>
  <c r="AI102" i="43" s="1"/>
  <c r="D103" i="43"/>
  <c r="AI103" i="43" s="1"/>
  <c r="D104" i="43"/>
  <c r="AI104" i="43" s="1"/>
  <c r="D105" i="43"/>
  <c r="AI105" i="43" s="1"/>
  <c r="D106" i="43"/>
  <c r="AI106" i="43" s="1"/>
  <c r="D107" i="43"/>
  <c r="AI107" i="43" s="1"/>
  <c r="D108" i="43"/>
  <c r="AI108" i="43" s="1"/>
  <c r="D109" i="43"/>
  <c r="AI109" i="43" s="1"/>
  <c r="D110" i="43"/>
  <c r="AI110" i="43" s="1"/>
  <c r="D111" i="43"/>
  <c r="AI111" i="43" s="1"/>
  <c r="D112" i="43"/>
  <c r="AI112" i="43" s="1"/>
  <c r="D113" i="43"/>
  <c r="AI113" i="43" s="1"/>
  <c r="D114" i="43"/>
  <c r="AI114" i="43" s="1"/>
  <c r="D115" i="43"/>
  <c r="AI115" i="43" s="1"/>
  <c r="D116" i="43"/>
  <c r="AI116" i="43" s="1"/>
  <c r="D117" i="43"/>
  <c r="AI117" i="43" s="1"/>
  <c r="D118" i="43"/>
  <c r="AI118" i="43" s="1"/>
  <c r="D119" i="43"/>
  <c r="AI119" i="43" s="1"/>
  <c r="D120" i="43"/>
  <c r="AI120" i="43" s="1"/>
  <c r="D121" i="43"/>
  <c r="AI121" i="43" s="1"/>
  <c r="D122" i="43"/>
  <c r="AI122" i="43" s="1"/>
  <c r="D123" i="43"/>
  <c r="AI123" i="43" s="1"/>
  <c r="D124" i="43"/>
  <c r="AI124" i="43" s="1"/>
  <c r="D125" i="43"/>
  <c r="AI125" i="43" s="1"/>
  <c r="D126" i="43"/>
  <c r="AI126" i="43" s="1"/>
  <c r="D127" i="43"/>
  <c r="AI127" i="43" s="1"/>
  <c r="D128" i="43"/>
  <c r="AI128" i="43" s="1"/>
  <c r="D129" i="43"/>
  <c r="AI129" i="43" s="1"/>
  <c r="D130" i="43"/>
  <c r="AI130" i="43" s="1"/>
  <c r="D131" i="43"/>
  <c r="AI131" i="43" s="1"/>
  <c r="D132" i="43"/>
  <c r="AI132" i="43" s="1"/>
  <c r="D133" i="43"/>
  <c r="AI133" i="43" s="1"/>
  <c r="D134" i="43"/>
  <c r="AI134" i="43" s="1"/>
  <c r="D135" i="43"/>
  <c r="AI135" i="43" s="1"/>
  <c r="D136" i="43"/>
  <c r="AI136" i="43" s="1"/>
  <c r="D137" i="43"/>
  <c r="AI137" i="43" s="1"/>
  <c r="D138" i="43"/>
  <c r="AI138" i="43" s="1"/>
  <c r="D139" i="43"/>
  <c r="AI139" i="43" s="1"/>
  <c r="D140" i="43"/>
  <c r="AI140" i="43" s="1"/>
  <c r="D8" i="43"/>
  <c r="AI8" i="43" s="1"/>
  <c r="D61" i="43" l="1"/>
  <c r="AI61" i="43" s="1"/>
  <c r="X200" i="45"/>
  <c r="X200" i="44"/>
  <c r="D142" i="43"/>
  <c r="W142" i="43"/>
  <c r="S142" i="43"/>
  <c r="Q142" i="43"/>
  <c r="J142" i="43"/>
  <c r="I142" i="43"/>
  <c r="R142" i="43" l="1"/>
  <c r="H113" i="41"/>
  <c r="X142" i="43" l="1"/>
  <c r="D10" i="41"/>
  <c r="D11" i="41"/>
  <c r="D12" i="41"/>
  <c r="D13" i="41"/>
  <c r="D14" i="41"/>
  <c r="D15" i="41"/>
  <c r="D16" i="41"/>
  <c r="D17" i="41"/>
  <c r="D18" i="41"/>
  <c r="D19" i="41"/>
  <c r="D20" i="41"/>
  <c r="D21" i="41"/>
  <c r="D22" i="41"/>
  <c r="D23" i="41"/>
  <c r="D24" i="41"/>
  <c r="D25" i="41"/>
  <c r="D26" i="41"/>
  <c r="D27" i="41"/>
  <c r="D28" i="41"/>
  <c r="D29" i="41"/>
  <c r="D30" i="41"/>
  <c r="D31" i="41"/>
  <c r="D32" i="41"/>
  <c r="D33" i="41"/>
  <c r="D34" i="41"/>
  <c r="D35" i="41"/>
  <c r="D36" i="41"/>
  <c r="D37" i="41"/>
  <c r="D38" i="41"/>
  <c r="D39" i="41"/>
  <c r="D40" i="41"/>
  <c r="D41" i="41"/>
  <c r="D42" i="41"/>
  <c r="D43" i="41"/>
  <c r="D44" i="41"/>
  <c r="D45" i="41"/>
  <c r="D46" i="41"/>
  <c r="D47" i="41"/>
  <c r="D48" i="41"/>
  <c r="D49" i="41"/>
  <c r="D50" i="41"/>
  <c r="D51" i="41"/>
  <c r="D52" i="41"/>
  <c r="D53" i="41"/>
  <c r="D54" i="41"/>
  <c r="D55" i="41"/>
  <c r="D56" i="41"/>
  <c r="D57" i="41"/>
  <c r="D58" i="41"/>
  <c r="D59" i="41"/>
  <c r="D60" i="41"/>
  <c r="D61" i="41"/>
  <c r="D62" i="41"/>
  <c r="D63" i="41"/>
  <c r="D64" i="41"/>
  <c r="D65" i="41"/>
  <c r="D66" i="41"/>
  <c r="D67" i="41"/>
  <c r="D68" i="41"/>
  <c r="D69" i="41"/>
  <c r="D70" i="41"/>
  <c r="D71" i="41"/>
  <c r="D72" i="41"/>
  <c r="D73" i="41"/>
  <c r="D74" i="41"/>
  <c r="D75" i="41"/>
  <c r="D76" i="41"/>
  <c r="D77" i="41"/>
  <c r="D78" i="41"/>
  <c r="D79" i="41"/>
  <c r="D80" i="41"/>
  <c r="D81" i="41"/>
  <c r="D82" i="41"/>
  <c r="D83" i="41"/>
  <c r="D84" i="41"/>
  <c r="D85" i="41"/>
  <c r="D86" i="41"/>
  <c r="D87" i="41"/>
  <c r="D88" i="41"/>
  <c r="D89" i="41"/>
  <c r="D90" i="41"/>
  <c r="D91" i="41"/>
  <c r="D92" i="41"/>
  <c r="D93" i="41"/>
  <c r="D94" i="41"/>
  <c r="D95" i="41"/>
  <c r="D96" i="41"/>
  <c r="D97" i="41"/>
  <c r="D98" i="41"/>
  <c r="D99" i="41"/>
  <c r="D100" i="41"/>
  <c r="D101" i="41"/>
  <c r="D102" i="41"/>
  <c r="D103" i="41"/>
  <c r="D104" i="41"/>
  <c r="D105" i="41"/>
  <c r="D106" i="41"/>
  <c r="D107" i="41"/>
  <c r="D108" i="41"/>
  <c r="D109" i="41"/>
  <c r="D110" i="41"/>
  <c r="D111" i="41"/>
  <c r="D112" i="41"/>
  <c r="D113" i="41"/>
  <c r="D114" i="41"/>
  <c r="D115" i="41"/>
  <c r="D116" i="41"/>
  <c r="D117" i="41"/>
  <c r="D118" i="41"/>
  <c r="D119" i="41"/>
  <c r="D120" i="41"/>
  <c r="D121" i="41"/>
  <c r="D122" i="41"/>
  <c r="D123" i="41"/>
  <c r="D124" i="41"/>
  <c r="D125" i="41"/>
  <c r="D126" i="41"/>
  <c r="D127" i="41"/>
  <c r="D128" i="41"/>
  <c r="D129" i="41"/>
  <c r="D130" i="41"/>
  <c r="D131" i="41"/>
  <c r="D132" i="41"/>
  <c r="D133" i="41"/>
  <c r="D134" i="41"/>
  <c r="D135" i="41"/>
  <c r="D136" i="41"/>
  <c r="D137" i="41"/>
  <c r="D138" i="41"/>
  <c r="D139" i="41"/>
  <c r="D140" i="41"/>
  <c r="D141" i="41"/>
  <c r="D142" i="41"/>
  <c r="D143" i="41"/>
  <c r="D144" i="41"/>
  <c r="D145" i="41"/>
  <c r="D146" i="41"/>
  <c r="D147" i="41"/>
  <c r="D148" i="41"/>
  <c r="D149" i="41"/>
  <c r="D150" i="41"/>
  <c r="D151" i="41"/>
  <c r="D152" i="41"/>
  <c r="D153" i="41"/>
  <c r="D154" i="41"/>
  <c r="D155" i="41"/>
  <c r="D156" i="41"/>
  <c r="D157" i="41"/>
  <c r="D158" i="41"/>
  <c r="D159" i="41"/>
  <c r="D160" i="41"/>
  <c r="D161" i="41"/>
  <c r="D162" i="41"/>
  <c r="D163" i="41"/>
  <c r="D164" i="41"/>
  <c r="D165" i="41"/>
  <c r="D166" i="41"/>
  <c r="D167" i="41"/>
  <c r="D168" i="41"/>
  <c r="D169" i="41"/>
  <c r="D170" i="41"/>
  <c r="D171" i="41"/>
  <c r="D172" i="41"/>
  <c r="D173" i="41"/>
  <c r="D174" i="41"/>
  <c r="D175" i="41"/>
  <c r="D176" i="41"/>
  <c r="D177" i="41"/>
  <c r="D178" i="41"/>
  <c r="D179" i="41"/>
  <c r="D180" i="41"/>
  <c r="D181" i="41"/>
  <c r="D182" i="41"/>
  <c r="D183" i="41"/>
  <c r="D184" i="41"/>
  <c r="D185" i="41"/>
  <c r="D186" i="41"/>
  <c r="D187" i="41"/>
  <c r="D188" i="41"/>
  <c r="D189" i="41"/>
  <c r="D190" i="41"/>
  <c r="D191" i="41"/>
  <c r="D192" i="41"/>
  <c r="D193" i="41"/>
  <c r="D194" i="41"/>
  <c r="D195" i="41"/>
  <c r="D196" i="41"/>
  <c r="D197" i="41"/>
  <c r="D9" i="41"/>
  <c r="W200" i="41"/>
  <c r="S200" i="41"/>
  <c r="Q200" i="41"/>
  <c r="J200" i="41"/>
  <c r="I200" i="41"/>
  <c r="R198" i="41"/>
  <c r="L198" i="41"/>
  <c r="U197" i="41"/>
  <c r="R197" i="41"/>
  <c r="L197" i="41"/>
  <c r="H197" i="41"/>
  <c r="U196" i="41"/>
  <c r="R196" i="41"/>
  <c r="L196" i="41"/>
  <c r="H196" i="41"/>
  <c r="U195" i="41"/>
  <c r="R195" i="41"/>
  <c r="L195" i="41"/>
  <c r="H195" i="41"/>
  <c r="U194" i="41"/>
  <c r="R194" i="41"/>
  <c r="L194" i="41"/>
  <c r="H194" i="41"/>
  <c r="V194" i="41"/>
  <c r="X194" i="41" s="1"/>
  <c r="U193" i="41"/>
  <c r="R193" i="41"/>
  <c r="L193" i="41"/>
  <c r="H193" i="41"/>
  <c r="U192" i="41"/>
  <c r="R192" i="41"/>
  <c r="V192" i="41" s="1"/>
  <c r="X192" i="41" s="1"/>
  <c r="L192" i="41"/>
  <c r="H192" i="41"/>
  <c r="U191" i="41"/>
  <c r="R191" i="41"/>
  <c r="L191" i="41"/>
  <c r="H191" i="41"/>
  <c r="V191" i="41" s="1"/>
  <c r="X191" i="41" s="1"/>
  <c r="U190" i="41"/>
  <c r="R190" i="41"/>
  <c r="L190" i="41"/>
  <c r="H190" i="41"/>
  <c r="V190" i="41"/>
  <c r="X190" i="41" s="1"/>
  <c r="U189" i="41"/>
  <c r="R189" i="41"/>
  <c r="L189" i="41"/>
  <c r="H189" i="41"/>
  <c r="U188" i="41"/>
  <c r="R188" i="41"/>
  <c r="L188" i="41"/>
  <c r="H188" i="41"/>
  <c r="U187" i="41"/>
  <c r="R187" i="41"/>
  <c r="L187" i="41"/>
  <c r="H187" i="41"/>
  <c r="U186" i="41"/>
  <c r="R186" i="41"/>
  <c r="L186" i="41"/>
  <c r="H186" i="41"/>
  <c r="V186" i="41"/>
  <c r="X186" i="41" s="1"/>
  <c r="U185" i="41"/>
  <c r="R185" i="41"/>
  <c r="L185" i="41"/>
  <c r="H185" i="41"/>
  <c r="U184" i="41"/>
  <c r="R184" i="41"/>
  <c r="V184" i="41" s="1"/>
  <c r="X184" i="41" s="1"/>
  <c r="L184" i="41"/>
  <c r="H184" i="41"/>
  <c r="U183" i="41"/>
  <c r="R183" i="41"/>
  <c r="L183" i="41"/>
  <c r="H183" i="41"/>
  <c r="V183" i="41" s="1"/>
  <c r="X183" i="41" s="1"/>
  <c r="U182" i="41"/>
  <c r="R182" i="41"/>
  <c r="L182" i="41"/>
  <c r="H182" i="41"/>
  <c r="V182" i="41" s="1"/>
  <c r="X182" i="41" s="1"/>
  <c r="U181" i="41"/>
  <c r="R181" i="41"/>
  <c r="L181" i="41"/>
  <c r="H181" i="41"/>
  <c r="U180" i="41"/>
  <c r="R180" i="41"/>
  <c r="L180" i="41"/>
  <c r="H180" i="41"/>
  <c r="U179" i="41"/>
  <c r="R179" i="41"/>
  <c r="L179" i="41"/>
  <c r="H179" i="41"/>
  <c r="U178" i="41"/>
  <c r="R178" i="41"/>
  <c r="L178" i="41"/>
  <c r="H178" i="41"/>
  <c r="V178" i="41"/>
  <c r="X178" i="41" s="1"/>
  <c r="U177" i="41"/>
  <c r="R177" i="41"/>
  <c r="L177" i="41"/>
  <c r="H177" i="41"/>
  <c r="U176" i="41"/>
  <c r="R176" i="41"/>
  <c r="V176" i="41" s="1"/>
  <c r="X176" i="41" s="1"/>
  <c r="L176" i="41"/>
  <c r="H176" i="41"/>
  <c r="U175" i="41"/>
  <c r="R175" i="41"/>
  <c r="L175" i="41"/>
  <c r="H175" i="41"/>
  <c r="U174" i="41"/>
  <c r="R174" i="41"/>
  <c r="L174" i="41"/>
  <c r="H174" i="41"/>
  <c r="V174" i="41" s="1"/>
  <c r="X174" i="41" s="1"/>
  <c r="U173" i="41"/>
  <c r="R173" i="41"/>
  <c r="L173" i="41"/>
  <c r="H173" i="41"/>
  <c r="U172" i="41"/>
  <c r="R172" i="41"/>
  <c r="L172" i="41"/>
  <c r="H172" i="41"/>
  <c r="U171" i="41"/>
  <c r="R171" i="41"/>
  <c r="L171" i="41"/>
  <c r="H171" i="41"/>
  <c r="U170" i="41"/>
  <c r="R170" i="41"/>
  <c r="L170" i="41"/>
  <c r="H170" i="41"/>
  <c r="V170" i="41"/>
  <c r="X170" i="41" s="1"/>
  <c r="U169" i="41"/>
  <c r="R169" i="41"/>
  <c r="L169" i="41"/>
  <c r="H169" i="41"/>
  <c r="U168" i="41"/>
  <c r="R168" i="41"/>
  <c r="V168" i="41" s="1"/>
  <c r="X168" i="41" s="1"/>
  <c r="L168" i="41"/>
  <c r="H168" i="41"/>
  <c r="U167" i="41"/>
  <c r="R167" i="41"/>
  <c r="L167" i="41"/>
  <c r="H167" i="41"/>
  <c r="V167" i="41" s="1"/>
  <c r="X167" i="41" s="1"/>
  <c r="U166" i="41"/>
  <c r="R166" i="41"/>
  <c r="L166" i="41"/>
  <c r="H166" i="41"/>
  <c r="V166" i="41" s="1"/>
  <c r="X166" i="41" s="1"/>
  <c r="U165" i="41"/>
  <c r="R165" i="41"/>
  <c r="L165" i="41"/>
  <c r="H165" i="41"/>
  <c r="U164" i="41"/>
  <c r="R164" i="41"/>
  <c r="L164" i="41"/>
  <c r="H164" i="41"/>
  <c r="U163" i="41"/>
  <c r="R163" i="41"/>
  <c r="L163" i="41"/>
  <c r="H163" i="41"/>
  <c r="U162" i="41"/>
  <c r="R162" i="41"/>
  <c r="L162" i="41"/>
  <c r="H162" i="41"/>
  <c r="V162" i="41"/>
  <c r="X162" i="41" s="1"/>
  <c r="U161" i="41"/>
  <c r="R161" i="41"/>
  <c r="L161" i="41"/>
  <c r="H161" i="41"/>
  <c r="U160" i="41"/>
  <c r="R160" i="41"/>
  <c r="L160" i="41"/>
  <c r="H160" i="41"/>
  <c r="V160" i="41"/>
  <c r="X160" i="41" s="1"/>
  <c r="U159" i="41"/>
  <c r="R159" i="41"/>
  <c r="L159" i="41"/>
  <c r="H159" i="41"/>
  <c r="U158" i="41"/>
  <c r="R158" i="41"/>
  <c r="L158" i="41"/>
  <c r="H158" i="41"/>
  <c r="R157" i="41"/>
  <c r="L157" i="41"/>
  <c r="U156" i="41"/>
  <c r="R156" i="41"/>
  <c r="L156" i="41"/>
  <c r="H156" i="41"/>
  <c r="U155" i="41"/>
  <c r="R155" i="41"/>
  <c r="L155" i="41"/>
  <c r="H155" i="41"/>
  <c r="V155" i="41"/>
  <c r="X155" i="41" s="1"/>
  <c r="U154" i="41"/>
  <c r="R154" i="41"/>
  <c r="L154" i="41"/>
  <c r="H154" i="41"/>
  <c r="U153" i="41"/>
  <c r="R153" i="41"/>
  <c r="V153" i="41" s="1"/>
  <c r="X153" i="41" s="1"/>
  <c r="L153" i="41"/>
  <c r="H153" i="41"/>
  <c r="U152" i="41"/>
  <c r="R152" i="41"/>
  <c r="L152" i="41"/>
  <c r="H152" i="41"/>
  <c r="U151" i="41"/>
  <c r="R151" i="41"/>
  <c r="L151" i="41"/>
  <c r="H151" i="41"/>
  <c r="V151" i="41"/>
  <c r="X151" i="41" s="1"/>
  <c r="U150" i="41"/>
  <c r="R150" i="41"/>
  <c r="L150" i="41"/>
  <c r="H150" i="41"/>
  <c r="U149" i="41"/>
  <c r="R149" i="41"/>
  <c r="L149" i="41"/>
  <c r="H149" i="41"/>
  <c r="U148" i="41"/>
  <c r="R148" i="41"/>
  <c r="L148" i="41"/>
  <c r="H148" i="41"/>
  <c r="U147" i="41"/>
  <c r="R147" i="41"/>
  <c r="L147" i="41"/>
  <c r="H147" i="41"/>
  <c r="V147" i="41"/>
  <c r="X147" i="41" s="1"/>
  <c r="U146" i="41"/>
  <c r="R146" i="41"/>
  <c r="L146" i="41"/>
  <c r="H146" i="41"/>
  <c r="U145" i="41"/>
  <c r="R145" i="41"/>
  <c r="V145" i="41" s="1"/>
  <c r="X145" i="41" s="1"/>
  <c r="L145" i="41"/>
  <c r="H145" i="41"/>
  <c r="U144" i="41"/>
  <c r="R144" i="41"/>
  <c r="L144" i="41"/>
  <c r="H144" i="41"/>
  <c r="U143" i="41"/>
  <c r="R143" i="41"/>
  <c r="L143" i="41"/>
  <c r="H143" i="41"/>
  <c r="V143" i="41"/>
  <c r="X143" i="41" s="1"/>
  <c r="U142" i="41"/>
  <c r="R142" i="41"/>
  <c r="L142" i="41"/>
  <c r="H142" i="41"/>
  <c r="R141" i="41"/>
  <c r="L141" i="41"/>
  <c r="U140" i="41"/>
  <c r="R140" i="41"/>
  <c r="L140" i="41"/>
  <c r="H140" i="41"/>
  <c r="U139" i="41"/>
  <c r="R139" i="41"/>
  <c r="L139" i="41"/>
  <c r="H139" i="41"/>
  <c r="U138" i="41"/>
  <c r="R138" i="41"/>
  <c r="L138" i="41"/>
  <c r="H138" i="41"/>
  <c r="V138" i="41"/>
  <c r="X138" i="41" s="1"/>
  <c r="U137" i="41"/>
  <c r="R137" i="41"/>
  <c r="L137" i="41"/>
  <c r="H137" i="41"/>
  <c r="V137" i="41" s="1"/>
  <c r="X137" i="41" s="1"/>
  <c r="U136" i="41"/>
  <c r="R136" i="41"/>
  <c r="L136" i="41"/>
  <c r="H136" i="41"/>
  <c r="U135" i="41"/>
  <c r="R135" i="41"/>
  <c r="L135" i="41"/>
  <c r="H135" i="41"/>
  <c r="U134" i="41"/>
  <c r="R134" i="41"/>
  <c r="L134" i="41"/>
  <c r="H134" i="41"/>
  <c r="V134" i="41"/>
  <c r="X134" i="41" s="1"/>
  <c r="U133" i="41"/>
  <c r="R133" i="41"/>
  <c r="L133" i="41"/>
  <c r="H133" i="41"/>
  <c r="R132" i="41"/>
  <c r="L132" i="41"/>
  <c r="U131" i="41"/>
  <c r="R131" i="41"/>
  <c r="L131" i="41"/>
  <c r="H131" i="41"/>
  <c r="U130" i="41"/>
  <c r="R130" i="41"/>
  <c r="L130" i="41"/>
  <c r="H130" i="41"/>
  <c r="U129" i="41"/>
  <c r="R129" i="41"/>
  <c r="L129" i="41"/>
  <c r="H129" i="41"/>
  <c r="V129" i="41" s="1"/>
  <c r="X129" i="41" s="1"/>
  <c r="U128" i="41"/>
  <c r="R128" i="41"/>
  <c r="L128" i="41"/>
  <c r="H128" i="41"/>
  <c r="U127" i="41"/>
  <c r="R127" i="41"/>
  <c r="V127" i="41" s="1"/>
  <c r="X127" i="41" s="1"/>
  <c r="L127" i="41"/>
  <c r="H127" i="41"/>
  <c r="U126" i="41"/>
  <c r="R126" i="41"/>
  <c r="L126" i="41"/>
  <c r="H126" i="41"/>
  <c r="U125" i="41"/>
  <c r="R125" i="41"/>
  <c r="L125" i="41"/>
  <c r="H125" i="41"/>
  <c r="V125" i="41"/>
  <c r="X125" i="41" s="1"/>
  <c r="U124" i="41"/>
  <c r="R124" i="41"/>
  <c r="L124" i="41"/>
  <c r="H124" i="41"/>
  <c r="U123" i="41"/>
  <c r="R123" i="41"/>
  <c r="L123" i="41"/>
  <c r="H123" i="41"/>
  <c r="U122" i="41"/>
  <c r="R122" i="41"/>
  <c r="L122" i="41"/>
  <c r="H122" i="41"/>
  <c r="U121" i="41"/>
  <c r="R121" i="41"/>
  <c r="L121" i="41"/>
  <c r="H121" i="41"/>
  <c r="V121" i="41"/>
  <c r="X121" i="41" s="1"/>
  <c r="U120" i="41"/>
  <c r="R120" i="41"/>
  <c r="L120" i="41"/>
  <c r="H120" i="41"/>
  <c r="V120" i="41" s="1"/>
  <c r="X120" i="41" s="1"/>
  <c r="U119" i="41"/>
  <c r="R119" i="41"/>
  <c r="V119" i="41" s="1"/>
  <c r="X119" i="41" s="1"/>
  <c r="L119" i="41"/>
  <c r="H119" i="41"/>
  <c r="R118" i="41"/>
  <c r="L118" i="41"/>
  <c r="U117" i="41"/>
  <c r="R117" i="41"/>
  <c r="L117" i="41"/>
  <c r="H117" i="41"/>
  <c r="U116" i="41"/>
  <c r="R116" i="41"/>
  <c r="L116" i="41"/>
  <c r="H116" i="41"/>
  <c r="V116" i="41"/>
  <c r="X116" i="41" s="1"/>
  <c r="U115" i="41"/>
  <c r="R115" i="41"/>
  <c r="L115" i="41"/>
  <c r="H115" i="41"/>
  <c r="U114" i="41"/>
  <c r="R114" i="41"/>
  <c r="L114" i="41"/>
  <c r="H114" i="41"/>
  <c r="U113" i="41"/>
  <c r="R113" i="41"/>
  <c r="L113" i="41"/>
  <c r="U112" i="41"/>
  <c r="R112" i="41"/>
  <c r="L112" i="41"/>
  <c r="H112" i="41"/>
  <c r="V112" i="41"/>
  <c r="X112" i="41" s="1"/>
  <c r="U111" i="41"/>
  <c r="R111" i="41"/>
  <c r="L111" i="41"/>
  <c r="H111" i="41"/>
  <c r="U110" i="41"/>
  <c r="R110" i="41"/>
  <c r="L110" i="41"/>
  <c r="H110" i="41"/>
  <c r="V110" i="41" s="1"/>
  <c r="X110" i="41" s="1"/>
  <c r="U109" i="41"/>
  <c r="R109" i="41"/>
  <c r="L109" i="41"/>
  <c r="H109" i="41"/>
  <c r="U108" i="41"/>
  <c r="R108" i="41"/>
  <c r="L108" i="41"/>
  <c r="H108" i="41"/>
  <c r="R107" i="41"/>
  <c r="L107" i="41"/>
  <c r="U106" i="41"/>
  <c r="R106" i="41"/>
  <c r="L106" i="41"/>
  <c r="H106" i="41"/>
  <c r="U105" i="41"/>
  <c r="R105" i="41"/>
  <c r="L105" i="41"/>
  <c r="H105" i="41"/>
  <c r="U104" i="41"/>
  <c r="R104" i="41"/>
  <c r="L104" i="41"/>
  <c r="H104" i="41"/>
  <c r="U103" i="41"/>
  <c r="R103" i="41"/>
  <c r="L103" i="41"/>
  <c r="H103" i="41"/>
  <c r="U102" i="41"/>
  <c r="R102" i="41"/>
  <c r="L102" i="41"/>
  <c r="H102" i="41"/>
  <c r="U101" i="41"/>
  <c r="R101" i="41"/>
  <c r="L101" i="41"/>
  <c r="H101" i="41"/>
  <c r="U100" i="41"/>
  <c r="R100" i="41"/>
  <c r="L100" i="41"/>
  <c r="H100" i="41"/>
  <c r="U99" i="41"/>
  <c r="R99" i="41"/>
  <c r="L99" i="41"/>
  <c r="H99" i="41"/>
  <c r="U98" i="41"/>
  <c r="R98" i="41"/>
  <c r="L98" i="41"/>
  <c r="H98" i="41"/>
  <c r="U97" i="41"/>
  <c r="R97" i="41"/>
  <c r="L97" i="41"/>
  <c r="H97" i="41"/>
  <c r="U96" i="41"/>
  <c r="R96" i="41"/>
  <c r="L96" i="41"/>
  <c r="H96" i="41"/>
  <c r="V96" i="41"/>
  <c r="X96" i="41" s="1"/>
  <c r="U95" i="41"/>
  <c r="R95" i="41"/>
  <c r="L95" i="41"/>
  <c r="H95" i="41"/>
  <c r="U94" i="41"/>
  <c r="R94" i="41"/>
  <c r="L94" i="41"/>
  <c r="H94" i="41"/>
  <c r="V94" i="41" s="1"/>
  <c r="X94" i="41" s="1"/>
  <c r="U93" i="41"/>
  <c r="R93" i="41"/>
  <c r="L93" i="41"/>
  <c r="H93" i="41"/>
  <c r="V93" i="41" s="1"/>
  <c r="X93" i="41" s="1"/>
  <c r="U92" i="41"/>
  <c r="R92" i="41"/>
  <c r="V92" i="41" s="1"/>
  <c r="X92" i="41" s="1"/>
  <c r="L92" i="41"/>
  <c r="H92" i="41"/>
  <c r="U91" i="41"/>
  <c r="R91" i="41"/>
  <c r="L91" i="41"/>
  <c r="H91" i="41"/>
  <c r="U90" i="41"/>
  <c r="R90" i="41"/>
  <c r="L90" i="41"/>
  <c r="H90" i="41"/>
  <c r="U89" i="41"/>
  <c r="R89" i="41"/>
  <c r="L89" i="41"/>
  <c r="H89" i="41"/>
  <c r="R88" i="41"/>
  <c r="L88" i="41"/>
  <c r="U87" i="41"/>
  <c r="R87" i="41"/>
  <c r="L87" i="41"/>
  <c r="H87" i="41"/>
  <c r="U86" i="41"/>
  <c r="R86" i="41"/>
  <c r="L86" i="41"/>
  <c r="H86" i="41"/>
  <c r="V86" i="41" s="1"/>
  <c r="X86" i="41" s="1"/>
  <c r="U85" i="41"/>
  <c r="R85" i="41"/>
  <c r="L85" i="41"/>
  <c r="H85" i="41"/>
  <c r="U84" i="41"/>
  <c r="R84" i="41"/>
  <c r="L84" i="41"/>
  <c r="H84" i="41"/>
  <c r="U83" i="41"/>
  <c r="R83" i="41"/>
  <c r="L83" i="41"/>
  <c r="H83" i="41"/>
  <c r="U82" i="41"/>
  <c r="R82" i="41"/>
  <c r="L82" i="41"/>
  <c r="H82" i="41"/>
  <c r="U81" i="41"/>
  <c r="R81" i="41"/>
  <c r="L81" i="41"/>
  <c r="H81" i="41"/>
  <c r="U80" i="41"/>
  <c r="R80" i="41"/>
  <c r="L80" i="41"/>
  <c r="H80" i="41"/>
  <c r="U79" i="41"/>
  <c r="R79" i="41"/>
  <c r="L79" i="41"/>
  <c r="H79" i="41"/>
  <c r="U78" i="41"/>
  <c r="R78" i="41"/>
  <c r="L78" i="41"/>
  <c r="H78" i="41"/>
  <c r="V78" i="41"/>
  <c r="X78" i="41" s="1"/>
  <c r="U77" i="41"/>
  <c r="R77" i="41"/>
  <c r="L77" i="41"/>
  <c r="H77" i="41"/>
  <c r="U76" i="41"/>
  <c r="R76" i="41"/>
  <c r="L76" i="41"/>
  <c r="H76" i="41"/>
  <c r="V76" i="41" s="1"/>
  <c r="X76" i="41" s="1"/>
  <c r="U75" i="41"/>
  <c r="R75" i="41"/>
  <c r="L75" i="41"/>
  <c r="H75" i="41"/>
  <c r="U74" i="41"/>
  <c r="R74" i="41"/>
  <c r="L74" i="41"/>
  <c r="H74" i="41"/>
  <c r="R73" i="41"/>
  <c r="L73" i="41"/>
  <c r="U72" i="41"/>
  <c r="R72" i="41"/>
  <c r="L72" i="41"/>
  <c r="H72" i="41"/>
  <c r="U71" i="41"/>
  <c r="R71" i="41"/>
  <c r="L71" i="41"/>
  <c r="H71" i="41"/>
  <c r="U70" i="41"/>
  <c r="R70" i="41"/>
  <c r="L70" i="41"/>
  <c r="H70" i="41"/>
  <c r="V70" i="41" s="1"/>
  <c r="X70" i="41" s="1"/>
  <c r="U69" i="41"/>
  <c r="R69" i="41"/>
  <c r="L69" i="41"/>
  <c r="H69" i="41"/>
  <c r="U68" i="41"/>
  <c r="R68" i="41"/>
  <c r="L68" i="41"/>
  <c r="H68" i="41"/>
  <c r="R67" i="41"/>
  <c r="L67" i="41"/>
  <c r="U66" i="41"/>
  <c r="R66" i="41"/>
  <c r="L66" i="41"/>
  <c r="H66" i="41"/>
  <c r="U65" i="41"/>
  <c r="R65" i="41"/>
  <c r="L65" i="41"/>
  <c r="H65" i="41"/>
  <c r="R64" i="41"/>
  <c r="L64" i="41"/>
  <c r="U63" i="41"/>
  <c r="R63" i="41"/>
  <c r="L63" i="41"/>
  <c r="H63" i="41"/>
  <c r="R62" i="41"/>
  <c r="L62" i="41"/>
  <c r="U61" i="41"/>
  <c r="R61" i="41"/>
  <c r="L61" i="41"/>
  <c r="H61" i="41"/>
  <c r="U60" i="41"/>
  <c r="R60" i="41"/>
  <c r="L60" i="41"/>
  <c r="H60" i="41"/>
  <c r="U59" i="41"/>
  <c r="R59" i="41"/>
  <c r="L59" i="41"/>
  <c r="H59" i="41"/>
  <c r="U58" i="41"/>
  <c r="R58" i="41"/>
  <c r="L58" i="41"/>
  <c r="H58" i="41"/>
  <c r="V58" i="41"/>
  <c r="X58" i="41" s="1"/>
  <c r="U57" i="41"/>
  <c r="R57" i="41"/>
  <c r="L57" i="41"/>
  <c r="H57" i="41"/>
  <c r="U56" i="41"/>
  <c r="R56" i="41"/>
  <c r="L56" i="41"/>
  <c r="H56" i="41"/>
  <c r="V56" i="41" s="1"/>
  <c r="X56" i="41" s="1"/>
  <c r="U55" i="41"/>
  <c r="R55" i="41"/>
  <c r="L55" i="41"/>
  <c r="H55" i="41"/>
  <c r="V55" i="41" s="1"/>
  <c r="X55" i="41" s="1"/>
  <c r="U54" i="41"/>
  <c r="R54" i="41"/>
  <c r="V54" i="41" s="1"/>
  <c r="X54" i="41" s="1"/>
  <c r="L54" i="41"/>
  <c r="H54" i="41"/>
  <c r="R53" i="41"/>
  <c r="L53" i="41"/>
  <c r="U52" i="41"/>
  <c r="R52" i="41"/>
  <c r="L52" i="41"/>
  <c r="H52" i="41"/>
  <c r="U51" i="41"/>
  <c r="R51" i="41"/>
  <c r="L51" i="41"/>
  <c r="H51" i="41"/>
  <c r="U50" i="41"/>
  <c r="R50" i="41"/>
  <c r="L50" i="41"/>
  <c r="H50" i="41"/>
  <c r="V50" i="41"/>
  <c r="X50" i="41" s="1"/>
  <c r="U49" i="41"/>
  <c r="R49" i="41"/>
  <c r="L49" i="41"/>
  <c r="H49" i="41"/>
  <c r="U48" i="41"/>
  <c r="R48" i="41"/>
  <c r="L48" i="41"/>
  <c r="H48" i="41"/>
  <c r="U47" i="41"/>
  <c r="R47" i="41"/>
  <c r="L47" i="41"/>
  <c r="H47" i="41"/>
  <c r="U46" i="41"/>
  <c r="R46" i="41"/>
  <c r="L46" i="41"/>
  <c r="H46" i="41"/>
  <c r="U45" i="41"/>
  <c r="R45" i="41"/>
  <c r="L45" i="41"/>
  <c r="H45" i="41"/>
  <c r="U44" i="41"/>
  <c r="R44" i="41"/>
  <c r="L44" i="41"/>
  <c r="H44" i="41"/>
  <c r="U43" i="41"/>
  <c r="R43" i="41"/>
  <c r="L43" i="41"/>
  <c r="H43" i="41"/>
  <c r="U42" i="41"/>
  <c r="R42" i="41"/>
  <c r="L42" i="41"/>
  <c r="H42" i="41"/>
  <c r="V42" i="41"/>
  <c r="X42" i="41" s="1"/>
  <c r="U41" i="41"/>
  <c r="R41" i="41"/>
  <c r="L41" i="41"/>
  <c r="H41" i="41"/>
  <c r="U40" i="41"/>
  <c r="R40" i="41"/>
  <c r="L40" i="41"/>
  <c r="H40" i="41"/>
  <c r="U39" i="41"/>
  <c r="R39" i="41"/>
  <c r="L39" i="41"/>
  <c r="H39" i="41"/>
  <c r="U38" i="41"/>
  <c r="R38" i="41"/>
  <c r="L38" i="41"/>
  <c r="H38" i="41"/>
  <c r="U37" i="41"/>
  <c r="R37" i="41"/>
  <c r="L37" i="41"/>
  <c r="H37" i="41"/>
  <c r="U36" i="41"/>
  <c r="R36" i="41"/>
  <c r="L36" i="41"/>
  <c r="H36" i="41"/>
  <c r="U35" i="41"/>
  <c r="R35" i="41"/>
  <c r="L35" i="41"/>
  <c r="H35" i="41"/>
  <c r="U34" i="41"/>
  <c r="R34" i="41"/>
  <c r="L34" i="41"/>
  <c r="H34" i="41"/>
  <c r="U33" i="41"/>
  <c r="R33" i="41"/>
  <c r="L33" i="41"/>
  <c r="H33" i="41"/>
  <c r="U32" i="41"/>
  <c r="R32" i="41"/>
  <c r="L32" i="41"/>
  <c r="H32" i="41"/>
  <c r="U31" i="41"/>
  <c r="R31" i="41"/>
  <c r="L31" i="41"/>
  <c r="H31" i="41"/>
  <c r="U30" i="41"/>
  <c r="R30" i="41"/>
  <c r="L30" i="41"/>
  <c r="H30" i="41"/>
  <c r="U29" i="41"/>
  <c r="R29" i="41"/>
  <c r="L29" i="41"/>
  <c r="H29" i="41"/>
  <c r="U28" i="41"/>
  <c r="R28" i="41"/>
  <c r="L28" i="41"/>
  <c r="H28" i="41"/>
  <c r="U27" i="41"/>
  <c r="R27" i="41"/>
  <c r="L27" i="41"/>
  <c r="H27" i="41"/>
  <c r="U26" i="41"/>
  <c r="R26" i="41"/>
  <c r="L26" i="41"/>
  <c r="H26" i="41"/>
  <c r="V26" i="41"/>
  <c r="X26" i="41" s="1"/>
  <c r="U25" i="41"/>
  <c r="R25" i="41"/>
  <c r="L25" i="41"/>
  <c r="H25" i="41"/>
  <c r="U24" i="41"/>
  <c r="R24" i="41"/>
  <c r="L24" i="41"/>
  <c r="H24" i="41"/>
  <c r="U23" i="41"/>
  <c r="R23" i="41"/>
  <c r="L23" i="41"/>
  <c r="H23" i="41"/>
  <c r="V23" i="41" s="1"/>
  <c r="X23" i="41" s="1"/>
  <c r="U22" i="41"/>
  <c r="R22" i="41"/>
  <c r="L22" i="41"/>
  <c r="H22" i="41"/>
  <c r="U21" i="41"/>
  <c r="R21" i="41"/>
  <c r="L21" i="41"/>
  <c r="H21" i="41"/>
  <c r="U20" i="41"/>
  <c r="R20" i="41"/>
  <c r="L20" i="41"/>
  <c r="H20" i="41"/>
  <c r="U19" i="41"/>
  <c r="R19" i="41"/>
  <c r="L19" i="41"/>
  <c r="H19" i="41"/>
  <c r="U18" i="41"/>
  <c r="R18" i="41"/>
  <c r="L18" i="41"/>
  <c r="H18" i="41"/>
  <c r="U17" i="41"/>
  <c r="R17" i="41"/>
  <c r="L17" i="41"/>
  <c r="V17" i="41" s="1"/>
  <c r="X17" i="41" s="1"/>
  <c r="H17" i="41"/>
  <c r="U16" i="41"/>
  <c r="R16" i="41"/>
  <c r="L16" i="41"/>
  <c r="H16" i="41"/>
  <c r="U15" i="41"/>
  <c r="R15" i="41"/>
  <c r="L15" i="41"/>
  <c r="H15" i="41"/>
  <c r="U14" i="41"/>
  <c r="R14" i="41"/>
  <c r="L14" i="41"/>
  <c r="H14" i="41"/>
  <c r="U13" i="41"/>
  <c r="R13" i="41"/>
  <c r="L13" i="41"/>
  <c r="H13" i="41"/>
  <c r="V13" i="41"/>
  <c r="X13" i="41" s="1"/>
  <c r="U12" i="41"/>
  <c r="R12" i="41"/>
  <c r="L12" i="41"/>
  <c r="H12" i="41"/>
  <c r="U11" i="41"/>
  <c r="R11" i="41"/>
  <c r="L11" i="41"/>
  <c r="H11" i="41"/>
  <c r="U10" i="41"/>
  <c r="R10" i="41"/>
  <c r="L10" i="41"/>
  <c r="H10" i="41"/>
  <c r="U9" i="41"/>
  <c r="R9" i="41"/>
  <c r="L9" i="41"/>
  <c r="H9" i="41"/>
  <c r="D200" i="41"/>
  <c r="V95" i="41" l="1"/>
  <c r="X95" i="41" s="1"/>
  <c r="V57" i="41"/>
  <c r="X57" i="41" s="1"/>
  <c r="V41" i="41"/>
  <c r="X41" i="41" s="1"/>
  <c r="V40" i="41"/>
  <c r="X40" i="41" s="1"/>
  <c r="V39" i="41"/>
  <c r="X39" i="41" s="1"/>
  <c r="V34" i="41"/>
  <c r="X34" i="41" s="1"/>
  <c r="V154" i="41"/>
  <c r="X154" i="41" s="1"/>
  <c r="V146" i="41"/>
  <c r="X146" i="41" s="1"/>
  <c r="V136" i="41"/>
  <c r="X136" i="41" s="1"/>
  <c r="V175" i="41"/>
  <c r="X175" i="41" s="1"/>
  <c r="V128" i="41"/>
  <c r="X128" i="41" s="1"/>
  <c r="V109" i="41"/>
  <c r="X109" i="41" s="1"/>
  <c r="V108" i="41"/>
  <c r="X108" i="41" s="1"/>
  <c r="V104" i="41"/>
  <c r="X104" i="41" s="1"/>
  <c r="V77" i="41"/>
  <c r="X77" i="41" s="1"/>
  <c r="V75" i="41"/>
  <c r="X75" i="41" s="1"/>
  <c r="V25" i="41"/>
  <c r="X25" i="41" s="1"/>
  <c r="V24" i="41"/>
  <c r="X24" i="41" s="1"/>
  <c r="V16" i="41"/>
  <c r="X16" i="41" s="1"/>
  <c r="V15" i="41"/>
  <c r="X15" i="41" s="1"/>
  <c r="V14" i="41"/>
  <c r="X14" i="41" s="1"/>
  <c r="V74" i="41"/>
  <c r="X74" i="41" s="1"/>
  <c r="V38" i="41"/>
  <c r="X38" i="41" s="1"/>
  <c r="V22" i="41"/>
  <c r="X22" i="41" s="1"/>
  <c r="V30" i="41"/>
  <c r="X30" i="41" s="1"/>
  <c r="V31" i="41"/>
  <c r="X31" i="41" s="1"/>
  <c r="V33" i="41"/>
  <c r="X33" i="41" s="1"/>
  <c r="V46" i="41"/>
  <c r="X46" i="41" s="1"/>
  <c r="V47" i="41"/>
  <c r="X47" i="41" s="1"/>
  <c r="V48" i="41"/>
  <c r="X48" i="41" s="1"/>
  <c r="V49" i="41"/>
  <c r="X49" i="41" s="1"/>
  <c r="V66" i="41"/>
  <c r="X66" i="41" s="1"/>
  <c r="V68" i="41"/>
  <c r="X68" i="41" s="1"/>
  <c r="V69" i="41"/>
  <c r="X69" i="41" s="1"/>
  <c r="V82" i="41"/>
  <c r="X82" i="41" s="1"/>
  <c r="V83" i="41"/>
  <c r="X83" i="41" s="1"/>
  <c r="V84" i="41"/>
  <c r="X84" i="41" s="1"/>
  <c r="V85" i="41"/>
  <c r="X85" i="41" s="1"/>
  <c r="V100" i="41"/>
  <c r="X100" i="41" s="1"/>
  <c r="V101" i="41"/>
  <c r="X101" i="41" s="1"/>
  <c r="V102" i="41"/>
  <c r="X102" i="41" s="1"/>
  <c r="V103" i="41"/>
  <c r="X103" i="41" s="1"/>
  <c r="V114" i="41"/>
  <c r="X114" i="41" s="1"/>
  <c r="V115" i="41"/>
  <c r="X115" i="41" s="1"/>
  <c r="V123" i="41"/>
  <c r="X123" i="41" s="1"/>
  <c r="V124" i="41"/>
  <c r="X124" i="41" s="1"/>
  <c r="V131" i="41"/>
  <c r="X131" i="41" s="1"/>
  <c r="V133" i="41"/>
  <c r="X133" i="41" s="1"/>
  <c r="V140" i="41"/>
  <c r="X140" i="41" s="1"/>
  <c r="V142" i="41"/>
  <c r="X142" i="41" s="1"/>
  <c r="V149" i="41"/>
  <c r="X149" i="41" s="1"/>
  <c r="V150" i="41"/>
  <c r="X150" i="41" s="1"/>
  <c r="V158" i="41"/>
  <c r="X158" i="41" s="1"/>
  <c r="V159" i="41"/>
  <c r="X159" i="41" s="1"/>
  <c r="V163" i="41"/>
  <c r="X163" i="41" s="1"/>
  <c r="V164" i="41"/>
  <c r="X164" i="41" s="1"/>
  <c r="V171" i="41"/>
  <c r="X171" i="41" s="1"/>
  <c r="V172" i="41"/>
  <c r="X172" i="41" s="1"/>
  <c r="V179" i="41"/>
  <c r="X179" i="41" s="1"/>
  <c r="V180" i="41"/>
  <c r="X180" i="41" s="1"/>
  <c r="V187" i="41"/>
  <c r="X187" i="41" s="1"/>
  <c r="V188" i="41"/>
  <c r="X188" i="41" s="1"/>
  <c r="V195" i="41"/>
  <c r="X195" i="41" s="1"/>
  <c r="V197" i="41"/>
  <c r="X197" i="41" s="1"/>
  <c r="V32" i="41"/>
  <c r="X32" i="41" s="1"/>
  <c r="V10" i="41"/>
  <c r="X10" i="41" s="1"/>
  <c r="V11" i="41"/>
  <c r="X11" i="41" s="1"/>
  <c r="V12" i="41"/>
  <c r="X12" i="41" s="1"/>
  <c r="V19" i="41"/>
  <c r="X19" i="41" s="1"/>
  <c r="V20" i="41"/>
  <c r="X20" i="41" s="1"/>
  <c r="V21" i="41"/>
  <c r="X21" i="41" s="1"/>
  <c r="V27" i="41"/>
  <c r="X27" i="41" s="1"/>
  <c r="V28" i="41"/>
  <c r="X28" i="41" s="1"/>
  <c r="V29" i="41"/>
  <c r="X29" i="41" s="1"/>
  <c r="V35" i="41"/>
  <c r="X35" i="41" s="1"/>
  <c r="V36" i="41"/>
  <c r="X36" i="41" s="1"/>
  <c r="V37" i="41"/>
  <c r="X37" i="41" s="1"/>
  <c r="V43" i="41"/>
  <c r="X43" i="41" s="1"/>
  <c r="V44" i="41"/>
  <c r="X44" i="41" s="1"/>
  <c r="V45" i="41"/>
  <c r="X45" i="41" s="1"/>
  <c r="V51" i="41"/>
  <c r="X51" i="41" s="1"/>
  <c r="V52" i="41"/>
  <c r="X52" i="41" s="1"/>
  <c r="V59" i="41"/>
  <c r="X59" i="41" s="1"/>
  <c r="V60" i="41"/>
  <c r="X60" i="41" s="1"/>
  <c r="V61" i="41"/>
  <c r="X61" i="41" s="1"/>
  <c r="V63" i="41"/>
  <c r="X63" i="41" s="1"/>
  <c r="V65" i="41"/>
  <c r="X65" i="41" s="1"/>
  <c r="V71" i="41"/>
  <c r="X71" i="41" s="1"/>
  <c r="V72" i="41"/>
  <c r="X72" i="41" s="1"/>
  <c r="V79" i="41"/>
  <c r="X79" i="41" s="1"/>
  <c r="V80" i="41"/>
  <c r="X80" i="41" s="1"/>
  <c r="V81" i="41"/>
  <c r="X81" i="41" s="1"/>
  <c r="V87" i="41"/>
  <c r="X87" i="41" s="1"/>
  <c r="V89" i="41"/>
  <c r="X89" i="41" s="1"/>
  <c r="V90" i="41"/>
  <c r="X90" i="41" s="1"/>
  <c r="V91" i="41"/>
  <c r="X91" i="41" s="1"/>
  <c r="V97" i="41"/>
  <c r="X97" i="41" s="1"/>
  <c r="V98" i="41"/>
  <c r="X98" i="41" s="1"/>
  <c r="V99" i="41"/>
  <c r="X99" i="41" s="1"/>
  <c r="V105" i="41"/>
  <c r="X105" i="41" s="1"/>
  <c r="V106" i="41"/>
  <c r="X106" i="41" s="1"/>
  <c r="V113" i="41"/>
  <c r="X113" i="41" s="1"/>
  <c r="V117" i="41"/>
  <c r="X117" i="41" s="1"/>
  <c r="V122" i="41"/>
  <c r="X122" i="41" s="1"/>
  <c r="V126" i="41"/>
  <c r="X126" i="41" s="1"/>
  <c r="V130" i="41"/>
  <c r="X130" i="41" s="1"/>
  <c r="V135" i="41"/>
  <c r="X135" i="41" s="1"/>
  <c r="V139" i="41"/>
  <c r="X139" i="41" s="1"/>
  <c r="V144" i="41"/>
  <c r="X144" i="41" s="1"/>
  <c r="V148" i="41"/>
  <c r="X148" i="41" s="1"/>
  <c r="V152" i="41"/>
  <c r="X152" i="41" s="1"/>
  <c r="V156" i="41"/>
  <c r="X156" i="41" s="1"/>
  <c r="V161" i="41"/>
  <c r="X161" i="41" s="1"/>
  <c r="V165" i="41"/>
  <c r="X165" i="41" s="1"/>
  <c r="V169" i="41"/>
  <c r="X169" i="41" s="1"/>
  <c r="V173" i="41"/>
  <c r="X173" i="41" s="1"/>
  <c r="V177" i="41"/>
  <c r="X177" i="41" s="1"/>
  <c r="V181" i="41"/>
  <c r="X181" i="41" s="1"/>
  <c r="V185" i="41"/>
  <c r="X185" i="41" s="1"/>
  <c r="V189" i="41"/>
  <c r="X189" i="41" s="1"/>
  <c r="V193" i="41"/>
  <c r="X193" i="41" s="1"/>
  <c r="V196" i="41"/>
  <c r="X196" i="41" s="1"/>
  <c r="R200" i="41"/>
  <c r="V9" i="41"/>
  <c r="X9" i="41" s="1"/>
  <c r="V18" i="41"/>
  <c r="X18" i="41" s="1"/>
  <c r="V111" i="41"/>
  <c r="X111" i="41" s="1"/>
  <c r="D10" i="40"/>
  <c r="D11" i="40"/>
  <c r="D12" i="40"/>
  <c r="D13" i="40"/>
  <c r="D14" i="40"/>
  <c r="D15" i="40"/>
  <c r="D16" i="40"/>
  <c r="D17" i="40"/>
  <c r="D18" i="40"/>
  <c r="D19" i="40"/>
  <c r="V19" i="40" s="1"/>
  <c r="X19" i="40" s="1"/>
  <c r="D20" i="40"/>
  <c r="D21" i="40"/>
  <c r="D22" i="40"/>
  <c r="D23" i="40"/>
  <c r="D24" i="40"/>
  <c r="D25" i="40"/>
  <c r="D26" i="40"/>
  <c r="D27" i="40"/>
  <c r="D28" i="40"/>
  <c r="D29" i="40"/>
  <c r="D30" i="40"/>
  <c r="D31" i="40"/>
  <c r="D32" i="40"/>
  <c r="D33" i="40"/>
  <c r="D34" i="40"/>
  <c r="D35" i="40"/>
  <c r="D36" i="40"/>
  <c r="D37" i="40"/>
  <c r="D38" i="40"/>
  <c r="D39" i="40"/>
  <c r="V39" i="40" s="1"/>
  <c r="X39" i="40" s="1"/>
  <c r="D40" i="40"/>
  <c r="D41" i="40"/>
  <c r="D42" i="40"/>
  <c r="D43" i="40"/>
  <c r="D44" i="40"/>
  <c r="D45" i="40"/>
  <c r="D46" i="40"/>
  <c r="D47" i="40"/>
  <c r="D48" i="40"/>
  <c r="D49" i="40"/>
  <c r="D50" i="40"/>
  <c r="D51" i="40"/>
  <c r="D52" i="40"/>
  <c r="D53" i="40"/>
  <c r="D54" i="40"/>
  <c r="D55" i="40"/>
  <c r="D56" i="40"/>
  <c r="D57" i="40"/>
  <c r="D58" i="40"/>
  <c r="D59" i="40"/>
  <c r="D60" i="40"/>
  <c r="D61" i="40"/>
  <c r="D62" i="40"/>
  <c r="D63" i="40"/>
  <c r="D64" i="40"/>
  <c r="D65" i="40"/>
  <c r="D66" i="40"/>
  <c r="D67" i="40"/>
  <c r="D68" i="40"/>
  <c r="D69" i="40"/>
  <c r="D70" i="40"/>
  <c r="D71" i="40"/>
  <c r="D72" i="40"/>
  <c r="D73" i="40"/>
  <c r="D74" i="40"/>
  <c r="D75" i="40"/>
  <c r="D76" i="40"/>
  <c r="D77" i="40"/>
  <c r="D78" i="40"/>
  <c r="D79" i="40"/>
  <c r="D80" i="40"/>
  <c r="D81" i="40"/>
  <c r="D82" i="40"/>
  <c r="D83" i="40"/>
  <c r="D84" i="40"/>
  <c r="D85" i="40"/>
  <c r="D86" i="40"/>
  <c r="D87" i="40"/>
  <c r="D88" i="40"/>
  <c r="D89" i="40"/>
  <c r="D90" i="40"/>
  <c r="D91" i="40"/>
  <c r="D92" i="40"/>
  <c r="D93" i="40"/>
  <c r="D94" i="40"/>
  <c r="D95" i="40"/>
  <c r="D96" i="40"/>
  <c r="D97" i="40"/>
  <c r="D98" i="40"/>
  <c r="D99" i="40"/>
  <c r="D100" i="40"/>
  <c r="D101" i="40"/>
  <c r="D102" i="40"/>
  <c r="D103" i="40"/>
  <c r="D104" i="40"/>
  <c r="D105" i="40"/>
  <c r="D106" i="40"/>
  <c r="D107" i="40"/>
  <c r="D108" i="40"/>
  <c r="D109" i="40"/>
  <c r="D110" i="40"/>
  <c r="D111" i="40"/>
  <c r="D112" i="40"/>
  <c r="D113" i="40"/>
  <c r="D114" i="40"/>
  <c r="D115" i="40"/>
  <c r="D116" i="40"/>
  <c r="D117" i="40"/>
  <c r="D118" i="40"/>
  <c r="D119" i="40"/>
  <c r="D120" i="40"/>
  <c r="D121" i="40"/>
  <c r="V121" i="40" s="1"/>
  <c r="X121" i="40" s="1"/>
  <c r="D122" i="40"/>
  <c r="D123" i="40"/>
  <c r="D124" i="40"/>
  <c r="D125" i="40"/>
  <c r="D126" i="40"/>
  <c r="D127" i="40"/>
  <c r="D128" i="40"/>
  <c r="D129" i="40"/>
  <c r="D130" i="40"/>
  <c r="D131" i="40"/>
  <c r="D132" i="40"/>
  <c r="D133" i="40"/>
  <c r="D134" i="40"/>
  <c r="D135" i="40"/>
  <c r="D136" i="40"/>
  <c r="D137" i="40"/>
  <c r="D138" i="40"/>
  <c r="D139" i="40"/>
  <c r="D140" i="40"/>
  <c r="D141" i="40"/>
  <c r="D142" i="40"/>
  <c r="D143" i="40"/>
  <c r="V143" i="40" s="1"/>
  <c r="X143" i="40" s="1"/>
  <c r="D144" i="40"/>
  <c r="D145" i="40"/>
  <c r="D146" i="40"/>
  <c r="D147" i="40"/>
  <c r="D148" i="40"/>
  <c r="D149" i="40"/>
  <c r="D150" i="40"/>
  <c r="D151" i="40"/>
  <c r="V151" i="40" s="1"/>
  <c r="X151" i="40" s="1"/>
  <c r="D152" i="40"/>
  <c r="D153" i="40"/>
  <c r="D154" i="40"/>
  <c r="D155" i="40"/>
  <c r="D156" i="40"/>
  <c r="D157" i="40"/>
  <c r="D158" i="40"/>
  <c r="D159" i="40"/>
  <c r="D160" i="40"/>
  <c r="D161" i="40"/>
  <c r="D162" i="40"/>
  <c r="D163" i="40"/>
  <c r="D164" i="40"/>
  <c r="D165" i="40"/>
  <c r="D166" i="40"/>
  <c r="D167" i="40"/>
  <c r="D168" i="40"/>
  <c r="D169" i="40"/>
  <c r="D170" i="40"/>
  <c r="D171" i="40"/>
  <c r="D172" i="40"/>
  <c r="D173" i="40"/>
  <c r="D174" i="40"/>
  <c r="D175" i="40"/>
  <c r="D176" i="40"/>
  <c r="V176" i="40" s="1"/>
  <c r="X176" i="40" s="1"/>
  <c r="D177" i="40"/>
  <c r="D178" i="40"/>
  <c r="D179" i="40"/>
  <c r="D180" i="40"/>
  <c r="D181" i="40"/>
  <c r="D182" i="40"/>
  <c r="D183" i="40"/>
  <c r="D184" i="40"/>
  <c r="D185" i="40"/>
  <c r="D186" i="40"/>
  <c r="D187" i="40"/>
  <c r="V187" i="40" s="1"/>
  <c r="X187" i="40" s="1"/>
  <c r="D188" i="40"/>
  <c r="D189" i="40"/>
  <c r="D190" i="40"/>
  <c r="D191" i="40"/>
  <c r="D192" i="40"/>
  <c r="D193" i="40"/>
  <c r="D194" i="40"/>
  <c r="D195" i="40"/>
  <c r="D196" i="40"/>
  <c r="D197" i="40"/>
  <c r="D9" i="40"/>
  <c r="W200" i="40"/>
  <c r="S200" i="40"/>
  <c r="Q200" i="40"/>
  <c r="J200" i="40"/>
  <c r="I200" i="40"/>
  <c r="R198" i="40"/>
  <c r="L198" i="40"/>
  <c r="U197" i="40"/>
  <c r="R197" i="40"/>
  <c r="L197" i="40"/>
  <c r="H197" i="40"/>
  <c r="U196" i="40"/>
  <c r="R196" i="40"/>
  <c r="L196" i="40"/>
  <c r="H196" i="40"/>
  <c r="U195" i="40"/>
  <c r="R195" i="40"/>
  <c r="L195" i="40"/>
  <c r="H195" i="40"/>
  <c r="U194" i="40"/>
  <c r="R194" i="40"/>
  <c r="L194" i="40"/>
  <c r="H194" i="40"/>
  <c r="U193" i="40"/>
  <c r="R193" i="40"/>
  <c r="L193" i="40"/>
  <c r="H193" i="40"/>
  <c r="U192" i="40"/>
  <c r="R192" i="40"/>
  <c r="L192" i="40"/>
  <c r="H192" i="40"/>
  <c r="U191" i="40"/>
  <c r="R191" i="40"/>
  <c r="L191" i="40"/>
  <c r="H191" i="40"/>
  <c r="U190" i="40"/>
  <c r="R190" i="40"/>
  <c r="L190" i="40"/>
  <c r="H190" i="40"/>
  <c r="U189" i="40"/>
  <c r="R189" i="40"/>
  <c r="L189" i="40"/>
  <c r="H189" i="40"/>
  <c r="U188" i="40"/>
  <c r="R188" i="40"/>
  <c r="L188" i="40"/>
  <c r="H188" i="40"/>
  <c r="U187" i="40"/>
  <c r="R187" i="40"/>
  <c r="L187" i="40"/>
  <c r="H187" i="40"/>
  <c r="U186" i="40"/>
  <c r="R186" i="40"/>
  <c r="L186" i="40"/>
  <c r="H186" i="40"/>
  <c r="U185" i="40"/>
  <c r="R185" i="40"/>
  <c r="L185" i="40"/>
  <c r="H185" i="40"/>
  <c r="U184" i="40"/>
  <c r="R184" i="40"/>
  <c r="L184" i="40"/>
  <c r="H184" i="40"/>
  <c r="U183" i="40"/>
  <c r="R183" i="40"/>
  <c r="L183" i="40"/>
  <c r="H183" i="40"/>
  <c r="U182" i="40"/>
  <c r="R182" i="40"/>
  <c r="L182" i="40"/>
  <c r="H182" i="40"/>
  <c r="U181" i="40"/>
  <c r="R181" i="40"/>
  <c r="L181" i="40"/>
  <c r="H181" i="40"/>
  <c r="U180" i="40"/>
  <c r="R180" i="40"/>
  <c r="L180" i="40"/>
  <c r="H180" i="40"/>
  <c r="U179" i="40"/>
  <c r="R179" i="40"/>
  <c r="L179" i="40"/>
  <c r="H179" i="40"/>
  <c r="U178" i="40"/>
  <c r="R178" i="40"/>
  <c r="L178" i="40"/>
  <c r="H178" i="40"/>
  <c r="U177" i="40"/>
  <c r="R177" i="40"/>
  <c r="L177" i="40"/>
  <c r="H177" i="40"/>
  <c r="U176" i="40"/>
  <c r="R176" i="40"/>
  <c r="L176" i="40"/>
  <c r="H176" i="40"/>
  <c r="U175" i="40"/>
  <c r="R175" i="40"/>
  <c r="L175" i="40"/>
  <c r="H175" i="40"/>
  <c r="U174" i="40"/>
  <c r="R174" i="40"/>
  <c r="L174" i="40"/>
  <c r="H174" i="40"/>
  <c r="U173" i="40"/>
  <c r="R173" i="40"/>
  <c r="L173" i="40"/>
  <c r="H173" i="40"/>
  <c r="U172" i="40"/>
  <c r="R172" i="40"/>
  <c r="L172" i="40"/>
  <c r="H172" i="40"/>
  <c r="V172" i="40"/>
  <c r="X172" i="40" s="1"/>
  <c r="U171" i="40"/>
  <c r="R171" i="40"/>
  <c r="L171" i="40"/>
  <c r="H171" i="40"/>
  <c r="U170" i="40"/>
  <c r="R170" i="40"/>
  <c r="L170" i="40"/>
  <c r="H170" i="40"/>
  <c r="U169" i="40"/>
  <c r="R169" i="40"/>
  <c r="L169" i="40"/>
  <c r="H169" i="40"/>
  <c r="U168" i="40"/>
  <c r="R168" i="40"/>
  <c r="L168" i="40"/>
  <c r="H168" i="40"/>
  <c r="V168" i="40" s="1"/>
  <c r="X168" i="40" s="1"/>
  <c r="U167" i="40"/>
  <c r="R167" i="40"/>
  <c r="L167" i="40"/>
  <c r="H167" i="40"/>
  <c r="U166" i="40"/>
  <c r="R166" i="40"/>
  <c r="L166" i="40"/>
  <c r="H166" i="40"/>
  <c r="U165" i="40"/>
  <c r="R165" i="40"/>
  <c r="L165" i="40"/>
  <c r="H165" i="40"/>
  <c r="U164" i="40"/>
  <c r="R164" i="40"/>
  <c r="L164" i="40"/>
  <c r="H164" i="40"/>
  <c r="V164" i="40"/>
  <c r="X164" i="40" s="1"/>
  <c r="U163" i="40"/>
  <c r="R163" i="40"/>
  <c r="L163" i="40"/>
  <c r="H163" i="40"/>
  <c r="V163" i="40" s="1"/>
  <c r="X163" i="40" s="1"/>
  <c r="U162" i="40"/>
  <c r="R162" i="40"/>
  <c r="V162" i="40" s="1"/>
  <c r="X162" i="40" s="1"/>
  <c r="L162" i="40"/>
  <c r="H162" i="40"/>
  <c r="U161" i="40"/>
  <c r="R161" i="40"/>
  <c r="L161" i="40"/>
  <c r="H161" i="40"/>
  <c r="U160" i="40"/>
  <c r="R160" i="40"/>
  <c r="L160" i="40"/>
  <c r="H160" i="40"/>
  <c r="V160" i="40"/>
  <c r="X160" i="40" s="1"/>
  <c r="U159" i="40"/>
  <c r="R159" i="40"/>
  <c r="L159" i="40"/>
  <c r="H159" i="40"/>
  <c r="U158" i="40"/>
  <c r="R158" i="40"/>
  <c r="L158" i="40"/>
  <c r="H158" i="40"/>
  <c r="R157" i="40"/>
  <c r="L157" i="40"/>
  <c r="U156" i="40"/>
  <c r="R156" i="40"/>
  <c r="L156" i="40"/>
  <c r="H156" i="40"/>
  <c r="U155" i="40"/>
  <c r="R155" i="40"/>
  <c r="L155" i="40"/>
  <c r="H155" i="40"/>
  <c r="V155" i="40"/>
  <c r="X155" i="40" s="1"/>
  <c r="U154" i="40"/>
  <c r="R154" i="40"/>
  <c r="L154" i="40"/>
  <c r="H154" i="40"/>
  <c r="U153" i="40"/>
  <c r="R153" i="40"/>
  <c r="V153" i="40" s="1"/>
  <c r="X153" i="40" s="1"/>
  <c r="L153" i="40"/>
  <c r="H153" i="40"/>
  <c r="U152" i="40"/>
  <c r="R152" i="40"/>
  <c r="L152" i="40"/>
  <c r="H152" i="40"/>
  <c r="U151" i="40"/>
  <c r="R151" i="40"/>
  <c r="L151" i="40"/>
  <c r="H151" i="40"/>
  <c r="U150" i="40"/>
  <c r="R150" i="40"/>
  <c r="L150" i="40"/>
  <c r="H150" i="40"/>
  <c r="U149" i="40"/>
  <c r="R149" i="40"/>
  <c r="L149" i="40"/>
  <c r="H149" i="40"/>
  <c r="U148" i="40"/>
  <c r="R148" i="40"/>
  <c r="L148" i="40"/>
  <c r="H148" i="40"/>
  <c r="U147" i="40"/>
  <c r="R147" i="40"/>
  <c r="L147" i="40"/>
  <c r="H147" i="40"/>
  <c r="V147" i="40"/>
  <c r="X147" i="40" s="1"/>
  <c r="U146" i="40"/>
  <c r="R146" i="40"/>
  <c r="L146" i="40"/>
  <c r="H146" i="40"/>
  <c r="U145" i="40"/>
  <c r="R145" i="40"/>
  <c r="V145" i="40" s="1"/>
  <c r="X145" i="40" s="1"/>
  <c r="L145" i="40"/>
  <c r="H145" i="40"/>
  <c r="U144" i="40"/>
  <c r="R144" i="40"/>
  <c r="L144" i="40"/>
  <c r="H144" i="40"/>
  <c r="U143" i="40"/>
  <c r="R143" i="40"/>
  <c r="L143" i="40"/>
  <c r="H143" i="40"/>
  <c r="U142" i="40"/>
  <c r="R142" i="40"/>
  <c r="L142" i="40"/>
  <c r="H142" i="40"/>
  <c r="R141" i="40"/>
  <c r="L141" i="40"/>
  <c r="U140" i="40"/>
  <c r="R140" i="40"/>
  <c r="L140" i="40"/>
  <c r="H140" i="40"/>
  <c r="U139" i="40"/>
  <c r="R139" i="40"/>
  <c r="L139" i="40"/>
  <c r="H139" i="40"/>
  <c r="U138" i="40"/>
  <c r="R138" i="40"/>
  <c r="L138" i="40"/>
  <c r="H138" i="40"/>
  <c r="V138" i="40"/>
  <c r="X138" i="40" s="1"/>
  <c r="U137" i="40"/>
  <c r="R137" i="40"/>
  <c r="L137" i="40"/>
  <c r="H137" i="40"/>
  <c r="V137" i="40" s="1"/>
  <c r="X137" i="40" s="1"/>
  <c r="U136" i="40"/>
  <c r="R136" i="40"/>
  <c r="L136" i="40"/>
  <c r="H136" i="40"/>
  <c r="U135" i="40"/>
  <c r="R135" i="40"/>
  <c r="L135" i="40"/>
  <c r="H135" i="40"/>
  <c r="U134" i="40"/>
  <c r="R134" i="40"/>
  <c r="L134" i="40"/>
  <c r="H134" i="40"/>
  <c r="V134" i="40"/>
  <c r="X134" i="40" s="1"/>
  <c r="U133" i="40"/>
  <c r="R133" i="40"/>
  <c r="L133" i="40"/>
  <c r="H133" i="40"/>
  <c r="R132" i="40"/>
  <c r="L132" i="40"/>
  <c r="U131" i="40"/>
  <c r="R131" i="40"/>
  <c r="L131" i="40"/>
  <c r="H131" i="40"/>
  <c r="U130" i="40"/>
  <c r="R130" i="40"/>
  <c r="L130" i="40"/>
  <c r="H130" i="40"/>
  <c r="U129" i="40"/>
  <c r="R129" i="40"/>
  <c r="L129" i="40"/>
  <c r="H129" i="40"/>
  <c r="V129" i="40"/>
  <c r="X129" i="40" s="1"/>
  <c r="U128" i="40"/>
  <c r="R128" i="40"/>
  <c r="L128" i="40"/>
  <c r="H128" i="40"/>
  <c r="V128" i="40" s="1"/>
  <c r="X128" i="40" s="1"/>
  <c r="U127" i="40"/>
  <c r="R127" i="40"/>
  <c r="V127" i="40" s="1"/>
  <c r="X127" i="40" s="1"/>
  <c r="L127" i="40"/>
  <c r="H127" i="40"/>
  <c r="U126" i="40"/>
  <c r="R126" i="40"/>
  <c r="L126" i="40"/>
  <c r="H126" i="40"/>
  <c r="U125" i="40"/>
  <c r="R125" i="40"/>
  <c r="L125" i="40"/>
  <c r="H125" i="40"/>
  <c r="U124" i="40"/>
  <c r="R124" i="40"/>
  <c r="L124" i="40"/>
  <c r="H124" i="40"/>
  <c r="U123" i="40"/>
  <c r="R123" i="40"/>
  <c r="L123" i="40"/>
  <c r="H123" i="40"/>
  <c r="U122" i="40"/>
  <c r="R122" i="40"/>
  <c r="L122" i="40"/>
  <c r="H122" i="40"/>
  <c r="U121" i="40"/>
  <c r="R121" i="40"/>
  <c r="L121" i="40"/>
  <c r="H121" i="40"/>
  <c r="U120" i="40"/>
  <c r="R120" i="40"/>
  <c r="L120" i="40"/>
  <c r="H120" i="40"/>
  <c r="V120" i="40" s="1"/>
  <c r="X120" i="40" s="1"/>
  <c r="U119" i="40"/>
  <c r="R119" i="40"/>
  <c r="L119" i="40"/>
  <c r="H119" i="40"/>
  <c r="R118" i="40"/>
  <c r="L118" i="40"/>
  <c r="U117" i="40"/>
  <c r="R117" i="40"/>
  <c r="L117" i="40"/>
  <c r="H117" i="40"/>
  <c r="U116" i="40"/>
  <c r="R116" i="40"/>
  <c r="L116" i="40"/>
  <c r="H116" i="40"/>
  <c r="V116" i="40"/>
  <c r="X116" i="40" s="1"/>
  <c r="U115" i="40"/>
  <c r="R115" i="40"/>
  <c r="L115" i="40"/>
  <c r="H115" i="40"/>
  <c r="U114" i="40"/>
  <c r="R114" i="40"/>
  <c r="L114" i="40"/>
  <c r="H114" i="40"/>
  <c r="U113" i="40"/>
  <c r="R113" i="40"/>
  <c r="L113" i="40"/>
  <c r="H113" i="40"/>
  <c r="U112" i="40"/>
  <c r="R112" i="40"/>
  <c r="L112" i="40"/>
  <c r="H112" i="40"/>
  <c r="V112" i="40"/>
  <c r="X112" i="40" s="1"/>
  <c r="U111" i="40"/>
  <c r="R111" i="40"/>
  <c r="L111" i="40"/>
  <c r="H111" i="40"/>
  <c r="U110" i="40"/>
  <c r="R110" i="40"/>
  <c r="L110" i="40"/>
  <c r="H110" i="40"/>
  <c r="U109" i="40"/>
  <c r="R109" i="40"/>
  <c r="L109" i="40"/>
  <c r="H109" i="40"/>
  <c r="U108" i="40"/>
  <c r="R108" i="40"/>
  <c r="L108" i="40"/>
  <c r="H108" i="40"/>
  <c r="R107" i="40"/>
  <c r="L107" i="40"/>
  <c r="U106" i="40"/>
  <c r="R106" i="40"/>
  <c r="L106" i="40"/>
  <c r="H106" i="40"/>
  <c r="U105" i="40"/>
  <c r="R105" i="40"/>
  <c r="L105" i="40"/>
  <c r="H105" i="40"/>
  <c r="U104" i="40"/>
  <c r="R104" i="40"/>
  <c r="L104" i="40"/>
  <c r="H104" i="40"/>
  <c r="V104" i="40"/>
  <c r="X104" i="40" s="1"/>
  <c r="U103" i="40"/>
  <c r="R103" i="40"/>
  <c r="L103" i="40"/>
  <c r="H103" i="40"/>
  <c r="U102" i="40"/>
  <c r="R102" i="40"/>
  <c r="L102" i="40"/>
  <c r="H102" i="40"/>
  <c r="U101" i="40"/>
  <c r="R101" i="40"/>
  <c r="L101" i="40"/>
  <c r="H101" i="40"/>
  <c r="U100" i="40"/>
  <c r="R100" i="40"/>
  <c r="L100" i="40"/>
  <c r="H100" i="40"/>
  <c r="U99" i="40"/>
  <c r="R99" i="40"/>
  <c r="L99" i="40"/>
  <c r="H99" i="40"/>
  <c r="U98" i="40"/>
  <c r="R98" i="40"/>
  <c r="L98" i="40"/>
  <c r="H98" i="40"/>
  <c r="U97" i="40"/>
  <c r="R97" i="40"/>
  <c r="L97" i="40"/>
  <c r="H97" i="40"/>
  <c r="U96" i="40"/>
  <c r="R96" i="40"/>
  <c r="L96" i="40"/>
  <c r="H96" i="40"/>
  <c r="V96" i="40"/>
  <c r="X96" i="40" s="1"/>
  <c r="U95" i="40"/>
  <c r="R95" i="40"/>
  <c r="L95" i="40"/>
  <c r="H95" i="40"/>
  <c r="U94" i="40"/>
  <c r="R94" i="40"/>
  <c r="L94" i="40"/>
  <c r="H94" i="40"/>
  <c r="V94" i="40" s="1"/>
  <c r="X94" i="40" s="1"/>
  <c r="U93" i="40"/>
  <c r="R93" i="40"/>
  <c r="L93" i="40"/>
  <c r="H93" i="40"/>
  <c r="U92" i="40"/>
  <c r="R92" i="40"/>
  <c r="L92" i="40"/>
  <c r="H92" i="40"/>
  <c r="U91" i="40"/>
  <c r="R91" i="40"/>
  <c r="L91" i="40"/>
  <c r="H91" i="40"/>
  <c r="U90" i="40"/>
  <c r="R90" i="40"/>
  <c r="L90" i="40"/>
  <c r="H90" i="40"/>
  <c r="U89" i="40"/>
  <c r="R89" i="40"/>
  <c r="L89" i="40"/>
  <c r="H89" i="40"/>
  <c r="V89" i="40"/>
  <c r="X89" i="40" s="1"/>
  <c r="R88" i="40"/>
  <c r="L88" i="40"/>
  <c r="U87" i="40"/>
  <c r="R87" i="40"/>
  <c r="L87" i="40"/>
  <c r="H87" i="40"/>
  <c r="U86" i="40"/>
  <c r="R86" i="40"/>
  <c r="L86" i="40"/>
  <c r="H86" i="40"/>
  <c r="U85" i="40"/>
  <c r="R85" i="40"/>
  <c r="L85" i="40"/>
  <c r="H85" i="40"/>
  <c r="U84" i="40"/>
  <c r="R84" i="40"/>
  <c r="L84" i="40"/>
  <c r="H84" i="40"/>
  <c r="V84" i="40"/>
  <c r="X84" i="40" s="1"/>
  <c r="U83" i="40"/>
  <c r="R83" i="40"/>
  <c r="L83" i="40"/>
  <c r="H83" i="40"/>
  <c r="U82" i="40"/>
  <c r="R82" i="40"/>
  <c r="L82" i="40"/>
  <c r="H82" i="40"/>
  <c r="U81" i="40"/>
  <c r="R81" i="40"/>
  <c r="L81" i="40"/>
  <c r="H81" i="40"/>
  <c r="U80" i="40"/>
  <c r="R80" i="40"/>
  <c r="L80" i="40"/>
  <c r="H80" i="40"/>
  <c r="V80" i="40"/>
  <c r="X80" i="40" s="1"/>
  <c r="U79" i="40"/>
  <c r="R79" i="40"/>
  <c r="L79" i="40"/>
  <c r="H79" i="40"/>
  <c r="U78" i="40"/>
  <c r="R78" i="40"/>
  <c r="L78" i="40"/>
  <c r="H78" i="40"/>
  <c r="U77" i="40"/>
  <c r="R77" i="40"/>
  <c r="L77" i="40"/>
  <c r="H77" i="40"/>
  <c r="U76" i="40"/>
  <c r="R76" i="40"/>
  <c r="L76" i="40"/>
  <c r="H76" i="40"/>
  <c r="V76" i="40"/>
  <c r="X76" i="40" s="1"/>
  <c r="U75" i="40"/>
  <c r="R75" i="40"/>
  <c r="L75" i="40"/>
  <c r="H75" i="40"/>
  <c r="U74" i="40"/>
  <c r="R74" i="40"/>
  <c r="L74" i="40"/>
  <c r="H74" i="40"/>
  <c r="R73" i="40"/>
  <c r="L73" i="40"/>
  <c r="U72" i="40"/>
  <c r="R72" i="40"/>
  <c r="L72" i="40"/>
  <c r="H72" i="40"/>
  <c r="U71" i="40"/>
  <c r="R71" i="40"/>
  <c r="L71" i="40"/>
  <c r="H71" i="40"/>
  <c r="U70" i="40"/>
  <c r="R70" i="40"/>
  <c r="L70" i="40"/>
  <c r="H70" i="40"/>
  <c r="U69" i="40"/>
  <c r="R69" i="40"/>
  <c r="L69" i="40"/>
  <c r="H69" i="40"/>
  <c r="U68" i="40"/>
  <c r="R68" i="40"/>
  <c r="L68" i="40"/>
  <c r="H68" i="40"/>
  <c r="R67" i="40"/>
  <c r="L67" i="40"/>
  <c r="U66" i="40"/>
  <c r="R66" i="40"/>
  <c r="L66" i="40"/>
  <c r="H66" i="40"/>
  <c r="V66" i="40"/>
  <c r="X66" i="40" s="1"/>
  <c r="U65" i="40"/>
  <c r="R65" i="40"/>
  <c r="L65" i="40"/>
  <c r="H65" i="40"/>
  <c r="V65" i="40" s="1"/>
  <c r="X65" i="40" s="1"/>
  <c r="R64" i="40"/>
  <c r="L64" i="40"/>
  <c r="U63" i="40"/>
  <c r="R63" i="40"/>
  <c r="L63" i="40"/>
  <c r="H63" i="40"/>
  <c r="R62" i="40"/>
  <c r="L62" i="40"/>
  <c r="U61" i="40"/>
  <c r="R61" i="40"/>
  <c r="L61" i="40"/>
  <c r="H61" i="40"/>
  <c r="U60" i="40"/>
  <c r="R60" i="40"/>
  <c r="L60" i="40"/>
  <c r="H60" i="40"/>
  <c r="V60" i="40" s="1"/>
  <c r="X60" i="40" s="1"/>
  <c r="U59" i="40"/>
  <c r="R59" i="40"/>
  <c r="L59" i="40"/>
  <c r="H59" i="40"/>
  <c r="U58" i="40"/>
  <c r="R58" i="40"/>
  <c r="L58" i="40"/>
  <c r="H58" i="40"/>
  <c r="U57" i="40"/>
  <c r="R57" i="40"/>
  <c r="L57" i="40"/>
  <c r="H57" i="40"/>
  <c r="U56" i="40"/>
  <c r="R56" i="40"/>
  <c r="L56" i="40"/>
  <c r="V56" i="40" s="1"/>
  <c r="X56" i="40" s="1"/>
  <c r="H56" i="40"/>
  <c r="U55" i="40"/>
  <c r="R55" i="40"/>
  <c r="L55" i="40"/>
  <c r="H55" i="40"/>
  <c r="V55" i="40" s="1"/>
  <c r="X55" i="40" s="1"/>
  <c r="U54" i="40"/>
  <c r="R54" i="40"/>
  <c r="V54" i="40" s="1"/>
  <c r="X54" i="40" s="1"/>
  <c r="L54" i="40"/>
  <c r="H54" i="40"/>
  <c r="R53" i="40"/>
  <c r="L53" i="40"/>
  <c r="U52" i="40"/>
  <c r="R52" i="40"/>
  <c r="L52" i="40"/>
  <c r="H52" i="40"/>
  <c r="U51" i="40"/>
  <c r="R51" i="40"/>
  <c r="L51" i="40"/>
  <c r="H51" i="40"/>
  <c r="U50" i="40"/>
  <c r="R50" i="40"/>
  <c r="L50" i="40"/>
  <c r="H50" i="40"/>
  <c r="U49" i="40"/>
  <c r="R49" i="40"/>
  <c r="L49" i="40"/>
  <c r="H49" i="40"/>
  <c r="U48" i="40"/>
  <c r="R48" i="40"/>
  <c r="L48" i="40"/>
  <c r="H48" i="40"/>
  <c r="U47" i="40"/>
  <c r="R47" i="40"/>
  <c r="L47" i="40"/>
  <c r="H47" i="40"/>
  <c r="U46" i="40"/>
  <c r="R46" i="40"/>
  <c r="L46" i="40"/>
  <c r="H46" i="40"/>
  <c r="V46" i="40" s="1"/>
  <c r="X46" i="40" s="1"/>
  <c r="U45" i="40"/>
  <c r="R45" i="40"/>
  <c r="V45" i="40" s="1"/>
  <c r="X45" i="40" s="1"/>
  <c r="L45" i="40"/>
  <c r="H45" i="40"/>
  <c r="U44" i="40"/>
  <c r="R44" i="40"/>
  <c r="L44" i="40"/>
  <c r="H44" i="40"/>
  <c r="U43" i="40"/>
  <c r="R43" i="40"/>
  <c r="L43" i="40"/>
  <c r="H43" i="40"/>
  <c r="U42" i="40"/>
  <c r="R42" i="40"/>
  <c r="L42" i="40"/>
  <c r="H42" i="40"/>
  <c r="U41" i="40"/>
  <c r="R41" i="40"/>
  <c r="L41" i="40"/>
  <c r="H41" i="40"/>
  <c r="U40" i="40"/>
  <c r="R40" i="40"/>
  <c r="L40" i="40"/>
  <c r="H40" i="40"/>
  <c r="U39" i="40"/>
  <c r="R39" i="40"/>
  <c r="L39" i="40"/>
  <c r="H39" i="40"/>
  <c r="U38" i="40"/>
  <c r="R38" i="40"/>
  <c r="L38" i="40"/>
  <c r="H38" i="40"/>
  <c r="V38" i="40" s="1"/>
  <c r="X38" i="40" s="1"/>
  <c r="U37" i="40"/>
  <c r="R37" i="40"/>
  <c r="L37" i="40"/>
  <c r="H37" i="40"/>
  <c r="U36" i="40"/>
  <c r="R36" i="40"/>
  <c r="L36" i="40"/>
  <c r="H36" i="40"/>
  <c r="U35" i="40"/>
  <c r="R35" i="40"/>
  <c r="L35" i="40"/>
  <c r="H35" i="40"/>
  <c r="U34" i="40"/>
  <c r="R34" i="40"/>
  <c r="L34" i="40"/>
  <c r="H34" i="40"/>
  <c r="U33" i="40"/>
  <c r="R33" i="40"/>
  <c r="L33" i="40"/>
  <c r="H33" i="40"/>
  <c r="U32" i="40"/>
  <c r="R32" i="40"/>
  <c r="L32" i="40"/>
  <c r="H32" i="40"/>
  <c r="U31" i="40"/>
  <c r="V31" i="40" s="1"/>
  <c r="X31" i="40" s="1"/>
  <c r="R31" i="40"/>
  <c r="L31" i="40"/>
  <c r="H31" i="40"/>
  <c r="U30" i="40"/>
  <c r="R30" i="40"/>
  <c r="L30" i="40"/>
  <c r="H30" i="40"/>
  <c r="U29" i="40"/>
  <c r="R29" i="40"/>
  <c r="L29" i="40"/>
  <c r="H29" i="40"/>
  <c r="U28" i="40"/>
  <c r="R28" i="40"/>
  <c r="L28" i="40"/>
  <c r="H28" i="40"/>
  <c r="U27" i="40"/>
  <c r="R27" i="40"/>
  <c r="L27" i="40"/>
  <c r="H27" i="40"/>
  <c r="U26" i="40"/>
  <c r="R26" i="40"/>
  <c r="L26" i="40"/>
  <c r="H26" i="40"/>
  <c r="U25" i="40"/>
  <c r="R25" i="40"/>
  <c r="L25" i="40"/>
  <c r="H25" i="40"/>
  <c r="U24" i="40"/>
  <c r="R24" i="40"/>
  <c r="L24" i="40"/>
  <c r="H24" i="40"/>
  <c r="U23" i="40"/>
  <c r="R23" i="40"/>
  <c r="L23" i="40"/>
  <c r="H23" i="40"/>
  <c r="V23" i="40"/>
  <c r="X23" i="40" s="1"/>
  <c r="U22" i="40"/>
  <c r="R22" i="40"/>
  <c r="L22" i="40"/>
  <c r="H22" i="40"/>
  <c r="U21" i="40"/>
  <c r="R21" i="40"/>
  <c r="L21" i="40"/>
  <c r="H21" i="40"/>
  <c r="U20" i="40"/>
  <c r="R20" i="40"/>
  <c r="L20" i="40"/>
  <c r="H20" i="40"/>
  <c r="U19" i="40"/>
  <c r="R19" i="40"/>
  <c r="L19" i="40"/>
  <c r="H19" i="40"/>
  <c r="U18" i="40"/>
  <c r="R18" i="40"/>
  <c r="L18" i="40"/>
  <c r="H18" i="40"/>
  <c r="U17" i="40"/>
  <c r="R17" i="40"/>
  <c r="L17" i="40"/>
  <c r="H17" i="40"/>
  <c r="U16" i="40"/>
  <c r="R16" i="40"/>
  <c r="L16" i="40"/>
  <c r="H16" i="40"/>
  <c r="U15" i="40"/>
  <c r="R15" i="40"/>
  <c r="L15" i="40"/>
  <c r="H15" i="40"/>
  <c r="U14" i="40"/>
  <c r="R14" i="40"/>
  <c r="L14" i="40"/>
  <c r="H14" i="40"/>
  <c r="U13" i="40"/>
  <c r="R13" i="40"/>
  <c r="L13" i="40"/>
  <c r="H13" i="40"/>
  <c r="U12" i="40"/>
  <c r="R12" i="40"/>
  <c r="L12" i="40"/>
  <c r="H12" i="40"/>
  <c r="U11" i="40"/>
  <c r="R11" i="40"/>
  <c r="L11" i="40"/>
  <c r="H11" i="40"/>
  <c r="V11" i="40"/>
  <c r="X11" i="40" s="1"/>
  <c r="U10" i="40"/>
  <c r="R10" i="40"/>
  <c r="L10" i="40"/>
  <c r="H10" i="40"/>
  <c r="V10" i="40" s="1"/>
  <c r="X10" i="40" s="1"/>
  <c r="U9" i="40"/>
  <c r="R9" i="40"/>
  <c r="L9" i="40"/>
  <c r="H9" i="40"/>
  <c r="X200" i="41" l="1"/>
  <c r="V184" i="40"/>
  <c r="X184" i="40" s="1"/>
  <c r="V71" i="40"/>
  <c r="X71" i="40" s="1"/>
  <c r="V83" i="40"/>
  <c r="X83" i="40" s="1"/>
  <c r="V93" i="40"/>
  <c r="X93" i="40" s="1"/>
  <c r="V95" i="40"/>
  <c r="X95" i="40" s="1"/>
  <c r="V119" i="40"/>
  <c r="X119" i="40" s="1"/>
  <c r="V183" i="40"/>
  <c r="X183" i="40" s="1"/>
  <c r="D200" i="40"/>
  <c r="V109" i="40"/>
  <c r="X109" i="40" s="1"/>
  <c r="V35" i="40"/>
  <c r="X35" i="40" s="1"/>
  <c r="V154" i="40"/>
  <c r="X154" i="40" s="1"/>
  <c r="V146" i="40"/>
  <c r="X146" i="40" s="1"/>
  <c r="V186" i="40"/>
  <c r="X186" i="40" s="1"/>
  <c r="V185" i="40"/>
  <c r="X185" i="40" s="1"/>
  <c r="V136" i="40"/>
  <c r="X136" i="40" s="1"/>
  <c r="V171" i="40"/>
  <c r="X171" i="40" s="1"/>
  <c r="V170" i="40"/>
  <c r="X170" i="40" s="1"/>
  <c r="V125" i="40"/>
  <c r="X125" i="40" s="1"/>
  <c r="V110" i="40"/>
  <c r="X110" i="40" s="1"/>
  <c r="V92" i="40"/>
  <c r="X92" i="40" s="1"/>
  <c r="V82" i="40"/>
  <c r="X82" i="40" s="1"/>
  <c r="V75" i="40"/>
  <c r="X75" i="40" s="1"/>
  <c r="V51" i="40"/>
  <c r="X51" i="40" s="1"/>
  <c r="V47" i="40"/>
  <c r="X47" i="40" s="1"/>
  <c r="V43" i="40"/>
  <c r="X43" i="40" s="1"/>
  <c r="V30" i="40"/>
  <c r="X30" i="40" s="1"/>
  <c r="V27" i="40"/>
  <c r="X27" i="40" s="1"/>
  <c r="V22" i="40"/>
  <c r="X22" i="40" s="1"/>
  <c r="V108" i="40"/>
  <c r="X108" i="40" s="1"/>
  <c r="V74" i="40"/>
  <c r="X74" i="40" s="1"/>
  <c r="V63" i="40"/>
  <c r="X63" i="40" s="1"/>
  <c r="V37" i="40"/>
  <c r="X37" i="40" s="1"/>
  <c r="V29" i="40"/>
  <c r="X29" i="40" s="1"/>
  <c r="V21" i="40"/>
  <c r="X21" i="40" s="1"/>
  <c r="V15" i="40"/>
  <c r="X15" i="40" s="1"/>
  <c r="V16" i="40"/>
  <c r="X16" i="40" s="1"/>
  <c r="V17" i="40"/>
  <c r="X17" i="40" s="1"/>
  <c r="V18" i="40"/>
  <c r="X18" i="40" s="1"/>
  <c r="V25" i="40"/>
  <c r="X25" i="40" s="1"/>
  <c r="V26" i="40"/>
  <c r="X26" i="40" s="1"/>
  <c r="V33" i="40"/>
  <c r="X33" i="40" s="1"/>
  <c r="V34" i="40"/>
  <c r="X34" i="40" s="1"/>
  <c r="V41" i="40"/>
  <c r="X41" i="40" s="1"/>
  <c r="V42" i="40"/>
  <c r="X42" i="40" s="1"/>
  <c r="V49" i="40"/>
  <c r="X49" i="40" s="1"/>
  <c r="V50" i="40"/>
  <c r="X50" i="40" s="1"/>
  <c r="V58" i="40"/>
  <c r="X58" i="40" s="1"/>
  <c r="V59" i="40"/>
  <c r="X59" i="40" s="1"/>
  <c r="V69" i="40"/>
  <c r="X69" i="40" s="1"/>
  <c r="V70" i="40"/>
  <c r="X70" i="40" s="1"/>
  <c r="V78" i="40"/>
  <c r="X78" i="40" s="1"/>
  <c r="V79" i="40"/>
  <c r="X79" i="40" s="1"/>
  <c r="V86" i="40"/>
  <c r="X86" i="40" s="1"/>
  <c r="V87" i="40"/>
  <c r="X87" i="40" s="1"/>
  <c r="V100" i="40"/>
  <c r="X100" i="40" s="1"/>
  <c r="V101" i="40"/>
  <c r="X101" i="40" s="1"/>
  <c r="V102" i="40"/>
  <c r="X102" i="40" s="1"/>
  <c r="V103" i="40"/>
  <c r="X103" i="40" s="1"/>
  <c r="V114" i="40"/>
  <c r="X114" i="40" s="1"/>
  <c r="V115" i="40"/>
  <c r="X115" i="40" s="1"/>
  <c r="V123" i="40"/>
  <c r="X123" i="40" s="1"/>
  <c r="V124" i="40"/>
  <c r="X124" i="40" s="1"/>
  <c r="V131" i="40"/>
  <c r="X131" i="40" s="1"/>
  <c r="V133" i="40"/>
  <c r="X133" i="40" s="1"/>
  <c r="V140" i="40"/>
  <c r="X140" i="40" s="1"/>
  <c r="V142" i="40"/>
  <c r="X142" i="40" s="1"/>
  <c r="V149" i="40"/>
  <c r="X149" i="40" s="1"/>
  <c r="V150" i="40"/>
  <c r="X150" i="40" s="1"/>
  <c r="V158" i="40"/>
  <c r="X158" i="40" s="1"/>
  <c r="V159" i="40"/>
  <c r="X159" i="40" s="1"/>
  <c r="V166" i="40"/>
  <c r="X166" i="40" s="1"/>
  <c r="V167" i="40"/>
  <c r="X167" i="40" s="1"/>
  <c r="V174" i="40"/>
  <c r="X174" i="40" s="1"/>
  <c r="V175" i="40"/>
  <c r="X175" i="40" s="1"/>
  <c r="V191" i="40"/>
  <c r="X191" i="40" s="1"/>
  <c r="V192" i="40"/>
  <c r="X192" i="40" s="1"/>
  <c r="V193" i="40"/>
  <c r="X193" i="40" s="1"/>
  <c r="V194" i="40"/>
  <c r="X194" i="40" s="1"/>
  <c r="V195" i="40"/>
  <c r="X195" i="40" s="1"/>
  <c r="V12" i="40"/>
  <c r="X12" i="40" s="1"/>
  <c r="V13" i="40"/>
  <c r="X13" i="40" s="1"/>
  <c r="V14" i="40"/>
  <c r="X14" i="40" s="1"/>
  <c r="V20" i="40"/>
  <c r="X20" i="40" s="1"/>
  <c r="V24" i="40"/>
  <c r="X24" i="40" s="1"/>
  <c r="V28" i="40"/>
  <c r="X28" i="40" s="1"/>
  <c r="V32" i="40"/>
  <c r="X32" i="40" s="1"/>
  <c r="V36" i="40"/>
  <c r="X36" i="40" s="1"/>
  <c r="V40" i="40"/>
  <c r="X40" i="40" s="1"/>
  <c r="V44" i="40"/>
  <c r="X44" i="40" s="1"/>
  <c r="V48" i="40"/>
  <c r="X48" i="40" s="1"/>
  <c r="V52" i="40"/>
  <c r="X52" i="40" s="1"/>
  <c r="V57" i="40"/>
  <c r="X57" i="40" s="1"/>
  <c r="V61" i="40"/>
  <c r="X61" i="40" s="1"/>
  <c r="V68" i="40"/>
  <c r="X68" i="40" s="1"/>
  <c r="V72" i="40"/>
  <c r="X72" i="40" s="1"/>
  <c r="V77" i="40"/>
  <c r="X77" i="40" s="1"/>
  <c r="V81" i="40"/>
  <c r="X81" i="40" s="1"/>
  <c r="V85" i="40"/>
  <c r="X85" i="40" s="1"/>
  <c r="V90" i="40"/>
  <c r="X90" i="40" s="1"/>
  <c r="V91" i="40"/>
  <c r="X91" i="40" s="1"/>
  <c r="V97" i="40"/>
  <c r="X97" i="40" s="1"/>
  <c r="V98" i="40"/>
  <c r="X98" i="40" s="1"/>
  <c r="V99" i="40"/>
  <c r="X99" i="40" s="1"/>
  <c r="V105" i="40"/>
  <c r="X105" i="40" s="1"/>
  <c r="V106" i="40"/>
  <c r="X106" i="40" s="1"/>
  <c r="V113" i="40"/>
  <c r="X113" i="40" s="1"/>
  <c r="V117" i="40"/>
  <c r="X117" i="40" s="1"/>
  <c r="V122" i="40"/>
  <c r="X122" i="40" s="1"/>
  <c r="V126" i="40"/>
  <c r="X126" i="40" s="1"/>
  <c r="V130" i="40"/>
  <c r="X130" i="40" s="1"/>
  <c r="V135" i="40"/>
  <c r="X135" i="40" s="1"/>
  <c r="V139" i="40"/>
  <c r="X139" i="40" s="1"/>
  <c r="V144" i="40"/>
  <c r="X144" i="40" s="1"/>
  <c r="V148" i="40"/>
  <c r="X148" i="40" s="1"/>
  <c r="V152" i="40"/>
  <c r="X152" i="40" s="1"/>
  <c r="V156" i="40"/>
  <c r="X156" i="40" s="1"/>
  <c r="V161" i="40"/>
  <c r="X161" i="40" s="1"/>
  <c r="V165" i="40"/>
  <c r="X165" i="40" s="1"/>
  <c r="V169" i="40"/>
  <c r="X169" i="40" s="1"/>
  <c r="V173" i="40"/>
  <c r="X173" i="40" s="1"/>
  <c r="V177" i="40"/>
  <c r="X177" i="40" s="1"/>
  <c r="V178" i="40"/>
  <c r="X178" i="40" s="1"/>
  <c r="V179" i="40"/>
  <c r="X179" i="40" s="1"/>
  <c r="V180" i="40"/>
  <c r="X180" i="40" s="1"/>
  <c r="V181" i="40"/>
  <c r="X181" i="40" s="1"/>
  <c r="V182" i="40"/>
  <c r="X182" i="40" s="1"/>
  <c r="V188" i="40"/>
  <c r="X188" i="40" s="1"/>
  <c r="V189" i="40"/>
  <c r="X189" i="40" s="1"/>
  <c r="V190" i="40"/>
  <c r="X190" i="40" s="1"/>
  <c r="V196" i="40"/>
  <c r="X196" i="40" s="1"/>
  <c r="V197" i="40"/>
  <c r="X197" i="40" s="1"/>
  <c r="R200" i="40"/>
  <c r="V9" i="40"/>
  <c r="X9" i="40" s="1"/>
  <c r="V111" i="40"/>
  <c r="X111" i="40" s="1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128" i="39"/>
  <c r="L129" i="39"/>
  <c r="L130" i="39"/>
  <c r="L131" i="39"/>
  <c r="D10" i="39"/>
  <c r="D11" i="39"/>
  <c r="D12" i="39"/>
  <c r="D13" i="39"/>
  <c r="D14" i="39"/>
  <c r="D15" i="39"/>
  <c r="D16" i="39"/>
  <c r="D17" i="39"/>
  <c r="D18" i="39"/>
  <c r="D19" i="39"/>
  <c r="D20" i="39"/>
  <c r="D21" i="39"/>
  <c r="D22" i="39"/>
  <c r="D23" i="39"/>
  <c r="D24" i="39"/>
  <c r="D25" i="39"/>
  <c r="D26" i="39"/>
  <c r="D27" i="39"/>
  <c r="D28" i="39"/>
  <c r="D29" i="39"/>
  <c r="D30" i="39"/>
  <c r="D31" i="39"/>
  <c r="D32" i="39"/>
  <c r="D33" i="39"/>
  <c r="D34" i="39"/>
  <c r="D35" i="39"/>
  <c r="D36" i="39"/>
  <c r="D37" i="39"/>
  <c r="D38" i="39"/>
  <c r="D39" i="39"/>
  <c r="D40" i="39"/>
  <c r="D41" i="39"/>
  <c r="D42" i="39"/>
  <c r="D43" i="39"/>
  <c r="D44" i="39"/>
  <c r="D45" i="39"/>
  <c r="D46" i="39"/>
  <c r="D47" i="39"/>
  <c r="D48" i="39"/>
  <c r="D49" i="39"/>
  <c r="D50" i="39"/>
  <c r="D51" i="39"/>
  <c r="D52" i="39"/>
  <c r="D53" i="39"/>
  <c r="D54" i="39"/>
  <c r="D55" i="39"/>
  <c r="D56" i="39"/>
  <c r="D57" i="39"/>
  <c r="D58" i="39"/>
  <c r="D59" i="39"/>
  <c r="D60" i="39"/>
  <c r="D61" i="39"/>
  <c r="D62" i="39"/>
  <c r="D63" i="39"/>
  <c r="D64" i="39"/>
  <c r="D65" i="39"/>
  <c r="D66" i="39"/>
  <c r="D67" i="39"/>
  <c r="D68" i="39"/>
  <c r="D69" i="39"/>
  <c r="D70" i="39"/>
  <c r="D71" i="39"/>
  <c r="D72" i="39"/>
  <c r="D73" i="39"/>
  <c r="D74" i="39"/>
  <c r="D75" i="39"/>
  <c r="D76" i="39"/>
  <c r="D77" i="39"/>
  <c r="D78" i="39"/>
  <c r="D79" i="39"/>
  <c r="D80" i="39"/>
  <c r="D81" i="39"/>
  <c r="D82" i="39"/>
  <c r="D83" i="39"/>
  <c r="D84" i="39"/>
  <c r="D85" i="39"/>
  <c r="D86" i="39"/>
  <c r="D87" i="39"/>
  <c r="D88" i="39"/>
  <c r="D89" i="39"/>
  <c r="D90" i="39"/>
  <c r="D91" i="39"/>
  <c r="D92" i="39"/>
  <c r="D93" i="39"/>
  <c r="D94" i="39"/>
  <c r="D95" i="39"/>
  <c r="D96" i="39"/>
  <c r="D97" i="39"/>
  <c r="D98" i="39"/>
  <c r="D99" i="39"/>
  <c r="D100" i="39"/>
  <c r="D101" i="39"/>
  <c r="D102" i="39"/>
  <c r="D103" i="39"/>
  <c r="D104" i="39"/>
  <c r="D105" i="39"/>
  <c r="D106" i="39"/>
  <c r="D107" i="39"/>
  <c r="D108" i="39"/>
  <c r="D109" i="39"/>
  <c r="D110" i="39"/>
  <c r="D111" i="39"/>
  <c r="D112" i="39"/>
  <c r="D113" i="39"/>
  <c r="D114" i="39"/>
  <c r="D115" i="39"/>
  <c r="D116" i="39"/>
  <c r="D117" i="39"/>
  <c r="D118" i="39"/>
  <c r="D119" i="39"/>
  <c r="D120" i="39"/>
  <c r="D121" i="39"/>
  <c r="D122" i="39"/>
  <c r="D123" i="39"/>
  <c r="D124" i="39"/>
  <c r="D125" i="39"/>
  <c r="D126" i="39"/>
  <c r="D127" i="39"/>
  <c r="D128" i="39"/>
  <c r="D129" i="39"/>
  <c r="D130" i="39"/>
  <c r="D131" i="39"/>
  <c r="D132" i="39"/>
  <c r="D133" i="39"/>
  <c r="D134" i="39"/>
  <c r="D135" i="39"/>
  <c r="D136" i="39"/>
  <c r="D137" i="39"/>
  <c r="D138" i="39"/>
  <c r="D139" i="39"/>
  <c r="D140" i="39"/>
  <c r="D141" i="39"/>
  <c r="D142" i="39"/>
  <c r="D143" i="39"/>
  <c r="D144" i="39"/>
  <c r="D145" i="39"/>
  <c r="D146" i="39"/>
  <c r="D147" i="39"/>
  <c r="D148" i="39"/>
  <c r="D149" i="39"/>
  <c r="D150" i="39"/>
  <c r="D151" i="39"/>
  <c r="D152" i="39"/>
  <c r="D153" i="39"/>
  <c r="D154" i="39"/>
  <c r="D155" i="39"/>
  <c r="D156" i="39"/>
  <c r="D157" i="39"/>
  <c r="D158" i="39"/>
  <c r="D159" i="39"/>
  <c r="D160" i="39"/>
  <c r="D161" i="39"/>
  <c r="D162" i="39"/>
  <c r="D163" i="39"/>
  <c r="D164" i="39"/>
  <c r="D165" i="39"/>
  <c r="D166" i="39"/>
  <c r="D167" i="39"/>
  <c r="D168" i="39"/>
  <c r="D169" i="39"/>
  <c r="D170" i="39"/>
  <c r="D171" i="39"/>
  <c r="D172" i="39"/>
  <c r="D173" i="39"/>
  <c r="D174" i="39"/>
  <c r="D175" i="39"/>
  <c r="D176" i="39"/>
  <c r="D177" i="39"/>
  <c r="D178" i="39"/>
  <c r="D179" i="39"/>
  <c r="D180" i="39"/>
  <c r="D181" i="39"/>
  <c r="D182" i="39"/>
  <c r="D183" i="39"/>
  <c r="D184" i="39"/>
  <c r="D185" i="39"/>
  <c r="D186" i="39"/>
  <c r="D187" i="39"/>
  <c r="D188" i="39"/>
  <c r="D189" i="39"/>
  <c r="D190" i="39"/>
  <c r="D191" i="39"/>
  <c r="D192" i="39"/>
  <c r="D193" i="39"/>
  <c r="D194" i="39"/>
  <c r="D195" i="39"/>
  <c r="D196" i="39"/>
  <c r="D197" i="39"/>
  <c r="V197" i="39" s="1"/>
  <c r="X197" i="39" s="1"/>
  <c r="D9" i="39"/>
  <c r="W200" i="39"/>
  <c r="S200" i="39"/>
  <c r="Q200" i="39"/>
  <c r="J200" i="39"/>
  <c r="I200" i="39"/>
  <c r="R198" i="39"/>
  <c r="L198" i="39"/>
  <c r="U197" i="39"/>
  <c r="R197" i="39"/>
  <c r="L197" i="39"/>
  <c r="H197" i="39"/>
  <c r="U196" i="39"/>
  <c r="R196" i="39"/>
  <c r="L196" i="39"/>
  <c r="H196" i="39"/>
  <c r="U195" i="39"/>
  <c r="R195" i="39"/>
  <c r="L195" i="39"/>
  <c r="H195" i="39"/>
  <c r="U194" i="39"/>
  <c r="R194" i="39"/>
  <c r="L194" i="39"/>
  <c r="H194" i="39"/>
  <c r="U193" i="39"/>
  <c r="R193" i="39"/>
  <c r="L193" i="39"/>
  <c r="H193" i="39"/>
  <c r="U192" i="39"/>
  <c r="R192" i="39"/>
  <c r="L192" i="39"/>
  <c r="H192" i="39"/>
  <c r="U191" i="39"/>
  <c r="R191" i="39"/>
  <c r="L191" i="39"/>
  <c r="H191" i="39"/>
  <c r="U190" i="39"/>
  <c r="R190" i="39"/>
  <c r="L190" i="39"/>
  <c r="H190" i="39"/>
  <c r="V190" i="39"/>
  <c r="X190" i="39" s="1"/>
  <c r="U189" i="39"/>
  <c r="R189" i="39"/>
  <c r="L189" i="39"/>
  <c r="H189" i="39"/>
  <c r="U188" i="39"/>
  <c r="R188" i="39"/>
  <c r="V188" i="39" s="1"/>
  <c r="X188" i="39" s="1"/>
  <c r="L188" i="39"/>
  <c r="H188" i="39"/>
  <c r="U187" i="39"/>
  <c r="R187" i="39"/>
  <c r="L187" i="39"/>
  <c r="H187" i="39"/>
  <c r="V187" i="39" s="1"/>
  <c r="X187" i="39" s="1"/>
  <c r="U186" i="39"/>
  <c r="R186" i="39"/>
  <c r="L186" i="39"/>
  <c r="H186" i="39"/>
  <c r="V186" i="39"/>
  <c r="X186" i="39" s="1"/>
  <c r="U185" i="39"/>
  <c r="R185" i="39"/>
  <c r="L185" i="39"/>
  <c r="H185" i="39"/>
  <c r="U184" i="39"/>
  <c r="R184" i="39"/>
  <c r="L184" i="39"/>
  <c r="H184" i="39"/>
  <c r="U183" i="39"/>
  <c r="R183" i="39"/>
  <c r="L183" i="39"/>
  <c r="H183" i="39"/>
  <c r="U182" i="39"/>
  <c r="R182" i="39"/>
  <c r="L182" i="39"/>
  <c r="H182" i="39"/>
  <c r="V182" i="39"/>
  <c r="X182" i="39" s="1"/>
  <c r="U181" i="39"/>
  <c r="R181" i="39"/>
  <c r="L181" i="39"/>
  <c r="H181" i="39"/>
  <c r="U180" i="39"/>
  <c r="R180" i="39"/>
  <c r="L180" i="39"/>
  <c r="H180" i="39"/>
  <c r="U179" i="39"/>
  <c r="R179" i="39"/>
  <c r="L179" i="39"/>
  <c r="H179" i="39"/>
  <c r="V179" i="39" s="1"/>
  <c r="X179" i="39" s="1"/>
  <c r="U178" i="39"/>
  <c r="R178" i="39"/>
  <c r="L178" i="39"/>
  <c r="H178" i="39"/>
  <c r="V178" i="39"/>
  <c r="X178" i="39" s="1"/>
  <c r="U177" i="39"/>
  <c r="R177" i="39"/>
  <c r="L177" i="39"/>
  <c r="H177" i="39"/>
  <c r="U176" i="39"/>
  <c r="R176" i="39"/>
  <c r="L176" i="39"/>
  <c r="H176" i="39"/>
  <c r="U175" i="39"/>
  <c r="R175" i="39"/>
  <c r="L175" i="39"/>
  <c r="H175" i="39"/>
  <c r="U174" i="39"/>
  <c r="R174" i="39"/>
  <c r="L174" i="39"/>
  <c r="H174" i="39"/>
  <c r="V174" i="39"/>
  <c r="X174" i="39" s="1"/>
  <c r="U173" i="39"/>
  <c r="R173" i="39"/>
  <c r="L173" i="39"/>
  <c r="H173" i="39"/>
  <c r="U172" i="39"/>
  <c r="R172" i="39"/>
  <c r="L172" i="39"/>
  <c r="H172" i="39"/>
  <c r="U171" i="39"/>
  <c r="R171" i="39"/>
  <c r="L171" i="39"/>
  <c r="H171" i="39"/>
  <c r="V171" i="39" s="1"/>
  <c r="X171" i="39" s="1"/>
  <c r="U170" i="39"/>
  <c r="R170" i="39"/>
  <c r="L170" i="39"/>
  <c r="H170" i="39"/>
  <c r="V170" i="39" s="1"/>
  <c r="X170" i="39" s="1"/>
  <c r="U169" i="39"/>
  <c r="R169" i="39"/>
  <c r="L169" i="39"/>
  <c r="H169" i="39"/>
  <c r="U168" i="39"/>
  <c r="R168" i="39"/>
  <c r="L168" i="39"/>
  <c r="H168" i="39"/>
  <c r="U167" i="39"/>
  <c r="R167" i="39"/>
  <c r="L167" i="39"/>
  <c r="H167" i="39"/>
  <c r="U166" i="39"/>
  <c r="R166" i="39"/>
  <c r="L166" i="39"/>
  <c r="H166" i="39"/>
  <c r="V166" i="39" s="1"/>
  <c r="X166" i="39" s="1"/>
  <c r="U165" i="39"/>
  <c r="R165" i="39"/>
  <c r="L165" i="39"/>
  <c r="H165" i="39"/>
  <c r="U164" i="39"/>
  <c r="R164" i="39"/>
  <c r="L164" i="39"/>
  <c r="H164" i="39"/>
  <c r="U163" i="39"/>
  <c r="R163" i="39"/>
  <c r="L163" i="39"/>
  <c r="H163" i="39"/>
  <c r="V163" i="39" s="1"/>
  <c r="X163" i="39" s="1"/>
  <c r="U162" i="39"/>
  <c r="R162" i="39"/>
  <c r="L162" i="39"/>
  <c r="H162" i="39"/>
  <c r="V162" i="39"/>
  <c r="X162" i="39" s="1"/>
  <c r="U161" i="39"/>
  <c r="R161" i="39"/>
  <c r="L161" i="39"/>
  <c r="H161" i="39"/>
  <c r="U160" i="39"/>
  <c r="R160" i="39"/>
  <c r="L160" i="39"/>
  <c r="H160" i="39"/>
  <c r="U159" i="39"/>
  <c r="R159" i="39"/>
  <c r="L159" i="39"/>
  <c r="H159" i="39"/>
  <c r="U158" i="39"/>
  <c r="R158" i="39"/>
  <c r="L158" i="39"/>
  <c r="H158" i="39"/>
  <c r="V158" i="39" s="1"/>
  <c r="X158" i="39" s="1"/>
  <c r="R157" i="39"/>
  <c r="L157" i="39"/>
  <c r="U156" i="39"/>
  <c r="R156" i="39"/>
  <c r="L156" i="39"/>
  <c r="H156" i="39"/>
  <c r="U155" i="39"/>
  <c r="R155" i="39"/>
  <c r="V155" i="39" s="1"/>
  <c r="X155" i="39" s="1"/>
  <c r="L155" i="39"/>
  <c r="H155" i="39"/>
  <c r="U154" i="39"/>
  <c r="R154" i="39"/>
  <c r="L154" i="39"/>
  <c r="H154" i="39"/>
  <c r="V154" i="39" s="1"/>
  <c r="X154" i="39" s="1"/>
  <c r="U153" i="39"/>
  <c r="R153" i="39"/>
  <c r="L153" i="39"/>
  <c r="H153" i="39"/>
  <c r="V153" i="39"/>
  <c r="X153" i="39" s="1"/>
  <c r="U152" i="39"/>
  <c r="R152" i="39"/>
  <c r="L152" i="39"/>
  <c r="H152" i="39"/>
  <c r="U151" i="39"/>
  <c r="R151" i="39"/>
  <c r="L151" i="39"/>
  <c r="H151" i="39"/>
  <c r="U150" i="39"/>
  <c r="R150" i="39"/>
  <c r="L150" i="39"/>
  <c r="H150" i="39"/>
  <c r="U149" i="39"/>
  <c r="R149" i="39"/>
  <c r="L149" i="39"/>
  <c r="H149" i="39"/>
  <c r="V149" i="39"/>
  <c r="X149" i="39" s="1"/>
  <c r="U148" i="39"/>
  <c r="R148" i="39"/>
  <c r="L148" i="39"/>
  <c r="H148" i="39"/>
  <c r="U147" i="39"/>
  <c r="R147" i="39"/>
  <c r="V147" i="39" s="1"/>
  <c r="X147" i="39" s="1"/>
  <c r="L147" i="39"/>
  <c r="H147" i="39"/>
  <c r="U146" i="39"/>
  <c r="R146" i="39"/>
  <c r="L146" i="39"/>
  <c r="H146" i="39"/>
  <c r="V146" i="39" s="1"/>
  <c r="X146" i="39" s="1"/>
  <c r="U145" i="39"/>
  <c r="R145" i="39"/>
  <c r="L145" i="39"/>
  <c r="H145" i="39"/>
  <c r="V145" i="39"/>
  <c r="X145" i="39" s="1"/>
  <c r="U144" i="39"/>
  <c r="R144" i="39"/>
  <c r="L144" i="39"/>
  <c r="H144" i="39"/>
  <c r="U143" i="39"/>
  <c r="R143" i="39"/>
  <c r="L143" i="39"/>
  <c r="H143" i="39"/>
  <c r="U142" i="39"/>
  <c r="R142" i="39"/>
  <c r="L142" i="39"/>
  <c r="H142" i="39"/>
  <c r="R141" i="39"/>
  <c r="L141" i="39"/>
  <c r="U140" i="39"/>
  <c r="R140" i="39"/>
  <c r="L140" i="39"/>
  <c r="H140" i="39"/>
  <c r="V140" i="39"/>
  <c r="X140" i="39" s="1"/>
  <c r="U139" i="39"/>
  <c r="R139" i="39"/>
  <c r="L139" i="39"/>
  <c r="H139" i="39"/>
  <c r="U138" i="39"/>
  <c r="R138" i="39"/>
  <c r="V138" i="39" s="1"/>
  <c r="X138" i="39" s="1"/>
  <c r="L138" i="39"/>
  <c r="H138" i="39"/>
  <c r="U137" i="39"/>
  <c r="R137" i="39"/>
  <c r="L137" i="39"/>
  <c r="H137" i="39"/>
  <c r="U136" i="39"/>
  <c r="R136" i="39"/>
  <c r="L136" i="39"/>
  <c r="H136" i="39"/>
  <c r="V136" i="39"/>
  <c r="X136" i="39" s="1"/>
  <c r="U135" i="39"/>
  <c r="R135" i="39"/>
  <c r="L135" i="39"/>
  <c r="H135" i="39"/>
  <c r="U134" i="39"/>
  <c r="R134" i="39"/>
  <c r="L134" i="39"/>
  <c r="H134" i="39"/>
  <c r="U133" i="39"/>
  <c r="R133" i="39"/>
  <c r="L133" i="39"/>
  <c r="H133" i="39"/>
  <c r="R132" i="39"/>
  <c r="L132" i="39"/>
  <c r="U131" i="39"/>
  <c r="R131" i="39"/>
  <c r="H131" i="39"/>
  <c r="V131" i="39" s="1"/>
  <c r="X131" i="39" s="1"/>
  <c r="U130" i="39"/>
  <c r="R130" i="39"/>
  <c r="H130" i="39"/>
  <c r="U129" i="39"/>
  <c r="R129" i="39"/>
  <c r="H129" i="39"/>
  <c r="U128" i="39"/>
  <c r="R128" i="39"/>
  <c r="H128" i="39"/>
  <c r="U127" i="39"/>
  <c r="R127" i="39"/>
  <c r="L127" i="39"/>
  <c r="H127" i="39"/>
  <c r="V127" i="39"/>
  <c r="X127" i="39" s="1"/>
  <c r="U126" i="39"/>
  <c r="R126" i="39"/>
  <c r="L126" i="39"/>
  <c r="H126" i="39"/>
  <c r="U125" i="39"/>
  <c r="R125" i="39"/>
  <c r="L125" i="39"/>
  <c r="H125" i="39"/>
  <c r="U124" i="39"/>
  <c r="R124" i="39"/>
  <c r="L124" i="39"/>
  <c r="H124" i="39"/>
  <c r="U123" i="39"/>
  <c r="R123" i="39"/>
  <c r="L123" i="39"/>
  <c r="H123" i="39"/>
  <c r="V123" i="39" s="1"/>
  <c r="X123" i="39" s="1"/>
  <c r="U122" i="39"/>
  <c r="R122" i="39"/>
  <c r="L122" i="39"/>
  <c r="H122" i="39"/>
  <c r="U121" i="39"/>
  <c r="R121" i="39"/>
  <c r="L121" i="39"/>
  <c r="H121" i="39"/>
  <c r="U120" i="39"/>
  <c r="R120" i="39"/>
  <c r="L120" i="39"/>
  <c r="H120" i="39"/>
  <c r="U119" i="39"/>
  <c r="R119" i="39"/>
  <c r="L119" i="39"/>
  <c r="H119" i="39"/>
  <c r="V119" i="39"/>
  <c r="X119" i="39" s="1"/>
  <c r="R118" i="39"/>
  <c r="L118" i="39"/>
  <c r="U117" i="39"/>
  <c r="R117" i="39"/>
  <c r="L117" i="39"/>
  <c r="H117" i="39"/>
  <c r="U116" i="39"/>
  <c r="R116" i="39"/>
  <c r="L116" i="39"/>
  <c r="H116" i="39"/>
  <c r="U115" i="39"/>
  <c r="R115" i="39"/>
  <c r="L115" i="39"/>
  <c r="H115" i="39"/>
  <c r="U114" i="39"/>
  <c r="R114" i="39"/>
  <c r="L114" i="39"/>
  <c r="H114" i="39"/>
  <c r="V114" i="39"/>
  <c r="X114" i="39" s="1"/>
  <c r="U113" i="39"/>
  <c r="R113" i="39"/>
  <c r="L113" i="39"/>
  <c r="H113" i="39"/>
  <c r="U112" i="39"/>
  <c r="R112" i="39"/>
  <c r="V112" i="39" s="1"/>
  <c r="X112" i="39" s="1"/>
  <c r="L112" i="39"/>
  <c r="H112" i="39"/>
  <c r="U111" i="39"/>
  <c r="R111" i="39"/>
  <c r="L111" i="39"/>
  <c r="H111" i="39"/>
  <c r="U110" i="39"/>
  <c r="R110" i="39"/>
  <c r="L110" i="39"/>
  <c r="H110" i="39"/>
  <c r="V110" i="39" s="1"/>
  <c r="X110" i="39" s="1"/>
  <c r="U109" i="39"/>
  <c r="R109" i="39"/>
  <c r="L109" i="39"/>
  <c r="H109" i="39"/>
  <c r="V109" i="39" s="1"/>
  <c r="X109" i="39" s="1"/>
  <c r="U108" i="39"/>
  <c r="R108" i="39"/>
  <c r="L108" i="39"/>
  <c r="H108" i="39"/>
  <c r="V108" i="39"/>
  <c r="X108" i="39" s="1"/>
  <c r="R107" i="39"/>
  <c r="L107" i="39"/>
  <c r="U106" i="39"/>
  <c r="R106" i="39"/>
  <c r="L106" i="39"/>
  <c r="H106" i="39"/>
  <c r="U105" i="39"/>
  <c r="R105" i="39"/>
  <c r="L105" i="39"/>
  <c r="H105" i="39"/>
  <c r="U104" i="39"/>
  <c r="R104" i="39"/>
  <c r="L104" i="39"/>
  <c r="H104" i="39"/>
  <c r="U103" i="39"/>
  <c r="R103" i="39"/>
  <c r="L103" i="39"/>
  <c r="H103" i="39"/>
  <c r="U102" i="39"/>
  <c r="R102" i="39"/>
  <c r="L102" i="39"/>
  <c r="H102" i="39"/>
  <c r="U101" i="39"/>
  <c r="R101" i="39"/>
  <c r="L101" i="39"/>
  <c r="H101" i="39"/>
  <c r="U100" i="39"/>
  <c r="R100" i="39"/>
  <c r="L100" i="39"/>
  <c r="H100" i="39"/>
  <c r="V100" i="39"/>
  <c r="X100" i="39" s="1"/>
  <c r="U99" i="39"/>
  <c r="R99" i="39"/>
  <c r="L99" i="39"/>
  <c r="H99" i="39"/>
  <c r="U98" i="39"/>
  <c r="R98" i="39"/>
  <c r="L98" i="39"/>
  <c r="H98" i="39"/>
  <c r="U97" i="39"/>
  <c r="R97" i="39"/>
  <c r="L97" i="39"/>
  <c r="H97" i="39"/>
  <c r="U96" i="39"/>
  <c r="R96" i="39"/>
  <c r="V96" i="39" s="1"/>
  <c r="X96" i="39" s="1"/>
  <c r="L96" i="39"/>
  <c r="H96" i="39"/>
  <c r="U95" i="39"/>
  <c r="R95" i="39"/>
  <c r="L95" i="39"/>
  <c r="H95" i="39"/>
  <c r="V95" i="39" s="1"/>
  <c r="X95" i="39" s="1"/>
  <c r="U94" i="39"/>
  <c r="R94" i="39"/>
  <c r="L94" i="39"/>
  <c r="H94" i="39"/>
  <c r="V94" i="39" s="1"/>
  <c r="X94" i="39" s="1"/>
  <c r="U93" i="39"/>
  <c r="R93" i="39"/>
  <c r="L93" i="39"/>
  <c r="H93" i="39"/>
  <c r="V93" i="39" s="1"/>
  <c r="X93" i="39" s="1"/>
  <c r="U92" i="39"/>
  <c r="R92" i="39"/>
  <c r="L92" i="39"/>
  <c r="H92" i="39"/>
  <c r="V92" i="39"/>
  <c r="X92" i="39" s="1"/>
  <c r="U91" i="39"/>
  <c r="R91" i="39"/>
  <c r="L91" i="39"/>
  <c r="H91" i="39"/>
  <c r="U90" i="39"/>
  <c r="R90" i="39"/>
  <c r="L90" i="39"/>
  <c r="H90" i="39"/>
  <c r="U89" i="39"/>
  <c r="R89" i="39"/>
  <c r="H89" i="39"/>
  <c r="R88" i="39"/>
  <c r="U87" i="39"/>
  <c r="R87" i="39"/>
  <c r="H87" i="39"/>
  <c r="U86" i="39"/>
  <c r="R86" i="39"/>
  <c r="H86" i="39"/>
  <c r="U85" i="39"/>
  <c r="R85" i="39"/>
  <c r="H85" i="39"/>
  <c r="U84" i="39"/>
  <c r="R84" i="39"/>
  <c r="H84" i="39"/>
  <c r="U83" i="39"/>
  <c r="R83" i="39"/>
  <c r="H83" i="39"/>
  <c r="U82" i="39"/>
  <c r="R82" i="39"/>
  <c r="H82" i="39"/>
  <c r="V82" i="39"/>
  <c r="X82" i="39" s="1"/>
  <c r="U81" i="39"/>
  <c r="R81" i="39"/>
  <c r="H81" i="39"/>
  <c r="U80" i="39"/>
  <c r="R80" i="39"/>
  <c r="H80" i="39"/>
  <c r="U79" i="39"/>
  <c r="R79" i="39"/>
  <c r="H79" i="39"/>
  <c r="U78" i="39"/>
  <c r="R78" i="39"/>
  <c r="H78" i="39"/>
  <c r="U77" i="39"/>
  <c r="R77" i="39"/>
  <c r="H77" i="39"/>
  <c r="U76" i="39"/>
  <c r="R76" i="39"/>
  <c r="H76" i="39"/>
  <c r="U75" i="39"/>
  <c r="R75" i="39"/>
  <c r="H75" i="39"/>
  <c r="U74" i="39"/>
  <c r="R74" i="39"/>
  <c r="H74" i="39"/>
  <c r="R73" i="39"/>
  <c r="U72" i="39"/>
  <c r="R72" i="39"/>
  <c r="L72" i="39"/>
  <c r="H72" i="39"/>
  <c r="U71" i="39"/>
  <c r="R71" i="39"/>
  <c r="L71" i="39"/>
  <c r="H71" i="39"/>
  <c r="U70" i="39"/>
  <c r="R70" i="39"/>
  <c r="L70" i="39"/>
  <c r="H70" i="39"/>
  <c r="U69" i="39"/>
  <c r="R69" i="39"/>
  <c r="L69" i="39"/>
  <c r="H69" i="39"/>
  <c r="U68" i="39"/>
  <c r="R68" i="39"/>
  <c r="L68" i="39"/>
  <c r="H68" i="39"/>
  <c r="R67" i="39"/>
  <c r="L67" i="39"/>
  <c r="U66" i="39"/>
  <c r="R66" i="39"/>
  <c r="L66" i="39"/>
  <c r="H66" i="39"/>
  <c r="V66" i="39"/>
  <c r="X66" i="39" s="1"/>
  <c r="U65" i="39"/>
  <c r="R65" i="39"/>
  <c r="L65" i="39"/>
  <c r="H65" i="39"/>
  <c r="R64" i="39"/>
  <c r="L64" i="39"/>
  <c r="U63" i="39"/>
  <c r="R63" i="39"/>
  <c r="L63" i="39"/>
  <c r="H63" i="39"/>
  <c r="R62" i="39"/>
  <c r="L62" i="39"/>
  <c r="U61" i="39"/>
  <c r="R61" i="39"/>
  <c r="L61" i="39"/>
  <c r="H61" i="39"/>
  <c r="U60" i="39"/>
  <c r="R60" i="39"/>
  <c r="L60" i="39"/>
  <c r="H60" i="39"/>
  <c r="U59" i="39"/>
  <c r="R59" i="39"/>
  <c r="L59" i="39"/>
  <c r="H59" i="39"/>
  <c r="U58" i="39"/>
  <c r="R58" i="39"/>
  <c r="V58" i="39" s="1"/>
  <c r="X58" i="39" s="1"/>
  <c r="L58" i="39"/>
  <c r="H58" i="39"/>
  <c r="U57" i="39"/>
  <c r="R57" i="39"/>
  <c r="L57" i="39"/>
  <c r="H57" i="39"/>
  <c r="V57" i="39" s="1"/>
  <c r="X57" i="39" s="1"/>
  <c r="U56" i="39"/>
  <c r="R56" i="39"/>
  <c r="L56" i="39"/>
  <c r="H56" i="39"/>
  <c r="V56" i="39" s="1"/>
  <c r="X56" i="39" s="1"/>
  <c r="U55" i="39"/>
  <c r="R55" i="39"/>
  <c r="L55" i="39"/>
  <c r="H55" i="39"/>
  <c r="V55" i="39" s="1"/>
  <c r="X55" i="39" s="1"/>
  <c r="U54" i="39"/>
  <c r="R54" i="39"/>
  <c r="L54" i="39"/>
  <c r="H54" i="39"/>
  <c r="V54" i="39"/>
  <c r="X54" i="39" s="1"/>
  <c r="R53" i="39"/>
  <c r="L53" i="39"/>
  <c r="U52" i="39"/>
  <c r="R52" i="39"/>
  <c r="L52" i="39"/>
  <c r="H52" i="39"/>
  <c r="U51" i="39"/>
  <c r="R51" i="39"/>
  <c r="L51" i="39"/>
  <c r="H51" i="39"/>
  <c r="U50" i="39"/>
  <c r="R50" i="39"/>
  <c r="L50" i="39"/>
  <c r="H50" i="39"/>
  <c r="U49" i="39"/>
  <c r="R49" i="39"/>
  <c r="L49" i="39"/>
  <c r="H49" i="39"/>
  <c r="U48" i="39"/>
  <c r="R48" i="39"/>
  <c r="L48" i="39"/>
  <c r="H48" i="39"/>
  <c r="U47" i="39"/>
  <c r="R47" i="39"/>
  <c r="L47" i="39"/>
  <c r="H47" i="39"/>
  <c r="U46" i="39"/>
  <c r="R46" i="39"/>
  <c r="L46" i="39"/>
  <c r="H46" i="39"/>
  <c r="U45" i="39"/>
  <c r="R45" i="39"/>
  <c r="L45" i="39"/>
  <c r="H45" i="39"/>
  <c r="U44" i="39"/>
  <c r="R44" i="39"/>
  <c r="L44" i="39"/>
  <c r="H44" i="39"/>
  <c r="U43" i="39"/>
  <c r="R43" i="39"/>
  <c r="L43" i="39"/>
  <c r="H43" i="39"/>
  <c r="U42" i="39"/>
  <c r="R42" i="39"/>
  <c r="V42" i="39" s="1"/>
  <c r="X42" i="39" s="1"/>
  <c r="L42" i="39"/>
  <c r="H42" i="39"/>
  <c r="U41" i="39"/>
  <c r="R41" i="39"/>
  <c r="L41" i="39"/>
  <c r="H41" i="39"/>
  <c r="U40" i="39"/>
  <c r="R40" i="39"/>
  <c r="L40" i="39"/>
  <c r="H40" i="39"/>
  <c r="U39" i="39"/>
  <c r="R39" i="39"/>
  <c r="L39" i="39"/>
  <c r="H39" i="39"/>
  <c r="U38" i="39"/>
  <c r="R38" i="39"/>
  <c r="L38" i="39"/>
  <c r="H38" i="39"/>
  <c r="U37" i="39"/>
  <c r="R37" i="39"/>
  <c r="L37" i="39"/>
  <c r="H37" i="39"/>
  <c r="U36" i="39"/>
  <c r="R36" i="39"/>
  <c r="L36" i="39"/>
  <c r="H36" i="39"/>
  <c r="U35" i="39"/>
  <c r="R35" i="39"/>
  <c r="L35" i="39"/>
  <c r="H35" i="39"/>
  <c r="U34" i="39"/>
  <c r="R34" i="39"/>
  <c r="L34" i="39"/>
  <c r="H34" i="39"/>
  <c r="U33" i="39"/>
  <c r="R33" i="39"/>
  <c r="L33" i="39"/>
  <c r="H33" i="39"/>
  <c r="U32" i="39"/>
  <c r="R32" i="39"/>
  <c r="L32" i="39"/>
  <c r="H32" i="39"/>
  <c r="U31" i="39"/>
  <c r="R31" i="39"/>
  <c r="L31" i="39"/>
  <c r="H31" i="39"/>
  <c r="U30" i="39"/>
  <c r="R30" i="39"/>
  <c r="L30" i="39"/>
  <c r="H30" i="39"/>
  <c r="U29" i="39"/>
  <c r="R29" i="39"/>
  <c r="L29" i="39"/>
  <c r="H29" i="39"/>
  <c r="U28" i="39"/>
  <c r="R28" i="39"/>
  <c r="L28" i="39"/>
  <c r="H28" i="39"/>
  <c r="U27" i="39"/>
  <c r="R27" i="39"/>
  <c r="L27" i="39"/>
  <c r="H27" i="39"/>
  <c r="U26" i="39"/>
  <c r="R26" i="39"/>
  <c r="L26" i="39"/>
  <c r="H26" i="39"/>
  <c r="U25" i="39"/>
  <c r="R25" i="39"/>
  <c r="L25" i="39"/>
  <c r="H25" i="39"/>
  <c r="U24" i="39"/>
  <c r="R24" i="39"/>
  <c r="L24" i="39"/>
  <c r="H24" i="39"/>
  <c r="U23" i="39"/>
  <c r="R23" i="39"/>
  <c r="L23" i="39"/>
  <c r="H23" i="39"/>
  <c r="U22" i="39"/>
  <c r="R22" i="39"/>
  <c r="L22" i="39"/>
  <c r="H22" i="39"/>
  <c r="U21" i="39"/>
  <c r="R21" i="39"/>
  <c r="L21" i="39"/>
  <c r="H21" i="39"/>
  <c r="U20" i="39"/>
  <c r="R20" i="39"/>
  <c r="L20" i="39"/>
  <c r="H20" i="39"/>
  <c r="U19" i="39"/>
  <c r="R19" i="39"/>
  <c r="L19" i="39"/>
  <c r="H19" i="39"/>
  <c r="U18" i="39"/>
  <c r="R18" i="39"/>
  <c r="L18" i="39"/>
  <c r="H18" i="39"/>
  <c r="U17" i="39"/>
  <c r="R17" i="39"/>
  <c r="L17" i="39"/>
  <c r="H17" i="39"/>
  <c r="U16" i="39"/>
  <c r="R16" i="39"/>
  <c r="L16" i="39"/>
  <c r="H16" i="39"/>
  <c r="U15" i="39"/>
  <c r="R15" i="39"/>
  <c r="L15" i="39"/>
  <c r="H15" i="39"/>
  <c r="U14" i="39"/>
  <c r="R14" i="39"/>
  <c r="L14" i="39"/>
  <c r="H14" i="39"/>
  <c r="U13" i="39"/>
  <c r="R13" i="39"/>
  <c r="L13" i="39"/>
  <c r="H13" i="39"/>
  <c r="U12" i="39"/>
  <c r="R12" i="39"/>
  <c r="L12" i="39"/>
  <c r="H12" i="39"/>
  <c r="U11" i="39"/>
  <c r="R11" i="39"/>
  <c r="L11" i="39"/>
  <c r="H11" i="39"/>
  <c r="U10" i="39"/>
  <c r="R10" i="39"/>
  <c r="L10" i="39"/>
  <c r="H10" i="39"/>
  <c r="U9" i="39"/>
  <c r="R9" i="39"/>
  <c r="L9" i="39"/>
  <c r="H9" i="39"/>
  <c r="D200" i="39"/>
  <c r="X200" i="40" l="1"/>
  <c r="V180" i="39"/>
  <c r="X180" i="39" s="1"/>
  <c r="V172" i="39"/>
  <c r="X172" i="39" s="1"/>
  <c r="V164" i="39"/>
  <c r="X164" i="39" s="1"/>
  <c r="V46" i="39"/>
  <c r="X46" i="39" s="1"/>
  <c r="V41" i="39"/>
  <c r="X41" i="39" s="1"/>
  <c r="V40" i="39"/>
  <c r="X40" i="39" s="1"/>
  <c r="V39" i="39"/>
  <c r="X39" i="39" s="1"/>
  <c r="V38" i="39"/>
  <c r="X38" i="39" s="1"/>
  <c r="V26" i="39"/>
  <c r="X26" i="39" s="1"/>
  <c r="V25" i="39"/>
  <c r="X25" i="39" s="1"/>
  <c r="V24" i="39"/>
  <c r="X24" i="39" s="1"/>
  <c r="V23" i="39"/>
  <c r="X23" i="39" s="1"/>
  <c r="V17" i="39"/>
  <c r="X17" i="39" s="1"/>
  <c r="V120" i="39"/>
  <c r="X120" i="39" s="1"/>
  <c r="V121" i="39"/>
  <c r="X121" i="39" s="1"/>
  <c r="V74" i="39"/>
  <c r="X74" i="39" s="1"/>
  <c r="V76" i="39"/>
  <c r="X76" i="39" s="1"/>
  <c r="V78" i="39"/>
  <c r="X78" i="39" s="1"/>
  <c r="V128" i="39"/>
  <c r="X128" i="39" s="1"/>
  <c r="V129" i="39"/>
  <c r="X129" i="39" s="1"/>
  <c r="V137" i="39"/>
  <c r="X137" i="39" s="1"/>
  <c r="V75" i="39"/>
  <c r="X75" i="39" s="1"/>
  <c r="V77" i="39"/>
  <c r="X77" i="39" s="1"/>
  <c r="V22" i="39"/>
  <c r="X22" i="39" s="1"/>
  <c r="V13" i="39"/>
  <c r="X13" i="39" s="1"/>
  <c r="V14" i="39"/>
  <c r="X14" i="39" s="1"/>
  <c r="V15" i="39"/>
  <c r="X15" i="39" s="1"/>
  <c r="V16" i="39"/>
  <c r="X16" i="39" s="1"/>
  <c r="V30" i="39"/>
  <c r="X30" i="39" s="1"/>
  <c r="V31" i="39"/>
  <c r="X31" i="39" s="1"/>
  <c r="V32" i="39"/>
  <c r="X32" i="39" s="1"/>
  <c r="V33" i="39"/>
  <c r="X33" i="39" s="1"/>
  <c r="V47" i="39"/>
  <c r="X47" i="39" s="1"/>
  <c r="V48" i="39"/>
  <c r="X48" i="39" s="1"/>
  <c r="V49" i="39"/>
  <c r="X49" i="39" s="1"/>
  <c r="V50" i="39"/>
  <c r="X50" i="39" s="1"/>
  <c r="V68" i="39"/>
  <c r="X68" i="39" s="1"/>
  <c r="V69" i="39"/>
  <c r="X69" i="39" s="1"/>
  <c r="V70" i="39"/>
  <c r="X70" i="39" s="1"/>
  <c r="V83" i="39"/>
  <c r="X83" i="39" s="1"/>
  <c r="V84" i="39"/>
  <c r="X84" i="39" s="1"/>
  <c r="V85" i="39"/>
  <c r="X85" i="39" s="1"/>
  <c r="V86" i="39"/>
  <c r="X86" i="39" s="1"/>
  <c r="V101" i="39"/>
  <c r="X101" i="39" s="1"/>
  <c r="V102" i="39"/>
  <c r="X102" i="39" s="1"/>
  <c r="V103" i="39"/>
  <c r="X103" i="39" s="1"/>
  <c r="V104" i="39"/>
  <c r="X104" i="39" s="1"/>
  <c r="V115" i="39"/>
  <c r="X115" i="39" s="1"/>
  <c r="V116" i="39"/>
  <c r="X116" i="39" s="1"/>
  <c r="V124" i="39"/>
  <c r="X124" i="39" s="1"/>
  <c r="V125" i="39"/>
  <c r="X125" i="39" s="1"/>
  <c r="V133" i="39"/>
  <c r="X133" i="39" s="1"/>
  <c r="V134" i="39"/>
  <c r="X134" i="39" s="1"/>
  <c r="V142" i="39"/>
  <c r="X142" i="39" s="1"/>
  <c r="V143" i="39"/>
  <c r="X143" i="39" s="1"/>
  <c r="V150" i="39"/>
  <c r="X150" i="39" s="1"/>
  <c r="V151" i="39"/>
  <c r="X151" i="39" s="1"/>
  <c r="V159" i="39"/>
  <c r="X159" i="39" s="1"/>
  <c r="V160" i="39"/>
  <c r="X160" i="39" s="1"/>
  <c r="V167" i="39"/>
  <c r="X167" i="39" s="1"/>
  <c r="V168" i="39"/>
  <c r="X168" i="39" s="1"/>
  <c r="V175" i="39"/>
  <c r="X175" i="39" s="1"/>
  <c r="V176" i="39"/>
  <c r="X176" i="39" s="1"/>
  <c r="V183" i="39"/>
  <c r="X183" i="39" s="1"/>
  <c r="V184" i="39"/>
  <c r="X184" i="39" s="1"/>
  <c r="V191" i="39"/>
  <c r="X191" i="39" s="1"/>
  <c r="V192" i="39"/>
  <c r="X192" i="39" s="1"/>
  <c r="V193" i="39"/>
  <c r="X193" i="39" s="1"/>
  <c r="V34" i="39"/>
  <c r="X34" i="39" s="1"/>
  <c r="V10" i="39"/>
  <c r="X10" i="39" s="1"/>
  <c r="V11" i="39"/>
  <c r="X11" i="39" s="1"/>
  <c r="V12" i="39"/>
  <c r="X12" i="39" s="1"/>
  <c r="V19" i="39"/>
  <c r="X19" i="39" s="1"/>
  <c r="V20" i="39"/>
  <c r="X20" i="39" s="1"/>
  <c r="V21" i="39"/>
  <c r="X21" i="39" s="1"/>
  <c r="V27" i="39"/>
  <c r="X27" i="39" s="1"/>
  <c r="V28" i="39"/>
  <c r="X28" i="39" s="1"/>
  <c r="V29" i="39"/>
  <c r="X29" i="39" s="1"/>
  <c r="V35" i="39"/>
  <c r="X35" i="39" s="1"/>
  <c r="V36" i="39"/>
  <c r="X36" i="39" s="1"/>
  <c r="V37" i="39"/>
  <c r="X37" i="39" s="1"/>
  <c r="V43" i="39"/>
  <c r="X43" i="39" s="1"/>
  <c r="V44" i="39"/>
  <c r="X44" i="39" s="1"/>
  <c r="V45" i="39"/>
  <c r="X45" i="39" s="1"/>
  <c r="V51" i="39"/>
  <c r="X51" i="39" s="1"/>
  <c r="V52" i="39"/>
  <c r="X52" i="39" s="1"/>
  <c r="V59" i="39"/>
  <c r="X59" i="39" s="1"/>
  <c r="V60" i="39"/>
  <c r="X60" i="39" s="1"/>
  <c r="V61" i="39"/>
  <c r="X61" i="39" s="1"/>
  <c r="V63" i="39"/>
  <c r="X63" i="39" s="1"/>
  <c r="V65" i="39"/>
  <c r="X65" i="39" s="1"/>
  <c r="V71" i="39"/>
  <c r="X71" i="39" s="1"/>
  <c r="V72" i="39"/>
  <c r="X72" i="39" s="1"/>
  <c r="V79" i="39"/>
  <c r="X79" i="39" s="1"/>
  <c r="V80" i="39"/>
  <c r="X80" i="39" s="1"/>
  <c r="V81" i="39"/>
  <c r="X81" i="39" s="1"/>
  <c r="V87" i="39"/>
  <c r="X87" i="39" s="1"/>
  <c r="V89" i="39"/>
  <c r="X89" i="39" s="1"/>
  <c r="V90" i="39"/>
  <c r="X90" i="39" s="1"/>
  <c r="V91" i="39"/>
  <c r="X91" i="39" s="1"/>
  <c r="V97" i="39"/>
  <c r="X97" i="39" s="1"/>
  <c r="V98" i="39"/>
  <c r="X98" i="39" s="1"/>
  <c r="V99" i="39"/>
  <c r="X99" i="39" s="1"/>
  <c r="V105" i="39"/>
  <c r="X105" i="39" s="1"/>
  <c r="V106" i="39"/>
  <c r="X106" i="39" s="1"/>
  <c r="V113" i="39"/>
  <c r="X113" i="39" s="1"/>
  <c r="V117" i="39"/>
  <c r="X117" i="39" s="1"/>
  <c r="V122" i="39"/>
  <c r="X122" i="39" s="1"/>
  <c r="V126" i="39"/>
  <c r="X126" i="39" s="1"/>
  <c r="V130" i="39"/>
  <c r="X130" i="39" s="1"/>
  <c r="V135" i="39"/>
  <c r="X135" i="39" s="1"/>
  <c r="V139" i="39"/>
  <c r="X139" i="39" s="1"/>
  <c r="V144" i="39"/>
  <c r="X144" i="39" s="1"/>
  <c r="V148" i="39"/>
  <c r="X148" i="39" s="1"/>
  <c r="V152" i="39"/>
  <c r="X152" i="39" s="1"/>
  <c r="V156" i="39"/>
  <c r="X156" i="39" s="1"/>
  <c r="V161" i="39"/>
  <c r="X161" i="39" s="1"/>
  <c r="V165" i="39"/>
  <c r="X165" i="39" s="1"/>
  <c r="V169" i="39"/>
  <c r="X169" i="39" s="1"/>
  <c r="V173" i="39"/>
  <c r="X173" i="39" s="1"/>
  <c r="V177" i="39"/>
  <c r="X177" i="39" s="1"/>
  <c r="V181" i="39"/>
  <c r="X181" i="39" s="1"/>
  <c r="V185" i="39"/>
  <c r="X185" i="39" s="1"/>
  <c r="V189" i="39"/>
  <c r="X189" i="39" s="1"/>
  <c r="V194" i="39"/>
  <c r="X194" i="39" s="1"/>
  <c r="V195" i="39"/>
  <c r="X195" i="39" s="1"/>
  <c r="V196" i="39"/>
  <c r="X196" i="39" s="1"/>
  <c r="R200" i="39"/>
  <c r="V9" i="39"/>
  <c r="X9" i="39" s="1"/>
  <c r="V18" i="39"/>
  <c r="X18" i="39" s="1"/>
  <c r="V111" i="39"/>
  <c r="X111" i="39" s="1"/>
  <c r="D14" i="38"/>
  <c r="D15" i="38"/>
  <c r="D16" i="38"/>
  <c r="D17" i="38"/>
  <c r="D18" i="38"/>
  <c r="D19" i="38"/>
  <c r="D20" i="38"/>
  <c r="D21" i="38"/>
  <c r="D22" i="38"/>
  <c r="D23" i="38"/>
  <c r="D24" i="38"/>
  <c r="D25" i="38"/>
  <c r="D26" i="38"/>
  <c r="D27" i="38"/>
  <c r="D28" i="38"/>
  <c r="D29" i="38"/>
  <c r="D30" i="38"/>
  <c r="D31" i="38"/>
  <c r="D32" i="38"/>
  <c r="D33" i="38"/>
  <c r="D34" i="38"/>
  <c r="D35" i="38"/>
  <c r="D36" i="38"/>
  <c r="D37" i="38"/>
  <c r="D38" i="38"/>
  <c r="D39" i="38"/>
  <c r="D40" i="38"/>
  <c r="D41" i="38"/>
  <c r="D42" i="38"/>
  <c r="D43" i="38"/>
  <c r="D44" i="38"/>
  <c r="D45" i="38"/>
  <c r="D46" i="38"/>
  <c r="D47" i="38"/>
  <c r="D48" i="38"/>
  <c r="D49" i="38"/>
  <c r="D50" i="38"/>
  <c r="D51" i="38"/>
  <c r="D52" i="38"/>
  <c r="D53" i="38"/>
  <c r="D54" i="38"/>
  <c r="D55" i="38"/>
  <c r="D56" i="38"/>
  <c r="D57" i="38"/>
  <c r="D58" i="38"/>
  <c r="D59" i="38"/>
  <c r="D60" i="38"/>
  <c r="D61" i="38"/>
  <c r="D62" i="38"/>
  <c r="D63" i="38"/>
  <c r="D64" i="38"/>
  <c r="D65" i="38"/>
  <c r="D66" i="38"/>
  <c r="D67" i="38"/>
  <c r="D68" i="38"/>
  <c r="D69" i="38"/>
  <c r="D70" i="38"/>
  <c r="D71" i="38"/>
  <c r="D72" i="38"/>
  <c r="D73" i="38"/>
  <c r="D74" i="38"/>
  <c r="D75" i="38"/>
  <c r="D76" i="38"/>
  <c r="D77" i="38"/>
  <c r="D78" i="38"/>
  <c r="D79" i="38"/>
  <c r="D80" i="38"/>
  <c r="D81" i="38"/>
  <c r="D82" i="38"/>
  <c r="D83" i="38"/>
  <c r="D84" i="38"/>
  <c r="D85" i="38"/>
  <c r="D86" i="38"/>
  <c r="D87" i="38"/>
  <c r="D88" i="38"/>
  <c r="D89" i="38"/>
  <c r="D90" i="38"/>
  <c r="D91" i="38"/>
  <c r="D92" i="38"/>
  <c r="D93" i="38"/>
  <c r="D94" i="38"/>
  <c r="D95" i="38"/>
  <c r="D96" i="38"/>
  <c r="D97" i="38"/>
  <c r="D98" i="38"/>
  <c r="D99" i="38"/>
  <c r="D100" i="38"/>
  <c r="D101" i="38"/>
  <c r="D102" i="38"/>
  <c r="D103" i="38"/>
  <c r="D104" i="38"/>
  <c r="D105" i="38"/>
  <c r="D106" i="38"/>
  <c r="D107" i="38"/>
  <c r="D108" i="38"/>
  <c r="D109" i="38"/>
  <c r="D110" i="38"/>
  <c r="D111" i="38"/>
  <c r="D112" i="38"/>
  <c r="D113" i="38"/>
  <c r="D114" i="38"/>
  <c r="D115" i="38"/>
  <c r="D116" i="38"/>
  <c r="D117" i="38"/>
  <c r="D118" i="38"/>
  <c r="D119" i="38"/>
  <c r="D120" i="38"/>
  <c r="D121" i="38"/>
  <c r="D122" i="38"/>
  <c r="D123" i="38"/>
  <c r="D124" i="38"/>
  <c r="D125" i="38"/>
  <c r="D126" i="38"/>
  <c r="D127" i="38"/>
  <c r="D128" i="38"/>
  <c r="D129" i="38"/>
  <c r="D130" i="38"/>
  <c r="D131" i="38"/>
  <c r="D132" i="38"/>
  <c r="D133" i="38"/>
  <c r="D134" i="38"/>
  <c r="D135" i="38"/>
  <c r="D136" i="38"/>
  <c r="D137" i="38"/>
  <c r="D138" i="38"/>
  <c r="D139" i="38"/>
  <c r="D140" i="38"/>
  <c r="D141" i="38"/>
  <c r="D142" i="38"/>
  <c r="D143" i="38"/>
  <c r="D144" i="38"/>
  <c r="D145" i="38"/>
  <c r="D146" i="38"/>
  <c r="D147" i="38"/>
  <c r="D148" i="38"/>
  <c r="D149" i="38"/>
  <c r="D150" i="38"/>
  <c r="D151" i="38"/>
  <c r="D152" i="38"/>
  <c r="D153" i="38"/>
  <c r="D154" i="38"/>
  <c r="D155" i="38"/>
  <c r="D156" i="38"/>
  <c r="D157" i="38"/>
  <c r="D158" i="38"/>
  <c r="D159" i="38"/>
  <c r="D160" i="38"/>
  <c r="D161" i="38"/>
  <c r="D162" i="38"/>
  <c r="D163" i="38"/>
  <c r="D164" i="38"/>
  <c r="D165" i="38"/>
  <c r="D166" i="38"/>
  <c r="D167" i="38"/>
  <c r="D168" i="38"/>
  <c r="D169" i="38"/>
  <c r="D170" i="38"/>
  <c r="D171" i="38"/>
  <c r="D172" i="38"/>
  <c r="D173" i="38"/>
  <c r="D174" i="38"/>
  <c r="D175" i="38"/>
  <c r="D176" i="38"/>
  <c r="D177" i="38"/>
  <c r="D178" i="38"/>
  <c r="D179" i="38"/>
  <c r="D180" i="38"/>
  <c r="D181" i="38"/>
  <c r="D182" i="38"/>
  <c r="D183" i="38"/>
  <c r="D184" i="38"/>
  <c r="D185" i="38"/>
  <c r="D186" i="38"/>
  <c r="D187" i="38"/>
  <c r="D188" i="38"/>
  <c r="D189" i="38"/>
  <c r="D190" i="38"/>
  <c r="D191" i="38"/>
  <c r="D192" i="38"/>
  <c r="D193" i="38"/>
  <c r="D194" i="38"/>
  <c r="D195" i="38"/>
  <c r="D196" i="38"/>
  <c r="D197" i="38"/>
  <c r="D10" i="38"/>
  <c r="D11" i="38"/>
  <c r="D12" i="38"/>
  <c r="D13" i="38"/>
  <c r="D9" i="38"/>
  <c r="W200" i="38"/>
  <c r="S200" i="38"/>
  <c r="Q200" i="38"/>
  <c r="J200" i="38"/>
  <c r="I200" i="38"/>
  <c r="R198" i="38"/>
  <c r="L198" i="38"/>
  <c r="U197" i="38"/>
  <c r="R197" i="38"/>
  <c r="L197" i="38"/>
  <c r="H197" i="38"/>
  <c r="U196" i="38"/>
  <c r="R196" i="38"/>
  <c r="L196" i="38"/>
  <c r="H196" i="38"/>
  <c r="U195" i="38"/>
  <c r="R195" i="38"/>
  <c r="L195" i="38"/>
  <c r="H195" i="38"/>
  <c r="U194" i="38"/>
  <c r="R194" i="38"/>
  <c r="L194" i="38"/>
  <c r="H194" i="38"/>
  <c r="U193" i="38"/>
  <c r="R193" i="38"/>
  <c r="L193" i="38"/>
  <c r="H193" i="38"/>
  <c r="U192" i="38"/>
  <c r="R192" i="38"/>
  <c r="L192" i="38"/>
  <c r="H192" i="38"/>
  <c r="U191" i="38"/>
  <c r="R191" i="38"/>
  <c r="L191" i="38"/>
  <c r="H191" i="38"/>
  <c r="U190" i="38"/>
  <c r="R190" i="38"/>
  <c r="L190" i="38"/>
  <c r="H190" i="38"/>
  <c r="U189" i="38"/>
  <c r="R189" i="38"/>
  <c r="L189" i="38"/>
  <c r="H189" i="38"/>
  <c r="V189" i="38"/>
  <c r="X189" i="38" s="1"/>
  <c r="U188" i="38"/>
  <c r="R188" i="38"/>
  <c r="L188" i="38"/>
  <c r="H188" i="38"/>
  <c r="U187" i="38"/>
  <c r="R187" i="38"/>
  <c r="L187" i="38"/>
  <c r="H187" i="38"/>
  <c r="U186" i="38"/>
  <c r="R186" i="38"/>
  <c r="L186" i="38"/>
  <c r="H186" i="38"/>
  <c r="V186" i="38" s="1"/>
  <c r="X186" i="38" s="1"/>
  <c r="U185" i="38"/>
  <c r="R185" i="38"/>
  <c r="L185" i="38"/>
  <c r="H185" i="38"/>
  <c r="V185" i="38"/>
  <c r="X185" i="38" s="1"/>
  <c r="U184" i="38"/>
  <c r="R184" i="38"/>
  <c r="L184" i="38"/>
  <c r="H184" i="38"/>
  <c r="U183" i="38"/>
  <c r="R183" i="38"/>
  <c r="L183" i="38"/>
  <c r="H183" i="38"/>
  <c r="U182" i="38"/>
  <c r="R182" i="38"/>
  <c r="L182" i="38"/>
  <c r="H182" i="38"/>
  <c r="U181" i="38"/>
  <c r="R181" i="38"/>
  <c r="L181" i="38"/>
  <c r="H181" i="38"/>
  <c r="U180" i="38"/>
  <c r="R180" i="38"/>
  <c r="L180" i="38"/>
  <c r="H180" i="38"/>
  <c r="U179" i="38"/>
  <c r="R179" i="38"/>
  <c r="L179" i="38"/>
  <c r="H179" i="38"/>
  <c r="V179" i="38"/>
  <c r="X179" i="38" s="1"/>
  <c r="U178" i="38"/>
  <c r="R178" i="38"/>
  <c r="L178" i="38"/>
  <c r="H178" i="38"/>
  <c r="U177" i="38"/>
  <c r="R177" i="38"/>
  <c r="V177" i="38" s="1"/>
  <c r="X177" i="38" s="1"/>
  <c r="L177" i="38"/>
  <c r="H177" i="38"/>
  <c r="U176" i="38"/>
  <c r="R176" i="38"/>
  <c r="L176" i="38"/>
  <c r="H176" i="38"/>
  <c r="U175" i="38"/>
  <c r="R175" i="38"/>
  <c r="L175" i="38"/>
  <c r="H175" i="38"/>
  <c r="V175" i="38"/>
  <c r="X175" i="38" s="1"/>
  <c r="U174" i="38"/>
  <c r="R174" i="38"/>
  <c r="L174" i="38"/>
  <c r="H174" i="38"/>
  <c r="U173" i="38"/>
  <c r="R173" i="38"/>
  <c r="L173" i="38"/>
  <c r="H173" i="38"/>
  <c r="U172" i="38"/>
  <c r="R172" i="38"/>
  <c r="L172" i="38"/>
  <c r="H172" i="38"/>
  <c r="U171" i="38"/>
  <c r="R171" i="38"/>
  <c r="L171" i="38"/>
  <c r="H171" i="38"/>
  <c r="V171" i="38"/>
  <c r="X171" i="38" s="1"/>
  <c r="U170" i="38"/>
  <c r="R170" i="38"/>
  <c r="L170" i="38"/>
  <c r="H170" i="38"/>
  <c r="U169" i="38"/>
  <c r="R169" i="38"/>
  <c r="L169" i="38"/>
  <c r="H169" i="38"/>
  <c r="U168" i="38"/>
  <c r="R168" i="38"/>
  <c r="L168" i="38"/>
  <c r="H168" i="38"/>
  <c r="U167" i="38"/>
  <c r="R167" i="38"/>
  <c r="L167" i="38"/>
  <c r="H167" i="38"/>
  <c r="V167" i="38"/>
  <c r="X167" i="38" s="1"/>
  <c r="U166" i="38"/>
  <c r="R166" i="38"/>
  <c r="L166" i="38"/>
  <c r="H166" i="38"/>
  <c r="U165" i="38"/>
  <c r="R165" i="38"/>
  <c r="L165" i="38"/>
  <c r="H165" i="38"/>
  <c r="U164" i="38"/>
  <c r="R164" i="38"/>
  <c r="L164" i="38"/>
  <c r="H164" i="38"/>
  <c r="U163" i="38"/>
  <c r="R163" i="38"/>
  <c r="L163" i="38"/>
  <c r="H163" i="38"/>
  <c r="V163" i="38"/>
  <c r="X163" i="38" s="1"/>
  <c r="U162" i="38"/>
  <c r="R162" i="38"/>
  <c r="L162" i="38"/>
  <c r="H162" i="38"/>
  <c r="U161" i="38"/>
  <c r="R161" i="38"/>
  <c r="V161" i="38" s="1"/>
  <c r="X161" i="38" s="1"/>
  <c r="L161" i="38"/>
  <c r="H161" i="38"/>
  <c r="U160" i="38"/>
  <c r="R160" i="38"/>
  <c r="L160" i="38"/>
  <c r="H160" i="38"/>
  <c r="U159" i="38"/>
  <c r="R159" i="38"/>
  <c r="L159" i="38"/>
  <c r="H159" i="38"/>
  <c r="V159" i="38" s="1"/>
  <c r="X159" i="38" s="1"/>
  <c r="U158" i="38"/>
  <c r="R158" i="38"/>
  <c r="L158" i="38"/>
  <c r="H158" i="38"/>
  <c r="R157" i="38"/>
  <c r="L157" i="38"/>
  <c r="U156" i="38"/>
  <c r="R156" i="38"/>
  <c r="L156" i="38"/>
  <c r="H156" i="38"/>
  <c r="U155" i="38"/>
  <c r="R155" i="38"/>
  <c r="L155" i="38"/>
  <c r="H155" i="38"/>
  <c r="U154" i="38"/>
  <c r="R154" i="38"/>
  <c r="L154" i="38"/>
  <c r="H154" i="38"/>
  <c r="U153" i="38"/>
  <c r="R153" i="38"/>
  <c r="L153" i="38"/>
  <c r="H153" i="38"/>
  <c r="V153" i="38"/>
  <c r="X153" i="38" s="1"/>
  <c r="U152" i="38"/>
  <c r="R152" i="38"/>
  <c r="L152" i="38"/>
  <c r="H152" i="38"/>
  <c r="U151" i="38"/>
  <c r="R151" i="38"/>
  <c r="V151" i="38" s="1"/>
  <c r="X151" i="38" s="1"/>
  <c r="L151" i="38"/>
  <c r="H151" i="38"/>
  <c r="U150" i="38"/>
  <c r="R150" i="38"/>
  <c r="L150" i="38"/>
  <c r="H150" i="38"/>
  <c r="U149" i="38"/>
  <c r="R149" i="38"/>
  <c r="L149" i="38"/>
  <c r="H149" i="38"/>
  <c r="V149" i="38"/>
  <c r="X149" i="38" s="1"/>
  <c r="U148" i="38"/>
  <c r="R148" i="38"/>
  <c r="L148" i="38"/>
  <c r="H148" i="38"/>
  <c r="U147" i="38"/>
  <c r="R147" i="38"/>
  <c r="L147" i="38"/>
  <c r="H147" i="38"/>
  <c r="U146" i="38"/>
  <c r="R146" i="38"/>
  <c r="L146" i="38"/>
  <c r="H146" i="38"/>
  <c r="U145" i="38"/>
  <c r="R145" i="38"/>
  <c r="L145" i="38"/>
  <c r="H145" i="38"/>
  <c r="V145" i="38"/>
  <c r="X145" i="38" s="1"/>
  <c r="U144" i="38"/>
  <c r="R144" i="38"/>
  <c r="L144" i="38"/>
  <c r="H144" i="38"/>
  <c r="U143" i="38"/>
  <c r="R143" i="38"/>
  <c r="L143" i="38"/>
  <c r="H143" i="38"/>
  <c r="U142" i="38"/>
  <c r="R142" i="38"/>
  <c r="L142" i="38"/>
  <c r="H142" i="38"/>
  <c r="R141" i="38"/>
  <c r="L141" i="38"/>
  <c r="U140" i="38"/>
  <c r="R140" i="38"/>
  <c r="L140" i="38"/>
  <c r="H140" i="38"/>
  <c r="U139" i="38"/>
  <c r="R139" i="38"/>
  <c r="L139" i="38"/>
  <c r="H139" i="38"/>
  <c r="V139" i="38" s="1"/>
  <c r="X139" i="38" s="1"/>
  <c r="U138" i="38"/>
  <c r="R138" i="38"/>
  <c r="L138" i="38"/>
  <c r="H138" i="38"/>
  <c r="U137" i="38"/>
  <c r="R137" i="38"/>
  <c r="L137" i="38"/>
  <c r="H137" i="38"/>
  <c r="U136" i="38"/>
  <c r="R136" i="38"/>
  <c r="L136" i="38"/>
  <c r="H136" i="38"/>
  <c r="U135" i="38"/>
  <c r="R135" i="38"/>
  <c r="L135" i="38"/>
  <c r="H135" i="38"/>
  <c r="V135" i="38"/>
  <c r="X135" i="38" s="1"/>
  <c r="U134" i="38"/>
  <c r="R134" i="38"/>
  <c r="L134" i="38"/>
  <c r="H134" i="38"/>
  <c r="U133" i="38"/>
  <c r="R133" i="38"/>
  <c r="V133" i="38" s="1"/>
  <c r="X133" i="38" s="1"/>
  <c r="L133" i="38"/>
  <c r="H133" i="38"/>
  <c r="R132" i="38"/>
  <c r="L132" i="38"/>
  <c r="U131" i="38"/>
  <c r="R131" i="38"/>
  <c r="L131" i="38"/>
  <c r="H131" i="38"/>
  <c r="V131" i="38"/>
  <c r="X131" i="38" s="1"/>
  <c r="U130" i="38"/>
  <c r="R130" i="38"/>
  <c r="L130" i="38"/>
  <c r="H130" i="38"/>
  <c r="U129" i="38"/>
  <c r="R129" i="38"/>
  <c r="L129" i="38"/>
  <c r="H129" i="38"/>
  <c r="U128" i="38"/>
  <c r="R128" i="38"/>
  <c r="L128" i="38"/>
  <c r="H128" i="38"/>
  <c r="U127" i="38"/>
  <c r="R127" i="38"/>
  <c r="L127" i="38"/>
  <c r="H127" i="38"/>
  <c r="V127" i="38"/>
  <c r="X127" i="38" s="1"/>
  <c r="U126" i="38"/>
  <c r="R126" i="38"/>
  <c r="L126" i="38"/>
  <c r="H126" i="38"/>
  <c r="U125" i="38"/>
  <c r="R125" i="38"/>
  <c r="L125" i="38"/>
  <c r="H125" i="38"/>
  <c r="U124" i="38"/>
  <c r="R124" i="38"/>
  <c r="L124" i="38"/>
  <c r="H124" i="38"/>
  <c r="U123" i="38"/>
  <c r="R123" i="38"/>
  <c r="L123" i="38"/>
  <c r="H123" i="38"/>
  <c r="V123" i="38"/>
  <c r="X123" i="38" s="1"/>
  <c r="U122" i="38"/>
  <c r="R122" i="38"/>
  <c r="L122" i="38"/>
  <c r="H122" i="38"/>
  <c r="U121" i="38"/>
  <c r="R121" i="38"/>
  <c r="L121" i="38"/>
  <c r="H121" i="38"/>
  <c r="U120" i="38"/>
  <c r="R120" i="38"/>
  <c r="L120" i="38"/>
  <c r="H120" i="38"/>
  <c r="U119" i="38"/>
  <c r="R119" i="38"/>
  <c r="L119" i="38"/>
  <c r="H119" i="38"/>
  <c r="V119" i="38"/>
  <c r="X119" i="38" s="1"/>
  <c r="R118" i="38"/>
  <c r="L118" i="38"/>
  <c r="U117" i="38"/>
  <c r="R117" i="38"/>
  <c r="V117" i="38" s="1"/>
  <c r="X117" i="38" s="1"/>
  <c r="L117" i="38"/>
  <c r="H117" i="38"/>
  <c r="U116" i="38"/>
  <c r="R116" i="38"/>
  <c r="L116" i="38"/>
  <c r="H116" i="38"/>
  <c r="U115" i="38"/>
  <c r="R115" i="38"/>
  <c r="L115" i="38"/>
  <c r="H115" i="38"/>
  <c r="V115" i="38" s="1"/>
  <c r="X115" i="38" s="1"/>
  <c r="U114" i="38"/>
  <c r="R114" i="38"/>
  <c r="L114" i="38"/>
  <c r="H114" i="38"/>
  <c r="U113" i="38"/>
  <c r="R113" i="38"/>
  <c r="L113" i="38"/>
  <c r="H113" i="38"/>
  <c r="U112" i="38"/>
  <c r="R112" i="38"/>
  <c r="L112" i="38"/>
  <c r="H112" i="38"/>
  <c r="U111" i="38"/>
  <c r="R111" i="38"/>
  <c r="L111" i="38"/>
  <c r="H111" i="38"/>
  <c r="U110" i="38"/>
  <c r="R110" i="38"/>
  <c r="L110" i="38"/>
  <c r="H110" i="38"/>
  <c r="U109" i="38"/>
  <c r="R109" i="38"/>
  <c r="L109" i="38"/>
  <c r="H109" i="38"/>
  <c r="V109" i="38"/>
  <c r="X109" i="38" s="1"/>
  <c r="U108" i="38"/>
  <c r="R108" i="38"/>
  <c r="L108" i="38"/>
  <c r="H108" i="38"/>
  <c r="R107" i="38"/>
  <c r="L107" i="38"/>
  <c r="U106" i="38"/>
  <c r="R106" i="38"/>
  <c r="L106" i="38"/>
  <c r="H106" i="38"/>
  <c r="U105" i="38"/>
  <c r="R105" i="38"/>
  <c r="L105" i="38"/>
  <c r="H105" i="38"/>
  <c r="U104" i="38"/>
  <c r="R104" i="38"/>
  <c r="L104" i="38"/>
  <c r="H104" i="38"/>
  <c r="U103" i="38"/>
  <c r="R103" i="38"/>
  <c r="L103" i="38"/>
  <c r="H103" i="38"/>
  <c r="V103" i="38"/>
  <c r="X103" i="38" s="1"/>
  <c r="U102" i="38"/>
  <c r="R102" i="38"/>
  <c r="L102" i="38"/>
  <c r="H102" i="38"/>
  <c r="U101" i="38"/>
  <c r="R101" i="38"/>
  <c r="L101" i="38"/>
  <c r="H101" i="38"/>
  <c r="U100" i="38"/>
  <c r="R100" i="38"/>
  <c r="L100" i="38"/>
  <c r="H100" i="38"/>
  <c r="U99" i="38"/>
  <c r="R99" i="38"/>
  <c r="L99" i="38"/>
  <c r="H99" i="38"/>
  <c r="U98" i="38"/>
  <c r="R98" i="38"/>
  <c r="L98" i="38"/>
  <c r="H98" i="38"/>
  <c r="U97" i="38"/>
  <c r="R97" i="38"/>
  <c r="L97" i="38"/>
  <c r="H97" i="38"/>
  <c r="V97" i="38"/>
  <c r="X97" i="38" s="1"/>
  <c r="U96" i="38"/>
  <c r="R96" i="38"/>
  <c r="L96" i="38"/>
  <c r="H96" i="38"/>
  <c r="U95" i="38"/>
  <c r="R95" i="38"/>
  <c r="V95" i="38" s="1"/>
  <c r="X95" i="38" s="1"/>
  <c r="L95" i="38"/>
  <c r="H95" i="38"/>
  <c r="U94" i="38"/>
  <c r="R94" i="38"/>
  <c r="L94" i="38"/>
  <c r="H94" i="38"/>
  <c r="U93" i="38"/>
  <c r="R93" i="38"/>
  <c r="L93" i="38"/>
  <c r="H93" i="38"/>
  <c r="U92" i="38"/>
  <c r="R92" i="38"/>
  <c r="L92" i="38"/>
  <c r="H92" i="38"/>
  <c r="U91" i="38"/>
  <c r="R91" i="38"/>
  <c r="L91" i="38"/>
  <c r="H91" i="38"/>
  <c r="V91" i="38"/>
  <c r="X91" i="38" s="1"/>
  <c r="U90" i="38"/>
  <c r="R90" i="38"/>
  <c r="L90" i="38"/>
  <c r="H90" i="38"/>
  <c r="U89" i="38"/>
  <c r="R89" i="38"/>
  <c r="L89" i="38"/>
  <c r="H89" i="38"/>
  <c r="R88" i="38"/>
  <c r="L88" i="38"/>
  <c r="U87" i="38"/>
  <c r="R87" i="38"/>
  <c r="L87" i="38"/>
  <c r="H87" i="38"/>
  <c r="V87" i="38"/>
  <c r="X87" i="38" s="1"/>
  <c r="U86" i="38"/>
  <c r="R86" i="38"/>
  <c r="L86" i="38"/>
  <c r="H86" i="38"/>
  <c r="U85" i="38"/>
  <c r="R85" i="38"/>
  <c r="L85" i="38"/>
  <c r="H85" i="38"/>
  <c r="U84" i="38"/>
  <c r="R84" i="38"/>
  <c r="L84" i="38"/>
  <c r="H84" i="38"/>
  <c r="U83" i="38"/>
  <c r="R83" i="38"/>
  <c r="L83" i="38"/>
  <c r="H83" i="38"/>
  <c r="V83" i="38"/>
  <c r="X83" i="38" s="1"/>
  <c r="U82" i="38"/>
  <c r="R82" i="38"/>
  <c r="L82" i="38"/>
  <c r="H82" i="38"/>
  <c r="U81" i="38"/>
  <c r="R81" i="38"/>
  <c r="L81" i="38"/>
  <c r="H81" i="38"/>
  <c r="U80" i="38"/>
  <c r="R80" i="38"/>
  <c r="L80" i="38"/>
  <c r="H80" i="38"/>
  <c r="U79" i="38"/>
  <c r="R79" i="38"/>
  <c r="L79" i="38"/>
  <c r="H79" i="38"/>
  <c r="U78" i="38"/>
  <c r="R78" i="38"/>
  <c r="L78" i="38"/>
  <c r="H78" i="38"/>
  <c r="U77" i="38"/>
  <c r="R77" i="38"/>
  <c r="L77" i="38"/>
  <c r="H77" i="38"/>
  <c r="V77" i="38"/>
  <c r="X77" i="38" s="1"/>
  <c r="U76" i="38"/>
  <c r="R76" i="38"/>
  <c r="L76" i="38"/>
  <c r="H76" i="38"/>
  <c r="U75" i="38"/>
  <c r="R75" i="38"/>
  <c r="L75" i="38"/>
  <c r="H75" i="38"/>
  <c r="U74" i="38"/>
  <c r="R74" i="38"/>
  <c r="L74" i="38"/>
  <c r="H74" i="38"/>
  <c r="R73" i="38"/>
  <c r="L73" i="38"/>
  <c r="U72" i="38"/>
  <c r="R72" i="38"/>
  <c r="L72" i="38"/>
  <c r="H72" i="38"/>
  <c r="U71" i="38"/>
  <c r="R71" i="38"/>
  <c r="L71" i="38"/>
  <c r="H71" i="38"/>
  <c r="U70" i="38"/>
  <c r="R70" i="38"/>
  <c r="L70" i="38"/>
  <c r="H70" i="38"/>
  <c r="U69" i="38"/>
  <c r="R69" i="38"/>
  <c r="L69" i="38"/>
  <c r="H69" i="38"/>
  <c r="U68" i="38"/>
  <c r="R68" i="38"/>
  <c r="L68" i="38"/>
  <c r="H68" i="38"/>
  <c r="R67" i="38"/>
  <c r="L67" i="38"/>
  <c r="U66" i="38"/>
  <c r="R66" i="38"/>
  <c r="L66" i="38"/>
  <c r="H66" i="38"/>
  <c r="U65" i="38"/>
  <c r="R65" i="38"/>
  <c r="L65" i="38"/>
  <c r="H65" i="38"/>
  <c r="V65" i="38"/>
  <c r="X65" i="38" s="1"/>
  <c r="R64" i="38"/>
  <c r="L64" i="38"/>
  <c r="U63" i="38"/>
  <c r="R63" i="38"/>
  <c r="L63" i="38"/>
  <c r="H63" i="38"/>
  <c r="R62" i="38"/>
  <c r="L62" i="38"/>
  <c r="U61" i="38"/>
  <c r="R61" i="38"/>
  <c r="L61" i="38"/>
  <c r="H61" i="38"/>
  <c r="V61" i="38"/>
  <c r="X61" i="38" s="1"/>
  <c r="U60" i="38"/>
  <c r="R60" i="38"/>
  <c r="L60" i="38"/>
  <c r="H60" i="38"/>
  <c r="U59" i="38"/>
  <c r="R59" i="38"/>
  <c r="L59" i="38"/>
  <c r="H59" i="38"/>
  <c r="U58" i="38"/>
  <c r="R58" i="38"/>
  <c r="L58" i="38"/>
  <c r="H58" i="38"/>
  <c r="U57" i="38"/>
  <c r="R57" i="38"/>
  <c r="L57" i="38"/>
  <c r="H57" i="38"/>
  <c r="V57" i="38"/>
  <c r="X57" i="38" s="1"/>
  <c r="U56" i="38"/>
  <c r="R56" i="38"/>
  <c r="L56" i="38"/>
  <c r="H56" i="38"/>
  <c r="U55" i="38"/>
  <c r="R55" i="38"/>
  <c r="V55" i="38" s="1"/>
  <c r="X55" i="38" s="1"/>
  <c r="L55" i="38"/>
  <c r="H55" i="38"/>
  <c r="U54" i="38"/>
  <c r="R54" i="38"/>
  <c r="L54" i="38"/>
  <c r="H54" i="38"/>
  <c r="R53" i="38"/>
  <c r="L53" i="38"/>
  <c r="U52" i="38"/>
  <c r="R52" i="38"/>
  <c r="L52" i="38"/>
  <c r="H52" i="38"/>
  <c r="U51" i="38"/>
  <c r="R51" i="38"/>
  <c r="L51" i="38"/>
  <c r="H51" i="38"/>
  <c r="U50" i="38"/>
  <c r="R50" i="38"/>
  <c r="L50" i="38"/>
  <c r="H50" i="38"/>
  <c r="U49" i="38"/>
  <c r="R49" i="38"/>
  <c r="L49" i="38"/>
  <c r="H49" i="38"/>
  <c r="U48" i="38"/>
  <c r="R48" i="38"/>
  <c r="L48" i="38"/>
  <c r="H48" i="38"/>
  <c r="U47" i="38"/>
  <c r="R47" i="38"/>
  <c r="L47" i="38"/>
  <c r="H47" i="38"/>
  <c r="V47" i="38"/>
  <c r="X47" i="38" s="1"/>
  <c r="U46" i="38"/>
  <c r="R46" i="38"/>
  <c r="L46" i="38"/>
  <c r="H46" i="38"/>
  <c r="U45" i="38"/>
  <c r="R45" i="38"/>
  <c r="V45" i="38" s="1"/>
  <c r="X45" i="38" s="1"/>
  <c r="L45" i="38"/>
  <c r="H45" i="38"/>
  <c r="U44" i="38"/>
  <c r="R44" i="38"/>
  <c r="L44" i="38"/>
  <c r="H44" i="38"/>
  <c r="U43" i="38"/>
  <c r="R43" i="38"/>
  <c r="L43" i="38"/>
  <c r="H43" i="38"/>
  <c r="V43" i="38"/>
  <c r="X43" i="38" s="1"/>
  <c r="U42" i="38"/>
  <c r="R42" i="38"/>
  <c r="L42" i="38"/>
  <c r="H42" i="38"/>
  <c r="U41" i="38"/>
  <c r="R41" i="38"/>
  <c r="L41" i="38"/>
  <c r="H41" i="38"/>
  <c r="U40" i="38"/>
  <c r="R40" i="38"/>
  <c r="L40" i="38"/>
  <c r="H40" i="38"/>
  <c r="U39" i="38"/>
  <c r="V39" i="38" s="1"/>
  <c r="X39" i="38" s="1"/>
  <c r="R39" i="38"/>
  <c r="L39" i="38"/>
  <c r="H39" i="38"/>
  <c r="U38" i="38"/>
  <c r="R38" i="38"/>
  <c r="L38" i="38"/>
  <c r="H38" i="38"/>
  <c r="U37" i="38"/>
  <c r="R37" i="38"/>
  <c r="L37" i="38"/>
  <c r="H37" i="38"/>
  <c r="U36" i="38"/>
  <c r="R36" i="38"/>
  <c r="L36" i="38"/>
  <c r="H36" i="38"/>
  <c r="U35" i="38"/>
  <c r="R35" i="38"/>
  <c r="L35" i="38"/>
  <c r="H35" i="38"/>
  <c r="V35" i="38" s="1"/>
  <c r="X35" i="38" s="1"/>
  <c r="U34" i="38"/>
  <c r="R34" i="38"/>
  <c r="L34" i="38"/>
  <c r="H34" i="38"/>
  <c r="U33" i="38"/>
  <c r="R33" i="38"/>
  <c r="L33" i="38"/>
  <c r="H33" i="38"/>
  <c r="U32" i="38"/>
  <c r="R32" i="38"/>
  <c r="L32" i="38"/>
  <c r="H32" i="38"/>
  <c r="U31" i="38"/>
  <c r="R31" i="38"/>
  <c r="L31" i="38"/>
  <c r="H31" i="38"/>
  <c r="V31" i="38"/>
  <c r="X31" i="38" s="1"/>
  <c r="U30" i="38"/>
  <c r="R30" i="38"/>
  <c r="L30" i="38"/>
  <c r="H30" i="38"/>
  <c r="U29" i="38"/>
  <c r="R29" i="38"/>
  <c r="L29" i="38"/>
  <c r="H29" i="38"/>
  <c r="U28" i="38"/>
  <c r="R28" i="38"/>
  <c r="L28" i="38"/>
  <c r="H28" i="38"/>
  <c r="U27" i="38"/>
  <c r="R27" i="38"/>
  <c r="L27" i="38"/>
  <c r="H27" i="38"/>
  <c r="U26" i="38"/>
  <c r="R26" i="38"/>
  <c r="L26" i="38"/>
  <c r="H26" i="38"/>
  <c r="U25" i="38"/>
  <c r="R25" i="38"/>
  <c r="L25" i="38"/>
  <c r="H25" i="38"/>
  <c r="U24" i="38"/>
  <c r="R24" i="38"/>
  <c r="L24" i="38"/>
  <c r="H24" i="38"/>
  <c r="U23" i="38"/>
  <c r="R23" i="38"/>
  <c r="L23" i="38"/>
  <c r="H23" i="38"/>
  <c r="U22" i="38"/>
  <c r="R22" i="38"/>
  <c r="L22" i="38"/>
  <c r="H22" i="38"/>
  <c r="U21" i="38"/>
  <c r="R21" i="38"/>
  <c r="L21" i="38"/>
  <c r="H21" i="38"/>
  <c r="U20" i="38"/>
  <c r="R20" i="38"/>
  <c r="L20" i="38"/>
  <c r="H20" i="38"/>
  <c r="U19" i="38"/>
  <c r="R19" i="38"/>
  <c r="L19" i="38"/>
  <c r="H19" i="38"/>
  <c r="U18" i="38"/>
  <c r="R18" i="38"/>
  <c r="L18" i="38"/>
  <c r="H18" i="38"/>
  <c r="U17" i="38"/>
  <c r="R17" i="38"/>
  <c r="L17" i="38"/>
  <c r="H17" i="38"/>
  <c r="U16" i="38"/>
  <c r="R16" i="38"/>
  <c r="L16" i="38"/>
  <c r="H16" i="38"/>
  <c r="U15" i="38"/>
  <c r="R15" i="38"/>
  <c r="L15" i="38"/>
  <c r="H15" i="38"/>
  <c r="U14" i="38"/>
  <c r="R14" i="38"/>
  <c r="L14" i="38"/>
  <c r="H14" i="38"/>
  <c r="U13" i="38"/>
  <c r="R13" i="38"/>
  <c r="L13" i="38"/>
  <c r="H13" i="38"/>
  <c r="U12" i="38"/>
  <c r="R12" i="38"/>
  <c r="L12" i="38"/>
  <c r="H12" i="38"/>
  <c r="U11" i="38"/>
  <c r="R11" i="38"/>
  <c r="L11" i="38"/>
  <c r="H11" i="38"/>
  <c r="U10" i="38"/>
  <c r="R10" i="38"/>
  <c r="L10" i="38"/>
  <c r="H10" i="38"/>
  <c r="U9" i="38"/>
  <c r="R9" i="38"/>
  <c r="L9" i="38"/>
  <c r="H9" i="38"/>
  <c r="X200" i="39" l="1"/>
  <c r="V143" i="38"/>
  <c r="X143" i="38" s="1"/>
  <c r="V125" i="38"/>
  <c r="X125" i="38" s="1"/>
  <c r="V187" i="38"/>
  <c r="X187" i="38" s="1"/>
  <c r="V169" i="38"/>
  <c r="X169" i="38" s="1"/>
  <c r="V105" i="38"/>
  <c r="X105" i="38" s="1"/>
  <c r="V71" i="38"/>
  <c r="X71" i="38" s="1"/>
  <c r="V63" i="38"/>
  <c r="X63" i="38" s="1"/>
  <c r="V51" i="38"/>
  <c r="X51" i="38" s="1"/>
  <c r="V27" i="38"/>
  <c r="X27" i="38" s="1"/>
  <c r="V23" i="38"/>
  <c r="X23" i="38" s="1"/>
  <c r="V17" i="38"/>
  <c r="X17" i="38" s="1"/>
  <c r="V15" i="38"/>
  <c r="X15" i="38" s="1"/>
  <c r="V13" i="38"/>
  <c r="X13" i="38" s="1"/>
  <c r="V11" i="38"/>
  <c r="X11" i="38" s="1"/>
  <c r="V9" i="38"/>
  <c r="X9" i="38" s="1"/>
  <c r="V85" i="38"/>
  <c r="X85" i="38" s="1"/>
  <c r="V75" i="38"/>
  <c r="X75" i="38" s="1"/>
  <c r="V37" i="38"/>
  <c r="X37" i="38" s="1"/>
  <c r="V29" i="38"/>
  <c r="X29" i="38" s="1"/>
  <c r="V21" i="38"/>
  <c r="X21" i="38" s="1"/>
  <c r="V25" i="38"/>
  <c r="X25" i="38" s="1"/>
  <c r="V33" i="38"/>
  <c r="X33" i="38" s="1"/>
  <c r="V41" i="38"/>
  <c r="X41" i="38" s="1"/>
  <c r="V49" i="38"/>
  <c r="X49" i="38" s="1"/>
  <c r="V59" i="38"/>
  <c r="X59" i="38" s="1"/>
  <c r="V69" i="38"/>
  <c r="X69" i="38" s="1"/>
  <c r="V79" i="38"/>
  <c r="X79" i="38" s="1"/>
  <c r="V81" i="38"/>
  <c r="X81" i="38" s="1"/>
  <c r="V89" i="38"/>
  <c r="X89" i="38" s="1"/>
  <c r="V99" i="38"/>
  <c r="X99" i="38" s="1"/>
  <c r="V101" i="38"/>
  <c r="X101" i="38" s="1"/>
  <c r="V113" i="38"/>
  <c r="X113" i="38" s="1"/>
  <c r="V121" i="38"/>
  <c r="X121" i="38" s="1"/>
  <c r="V129" i="38"/>
  <c r="X129" i="38" s="1"/>
  <c r="V137" i="38"/>
  <c r="X137" i="38" s="1"/>
  <c r="V147" i="38"/>
  <c r="X147" i="38" s="1"/>
  <c r="V155" i="38"/>
  <c r="X155" i="38" s="1"/>
  <c r="V165" i="38"/>
  <c r="X165" i="38" s="1"/>
  <c r="V173" i="38"/>
  <c r="X173" i="38" s="1"/>
  <c r="V181" i="38"/>
  <c r="X181" i="38" s="1"/>
  <c r="V182" i="38"/>
  <c r="X182" i="38" s="1"/>
  <c r="V183" i="38"/>
  <c r="X183" i="38" s="1"/>
  <c r="V190" i="38"/>
  <c r="X190" i="38" s="1"/>
  <c r="V191" i="38"/>
  <c r="X191" i="38" s="1"/>
  <c r="R200" i="38"/>
  <c r="V93" i="38"/>
  <c r="X93" i="38" s="1"/>
  <c r="V180" i="38"/>
  <c r="X180" i="38" s="1"/>
  <c r="V184" i="38"/>
  <c r="X184" i="38" s="1"/>
  <c r="V188" i="38"/>
  <c r="X188" i="38" s="1"/>
  <c r="V192" i="38"/>
  <c r="X192" i="38" s="1"/>
  <c r="V194" i="38"/>
  <c r="X194" i="38" s="1"/>
  <c r="V196" i="38"/>
  <c r="X196" i="38" s="1"/>
  <c r="V193" i="38"/>
  <c r="X193" i="38" s="1"/>
  <c r="V195" i="38"/>
  <c r="X195" i="38" s="1"/>
  <c r="V197" i="38"/>
  <c r="X197" i="38" s="1"/>
  <c r="V10" i="38"/>
  <c r="X10" i="38" s="1"/>
  <c r="V12" i="38"/>
  <c r="X12" i="38" s="1"/>
  <c r="V14" i="38"/>
  <c r="X14" i="38" s="1"/>
  <c r="V16" i="38"/>
  <c r="X16" i="38" s="1"/>
  <c r="V18" i="38"/>
  <c r="X18" i="38" s="1"/>
  <c r="V20" i="38"/>
  <c r="X20" i="38" s="1"/>
  <c r="V22" i="38"/>
  <c r="X22" i="38" s="1"/>
  <c r="V24" i="38"/>
  <c r="X24" i="38" s="1"/>
  <c r="V26" i="38"/>
  <c r="X26" i="38" s="1"/>
  <c r="V28" i="38"/>
  <c r="X28" i="38" s="1"/>
  <c r="V30" i="38"/>
  <c r="X30" i="38" s="1"/>
  <c r="V32" i="38"/>
  <c r="X32" i="38" s="1"/>
  <c r="V34" i="38"/>
  <c r="X34" i="38" s="1"/>
  <c r="V36" i="38"/>
  <c r="X36" i="38" s="1"/>
  <c r="V38" i="38"/>
  <c r="X38" i="38" s="1"/>
  <c r="V40" i="38"/>
  <c r="X40" i="38" s="1"/>
  <c r="V42" i="38"/>
  <c r="X42" i="38" s="1"/>
  <c r="V44" i="38"/>
  <c r="X44" i="38" s="1"/>
  <c r="V46" i="38"/>
  <c r="X46" i="38" s="1"/>
  <c r="V48" i="38"/>
  <c r="X48" i="38" s="1"/>
  <c r="V50" i="38"/>
  <c r="X50" i="38" s="1"/>
  <c r="V52" i="38"/>
  <c r="X52" i="38" s="1"/>
  <c r="V54" i="38"/>
  <c r="X54" i="38" s="1"/>
  <c r="V56" i="38"/>
  <c r="X56" i="38" s="1"/>
  <c r="V58" i="38"/>
  <c r="X58" i="38" s="1"/>
  <c r="V60" i="38"/>
  <c r="X60" i="38" s="1"/>
  <c r="V66" i="38"/>
  <c r="X66" i="38" s="1"/>
  <c r="V68" i="38"/>
  <c r="X68" i="38" s="1"/>
  <c r="V70" i="38"/>
  <c r="X70" i="38" s="1"/>
  <c r="V72" i="38"/>
  <c r="X72" i="38" s="1"/>
  <c r="V74" i="38"/>
  <c r="X74" i="38" s="1"/>
  <c r="V76" i="38"/>
  <c r="X76" i="38" s="1"/>
  <c r="V78" i="38"/>
  <c r="X78" i="38" s="1"/>
  <c r="V80" i="38"/>
  <c r="X80" i="38" s="1"/>
  <c r="V82" i="38"/>
  <c r="X82" i="38" s="1"/>
  <c r="V84" i="38"/>
  <c r="X84" i="38" s="1"/>
  <c r="V86" i="38"/>
  <c r="X86" i="38" s="1"/>
  <c r="V90" i="38"/>
  <c r="X90" i="38" s="1"/>
  <c r="V92" i="38"/>
  <c r="X92" i="38" s="1"/>
  <c r="V94" i="38"/>
  <c r="X94" i="38" s="1"/>
  <c r="V96" i="38"/>
  <c r="X96" i="38" s="1"/>
  <c r="V98" i="38"/>
  <c r="X98" i="38" s="1"/>
  <c r="V100" i="38"/>
  <c r="X100" i="38" s="1"/>
  <c r="V102" i="38"/>
  <c r="X102" i="38" s="1"/>
  <c r="V104" i="38"/>
  <c r="X104" i="38" s="1"/>
  <c r="V106" i="38"/>
  <c r="X106" i="38" s="1"/>
  <c r="V108" i="38"/>
  <c r="X108" i="38" s="1"/>
  <c r="V110" i="38"/>
  <c r="X110" i="38" s="1"/>
  <c r="V112" i="38"/>
  <c r="X112" i="38" s="1"/>
  <c r="V114" i="38"/>
  <c r="X114" i="38" s="1"/>
  <c r="V116" i="38"/>
  <c r="X116" i="38" s="1"/>
  <c r="V120" i="38"/>
  <c r="X120" i="38" s="1"/>
  <c r="V122" i="38"/>
  <c r="X122" i="38" s="1"/>
  <c r="V124" i="38"/>
  <c r="X124" i="38" s="1"/>
  <c r="V126" i="38"/>
  <c r="X126" i="38" s="1"/>
  <c r="V128" i="38"/>
  <c r="X128" i="38" s="1"/>
  <c r="V130" i="38"/>
  <c r="X130" i="38" s="1"/>
  <c r="V134" i="38"/>
  <c r="X134" i="38" s="1"/>
  <c r="V136" i="38"/>
  <c r="X136" i="38" s="1"/>
  <c r="V138" i="38"/>
  <c r="X138" i="38" s="1"/>
  <c r="V140" i="38"/>
  <c r="X140" i="38" s="1"/>
  <c r="V142" i="38"/>
  <c r="X142" i="38" s="1"/>
  <c r="V144" i="38"/>
  <c r="X144" i="38" s="1"/>
  <c r="V146" i="38"/>
  <c r="X146" i="38" s="1"/>
  <c r="V148" i="38"/>
  <c r="X148" i="38" s="1"/>
  <c r="V150" i="38"/>
  <c r="X150" i="38" s="1"/>
  <c r="V152" i="38"/>
  <c r="X152" i="38" s="1"/>
  <c r="V154" i="38"/>
  <c r="X154" i="38" s="1"/>
  <c r="V156" i="38"/>
  <c r="X156" i="38" s="1"/>
  <c r="V158" i="38"/>
  <c r="X158" i="38" s="1"/>
  <c r="V160" i="38"/>
  <c r="X160" i="38" s="1"/>
  <c r="V162" i="38"/>
  <c r="X162" i="38" s="1"/>
  <c r="V164" i="38"/>
  <c r="X164" i="38" s="1"/>
  <c r="V166" i="38"/>
  <c r="X166" i="38" s="1"/>
  <c r="V168" i="38"/>
  <c r="X168" i="38" s="1"/>
  <c r="V170" i="38"/>
  <c r="X170" i="38" s="1"/>
  <c r="V172" i="38"/>
  <c r="X172" i="38" s="1"/>
  <c r="V174" i="38"/>
  <c r="X174" i="38" s="1"/>
  <c r="V176" i="38"/>
  <c r="X176" i="38" s="1"/>
  <c r="V178" i="38"/>
  <c r="X178" i="38" s="1"/>
  <c r="D200" i="38"/>
  <c r="V19" i="38"/>
  <c r="X19" i="38" s="1"/>
  <c r="V111" i="38"/>
  <c r="X111" i="38" s="1"/>
  <c r="D16" i="37"/>
  <c r="D17" i="37"/>
  <c r="D18" i="37"/>
  <c r="D19" i="37"/>
  <c r="D20" i="37"/>
  <c r="D21" i="37"/>
  <c r="D22" i="37"/>
  <c r="D23" i="37"/>
  <c r="D24" i="37"/>
  <c r="D25" i="37"/>
  <c r="D26" i="37"/>
  <c r="D27" i="37"/>
  <c r="D28" i="37"/>
  <c r="D29" i="37"/>
  <c r="D30" i="37"/>
  <c r="D31" i="37"/>
  <c r="D32" i="37"/>
  <c r="D33" i="37"/>
  <c r="D34" i="37"/>
  <c r="D35" i="37"/>
  <c r="D36" i="37"/>
  <c r="D37" i="37"/>
  <c r="D38" i="37"/>
  <c r="D39" i="37"/>
  <c r="D40" i="37"/>
  <c r="D41" i="37"/>
  <c r="D42" i="37"/>
  <c r="D43" i="37"/>
  <c r="D44" i="37"/>
  <c r="D45" i="37"/>
  <c r="D46" i="37"/>
  <c r="D47" i="37"/>
  <c r="D48" i="37"/>
  <c r="D49" i="37"/>
  <c r="D50" i="37"/>
  <c r="D51" i="37"/>
  <c r="D52" i="37"/>
  <c r="D53" i="37"/>
  <c r="D54" i="37"/>
  <c r="D55" i="37"/>
  <c r="D56" i="37"/>
  <c r="D57" i="37"/>
  <c r="D58" i="37"/>
  <c r="D59" i="37"/>
  <c r="D60" i="37"/>
  <c r="D61" i="37"/>
  <c r="D62" i="37"/>
  <c r="D63" i="37"/>
  <c r="D64" i="37"/>
  <c r="D65" i="37"/>
  <c r="D66" i="37"/>
  <c r="D67" i="37"/>
  <c r="D68" i="37"/>
  <c r="D69" i="37"/>
  <c r="D70" i="37"/>
  <c r="D71" i="37"/>
  <c r="D72" i="37"/>
  <c r="D73" i="37"/>
  <c r="D74" i="37"/>
  <c r="D75" i="37"/>
  <c r="D76" i="37"/>
  <c r="D77" i="37"/>
  <c r="D78" i="37"/>
  <c r="D79" i="37"/>
  <c r="D80" i="37"/>
  <c r="D81" i="37"/>
  <c r="D82" i="37"/>
  <c r="V82" i="37" s="1"/>
  <c r="X82" i="37" s="1"/>
  <c r="D83" i="37"/>
  <c r="D84" i="37"/>
  <c r="D85" i="37"/>
  <c r="D86" i="37"/>
  <c r="D87" i="37"/>
  <c r="D88" i="37"/>
  <c r="D89" i="37"/>
  <c r="D90" i="37"/>
  <c r="D91" i="37"/>
  <c r="D92" i="37"/>
  <c r="V92" i="37" s="1"/>
  <c r="X92" i="37" s="1"/>
  <c r="D93" i="37"/>
  <c r="D94" i="37"/>
  <c r="D95" i="37"/>
  <c r="D96" i="37"/>
  <c r="D97" i="37"/>
  <c r="D98" i="37"/>
  <c r="D99" i="37"/>
  <c r="D100" i="37"/>
  <c r="D101" i="37"/>
  <c r="D102" i="37"/>
  <c r="D103" i="37"/>
  <c r="D104" i="37"/>
  <c r="D105" i="37"/>
  <c r="D106" i="37"/>
  <c r="D107" i="37"/>
  <c r="D108" i="37"/>
  <c r="D109" i="37"/>
  <c r="D110" i="37"/>
  <c r="D111" i="37"/>
  <c r="D112" i="37"/>
  <c r="D113" i="37"/>
  <c r="D114" i="37"/>
  <c r="D115" i="37"/>
  <c r="D116" i="37"/>
  <c r="D117" i="37"/>
  <c r="D118" i="37"/>
  <c r="D119" i="37"/>
  <c r="D120" i="37"/>
  <c r="D121" i="37"/>
  <c r="D122" i="37"/>
  <c r="D123" i="37"/>
  <c r="D124" i="37"/>
  <c r="D125" i="37"/>
  <c r="D126" i="37"/>
  <c r="D127" i="37"/>
  <c r="D128" i="37"/>
  <c r="D129" i="37"/>
  <c r="D130" i="37"/>
  <c r="D131" i="37"/>
  <c r="D132" i="37"/>
  <c r="D133" i="37"/>
  <c r="D134" i="37"/>
  <c r="D135" i="37"/>
  <c r="D136" i="37"/>
  <c r="D137" i="37"/>
  <c r="D138" i="37"/>
  <c r="D139" i="37"/>
  <c r="D140" i="37"/>
  <c r="V140" i="37" s="1"/>
  <c r="X140" i="37" s="1"/>
  <c r="D141" i="37"/>
  <c r="D142" i="37"/>
  <c r="D143" i="37"/>
  <c r="D144" i="37"/>
  <c r="D145" i="37"/>
  <c r="D146" i="37"/>
  <c r="D147" i="37"/>
  <c r="D148" i="37"/>
  <c r="D149" i="37"/>
  <c r="D150" i="37"/>
  <c r="D151" i="37"/>
  <c r="D152" i="37"/>
  <c r="D153" i="37"/>
  <c r="V153" i="37" s="1"/>
  <c r="X153" i="37" s="1"/>
  <c r="D154" i="37"/>
  <c r="D155" i="37"/>
  <c r="D156" i="37"/>
  <c r="D157" i="37"/>
  <c r="D158" i="37"/>
  <c r="V158" i="37" s="1"/>
  <c r="X158" i="37" s="1"/>
  <c r="D159" i="37"/>
  <c r="D160" i="37"/>
  <c r="D161" i="37"/>
  <c r="D162" i="37"/>
  <c r="D163" i="37"/>
  <c r="D164" i="37"/>
  <c r="D165" i="37"/>
  <c r="D166" i="37"/>
  <c r="V166" i="37" s="1"/>
  <c r="X166" i="37" s="1"/>
  <c r="D167" i="37"/>
  <c r="D168" i="37"/>
  <c r="D169" i="37"/>
  <c r="D170" i="37"/>
  <c r="V170" i="37" s="1"/>
  <c r="X170" i="37" s="1"/>
  <c r="D171" i="37"/>
  <c r="D172" i="37"/>
  <c r="D173" i="37"/>
  <c r="D174" i="37"/>
  <c r="V174" i="37" s="1"/>
  <c r="X174" i="37" s="1"/>
  <c r="D175" i="37"/>
  <c r="D176" i="37"/>
  <c r="D177" i="37"/>
  <c r="D178" i="37"/>
  <c r="V178" i="37" s="1"/>
  <c r="X178" i="37" s="1"/>
  <c r="D179" i="37"/>
  <c r="D180" i="37"/>
  <c r="D181" i="37"/>
  <c r="D182" i="37"/>
  <c r="D183" i="37"/>
  <c r="D184" i="37"/>
  <c r="D185" i="37"/>
  <c r="D186" i="37"/>
  <c r="V186" i="37" s="1"/>
  <c r="X186" i="37" s="1"/>
  <c r="D187" i="37"/>
  <c r="D188" i="37"/>
  <c r="D189" i="37"/>
  <c r="D190" i="37"/>
  <c r="D191" i="37"/>
  <c r="D192" i="37"/>
  <c r="D193" i="37"/>
  <c r="D194" i="37"/>
  <c r="D195" i="37"/>
  <c r="D196" i="37"/>
  <c r="D197" i="37"/>
  <c r="D10" i="37"/>
  <c r="D11" i="37"/>
  <c r="D12" i="37"/>
  <c r="D13" i="37"/>
  <c r="D14" i="37"/>
  <c r="D15" i="37"/>
  <c r="D9" i="37"/>
  <c r="W200" i="37"/>
  <c r="S200" i="37"/>
  <c r="Q200" i="37"/>
  <c r="J200" i="37"/>
  <c r="I200" i="37"/>
  <c r="R198" i="37"/>
  <c r="L198" i="37"/>
  <c r="U197" i="37"/>
  <c r="R197" i="37"/>
  <c r="L197" i="37"/>
  <c r="H197" i="37"/>
  <c r="U196" i="37"/>
  <c r="R196" i="37"/>
  <c r="L196" i="37"/>
  <c r="H196" i="37"/>
  <c r="U195" i="37"/>
  <c r="R195" i="37"/>
  <c r="L195" i="37"/>
  <c r="H195" i="37"/>
  <c r="U194" i="37"/>
  <c r="R194" i="37"/>
  <c r="L194" i="37"/>
  <c r="H194" i="37"/>
  <c r="V194" i="37"/>
  <c r="X194" i="37" s="1"/>
  <c r="U193" i="37"/>
  <c r="R193" i="37"/>
  <c r="L193" i="37"/>
  <c r="H193" i="37"/>
  <c r="U192" i="37"/>
  <c r="R192" i="37"/>
  <c r="V192" i="37" s="1"/>
  <c r="X192" i="37" s="1"/>
  <c r="L192" i="37"/>
  <c r="H192" i="37"/>
  <c r="U191" i="37"/>
  <c r="R191" i="37"/>
  <c r="L191" i="37"/>
  <c r="H191" i="37"/>
  <c r="U190" i="37"/>
  <c r="R190" i="37"/>
  <c r="L190" i="37"/>
  <c r="H190" i="37"/>
  <c r="U189" i="37"/>
  <c r="R189" i="37"/>
  <c r="L189" i="37"/>
  <c r="H189" i="37"/>
  <c r="U188" i="37"/>
  <c r="R188" i="37"/>
  <c r="L188" i="37"/>
  <c r="H188" i="37"/>
  <c r="U187" i="37"/>
  <c r="R187" i="37"/>
  <c r="L187" i="37"/>
  <c r="H187" i="37"/>
  <c r="U186" i="37"/>
  <c r="R186" i="37"/>
  <c r="L186" i="37"/>
  <c r="H186" i="37"/>
  <c r="U185" i="37"/>
  <c r="R185" i="37"/>
  <c r="L185" i="37"/>
  <c r="H185" i="37"/>
  <c r="U184" i="37"/>
  <c r="R184" i="37"/>
  <c r="L184" i="37"/>
  <c r="H184" i="37"/>
  <c r="U183" i="37"/>
  <c r="R183" i="37"/>
  <c r="L183" i="37"/>
  <c r="H183" i="37"/>
  <c r="U182" i="37"/>
  <c r="R182" i="37"/>
  <c r="L182" i="37"/>
  <c r="H182" i="37"/>
  <c r="U181" i="37"/>
  <c r="R181" i="37"/>
  <c r="L181" i="37"/>
  <c r="H181" i="37"/>
  <c r="U180" i="37"/>
  <c r="R180" i="37"/>
  <c r="L180" i="37"/>
  <c r="H180" i="37"/>
  <c r="U179" i="37"/>
  <c r="R179" i="37"/>
  <c r="L179" i="37"/>
  <c r="H179" i="37"/>
  <c r="U178" i="37"/>
  <c r="R178" i="37"/>
  <c r="L178" i="37"/>
  <c r="H178" i="37"/>
  <c r="U177" i="37"/>
  <c r="R177" i="37"/>
  <c r="L177" i="37"/>
  <c r="H177" i="37"/>
  <c r="U176" i="37"/>
  <c r="R176" i="37"/>
  <c r="L176" i="37"/>
  <c r="H176" i="37"/>
  <c r="U175" i="37"/>
  <c r="R175" i="37"/>
  <c r="L175" i="37"/>
  <c r="H175" i="37"/>
  <c r="U174" i="37"/>
  <c r="R174" i="37"/>
  <c r="L174" i="37"/>
  <c r="H174" i="37"/>
  <c r="U173" i="37"/>
  <c r="R173" i="37"/>
  <c r="L173" i="37"/>
  <c r="H173" i="37"/>
  <c r="U172" i="37"/>
  <c r="R172" i="37"/>
  <c r="L172" i="37"/>
  <c r="H172" i="37"/>
  <c r="U171" i="37"/>
  <c r="R171" i="37"/>
  <c r="L171" i="37"/>
  <c r="H171" i="37"/>
  <c r="U170" i="37"/>
  <c r="R170" i="37"/>
  <c r="L170" i="37"/>
  <c r="H170" i="37"/>
  <c r="U169" i="37"/>
  <c r="R169" i="37"/>
  <c r="L169" i="37"/>
  <c r="H169" i="37"/>
  <c r="V169" i="37" s="1"/>
  <c r="X169" i="37" s="1"/>
  <c r="U168" i="37"/>
  <c r="R168" i="37"/>
  <c r="L168" i="37"/>
  <c r="H168" i="37"/>
  <c r="U167" i="37"/>
  <c r="R167" i="37"/>
  <c r="L167" i="37"/>
  <c r="H167" i="37"/>
  <c r="U166" i="37"/>
  <c r="R166" i="37"/>
  <c r="L166" i="37"/>
  <c r="H166" i="37"/>
  <c r="U165" i="37"/>
  <c r="R165" i="37"/>
  <c r="L165" i="37"/>
  <c r="H165" i="37"/>
  <c r="U164" i="37"/>
  <c r="R164" i="37"/>
  <c r="L164" i="37"/>
  <c r="H164" i="37"/>
  <c r="U163" i="37"/>
  <c r="R163" i="37"/>
  <c r="L163" i="37"/>
  <c r="H163" i="37"/>
  <c r="U162" i="37"/>
  <c r="R162" i="37"/>
  <c r="L162" i="37"/>
  <c r="H162" i="37"/>
  <c r="V162" i="37"/>
  <c r="X162" i="37" s="1"/>
  <c r="U161" i="37"/>
  <c r="R161" i="37"/>
  <c r="L161" i="37"/>
  <c r="H161" i="37"/>
  <c r="U160" i="37"/>
  <c r="R160" i="37"/>
  <c r="L160" i="37"/>
  <c r="H160" i="37"/>
  <c r="U159" i="37"/>
  <c r="R159" i="37"/>
  <c r="L159" i="37"/>
  <c r="H159" i="37"/>
  <c r="U158" i="37"/>
  <c r="R158" i="37"/>
  <c r="L158" i="37"/>
  <c r="H158" i="37"/>
  <c r="R157" i="37"/>
  <c r="L157" i="37"/>
  <c r="U156" i="37"/>
  <c r="R156" i="37"/>
  <c r="L156" i="37"/>
  <c r="H156" i="37"/>
  <c r="U155" i="37"/>
  <c r="R155" i="37"/>
  <c r="L155" i="37"/>
  <c r="H155" i="37"/>
  <c r="U154" i="37"/>
  <c r="R154" i="37"/>
  <c r="L154" i="37"/>
  <c r="H154" i="37"/>
  <c r="U153" i="37"/>
  <c r="R153" i="37"/>
  <c r="L153" i="37"/>
  <c r="H153" i="37"/>
  <c r="U152" i="37"/>
  <c r="R152" i="37"/>
  <c r="L152" i="37"/>
  <c r="H152" i="37"/>
  <c r="U151" i="37"/>
  <c r="R151" i="37"/>
  <c r="L151" i="37"/>
  <c r="H151" i="37"/>
  <c r="U150" i="37"/>
  <c r="R150" i="37"/>
  <c r="L150" i="37"/>
  <c r="H150" i="37"/>
  <c r="U149" i="37"/>
  <c r="R149" i="37"/>
  <c r="L149" i="37"/>
  <c r="H149" i="37"/>
  <c r="V149" i="37"/>
  <c r="X149" i="37" s="1"/>
  <c r="U148" i="37"/>
  <c r="R148" i="37"/>
  <c r="L148" i="37"/>
  <c r="H148" i="37"/>
  <c r="U147" i="37"/>
  <c r="R147" i="37"/>
  <c r="L147" i="37"/>
  <c r="H147" i="37"/>
  <c r="U146" i="37"/>
  <c r="R146" i="37"/>
  <c r="L146" i="37"/>
  <c r="H146" i="37"/>
  <c r="U145" i="37"/>
  <c r="R145" i="37"/>
  <c r="L145" i="37"/>
  <c r="H145" i="37"/>
  <c r="V145" i="37"/>
  <c r="X145" i="37" s="1"/>
  <c r="U144" i="37"/>
  <c r="R144" i="37"/>
  <c r="L144" i="37"/>
  <c r="H144" i="37"/>
  <c r="U143" i="37"/>
  <c r="R143" i="37"/>
  <c r="V143" i="37" s="1"/>
  <c r="X143" i="37" s="1"/>
  <c r="L143" i="37"/>
  <c r="H143" i="37"/>
  <c r="U142" i="37"/>
  <c r="R142" i="37"/>
  <c r="L142" i="37"/>
  <c r="H142" i="37"/>
  <c r="R141" i="37"/>
  <c r="L141" i="37"/>
  <c r="U140" i="37"/>
  <c r="R140" i="37"/>
  <c r="L140" i="37"/>
  <c r="H140" i="37"/>
  <c r="U139" i="37"/>
  <c r="R139" i="37"/>
  <c r="L139" i="37"/>
  <c r="H139" i="37"/>
  <c r="U138" i="37"/>
  <c r="R138" i="37"/>
  <c r="L138" i="37"/>
  <c r="H138" i="37"/>
  <c r="U137" i="37"/>
  <c r="R137" i="37"/>
  <c r="L137" i="37"/>
  <c r="H137" i="37"/>
  <c r="U136" i="37"/>
  <c r="R136" i="37"/>
  <c r="L136" i="37"/>
  <c r="H136" i="37"/>
  <c r="U135" i="37"/>
  <c r="R135" i="37"/>
  <c r="L135" i="37"/>
  <c r="H135" i="37"/>
  <c r="V135" i="37" s="1"/>
  <c r="X135" i="37" s="1"/>
  <c r="U134" i="37"/>
  <c r="R134" i="37"/>
  <c r="L134" i="37"/>
  <c r="H134" i="37"/>
  <c r="U133" i="37"/>
  <c r="R133" i="37"/>
  <c r="L133" i="37"/>
  <c r="H133" i="37"/>
  <c r="R132" i="37"/>
  <c r="L132" i="37"/>
  <c r="U131" i="37"/>
  <c r="R131" i="37"/>
  <c r="L131" i="37"/>
  <c r="H131" i="37"/>
  <c r="V131" i="37"/>
  <c r="X131" i="37" s="1"/>
  <c r="U130" i="37"/>
  <c r="R130" i="37"/>
  <c r="L130" i="37"/>
  <c r="H130" i="37"/>
  <c r="U129" i="37"/>
  <c r="R129" i="37"/>
  <c r="L129" i="37"/>
  <c r="H129" i="37"/>
  <c r="U128" i="37"/>
  <c r="R128" i="37"/>
  <c r="L128" i="37"/>
  <c r="H128" i="37"/>
  <c r="U127" i="37"/>
  <c r="R127" i="37"/>
  <c r="L127" i="37"/>
  <c r="H127" i="37"/>
  <c r="V127" i="37"/>
  <c r="X127" i="37" s="1"/>
  <c r="U126" i="37"/>
  <c r="R126" i="37"/>
  <c r="L126" i="37"/>
  <c r="H126" i="37"/>
  <c r="U125" i="37"/>
  <c r="R125" i="37"/>
  <c r="V125" i="37" s="1"/>
  <c r="X125" i="37" s="1"/>
  <c r="L125" i="37"/>
  <c r="H125" i="37"/>
  <c r="U124" i="37"/>
  <c r="R124" i="37"/>
  <c r="L124" i="37"/>
  <c r="H124" i="37"/>
  <c r="U123" i="37"/>
  <c r="R123" i="37"/>
  <c r="L123" i="37"/>
  <c r="H123" i="37"/>
  <c r="V123" i="37"/>
  <c r="X123" i="37" s="1"/>
  <c r="U122" i="37"/>
  <c r="R122" i="37"/>
  <c r="L122" i="37"/>
  <c r="H122" i="37"/>
  <c r="U121" i="37"/>
  <c r="R121" i="37"/>
  <c r="L121" i="37"/>
  <c r="H121" i="37"/>
  <c r="U120" i="37"/>
  <c r="R120" i="37"/>
  <c r="L120" i="37"/>
  <c r="H120" i="37"/>
  <c r="U119" i="37"/>
  <c r="R119" i="37"/>
  <c r="L119" i="37"/>
  <c r="H119" i="37"/>
  <c r="V119" i="37"/>
  <c r="X119" i="37" s="1"/>
  <c r="R118" i="37"/>
  <c r="L118" i="37"/>
  <c r="U117" i="37"/>
  <c r="R117" i="37"/>
  <c r="L117" i="37"/>
  <c r="H117" i="37"/>
  <c r="V117" i="37" s="1"/>
  <c r="X117" i="37" s="1"/>
  <c r="U116" i="37"/>
  <c r="R116" i="37"/>
  <c r="L116" i="37"/>
  <c r="H116" i="37"/>
  <c r="U115" i="37"/>
  <c r="R115" i="37"/>
  <c r="L115" i="37"/>
  <c r="H115" i="37"/>
  <c r="U114" i="37"/>
  <c r="R114" i="37"/>
  <c r="L114" i="37"/>
  <c r="H114" i="37"/>
  <c r="V114" i="37"/>
  <c r="X114" i="37" s="1"/>
  <c r="U113" i="37"/>
  <c r="R113" i="37"/>
  <c r="L113" i="37"/>
  <c r="H113" i="37"/>
  <c r="U112" i="37"/>
  <c r="R112" i="37"/>
  <c r="L112" i="37"/>
  <c r="H112" i="37"/>
  <c r="U111" i="37"/>
  <c r="R111" i="37"/>
  <c r="L111" i="37"/>
  <c r="H111" i="37"/>
  <c r="U110" i="37"/>
  <c r="R110" i="37"/>
  <c r="L110" i="37"/>
  <c r="H110" i="37"/>
  <c r="U109" i="37"/>
  <c r="R109" i="37"/>
  <c r="L109" i="37"/>
  <c r="H109" i="37"/>
  <c r="U108" i="37"/>
  <c r="R108" i="37"/>
  <c r="L108" i="37"/>
  <c r="H108" i="37"/>
  <c r="R107" i="37"/>
  <c r="L107" i="37"/>
  <c r="U106" i="37"/>
  <c r="R106" i="37"/>
  <c r="L106" i="37"/>
  <c r="H106" i="37"/>
  <c r="U105" i="37"/>
  <c r="R105" i="37"/>
  <c r="L105" i="37"/>
  <c r="H105" i="37"/>
  <c r="V105" i="37" s="1"/>
  <c r="X105" i="37" s="1"/>
  <c r="U104" i="37"/>
  <c r="R104" i="37"/>
  <c r="L104" i="37"/>
  <c r="H104" i="37"/>
  <c r="U103" i="37"/>
  <c r="R103" i="37"/>
  <c r="L103" i="37"/>
  <c r="H103" i="37"/>
  <c r="U102" i="37"/>
  <c r="R102" i="37"/>
  <c r="L102" i="37"/>
  <c r="H102" i="37"/>
  <c r="U101" i="37"/>
  <c r="R101" i="37"/>
  <c r="L101" i="37"/>
  <c r="H101" i="37"/>
  <c r="U100" i="37"/>
  <c r="R100" i="37"/>
  <c r="L100" i="37"/>
  <c r="H100" i="37"/>
  <c r="U99" i="37"/>
  <c r="R99" i="37"/>
  <c r="L99" i="37"/>
  <c r="H99" i="37"/>
  <c r="U98" i="37"/>
  <c r="R98" i="37"/>
  <c r="L98" i="37"/>
  <c r="H98" i="37"/>
  <c r="U97" i="37"/>
  <c r="R97" i="37"/>
  <c r="L97" i="37"/>
  <c r="H97" i="37"/>
  <c r="U96" i="37"/>
  <c r="R96" i="37"/>
  <c r="L96" i="37"/>
  <c r="H96" i="37"/>
  <c r="U95" i="37"/>
  <c r="R95" i="37"/>
  <c r="L95" i="37"/>
  <c r="H95" i="37"/>
  <c r="U94" i="37"/>
  <c r="R94" i="37"/>
  <c r="L94" i="37"/>
  <c r="H94" i="37"/>
  <c r="U93" i="37"/>
  <c r="R93" i="37"/>
  <c r="L93" i="37"/>
  <c r="H93" i="37"/>
  <c r="U92" i="37"/>
  <c r="R92" i="37"/>
  <c r="L92" i="37"/>
  <c r="H92" i="37"/>
  <c r="U91" i="37"/>
  <c r="R91" i="37"/>
  <c r="L91" i="37"/>
  <c r="H91" i="37"/>
  <c r="V91" i="37" s="1"/>
  <c r="X91" i="37" s="1"/>
  <c r="U90" i="37"/>
  <c r="R90" i="37"/>
  <c r="L90" i="37"/>
  <c r="H90" i="37"/>
  <c r="U89" i="37"/>
  <c r="R89" i="37"/>
  <c r="L89" i="37"/>
  <c r="H89" i="37"/>
  <c r="R88" i="37"/>
  <c r="L88" i="37"/>
  <c r="U87" i="37"/>
  <c r="R87" i="37"/>
  <c r="L87" i="37"/>
  <c r="H87" i="37"/>
  <c r="V87" i="37" s="1"/>
  <c r="X87" i="37" s="1"/>
  <c r="U86" i="37"/>
  <c r="R86" i="37"/>
  <c r="L86" i="37"/>
  <c r="H86" i="37"/>
  <c r="U85" i="37"/>
  <c r="R85" i="37"/>
  <c r="L85" i="37"/>
  <c r="H85" i="37"/>
  <c r="U84" i="37"/>
  <c r="R84" i="37"/>
  <c r="L84" i="37"/>
  <c r="H84" i="37"/>
  <c r="U83" i="37"/>
  <c r="R83" i="37"/>
  <c r="L83" i="37"/>
  <c r="H83" i="37"/>
  <c r="U82" i="37"/>
  <c r="R82" i="37"/>
  <c r="L82" i="37"/>
  <c r="H82" i="37"/>
  <c r="U81" i="37"/>
  <c r="R81" i="37"/>
  <c r="L81" i="37"/>
  <c r="H81" i="37"/>
  <c r="U80" i="37"/>
  <c r="R80" i="37"/>
  <c r="L80" i="37"/>
  <c r="H80" i="37"/>
  <c r="U79" i="37"/>
  <c r="R79" i="37"/>
  <c r="L79" i="37"/>
  <c r="H79" i="37"/>
  <c r="U78" i="37"/>
  <c r="R78" i="37"/>
  <c r="L78" i="37"/>
  <c r="H78" i="37"/>
  <c r="U77" i="37"/>
  <c r="R77" i="37"/>
  <c r="L77" i="37"/>
  <c r="H77" i="37"/>
  <c r="U76" i="37"/>
  <c r="R76" i="37"/>
  <c r="L76" i="37"/>
  <c r="H76" i="37"/>
  <c r="U75" i="37"/>
  <c r="R75" i="37"/>
  <c r="L75" i="37"/>
  <c r="H75" i="37"/>
  <c r="U74" i="37"/>
  <c r="R74" i="37"/>
  <c r="L74" i="37"/>
  <c r="H74" i="37"/>
  <c r="R73" i="37"/>
  <c r="L73" i="37"/>
  <c r="U72" i="37"/>
  <c r="R72" i="37"/>
  <c r="L72" i="37"/>
  <c r="H72" i="37"/>
  <c r="U71" i="37"/>
  <c r="R71" i="37"/>
  <c r="L71" i="37"/>
  <c r="H71" i="37"/>
  <c r="U70" i="37"/>
  <c r="R70" i="37"/>
  <c r="L70" i="37"/>
  <c r="H70" i="37"/>
  <c r="U69" i="37"/>
  <c r="R69" i="37"/>
  <c r="L69" i="37"/>
  <c r="H69" i="37"/>
  <c r="U68" i="37"/>
  <c r="R68" i="37"/>
  <c r="L68" i="37"/>
  <c r="H68" i="37"/>
  <c r="R67" i="37"/>
  <c r="L67" i="37"/>
  <c r="U66" i="37"/>
  <c r="R66" i="37"/>
  <c r="L66" i="37"/>
  <c r="H66" i="37"/>
  <c r="U65" i="37"/>
  <c r="R65" i="37"/>
  <c r="L65" i="37"/>
  <c r="H65" i="37"/>
  <c r="R64" i="37"/>
  <c r="L64" i="37"/>
  <c r="U63" i="37"/>
  <c r="R63" i="37"/>
  <c r="L63" i="37"/>
  <c r="H63" i="37"/>
  <c r="R62" i="37"/>
  <c r="L62" i="37"/>
  <c r="U61" i="37"/>
  <c r="R61" i="37"/>
  <c r="L61" i="37"/>
  <c r="H61" i="37"/>
  <c r="U60" i="37"/>
  <c r="R60" i="37"/>
  <c r="L60" i="37"/>
  <c r="H60" i="37"/>
  <c r="U59" i="37"/>
  <c r="R59" i="37"/>
  <c r="L59" i="37"/>
  <c r="H59" i="37"/>
  <c r="U58" i="37"/>
  <c r="R58" i="37"/>
  <c r="L58" i="37"/>
  <c r="H58" i="37"/>
  <c r="U57" i="37"/>
  <c r="R57" i="37"/>
  <c r="L57" i="37"/>
  <c r="H57" i="37"/>
  <c r="U56" i="37"/>
  <c r="R56" i="37"/>
  <c r="L56" i="37"/>
  <c r="H56" i="37"/>
  <c r="U55" i="37"/>
  <c r="R55" i="37"/>
  <c r="L55" i="37"/>
  <c r="H55" i="37"/>
  <c r="U54" i="37"/>
  <c r="R54" i="37"/>
  <c r="L54" i="37"/>
  <c r="H54" i="37"/>
  <c r="V54" i="37"/>
  <c r="X54" i="37" s="1"/>
  <c r="R53" i="37"/>
  <c r="L53" i="37"/>
  <c r="U52" i="37"/>
  <c r="R52" i="37"/>
  <c r="L52" i="37"/>
  <c r="H52" i="37"/>
  <c r="V52" i="37" s="1"/>
  <c r="X52" i="37" s="1"/>
  <c r="U51" i="37"/>
  <c r="R51" i="37"/>
  <c r="L51" i="37"/>
  <c r="H51" i="37"/>
  <c r="V51" i="37" s="1"/>
  <c r="X51" i="37" s="1"/>
  <c r="U50" i="37"/>
  <c r="R50" i="37"/>
  <c r="V50" i="37" s="1"/>
  <c r="X50" i="37" s="1"/>
  <c r="L50" i="37"/>
  <c r="H50" i="37"/>
  <c r="U49" i="37"/>
  <c r="R49" i="37"/>
  <c r="L49" i="37"/>
  <c r="H49" i="37"/>
  <c r="U48" i="37"/>
  <c r="R48" i="37"/>
  <c r="L48" i="37"/>
  <c r="H48" i="37"/>
  <c r="U47" i="37"/>
  <c r="R47" i="37"/>
  <c r="L47" i="37"/>
  <c r="H47" i="37"/>
  <c r="U46" i="37"/>
  <c r="R46" i="37"/>
  <c r="L46" i="37"/>
  <c r="H46" i="37"/>
  <c r="U45" i="37"/>
  <c r="R45" i="37"/>
  <c r="L45" i="37"/>
  <c r="H45" i="37"/>
  <c r="U44" i="37"/>
  <c r="R44" i="37"/>
  <c r="L44" i="37"/>
  <c r="H44" i="37"/>
  <c r="U43" i="37"/>
  <c r="R43" i="37"/>
  <c r="L43" i="37"/>
  <c r="H43" i="37"/>
  <c r="U42" i="37"/>
  <c r="R42" i="37"/>
  <c r="L42" i="37"/>
  <c r="H42" i="37"/>
  <c r="U41" i="37"/>
  <c r="R41" i="37"/>
  <c r="L41" i="37"/>
  <c r="H41" i="37"/>
  <c r="U40" i="37"/>
  <c r="R40" i="37"/>
  <c r="L40" i="37"/>
  <c r="H40" i="37"/>
  <c r="U39" i="37"/>
  <c r="R39" i="37"/>
  <c r="L39" i="37"/>
  <c r="H39" i="37"/>
  <c r="U38" i="37"/>
  <c r="R38" i="37"/>
  <c r="L38" i="37"/>
  <c r="H38" i="37"/>
  <c r="V38" i="37" s="1"/>
  <c r="X38" i="37" s="1"/>
  <c r="U37" i="37"/>
  <c r="R37" i="37"/>
  <c r="L37" i="37"/>
  <c r="H37" i="37"/>
  <c r="V37" i="37" s="1"/>
  <c r="X37" i="37" s="1"/>
  <c r="U36" i="37"/>
  <c r="R36" i="37"/>
  <c r="L36" i="37"/>
  <c r="H36" i="37"/>
  <c r="U35" i="37"/>
  <c r="R35" i="37"/>
  <c r="L35" i="37"/>
  <c r="H35" i="37"/>
  <c r="V35" i="37" s="1"/>
  <c r="X35" i="37" s="1"/>
  <c r="U34" i="37"/>
  <c r="R34" i="37"/>
  <c r="L34" i="37"/>
  <c r="H34" i="37"/>
  <c r="U33" i="37"/>
  <c r="R33" i="37"/>
  <c r="L33" i="37"/>
  <c r="H33" i="37"/>
  <c r="U32" i="37"/>
  <c r="R32" i="37"/>
  <c r="L32" i="37"/>
  <c r="H32" i="37"/>
  <c r="U31" i="37"/>
  <c r="R31" i="37"/>
  <c r="L31" i="37"/>
  <c r="H31" i="37"/>
  <c r="U30" i="37"/>
  <c r="R30" i="37"/>
  <c r="L30" i="37"/>
  <c r="H30" i="37"/>
  <c r="U29" i="37"/>
  <c r="R29" i="37"/>
  <c r="L29" i="37"/>
  <c r="H29" i="37"/>
  <c r="U28" i="37"/>
  <c r="R28" i="37"/>
  <c r="L28" i="37"/>
  <c r="H28" i="37"/>
  <c r="U27" i="37"/>
  <c r="R27" i="37"/>
  <c r="L27" i="37"/>
  <c r="H27" i="37"/>
  <c r="U26" i="37"/>
  <c r="R26" i="37"/>
  <c r="L26" i="37"/>
  <c r="H26" i="37"/>
  <c r="U25" i="37"/>
  <c r="R25" i="37"/>
  <c r="L25" i="37"/>
  <c r="H25" i="37"/>
  <c r="U24" i="37"/>
  <c r="R24" i="37"/>
  <c r="L24" i="37"/>
  <c r="H24" i="37"/>
  <c r="U23" i="37"/>
  <c r="R23" i="37"/>
  <c r="L23" i="37"/>
  <c r="H23" i="37"/>
  <c r="U22" i="37"/>
  <c r="R22" i="37"/>
  <c r="L22" i="37"/>
  <c r="H22" i="37"/>
  <c r="U21" i="37"/>
  <c r="R21" i="37"/>
  <c r="L21" i="37"/>
  <c r="H21" i="37"/>
  <c r="U20" i="37"/>
  <c r="R20" i="37"/>
  <c r="L20" i="37"/>
  <c r="H20" i="37"/>
  <c r="U19" i="37"/>
  <c r="R19" i="37"/>
  <c r="L19" i="37"/>
  <c r="H19" i="37"/>
  <c r="V19" i="37" s="1"/>
  <c r="X19" i="37" s="1"/>
  <c r="U18" i="37"/>
  <c r="R18" i="37"/>
  <c r="L18" i="37"/>
  <c r="H18" i="37"/>
  <c r="U17" i="37"/>
  <c r="R17" i="37"/>
  <c r="L17" i="37"/>
  <c r="H17" i="37"/>
  <c r="U16" i="37"/>
  <c r="R16" i="37"/>
  <c r="L16" i="37"/>
  <c r="H16" i="37"/>
  <c r="U15" i="37"/>
  <c r="R15" i="37"/>
  <c r="L15" i="37"/>
  <c r="H15" i="37"/>
  <c r="U14" i="37"/>
  <c r="R14" i="37"/>
  <c r="L14" i="37"/>
  <c r="H14" i="37"/>
  <c r="U13" i="37"/>
  <c r="R13" i="37"/>
  <c r="L13" i="37"/>
  <c r="H13" i="37"/>
  <c r="U12" i="37"/>
  <c r="R12" i="37"/>
  <c r="L12" i="37"/>
  <c r="H12" i="37"/>
  <c r="U11" i="37"/>
  <c r="R11" i="37"/>
  <c r="L11" i="37"/>
  <c r="H11" i="37"/>
  <c r="V11" i="37" s="1"/>
  <c r="X11" i="37" s="1"/>
  <c r="U10" i="37"/>
  <c r="R10" i="37"/>
  <c r="L10" i="37"/>
  <c r="H10" i="37"/>
  <c r="U9" i="37"/>
  <c r="R9" i="37"/>
  <c r="L9" i="37"/>
  <c r="H9" i="37"/>
  <c r="V74" i="37" l="1"/>
  <c r="X74" i="37" s="1"/>
  <c r="V176" i="37"/>
  <c r="X176" i="37" s="1"/>
  <c r="X200" i="38"/>
  <c r="V182" i="37"/>
  <c r="X182" i="37" s="1"/>
  <c r="V190" i="37"/>
  <c r="X190" i="37" s="1"/>
  <c r="V136" i="37"/>
  <c r="X136" i="37" s="1"/>
  <c r="V160" i="37"/>
  <c r="X160" i="37" s="1"/>
  <c r="V108" i="37"/>
  <c r="X108" i="37" s="1"/>
  <c r="V100" i="37"/>
  <c r="X100" i="37" s="1"/>
  <c r="V89" i="37"/>
  <c r="X89" i="37" s="1"/>
  <c r="V72" i="37"/>
  <c r="X72" i="37" s="1"/>
  <c r="V71" i="37"/>
  <c r="X71" i="37" s="1"/>
  <c r="V70" i="37"/>
  <c r="X70" i="37" s="1"/>
  <c r="V66" i="37"/>
  <c r="X66" i="37" s="1"/>
  <c r="V46" i="37"/>
  <c r="X46" i="37" s="1"/>
  <c r="V36" i="37"/>
  <c r="X36" i="37" s="1"/>
  <c r="V30" i="37"/>
  <c r="X30" i="37" s="1"/>
  <c r="V22" i="37"/>
  <c r="X22" i="37" s="1"/>
  <c r="V21" i="37"/>
  <c r="X21" i="37" s="1"/>
  <c r="V17" i="37"/>
  <c r="X17" i="37" s="1"/>
  <c r="V151" i="37"/>
  <c r="X151" i="37" s="1"/>
  <c r="V185" i="37"/>
  <c r="X185" i="37" s="1"/>
  <c r="V90" i="37"/>
  <c r="X90" i="37" s="1"/>
  <c r="V104" i="37"/>
  <c r="X104" i="37" s="1"/>
  <c r="V106" i="37"/>
  <c r="X106" i="37" s="1"/>
  <c r="V116" i="37"/>
  <c r="X116" i="37" s="1"/>
  <c r="V126" i="37"/>
  <c r="X126" i="37" s="1"/>
  <c r="V134" i="37"/>
  <c r="X134" i="37" s="1"/>
  <c r="V144" i="37"/>
  <c r="X144" i="37" s="1"/>
  <c r="V152" i="37"/>
  <c r="X152" i="37" s="1"/>
  <c r="V168" i="37"/>
  <c r="X168" i="37" s="1"/>
  <c r="V184" i="37"/>
  <c r="X184" i="37" s="1"/>
  <c r="V161" i="37"/>
  <c r="X161" i="37" s="1"/>
  <c r="V177" i="37"/>
  <c r="X177" i="37" s="1"/>
  <c r="V193" i="37"/>
  <c r="X193" i="37" s="1"/>
  <c r="V10" i="37"/>
  <c r="X10" i="37" s="1"/>
  <c r="V12" i="37"/>
  <c r="X12" i="37" s="1"/>
  <c r="V14" i="37"/>
  <c r="X14" i="37" s="1"/>
  <c r="D200" i="37"/>
  <c r="V86" i="37"/>
  <c r="X86" i="37" s="1"/>
  <c r="V34" i="37"/>
  <c r="X34" i="37" s="1"/>
  <c r="V15" i="37"/>
  <c r="X15" i="37" s="1"/>
  <c r="V26" i="37"/>
  <c r="X26" i="37" s="1"/>
  <c r="V27" i="37"/>
  <c r="X27" i="37" s="1"/>
  <c r="V28" i="37"/>
  <c r="X28" i="37" s="1"/>
  <c r="V29" i="37"/>
  <c r="X29" i="37" s="1"/>
  <c r="V42" i="37"/>
  <c r="X42" i="37" s="1"/>
  <c r="V43" i="37"/>
  <c r="X43" i="37" s="1"/>
  <c r="V44" i="37"/>
  <c r="X44" i="37" s="1"/>
  <c r="V45" i="37"/>
  <c r="X45" i="37" s="1"/>
  <c r="V58" i="37"/>
  <c r="X58" i="37" s="1"/>
  <c r="V59" i="37"/>
  <c r="X59" i="37" s="1"/>
  <c r="V60" i="37"/>
  <c r="X60" i="37" s="1"/>
  <c r="V61" i="37"/>
  <c r="X61" i="37" s="1"/>
  <c r="V63" i="37"/>
  <c r="X63" i="37" s="1"/>
  <c r="V65" i="37"/>
  <c r="X65" i="37" s="1"/>
  <c r="V78" i="37"/>
  <c r="X78" i="37" s="1"/>
  <c r="V79" i="37"/>
  <c r="X79" i="37" s="1"/>
  <c r="V80" i="37"/>
  <c r="X80" i="37" s="1"/>
  <c r="V81" i="37"/>
  <c r="X81" i="37" s="1"/>
  <c r="V96" i="37"/>
  <c r="X96" i="37" s="1"/>
  <c r="V97" i="37"/>
  <c r="X97" i="37" s="1"/>
  <c r="V98" i="37"/>
  <c r="X98" i="37" s="1"/>
  <c r="V99" i="37"/>
  <c r="X99" i="37" s="1"/>
  <c r="V112" i="37"/>
  <c r="X112" i="37" s="1"/>
  <c r="V113" i="37"/>
  <c r="X113" i="37" s="1"/>
  <c r="V121" i="37"/>
  <c r="X121" i="37" s="1"/>
  <c r="V122" i="37"/>
  <c r="X122" i="37" s="1"/>
  <c r="V129" i="37"/>
  <c r="X129" i="37" s="1"/>
  <c r="V130" i="37"/>
  <c r="X130" i="37" s="1"/>
  <c r="V138" i="37"/>
  <c r="X138" i="37" s="1"/>
  <c r="V139" i="37"/>
  <c r="X139" i="37" s="1"/>
  <c r="V147" i="37"/>
  <c r="X147" i="37" s="1"/>
  <c r="V148" i="37"/>
  <c r="X148" i="37" s="1"/>
  <c r="V155" i="37"/>
  <c r="X155" i="37" s="1"/>
  <c r="V156" i="37"/>
  <c r="X156" i="37" s="1"/>
  <c r="V164" i="37"/>
  <c r="X164" i="37" s="1"/>
  <c r="V165" i="37"/>
  <c r="X165" i="37" s="1"/>
  <c r="V172" i="37"/>
  <c r="X172" i="37" s="1"/>
  <c r="V173" i="37"/>
  <c r="X173" i="37" s="1"/>
  <c r="V180" i="37"/>
  <c r="X180" i="37" s="1"/>
  <c r="V181" i="37"/>
  <c r="X181" i="37" s="1"/>
  <c r="V188" i="37"/>
  <c r="X188" i="37" s="1"/>
  <c r="V189" i="37"/>
  <c r="X189" i="37" s="1"/>
  <c r="V196" i="37"/>
  <c r="X196" i="37" s="1"/>
  <c r="V18" i="37"/>
  <c r="X18" i="37" s="1"/>
  <c r="V197" i="37"/>
  <c r="X197" i="37" s="1"/>
  <c r="V20" i="37"/>
  <c r="X20" i="37" s="1"/>
  <c r="V23" i="37"/>
  <c r="X23" i="37" s="1"/>
  <c r="V24" i="37"/>
  <c r="X24" i="37" s="1"/>
  <c r="V25" i="37"/>
  <c r="X25" i="37" s="1"/>
  <c r="V31" i="37"/>
  <c r="X31" i="37" s="1"/>
  <c r="V32" i="37"/>
  <c r="X32" i="37" s="1"/>
  <c r="V33" i="37"/>
  <c r="X33" i="37" s="1"/>
  <c r="V39" i="37"/>
  <c r="X39" i="37" s="1"/>
  <c r="V40" i="37"/>
  <c r="X40" i="37" s="1"/>
  <c r="V41" i="37"/>
  <c r="X41" i="37" s="1"/>
  <c r="V47" i="37"/>
  <c r="X47" i="37" s="1"/>
  <c r="V48" i="37"/>
  <c r="X48" i="37" s="1"/>
  <c r="V49" i="37"/>
  <c r="X49" i="37" s="1"/>
  <c r="V55" i="37"/>
  <c r="X55" i="37" s="1"/>
  <c r="V56" i="37"/>
  <c r="X56" i="37" s="1"/>
  <c r="V57" i="37"/>
  <c r="X57" i="37" s="1"/>
  <c r="V68" i="37"/>
  <c r="X68" i="37" s="1"/>
  <c r="V69" i="37"/>
  <c r="X69" i="37" s="1"/>
  <c r="V75" i="37"/>
  <c r="X75" i="37" s="1"/>
  <c r="V76" i="37"/>
  <c r="X76" i="37" s="1"/>
  <c r="V77" i="37"/>
  <c r="X77" i="37" s="1"/>
  <c r="V83" i="37"/>
  <c r="X83" i="37" s="1"/>
  <c r="V84" i="37"/>
  <c r="X84" i="37" s="1"/>
  <c r="V85" i="37"/>
  <c r="X85" i="37" s="1"/>
  <c r="V93" i="37"/>
  <c r="X93" i="37" s="1"/>
  <c r="V94" i="37"/>
  <c r="X94" i="37" s="1"/>
  <c r="V95" i="37"/>
  <c r="X95" i="37" s="1"/>
  <c r="V101" i="37"/>
  <c r="X101" i="37" s="1"/>
  <c r="V102" i="37"/>
  <c r="X102" i="37" s="1"/>
  <c r="V103" i="37"/>
  <c r="X103" i="37" s="1"/>
  <c r="V109" i="37"/>
  <c r="X109" i="37" s="1"/>
  <c r="V110" i="37"/>
  <c r="X110" i="37" s="1"/>
  <c r="V115" i="37"/>
  <c r="X115" i="37" s="1"/>
  <c r="V120" i="37"/>
  <c r="X120" i="37" s="1"/>
  <c r="V124" i="37"/>
  <c r="X124" i="37" s="1"/>
  <c r="V128" i="37"/>
  <c r="X128" i="37" s="1"/>
  <c r="V133" i="37"/>
  <c r="X133" i="37" s="1"/>
  <c r="V137" i="37"/>
  <c r="X137" i="37" s="1"/>
  <c r="V142" i="37"/>
  <c r="X142" i="37" s="1"/>
  <c r="V146" i="37"/>
  <c r="X146" i="37" s="1"/>
  <c r="V150" i="37"/>
  <c r="X150" i="37" s="1"/>
  <c r="V154" i="37"/>
  <c r="X154" i="37" s="1"/>
  <c r="V159" i="37"/>
  <c r="X159" i="37" s="1"/>
  <c r="V163" i="37"/>
  <c r="X163" i="37" s="1"/>
  <c r="V167" i="37"/>
  <c r="X167" i="37" s="1"/>
  <c r="V171" i="37"/>
  <c r="X171" i="37" s="1"/>
  <c r="V175" i="37"/>
  <c r="X175" i="37" s="1"/>
  <c r="V179" i="37"/>
  <c r="X179" i="37" s="1"/>
  <c r="V183" i="37"/>
  <c r="X183" i="37" s="1"/>
  <c r="V187" i="37"/>
  <c r="X187" i="37" s="1"/>
  <c r="V191" i="37"/>
  <c r="X191" i="37" s="1"/>
  <c r="V195" i="37"/>
  <c r="X195" i="37" s="1"/>
  <c r="V13" i="37"/>
  <c r="X13" i="37" s="1"/>
  <c r="R200" i="37"/>
  <c r="V9" i="37"/>
  <c r="X9" i="37" s="1"/>
  <c r="V16" i="37"/>
  <c r="X16" i="37" s="1"/>
  <c r="V111" i="37"/>
  <c r="X111" i="37" s="1"/>
  <c r="D10" i="36"/>
  <c r="D11" i="36"/>
  <c r="D12" i="36"/>
  <c r="D13" i="36"/>
  <c r="D14" i="36"/>
  <c r="D15" i="36"/>
  <c r="D16" i="36"/>
  <c r="D17" i="36"/>
  <c r="D18" i="36"/>
  <c r="D19" i="36"/>
  <c r="D20" i="36"/>
  <c r="D21" i="36"/>
  <c r="D22" i="36"/>
  <c r="D23" i="36"/>
  <c r="D24" i="36"/>
  <c r="D25" i="36"/>
  <c r="D26" i="36"/>
  <c r="D27" i="36"/>
  <c r="D28" i="36"/>
  <c r="D29" i="36"/>
  <c r="D30" i="36"/>
  <c r="D31" i="36"/>
  <c r="D32" i="36"/>
  <c r="D33" i="36"/>
  <c r="D34" i="36"/>
  <c r="D35" i="36"/>
  <c r="D36" i="36"/>
  <c r="D37" i="36"/>
  <c r="D38" i="36"/>
  <c r="D39" i="36"/>
  <c r="D40" i="36"/>
  <c r="D41" i="36"/>
  <c r="D42" i="36"/>
  <c r="D43" i="36"/>
  <c r="D44" i="36"/>
  <c r="D45" i="36"/>
  <c r="D46" i="36"/>
  <c r="D47" i="36"/>
  <c r="D48" i="36"/>
  <c r="D49" i="36"/>
  <c r="D50" i="36"/>
  <c r="D51" i="36"/>
  <c r="D52" i="36"/>
  <c r="D53" i="36"/>
  <c r="D54" i="36"/>
  <c r="D55" i="36"/>
  <c r="D56" i="36"/>
  <c r="D57" i="36"/>
  <c r="D58" i="36"/>
  <c r="D59" i="36"/>
  <c r="D60" i="36"/>
  <c r="D61" i="36"/>
  <c r="D62" i="36"/>
  <c r="D63" i="36"/>
  <c r="D64" i="36"/>
  <c r="D65" i="36"/>
  <c r="D66" i="36"/>
  <c r="D67" i="36"/>
  <c r="D68" i="36"/>
  <c r="D69" i="36"/>
  <c r="D70" i="36"/>
  <c r="D71" i="36"/>
  <c r="D72" i="36"/>
  <c r="D73" i="36"/>
  <c r="D74" i="36"/>
  <c r="D75" i="36"/>
  <c r="D76" i="36"/>
  <c r="D77" i="36"/>
  <c r="D78" i="36"/>
  <c r="D79" i="36"/>
  <c r="D80" i="36"/>
  <c r="D81" i="36"/>
  <c r="D82" i="36"/>
  <c r="D83" i="36"/>
  <c r="D84" i="36"/>
  <c r="D85" i="36"/>
  <c r="D86" i="36"/>
  <c r="D87" i="36"/>
  <c r="D88" i="36"/>
  <c r="D89" i="36"/>
  <c r="D90" i="36"/>
  <c r="D91" i="36"/>
  <c r="D92" i="36"/>
  <c r="D93" i="36"/>
  <c r="D94" i="36"/>
  <c r="D95" i="36"/>
  <c r="D96" i="36"/>
  <c r="D97" i="36"/>
  <c r="D98" i="36"/>
  <c r="D99" i="36"/>
  <c r="D100" i="36"/>
  <c r="D101" i="36"/>
  <c r="D102" i="36"/>
  <c r="D103" i="36"/>
  <c r="D104" i="36"/>
  <c r="D105" i="36"/>
  <c r="D106" i="36"/>
  <c r="D107" i="36"/>
  <c r="D108" i="36"/>
  <c r="D109" i="36"/>
  <c r="D110" i="36"/>
  <c r="D111" i="36"/>
  <c r="D112" i="36"/>
  <c r="D113" i="36"/>
  <c r="D114" i="36"/>
  <c r="D115" i="36"/>
  <c r="D116" i="36"/>
  <c r="D117" i="36"/>
  <c r="D118" i="36"/>
  <c r="D119" i="36"/>
  <c r="D120" i="36"/>
  <c r="D121" i="36"/>
  <c r="D122" i="36"/>
  <c r="D123" i="36"/>
  <c r="D124" i="36"/>
  <c r="D125" i="36"/>
  <c r="D126" i="36"/>
  <c r="D127" i="36"/>
  <c r="D128" i="36"/>
  <c r="D129" i="36"/>
  <c r="D130" i="36"/>
  <c r="D131" i="36"/>
  <c r="D132" i="36"/>
  <c r="D133" i="36"/>
  <c r="D134" i="36"/>
  <c r="D135" i="36"/>
  <c r="D136" i="36"/>
  <c r="D137" i="36"/>
  <c r="D138" i="36"/>
  <c r="D139" i="36"/>
  <c r="D140" i="36"/>
  <c r="D141" i="36"/>
  <c r="D142" i="36"/>
  <c r="D143" i="36"/>
  <c r="D144" i="36"/>
  <c r="D145" i="36"/>
  <c r="D146" i="36"/>
  <c r="D147" i="36"/>
  <c r="D148" i="36"/>
  <c r="D149" i="36"/>
  <c r="D150" i="36"/>
  <c r="D151" i="36"/>
  <c r="D152" i="36"/>
  <c r="D153" i="36"/>
  <c r="D154" i="36"/>
  <c r="D155" i="36"/>
  <c r="D156" i="36"/>
  <c r="D157" i="36"/>
  <c r="D158" i="36"/>
  <c r="D159" i="36"/>
  <c r="D160" i="36"/>
  <c r="D161" i="36"/>
  <c r="D162" i="36"/>
  <c r="D163" i="36"/>
  <c r="D164" i="36"/>
  <c r="D165" i="36"/>
  <c r="D166" i="36"/>
  <c r="D167" i="36"/>
  <c r="D168" i="36"/>
  <c r="D169" i="36"/>
  <c r="D170" i="36"/>
  <c r="D171" i="36"/>
  <c r="D172" i="36"/>
  <c r="D173" i="36"/>
  <c r="D174" i="36"/>
  <c r="D175" i="36"/>
  <c r="D176" i="36"/>
  <c r="D177" i="36"/>
  <c r="D178" i="36"/>
  <c r="D179" i="36"/>
  <c r="D180" i="36"/>
  <c r="D181" i="36"/>
  <c r="D182" i="36"/>
  <c r="D183" i="36"/>
  <c r="D184" i="36"/>
  <c r="D185" i="36"/>
  <c r="D186" i="36"/>
  <c r="D187" i="36"/>
  <c r="D188" i="36"/>
  <c r="D189" i="36"/>
  <c r="D190" i="36"/>
  <c r="D191" i="36"/>
  <c r="D192" i="36"/>
  <c r="D193" i="36"/>
  <c r="D194" i="36"/>
  <c r="D195" i="36"/>
  <c r="D196" i="36"/>
  <c r="D197" i="36"/>
  <c r="D9" i="36"/>
  <c r="W200" i="36"/>
  <c r="S200" i="36"/>
  <c r="Q200" i="36"/>
  <c r="J200" i="36"/>
  <c r="I200" i="36"/>
  <c r="R198" i="36"/>
  <c r="L198" i="36"/>
  <c r="U197" i="36"/>
  <c r="R197" i="36"/>
  <c r="L197" i="36"/>
  <c r="H197" i="36"/>
  <c r="U196" i="36"/>
  <c r="R196" i="36"/>
  <c r="L196" i="36"/>
  <c r="H196" i="36"/>
  <c r="U195" i="36"/>
  <c r="R195" i="36"/>
  <c r="L195" i="36"/>
  <c r="H195" i="36"/>
  <c r="U194" i="36"/>
  <c r="R194" i="36"/>
  <c r="L194" i="36"/>
  <c r="H194" i="36"/>
  <c r="U193" i="36"/>
  <c r="R193" i="36"/>
  <c r="L193" i="36"/>
  <c r="H193" i="36"/>
  <c r="U192" i="36"/>
  <c r="R192" i="36"/>
  <c r="L192" i="36"/>
  <c r="H192" i="36"/>
  <c r="U191" i="36"/>
  <c r="R191" i="36"/>
  <c r="L191" i="36"/>
  <c r="H191" i="36"/>
  <c r="U190" i="36"/>
  <c r="R190" i="36"/>
  <c r="L190" i="36"/>
  <c r="H190" i="36"/>
  <c r="U189" i="36"/>
  <c r="R189" i="36"/>
  <c r="L189" i="36"/>
  <c r="H189" i="36"/>
  <c r="U188" i="36"/>
  <c r="R188" i="36"/>
  <c r="L188" i="36"/>
  <c r="H188" i="36"/>
  <c r="U187" i="36"/>
  <c r="R187" i="36"/>
  <c r="L187" i="36"/>
  <c r="H187" i="36"/>
  <c r="U186" i="36"/>
  <c r="R186" i="36"/>
  <c r="L186" i="36"/>
  <c r="H186" i="36"/>
  <c r="U185" i="36"/>
  <c r="R185" i="36"/>
  <c r="L185" i="36"/>
  <c r="H185" i="36"/>
  <c r="V185" i="36"/>
  <c r="X185" i="36" s="1"/>
  <c r="U184" i="36"/>
  <c r="R184" i="36"/>
  <c r="L184" i="36"/>
  <c r="H184" i="36"/>
  <c r="V184" i="36" s="1"/>
  <c r="X184" i="36" s="1"/>
  <c r="U183" i="36"/>
  <c r="R183" i="36"/>
  <c r="V183" i="36" s="1"/>
  <c r="X183" i="36" s="1"/>
  <c r="L183" i="36"/>
  <c r="H183" i="36"/>
  <c r="U182" i="36"/>
  <c r="R182" i="36"/>
  <c r="L182" i="36"/>
  <c r="H182" i="36"/>
  <c r="U181" i="36"/>
  <c r="R181" i="36"/>
  <c r="L181" i="36"/>
  <c r="H181" i="36"/>
  <c r="V181" i="36" s="1"/>
  <c r="X181" i="36" s="1"/>
  <c r="U180" i="36"/>
  <c r="R180" i="36"/>
  <c r="L180" i="36"/>
  <c r="H180" i="36"/>
  <c r="U179" i="36"/>
  <c r="R179" i="36"/>
  <c r="L179" i="36"/>
  <c r="H179" i="36"/>
  <c r="U178" i="36"/>
  <c r="R178" i="36"/>
  <c r="L178" i="36"/>
  <c r="H178" i="36"/>
  <c r="U177" i="36"/>
  <c r="R177" i="36"/>
  <c r="L177" i="36"/>
  <c r="H177" i="36"/>
  <c r="V177" i="36"/>
  <c r="X177" i="36" s="1"/>
  <c r="U176" i="36"/>
  <c r="R176" i="36"/>
  <c r="L176" i="36"/>
  <c r="H176" i="36"/>
  <c r="U175" i="36"/>
  <c r="R175" i="36"/>
  <c r="V175" i="36" s="1"/>
  <c r="X175" i="36" s="1"/>
  <c r="L175" i="36"/>
  <c r="H175" i="36"/>
  <c r="U174" i="36"/>
  <c r="R174" i="36"/>
  <c r="L174" i="36"/>
  <c r="H174" i="36"/>
  <c r="U173" i="36"/>
  <c r="R173" i="36"/>
  <c r="L173" i="36"/>
  <c r="H173" i="36"/>
  <c r="V173" i="36"/>
  <c r="X173" i="36" s="1"/>
  <c r="U172" i="36"/>
  <c r="R172" i="36"/>
  <c r="L172" i="36"/>
  <c r="H172" i="36"/>
  <c r="U171" i="36"/>
  <c r="R171" i="36"/>
  <c r="L171" i="36"/>
  <c r="H171" i="36"/>
  <c r="U170" i="36"/>
  <c r="R170" i="36"/>
  <c r="L170" i="36"/>
  <c r="H170" i="36"/>
  <c r="U169" i="36"/>
  <c r="R169" i="36"/>
  <c r="L169" i="36"/>
  <c r="H169" i="36"/>
  <c r="V169" i="36" s="1"/>
  <c r="X169" i="36" s="1"/>
  <c r="U168" i="36"/>
  <c r="R168" i="36"/>
  <c r="L168" i="36"/>
  <c r="H168" i="36"/>
  <c r="U167" i="36"/>
  <c r="R167" i="36"/>
  <c r="V167" i="36" s="1"/>
  <c r="X167" i="36" s="1"/>
  <c r="L167" i="36"/>
  <c r="H167" i="36"/>
  <c r="U166" i="36"/>
  <c r="R166" i="36"/>
  <c r="L166" i="36"/>
  <c r="H166" i="36"/>
  <c r="U165" i="36"/>
  <c r="R165" i="36"/>
  <c r="L165" i="36"/>
  <c r="H165" i="36"/>
  <c r="V165" i="36" s="1"/>
  <c r="X165" i="36" s="1"/>
  <c r="U164" i="36"/>
  <c r="R164" i="36"/>
  <c r="L164" i="36"/>
  <c r="H164" i="36"/>
  <c r="U163" i="36"/>
  <c r="R163" i="36"/>
  <c r="L163" i="36"/>
  <c r="H163" i="36"/>
  <c r="U162" i="36"/>
  <c r="R162" i="36"/>
  <c r="L162" i="36"/>
  <c r="H162" i="36"/>
  <c r="U161" i="36"/>
  <c r="R161" i="36"/>
  <c r="L161" i="36"/>
  <c r="H161" i="36"/>
  <c r="V161" i="36"/>
  <c r="X161" i="36" s="1"/>
  <c r="U160" i="36"/>
  <c r="R160" i="36"/>
  <c r="L160" i="36"/>
  <c r="H160" i="36"/>
  <c r="V160" i="36" s="1"/>
  <c r="X160" i="36" s="1"/>
  <c r="U159" i="36"/>
  <c r="R159" i="36"/>
  <c r="L159" i="36"/>
  <c r="H159" i="36"/>
  <c r="U158" i="36"/>
  <c r="R158" i="36"/>
  <c r="L158" i="36"/>
  <c r="H158" i="36"/>
  <c r="R157" i="36"/>
  <c r="L157" i="36"/>
  <c r="U156" i="36"/>
  <c r="R156" i="36"/>
  <c r="L156" i="36"/>
  <c r="H156" i="36"/>
  <c r="V156" i="36"/>
  <c r="X156" i="36" s="1"/>
  <c r="U155" i="36"/>
  <c r="R155" i="36"/>
  <c r="L155" i="36"/>
  <c r="H155" i="36"/>
  <c r="U154" i="36"/>
  <c r="R154" i="36"/>
  <c r="L154" i="36"/>
  <c r="H154" i="36"/>
  <c r="U153" i="36"/>
  <c r="R153" i="36"/>
  <c r="L153" i="36"/>
  <c r="H153" i="36"/>
  <c r="U152" i="36"/>
  <c r="R152" i="36"/>
  <c r="L152" i="36"/>
  <c r="H152" i="36"/>
  <c r="V152" i="36"/>
  <c r="X152" i="36" s="1"/>
  <c r="U151" i="36"/>
  <c r="R151" i="36"/>
  <c r="L151" i="36"/>
  <c r="H151" i="36"/>
  <c r="U150" i="36"/>
  <c r="R150" i="36"/>
  <c r="L150" i="36"/>
  <c r="H150" i="36"/>
  <c r="U149" i="36"/>
  <c r="R149" i="36"/>
  <c r="L149" i="36"/>
  <c r="H149" i="36"/>
  <c r="U148" i="36"/>
  <c r="R148" i="36"/>
  <c r="L148" i="36"/>
  <c r="H148" i="36"/>
  <c r="V148" i="36"/>
  <c r="X148" i="36" s="1"/>
  <c r="U147" i="36"/>
  <c r="R147" i="36"/>
  <c r="L147" i="36"/>
  <c r="H147" i="36"/>
  <c r="U146" i="36"/>
  <c r="R146" i="36"/>
  <c r="L146" i="36"/>
  <c r="H146" i="36"/>
  <c r="U145" i="36"/>
  <c r="R145" i="36"/>
  <c r="L145" i="36"/>
  <c r="H145" i="36"/>
  <c r="U144" i="36"/>
  <c r="R144" i="36"/>
  <c r="L144" i="36"/>
  <c r="H144" i="36"/>
  <c r="V144" i="36"/>
  <c r="X144" i="36" s="1"/>
  <c r="U143" i="36"/>
  <c r="R143" i="36"/>
  <c r="L143" i="36"/>
  <c r="H143" i="36"/>
  <c r="V143" i="36" s="1"/>
  <c r="X143" i="36" s="1"/>
  <c r="U142" i="36"/>
  <c r="R142" i="36"/>
  <c r="V142" i="36" s="1"/>
  <c r="X142" i="36" s="1"/>
  <c r="L142" i="36"/>
  <c r="H142" i="36"/>
  <c r="R141" i="36"/>
  <c r="L141" i="36"/>
  <c r="U140" i="36"/>
  <c r="R140" i="36"/>
  <c r="L140" i="36"/>
  <c r="H140" i="36"/>
  <c r="U139" i="36"/>
  <c r="R139" i="36"/>
  <c r="L139" i="36"/>
  <c r="H139" i="36"/>
  <c r="V139" i="36"/>
  <c r="X139" i="36" s="1"/>
  <c r="U138" i="36"/>
  <c r="R138" i="36"/>
  <c r="L138" i="36"/>
  <c r="H138" i="36"/>
  <c r="U137" i="36"/>
  <c r="R137" i="36"/>
  <c r="L137" i="36"/>
  <c r="H137" i="36"/>
  <c r="U136" i="36"/>
  <c r="R136" i="36"/>
  <c r="L136" i="36"/>
  <c r="H136" i="36"/>
  <c r="U135" i="36"/>
  <c r="R135" i="36"/>
  <c r="L135" i="36"/>
  <c r="H135" i="36"/>
  <c r="V135" i="36"/>
  <c r="X135" i="36" s="1"/>
  <c r="U134" i="36"/>
  <c r="R134" i="36"/>
  <c r="L134" i="36"/>
  <c r="H134" i="36"/>
  <c r="V134" i="36" s="1"/>
  <c r="X134" i="36" s="1"/>
  <c r="U133" i="36"/>
  <c r="R133" i="36"/>
  <c r="V133" i="36" s="1"/>
  <c r="X133" i="36" s="1"/>
  <c r="L133" i="36"/>
  <c r="H133" i="36"/>
  <c r="R132" i="36"/>
  <c r="L132" i="36"/>
  <c r="U131" i="36"/>
  <c r="R131" i="36"/>
  <c r="L131" i="36"/>
  <c r="H131" i="36"/>
  <c r="U130" i="36"/>
  <c r="R130" i="36"/>
  <c r="L130" i="36"/>
  <c r="H130" i="36"/>
  <c r="V130" i="36"/>
  <c r="X130" i="36" s="1"/>
  <c r="U129" i="36"/>
  <c r="R129" i="36"/>
  <c r="L129" i="36"/>
  <c r="H129" i="36"/>
  <c r="U128" i="36"/>
  <c r="R128" i="36"/>
  <c r="L128" i="36"/>
  <c r="H128" i="36"/>
  <c r="U127" i="36"/>
  <c r="R127" i="36"/>
  <c r="L127" i="36"/>
  <c r="H127" i="36"/>
  <c r="U126" i="36"/>
  <c r="R126" i="36"/>
  <c r="L126" i="36"/>
  <c r="H126" i="36"/>
  <c r="V126" i="36"/>
  <c r="X126" i="36" s="1"/>
  <c r="U125" i="36"/>
  <c r="R125" i="36"/>
  <c r="L125" i="36"/>
  <c r="H125" i="36"/>
  <c r="V125" i="36" s="1"/>
  <c r="X125" i="36" s="1"/>
  <c r="U124" i="36"/>
  <c r="R124" i="36"/>
  <c r="V124" i="36" s="1"/>
  <c r="X124" i="36" s="1"/>
  <c r="L124" i="36"/>
  <c r="H124" i="36"/>
  <c r="U123" i="36"/>
  <c r="R123" i="36"/>
  <c r="L123" i="36"/>
  <c r="H123" i="36"/>
  <c r="U122" i="36"/>
  <c r="R122" i="36"/>
  <c r="L122" i="36"/>
  <c r="H122" i="36"/>
  <c r="V122" i="36"/>
  <c r="X122" i="36" s="1"/>
  <c r="U121" i="36"/>
  <c r="R121" i="36"/>
  <c r="L121" i="36"/>
  <c r="H121" i="36"/>
  <c r="U120" i="36"/>
  <c r="R120" i="36"/>
  <c r="L120" i="36"/>
  <c r="H120" i="36"/>
  <c r="U119" i="36"/>
  <c r="R119" i="36"/>
  <c r="L119" i="36"/>
  <c r="H119" i="36"/>
  <c r="R118" i="36"/>
  <c r="L118" i="36"/>
  <c r="U117" i="36"/>
  <c r="R117" i="36"/>
  <c r="L117" i="36"/>
  <c r="H117" i="36"/>
  <c r="V117" i="36"/>
  <c r="X117" i="36" s="1"/>
  <c r="U116" i="36"/>
  <c r="R116" i="36"/>
  <c r="L116" i="36"/>
  <c r="H116" i="36"/>
  <c r="U115" i="36"/>
  <c r="R115" i="36"/>
  <c r="L115" i="36"/>
  <c r="H115" i="36"/>
  <c r="U114" i="36"/>
  <c r="R114" i="36"/>
  <c r="L114" i="36"/>
  <c r="H114" i="36"/>
  <c r="U113" i="36"/>
  <c r="R113" i="36"/>
  <c r="L113" i="36"/>
  <c r="H113" i="36"/>
  <c r="V113" i="36"/>
  <c r="X113" i="36" s="1"/>
  <c r="U112" i="36"/>
  <c r="R112" i="36"/>
  <c r="L112" i="36"/>
  <c r="H112" i="36"/>
  <c r="U111" i="36"/>
  <c r="R111" i="36"/>
  <c r="L111" i="36"/>
  <c r="H111" i="36"/>
  <c r="U110" i="36"/>
  <c r="R110" i="36"/>
  <c r="L110" i="36"/>
  <c r="H110" i="36"/>
  <c r="U109" i="36"/>
  <c r="R109" i="36"/>
  <c r="L109" i="36"/>
  <c r="H109" i="36"/>
  <c r="U108" i="36"/>
  <c r="R108" i="36"/>
  <c r="L108" i="36"/>
  <c r="H108" i="36"/>
  <c r="R107" i="36"/>
  <c r="L107" i="36"/>
  <c r="U106" i="36"/>
  <c r="R106" i="36"/>
  <c r="L106" i="36"/>
  <c r="H106" i="36"/>
  <c r="V106" i="36"/>
  <c r="X106" i="36" s="1"/>
  <c r="U105" i="36"/>
  <c r="R105" i="36"/>
  <c r="L105" i="36"/>
  <c r="H105" i="36"/>
  <c r="V105" i="36" s="1"/>
  <c r="X105" i="36" s="1"/>
  <c r="U104" i="36"/>
  <c r="R104" i="36"/>
  <c r="L104" i="36"/>
  <c r="H104" i="36"/>
  <c r="U103" i="36"/>
  <c r="R103" i="36"/>
  <c r="L103" i="36"/>
  <c r="H103" i="36"/>
  <c r="U102" i="36"/>
  <c r="R102" i="36"/>
  <c r="V102" i="36" s="1"/>
  <c r="X102" i="36" s="1"/>
  <c r="L102" i="36"/>
  <c r="H102" i="36"/>
  <c r="U101" i="36"/>
  <c r="R101" i="36"/>
  <c r="L101" i="36"/>
  <c r="H101" i="36"/>
  <c r="U100" i="36"/>
  <c r="R100" i="36"/>
  <c r="L100" i="36"/>
  <c r="H100" i="36"/>
  <c r="U99" i="36"/>
  <c r="R99" i="36"/>
  <c r="L99" i="36"/>
  <c r="H99" i="36"/>
  <c r="U98" i="36"/>
  <c r="R98" i="36"/>
  <c r="L98" i="36"/>
  <c r="H98" i="36"/>
  <c r="V98" i="36"/>
  <c r="X98" i="36" s="1"/>
  <c r="U97" i="36"/>
  <c r="R97" i="36"/>
  <c r="L97" i="36"/>
  <c r="H97" i="36"/>
  <c r="U96" i="36"/>
  <c r="R96" i="36"/>
  <c r="L96" i="36"/>
  <c r="H96" i="36"/>
  <c r="U95" i="36"/>
  <c r="R95" i="36"/>
  <c r="L95" i="36"/>
  <c r="H95" i="36"/>
  <c r="U94" i="36"/>
  <c r="R94" i="36"/>
  <c r="L94" i="36"/>
  <c r="H94" i="36"/>
  <c r="U93" i="36"/>
  <c r="R93" i="36"/>
  <c r="L93" i="36"/>
  <c r="H93" i="36"/>
  <c r="U92" i="36"/>
  <c r="R92" i="36"/>
  <c r="L92" i="36"/>
  <c r="H92" i="36"/>
  <c r="U91" i="36"/>
  <c r="R91" i="36"/>
  <c r="L91" i="36"/>
  <c r="H91" i="36"/>
  <c r="U90" i="36"/>
  <c r="R90" i="36"/>
  <c r="L90" i="36"/>
  <c r="H90" i="36"/>
  <c r="V90" i="36"/>
  <c r="X90" i="36" s="1"/>
  <c r="U89" i="36"/>
  <c r="R89" i="36"/>
  <c r="L89" i="36"/>
  <c r="H89" i="36"/>
  <c r="V89" i="36" s="1"/>
  <c r="X89" i="36" s="1"/>
  <c r="R88" i="36"/>
  <c r="L88" i="36"/>
  <c r="U87" i="36"/>
  <c r="R87" i="36"/>
  <c r="L87" i="36"/>
  <c r="H87" i="36"/>
  <c r="U86" i="36"/>
  <c r="R86" i="36"/>
  <c r="L86" i="36"/>
  <c r="H86" i="36"/>
  <c r="V86" i="36" s="1"/>
  <c r="X86" i="36" s="1"/>
  <c r="U85" i="36"/>
  <c r="R85" i="36"/>
  <c r="L85" i="36"/>
  <c r="H85" i="36"/>
  <c r="V85" i="36" s="1"/>
  <c r="X85" i="36" s="1"/>
  <c r="U84" i="36"/>
  <c r="R84" i="36"/>
  <c r="V84" i="36" s="1"/>
  <c r="X84" i="36" s="1"/>
  <c r="L84" i="36"/>
  <c r="H84" i="36"/>
  <c r="U83" i="36"/>
  <c r="R83" i="36"/>
  <c r="L83" i="36"/>
  <c r="H83" i="36"/>
  <c r="U82" i="36"/>
  <c r="R82" i="36"/>
  <c r="L82" i="36"/>
  <c r="H82" i="36"/>
  <c r="U81" i="36"/>
  <c r="R81" i="36"/>
  <c r="L81" i="36"/>
  <c r="H81" i="36"/>
  <c r="U80" i="36"/>
  <c r="R80" i="36"/>
  <c r="L80" i="36"/>
  <c r="H80" i="36"/>
  <c r="V80" i="36" s="1"/>
  <c r="X80" i="36" s="1"/>
  <c r="U79" i="36"/>
  <c r="R79" i="36"/>
  <c r="L79" i="36"/>
  <c r="H79" i="36"/>
  <c r="U78" i="36"/>
  <c r="R78" i="36"/>
  <c r="L78" i="36"/>
  <c r="H78" i="36"/>
  <c r="U77" i="36"/>
  <c r="R77" i="36"/>
  <c r="L77" i="36"/>
  <c r="H77" i="36"/>
  <c r="U76" i="36"/>
  <c r="R76" i="36"/>
  <c r="L76" i="36"/>
  <c r="H76" i="36"/>
  <c r="U75" i="36"/>
  <c r="R75" i="36"/>
  <c r="L75" i="36"/>
  <c r="H75" i="36"/>
  <c r="U74" i="36"/>
  <c r="R74" i="36"/>
  <c r="L74" i="36"/>
  <c r="H74" i="36"/>
  <c r="R73" i="36"/>
  <c r="L73" i="36"/>
  <c r="U72" i="36"/>
  <c r="R72" i="36"/>
  <c r="L72" i="36"/>
  <c r="H72" i="36"/>
  <c r="V72" i="36"/>
  <c r="X72" i="36" s="1"/>
  <c r="U71" i="36"/>
  <c r="R71" i="36"/>
  <c r="L71" i="36"/>
  <c r="H71" i="36"/>
  <c r="V71" i="36" s="1"/>
  <c r="X71" i="36" s="1"/>
  <c r="U70" i="36"/>
  <c r="R70" i="36"/>
  <c r="L70" i="36"/>
  <c r="H70" i="36"/>
  <c r="U69" i="36"/>
  <c r="R69" i="36"/>
  <c r="L69" i="36"/>
  <c r="H69" i="36"/>
  <c r="U68" i="36"/>
  <c r="R68" i="36"/>
  <c r="L68" i="36"/>
  <c r="H68" i="36"/>
  <c r="R67" i="36"/>
  <c r="L67" i="36"/>
  <c r="U66" i="36"/>
  <c r="R66" i="36"/>
  <c r="L66" i="36"/>
  <c r="H66" i="36"/>
  <c r="U65" i="36"/>
  <c r="R65" i="36"/>
  <c r="L65" i="36"/>
  <c r="H65" i="36"/>
  <c r="R64" i="36"/>
  <c r="L64" i="36"/>
  <c r="U63" i="36"/>
  <c r="R63" i="36"/>
  <c r="L63" i="36"/>
  <c r="H63" i="36"/>
  <c r="R62" i="36"/>
  <c r="L62" i="36"/>
  <c r="U61" i="36"/>
  <c r="R61" i="36"/>
  <c r="L61" i="36"/>
  <c r="H61" i="36"/>
  <c r="U60" i="36"/>
  <c r="R60" i="36"/>
  <c r="L60" i="36"/>
  <c r="H60" i="36"/>
  <c r="V60" i="36" s="1"/>
  <c r="X60" i="36" s="1"/>
  <c r="U59" i="36"/>
  <c r="R59" i="36"/>
  <c r="L59" i="36"/>
  <c r="H59" i="36"/>
  <c r="U58" i="36"/>
  <c r="R58" i="36"/>
  <c r="L58" i="36"/>
  <c r="H58" i="36"/>
  <c r="U57" i="36"/>
  <c r="R57" i="36"/>
  <c r="L57" i="36"/>
  <c r="H57" i="36"/>
  <c r="U56" i="36"/>
  <c r="R56" i="36"/>
  <c r="L56" i="36"/>
  <c r="H56" i="36"/>
  <c r="U55" i="36"/>
  <c r="R55" i="36"/>
  <c r="L55" i="36"/>
  <c r="H55" i="36"/>
  <c r="U54" i="36"/>
  <c r="R54" i="36"/>
  <c r="L54" i="36"/>
  <c r="H54" i="36"/>
  <c r="R53" i="36"/>
  <c r="L53" i="36"/>
  <c r="U52" i="36"/>
  <c r="R52" i="36"/>
  <c r="L52" i="36"/>
  <c r="H52" i="36"/>
  <c r="V52" i="36"/>
  <c r="X52" i="36" s="1"/>
  <c r="U51" i="36"/>
  <c r="R51" i="36"/>
  <c r="L51" i="36"/>
  <c r="H51" i="36"/>
  <c r="V51" i="36" s="1"/>
  <c r="X51" i="36" s="1"/>
  <c r="U50" i="36"/>
  <c r="R50" i="36"/>
  <c r="L50" i="36"/>
  <c r="H50" i="36"/>
  <c r="V50" i="36" s="1"/>
  <c r="X50" i="36" s="1"/>
  <c r="U49" i="36"/>
  <c r="R49" i="36"/>
  <c r="L49" i="36"/>
  <c r="H49" i="36"/>
  <c r="U48" i="36"/>
  <c r="R48" i="36"/>
  <c r="L48" i="36"/>
  <c r="H48" i="36"/>
  <c r="U47" i="36"/>
  <c r="R47" i="36"/>
  <c r="L47" i="36"/>
  <c r="H47" i="36"/>
  <c r="U46" i="36"/>
  <c r="R46" i="36"/>
  <c r="L46" i="36"/>
  <c r="H46" i="36"/>
  <c r="U45" i="36"/>
  <c r="R45" i="36"/>
  <c r="L45" i="36"/>
  <c r="H45" i="36"/>
  <c r="V45" i="36"/>
  <c r="X45" i="36" s="1"/>
  <c r="U44" i="36"/>
  <c r="R44" i="36"/>
  <c r="L44" i="36"/>
  <c r="H44" i="36"/>
  <c r="U43" i="36"/>
  <c r="R43" i="36"/>
  <c r="L43" i="36"/>
  <c r="H43" i="36"/>
  <c r="U42" i="36"/>
  <c r="R42" i="36"/>
  <c r="L42" i="36"/>
  <c r="H42" i="36"/>
  <c r="U41" i="36"/>
  <c r="R41" i="36"/>
  <c r="L41" i="36"/>
  <c r="H41" i="36"/>
  <c r="V41" i="36"/>
  <c r="X41" i="36" s="1"/>
  <c r="U40" i="36"/>
  <c r="R40" i="36"/>
  <c r="L40" i="36"/>
  <c r="H40" i="36"/>
  <c r="U39" i="36"/>
  <c r="R39" i="36"/>
  <c r="L39" i="36"/>
  <c r="H39" i="36"/>
  <c r="U38" i="36"/>
  <c r="R38" i="36"/>
  <c r="L38" i="36"/>
  <c r="H38" i="36"/>
  <c r="V38" i="36" s="1"/>
  <c r="X38" i="36" s="1"/>
  <c r="U37" i="36"/>
  <c r="R37" i="36"/>
  <c r="L37" i="36"/>
  <c r="H37" i="36"/>
  <c r="U36" i="36"/>
  <c r="R36" i="36"/>
  <c r="L36" i="36"/>
  <c r="H36" i="36"/>
  <c r="U35" i="36"/>
  <c r="R35" i="36"/>
  <c r="L35" i="36"/>
  <c r="H35" i="36"/>
  <c r="V35" i="36" s="1"/>
  <c r="X35" i="36" s="1"/>
  <c r="U34" i="36"/>
  <c r="R34" i="36"/>
  <c r="L34" i="36"/>
  <c r="H34" i="36"/>
  <c r="U33" i="36"/>
  <c r="R33" i="36"/>
  <c r="L33" i="36"/>
  <c r="H33" i="36"/>
  <c r="U32" i="36"/>
  <c r="R32" i="36"/>
  <c r="L32" i="36"/>
  <c r="H32" i="36"/>
  <c r="U31" i="36"/>
  <c r="R31" i="36"/>
  <c r="L31" i="36"/>
  <c r="H31" i="36"/>
  <c r="V31" i="36" s="1"/>
  <c r="X31" i="36" s="1"/>
  <c r="U30" i="36"/>
  <c r="R30" i="36"/>
  <c r="L30" i="36"/>
  <c r="H30" i="36"/>
  <c r="V30" i="36" s="1"/>
  <c r="X30" i="36" s="1"/>
  <c r="U29" i="36"/>
  <c r="R29" i="36"/>
  <c r="L29" i="36"/>
  <c r="H29" i="36"/>
  <c r="U28" i="36"/>
  <c r="R28" i="36"/>
  <c r="L28" i="36"/>
  <c r="H28" i="36"/>
  <c r="U27" i="36"/>
  <c r="R27" i="36"/>
  <c r="L27" i="36"/>
  <c r="H27" i="36"/>
  <c r="U26" i="36"/>
  <c r="R26" i="36"/>
  <c r="L26" i="36"/>
  <c r="H26" i="36"/>
  <c r="V26" i="36" s="1"/>
  <c r="X26" i="36" s="1"/>
  <c r="U25" i="36"/>
  <c r="R25" i="36"/>
  <c r="L25" i="36"/>
  <c r="H25" i="36"/>
  <c r="V25" i="36" s="1"/>
  <c r="X25" i="36" s="1"/>
  <c r="U24" i="36"/>
  <c r="R24" i="36"/>
  <c r="L24" i="36"/>
  <c r="H24" i="36"/>
  <c r="U23" i="36"/>
  <c r="R23" i="36"/>
  <c r="L23" i="36"/>
  <c r="H23" i="36"/>
  <c r="U22" i="36"/>
  <c r="R22" i="36"/>
  <c r="L22" i="36"/>
  <c r="H22" i="36"/>
  <c r="U21" i="36"/>
  <c r="R21" i="36"/>
  <c r="L21" i="36"/>
  <c r="H21" i="36"/>
  <c r="V21" i="36"/>
  <c r="X21" i="36" s="1"/>
  <c r="U20" i="36"/>
  <c r="R20" i="36"/>
  <c r="L20" i="36"/>
  <c r="H20" i="36"/>
  <c r="U19" i="36"/>
  <c r="R19" i="36"/>
  <c r="L19" i="36"/>
  <c r="H19" i="36"/>
  <c r="U18" i="36"/>
  <c r="R18" i="36"/>
  <c r="L18" i="36"/>
  <c r="H18" i="36"/>
  <c r="U17" i="36"/>
  <c r="R17" i="36"/>
  <c r="L17" i="36"/>
  <c r="H17" i="36"/>
  <c r="U16" i="36"/>
  <c r="R16" i="36"/>
  <c r="L16" i="36"/>
  <c r="H16" i="36"/>
  <c r="U15" i="36"/>
  <c r="R15" i="36"/>
  <c r="L15" i="36"/>
  <c r="H15" i="36"/>
  <c r="U14" i="36"/>
  <c r="R14" i="36"/>
  <c r="L14" i="36"/>
  <c r="H14" i="36"/>
  <c r="U13" i="36"/>
  <c r="R13" i="36"/>
  <c r="L13" i="36"/>
  <c r="H13" i="36"/>
  <c r="U12" i="36"/>
  <c r="R12" i="36"/>
  <c r="L12" i="36"/>
  <c r="H12" i="36"/>
  <c r="U11" i="36"/>
  <c r="R11" i="36"/>
  <c r="L11" i="36"/>
  <c r="H11" i="36"/>
  <c r="U10" i="36"/>
  <c r="R10" i="36"/>
  <c r="L10" i="36"/>
  <c r="H10" i="36"/>
  <c r="U9" i="36"/>
  <c r="R9" i="36"/>
  <c r="R200" i="36" s="1"/>
  <c r="L9" i="36"/>
  <c r="H9" i="36"/>
  <c r="X200" i="37" l="1"/>
  <c r="V151" i="36"/>
  <c r="X151" i="36" s="1"/>
  <c r="V150" i="36"/>
  <c r="X150" i="36" s="1"/>
  <c r="V176" i="36"/>
  <c r="X176" i="36" s="1"/>
  <c r="V168" i="36"/>
  <c r="X168" i="36" s="1"/>
  <c r="V159" i="36"/>
  <c r="X159" i="36" s="1"/>
  <c r="V116" i="36"/>
  <c r="X116" i="36" s="1"/>
  <c r="V104" i="36"/>
  <c r="X104" i="36" s="1"/>
  <c r="V103" i="36"/>
  <c r="X103" i="36" s="1"/>
  <c r="V70" i="36"/>
  <c r="X70" i="36" s="1"/>
  <c r="V69" i="36"/>
  <c r="X69" i="36" s="1"/>
  <c r="V87" i="36"/>
  <c r="X87" i="36" s="1"/>
  <c r="V46" i="36"/>
  <c r="X46" i="36" s="1"/>
  <c r="V17" i="36"/>
  <c r="X17" i="36" s="1"/>
  <c r="V16" i="36"/>
  <c r="X16" i="36" s="1"/>
  <c r="V15" i="36"/>
  <c r="X15" i="36" s="1"/>
  <c r="V10" i="36"/>
  <c r="X10" i="36" s="1"/>
  <c r="V115" i="36"/>
  <c r="X115" i="36" s="1"/>
  <c r="V68" i="36"/>
  <c r="X68" i="36" s="1"/>
  <c r="V49" i="36"/>
  <c r="X49" i="36" s="1"/>
  <c r="V47" i="36"/>
  <c r="X47" i="36" s="1"/>
  <c r="V37" i="36"/>
  <c r="X37" i="36" s="1"/>
  <c r="V27" i="36"/>
  <c r="X27" i="36" s="1"/>
  <c r="V29" i="36"/>
  <c r="X29" i="36" s="1"/>
  <c r="V14" i="36"/>
  <c r="X14" i="36" s="1"/>
  <c r="V9" i="36"/>
  <c r="X9" i="36" s="1"/>
  <c r="V22" i="36"/>
  <c r="X22" i="36" s="1"/>
  <c r="V23" i="36"/>
  <c r="X23" i="36" s="1"/>
  <c r="V33" i="36"/>
  <c r="X33" i="36" s="1"/>
  <c r="V34" i="36"/>
  <c r="X34" i="36" s="1"/>
  <c r="V42" i="36"/>
  <c r="X42" i="36" s="1"/>
  <c r="V43" i="36"/>
  <c r="X43" i="36" s="1"/>
  <c r="V56" i="36"/>
  <c r="X56" i="36" s="1"/>
  <c r="V57" i="36"/>
  <c r="X57" i="36" s="1"/>
  <c r="V58" i="36"/>
  <c r="X58" i="36" s="1"/>
  <c r="V59" i="36"/>
  <c r="X59" i="36" s="1"/>
  <c r="V76" i="36"/>
  <c r="X76" i="36" s="1"/>
  <c r="V77" i="36"/>
  <c r="X77" i="36" s="1"/>
  <c r="V78" i="36"/>
  <c r="X78" i="36" s="1"/>
  <c r="V79" i="36"/>
  <c r="X79" i="36" s="1"/>
  <c r="V94" i="36"/>
  <c r="X94" i="36" s="1"/>
  <c r="V95" i="36"/>
  <c r="X95" i="36" s="1"/>
  <c r="V96" i="36"/>
  <c r="X96" i="36" s="1"/>
  <c r="V97" i="36"/>
  <c r="X97" i="36" s="1"/>
  <c r="V110" i="36"/>
  <c r="X110" i="36" s="1"/>
  <c r="V112" i="36"/>
  <c r="X112" i="36" s="1"/>
  <c r="V120" i="36"/>
  <c r="X120" i="36" s="1"/>
  <c r="V121" i="36"/>
  <c r="X121" i="36" s="1"/>
  <c r="V128" i="36"/>
  <c r="X128" i="36" s="1"/>
  <c r="V129" i="36"/>
  <c r="X129" i="36" s="1"/>
  <c r="V137" i="36"/>
  <c r="X137" i="36" s="1"/>
  <c r="V138" i="36"/>
  <c r="X138" i="36" s="1"/>
  <c r="V146" i="36"/>
  <c r="X146" i="36" s="1"/>
  <c r="V147" i="36"/>
  <c r="X147" i="36" s="1"/>
  <c r="V154" i="36"/>
  <c r="X154" i="36" s="1"/>
  <c r="V155" i="36"/>
  <c r="X155" i="36" s="1"/>
  <c r="V163" i="36"/>
  <c r="X163" i="36" s="1"/>
  <c r="V164" i="36"/>
  <c r="X164" i="36" s="1"/>
  <c r="V171" i="36"/>
  <c r="X171" i="36" s="1"/>
  <c r="V172" i="36"/>
  <c r="X172" i="36" s="1"/>
  <c r="V179" i="36"/>
  <c r="X179" i="36" s="1"/>
  <c r="V180" i="36"/>
  <c r="X180" i="36" s="1"/>
  <c r="V187" i="36"/>
  <c r="X187" i="36" s="1"/>
  <c r="V188" i="36"/>
  <c r="X188" i="36" s="1"/>
  <c r="V189" i="36"/>
  <c r="X189" i="36" s="1"/>
  <c r="V191" i="36"/>
  <c r="X191" i="36" s="1"/>
  <c r="V192" i="36"/>
  <c r="X192" i="36" s="1"/>
  <c r="V193" i="36"/>
  <c r="X193" i="36" s="1"/>
  <c r="V18" i="36"/>
  <c r="X18" i="36" s="1"/>
  <c r="V39" i="36"/>
  <c r="X39" i="36" s="1"/>
  <c r="V11" i="36"/>
  <c r="X11" i="36" s="1"/>
  <c r="V12" i="36"/>
  <c r="X12" i="36" s="1"/>
  <c r="V13" i="36"/>
  <c r="X13" i="36" s="1"/>
  <c r="V20" i="36"/>
  <c r="X20" i="36" s="1"/>
  <c r="V24" i="36"/>
  <c r="X24" i="36" s="1"/>
  <c r="V28" i="36"/>
  <c r="X28" i="36" s="1"/>
  <c r="V32" i="36"/>
  <c r="X32" i="36" s="1"/>
  <c r="V36" i="36"/>
  <c r="X36" i="36" s="1"/>
  <c r="V40" i="36"/>
  <c r="X40" i="36" s="1"/>
  <c r="V44" i="36"/>
  <c r="X44" i="36" s="1"/>
  <c r="V48" i="36"/>
  <c r="X48" i="36" s="1"/>
  <c r="V54" i="36"/>
  <c r="X54" i="36" s="1"/>
  <c r="V55" i="36"/>
  <c r="X55" i="36" s="1"/>
  <c r="V61" i="36"/>
  <c r="X61" i="36" s="1"/>
  <c r="V63" i="36"/>
  <c r="X63" i="36" s="1"/>
  <c r="V65" i="36"/>
  <c r="X65" i="36" s="1"/>
  <c r="V66" i="36"/>
  <c r="X66" i="36" s="1"/>
  <c r="V74" i="36"/>
  <c r="X74" i="36" s="1"/>
  <c r="V75" i="36"/>
  <c r="X75" i="36" s="1"/>
  <c r="V81" i="36"/>
  <c r="X81" i="36" s="1"/>
  <c r="V82" i="36"/>
  <c r="X82" i="36" s="1"/>
  <c r="V83" i="36"/>
  <c r="X83" i="36" s="1"/>
  <c r="V91" i="36"/>
  <c r="X91" i="36" s="1"/>
  <c r="V92" i="36"/>
  <c r="X92" i="36" s="1"/>
  <c r="V93" i="36"/>
  <c r="X93" i="36" s="1"/>
  <c r="V99" i="36"/>
  <c r="X99" i="36" s="1"/>
  <c r="V100" i="36"/>
  <c r="X100" i="36" s="1"/>
  <c r="V101" i="36"/>
  <c r="X101" i="36" s="1"/>
  <c r="V108" i="36"/>
  <c r="X108" i="36" s="1"/>
  <c r="V109" i="36"/>
  <c r="X109" i="36" s="1"/>
  <c r="V114" i="36"/>
  <c r="X114" i="36" s="1"/>
  <c r="V119" i="36"/>
  <c r="X119" i="36" s="1"/>
  <c r="V123" i="36"/>
  <c r="X123" i="36" s="1"/>
  <c r="V127" i="36"/>
  <c r="X127" i="36" s="1"/>
  <c r="V131" i="36"/>
  <c r="X131" i="36" s="1"/>
  <c r="V136" i="36"/>
  <c r="X136" i="36" s="1"/>
  <c r="V140" i="36"/>
  <c r="X140" i="36" s="1"/>
  <c r="V145" i="36"/>
  <c r="X145" i="36" s="1"/>
  <c r="V149" i="36"/>
  <c r="X149" i="36" s="1"/>
  <c r="V153" i="36"/>
  <c r="X153" i="36" s="1"/>
  <c r="V158" i="36"/>
  <c r="X158" i="36" s="1"/>
  <c r="V162" i="36"/>
  <c r="X162" i="36" s="1"/>
  <c r="V166" i="36"/>
  <c r="X166" i="36" s="1"/>
  <c r="V170" i="36"/>
  <c r="X170" i="36" s="1"/>
  <c r="V174" i="36"/>
  <c r="X174" i="36" s="1"/>
  <c r="V178" i="36"/>
  <c r="X178" i="36" s="1"/>
  <c r="V182" i="36"/>
  <c r="X182" i="36" s="1"/>
  <c r="V186" i="36"/>
  <c r="X186" i="36" s="1"/>
  <c r="V190" i="36"/>
  <c r="X190" i="36" s="1"/>
  <c r="V194" i="36"/>
  <c r="X194" i="36" s="1"/>
  <c r="V195" i="36"/>
  <c r="X195" i="36" s="1"/>
  <c r="V196" i="36"/>
  <c r="X196" i="36" s="1"/>
  <c r="V197" i="36"/>
  <c r="X197" i="36" s="1"/>
  <c r="D200" i="36"/>
  <c r="V19" i="36"/>
  <c r="X19" i="36" s="1"/>
  <c r="V111" i="36"/>
  <c r="X111" i="36" s="1"/>
  <c r="D10" i="35"/>
  <c r="D11" i="35"/>
  <c r="D12" i="35"/>
  <c r="D13" i="35"/>
  <c r="D14" i="35"/>
  <c r="D15" i="35"/>
  <c r="D16" i="35"/>
  <c r="D17" i="35"/>
  <c r="D18" i="35"/>
  <c r="D19" i="35"/>
  <c r="D20" i="35"/>
  <c r="D21" i="35"/>
  <c r="D22" i="35"/>
  <c r="D23" i="35"/>
  <c r="D24" i="35"/>
  <c r="D25" i="35"/>
  <c r="D26" i="35"/>
  <c r="D27" i="35"/>
  <c r="D28" i="35"/>
  <c r="D29" i="35"/>
  <c r="D30" i="35"/>
  <c r="D31" i="35"/>
  <c r="D32" i="35"/>
  <c r="D33" i="35"/>
  <c r="D34" i="35"/>
  <c r="D35" i="35"/>
  <c r="D36" i="35"/>
  <c r="D37" i="35"/>
  <c r="D38" i="35"/>
  <c r="D39" i="35"/>
  <c r="D40" i="35"/>
  <c r="D41" i="35"/>
  <c r="D42" i="35"/>
  <c r="D43" i="35"/>
  <c r="D44" i="35"/>
  <c r="D45" i="35"/>
  <c r="D46" i="35"/>
  <c r="D47" i="35"/>
  <c r="D48" i="35"/>
  <c r="D49" i="35"/>
  <c r="D50" i="35"/>
  <c r="D51" i="35"/>
  <c r="D52" i="35"/>
  <c r="D53" i="35"/>
  <c r="D54" i="35"/>
  <c r="D55" i="35"/>
  <c r="D56" i="35"/>
  <c r="V56" i="35" s="1"/>
  <c r="X56" i="35" s="1"/>
  <c r="D57" i="35"/>
  <c r="D58" i="35"/>
  <c r="D59" i="35"/>
  <c r="D60" i="35"/>
  <c r="D61" i="35"/>
  <c r="D62" i="35"/>
  <c r="D63" i="35"/>
  <c r="D64" i="35"/>
  <c r="D65" i="35"/>
  <c r="D66" i="35"/>
  <c r="D67" i="35"/>
  <c r="D68" i="35"/>
  <c r="D69" i="35"/>
  <c r="D70" i="35"/>
  <c r="D71" i="35"/>
  <c r="D72" i="35"/>
  <c r="D73" i="35"/>
  <c r="D74" i="35"/>
  <c r="D75" i="35"/>
  <c r="D76" i="35"/>
  <c r="D77" i="35"/>
  <c r="D78" i="35"/>
  <c r="D79" i="35"/>
  <c r="D80" i="35"/>
  <c r="V80" i="35" s="1"/>
  <c r="X80" i="35" s="1"/>
  <c r="D81" i="35"/>
  <c r="D82" i="35"/>
  <c r="D83" i="35"/>
  <c r="D84" i="35"/>
  <c r="D85" i="35"/>
  <c r="D86" i="35"/>
  <c r="D87" i="35"/>
  <c r="D88" i="35"/>
  <c r="D89" i="35"/>
  <c r="D90" i="35"/>
  <c r="D91" i="35"/>
  <c r="D92" i="35"/>
  <c r="D93" i="35"/>
  <c r="D94" i="35"/>
  <c r="D95" i="35"/>
  <c r="D96" i="35"/>
  <c r="D97" i="35"/>
  <c r="D98" i="35"/>
  <c r="D99" i="35"/>
  <c r="D100" i="35"/>
  <c r="D101" i="35"/>
  <c r="D102" i="35"/>
  <c r="D103" i="35"/>
  <c r="D104" i="35"/>
  <c r="D105" i="35"/>
  <c r="D106" i="35"/>
  <c r="D107" i="35"/>
  <c r="D108" i="35"/>
  <c r="D109" i="35"/>
  <c r="D110" i="35"/>
  <c r="D111" i="35"/>
  <c r="D112" i="35"/>
  <c r="D113" i="35"/>
  <c r="D114" i="35"/>
  <c r="D115" i="35"/>
  <c r="D116" i="35"/>
  <c r="D117" i="35"/>
  <c r="D118" i="35"/>
  <c r="D119" i="35"/>
  <c r="D120" i="35"/>
  <c r="D121" i="35"/>
  <c r="D122" i="35"/>
  <c r="D123" i="35"/>
  <c r="D124" i="35"/>
  <c r="D125" i="35"/>
  <c r="D126" i="35"/>
  <c r="D127" i="35"/>
  <c r="D128" i="35"/>
  <c r="D129" i="35"/>
  <c r="D130" i="35"/>
  <c r="D131" i="35"/>
  <c r="D132" i="35"/>
  <c r="D133" i="35"/>
  <c r="D134" i="35"/>
  <c r="D135" i="35"/>
  <c r="D136" i="35"/>
  <c r="D137" i="35"/>
  <c r="D138" i="35"/>
  <c r="D139" i="35"/>
  <c r="D140" i="35"/>
  <c r="V140" i="35" s="1"/>
  <c r="X140" i="35" s="1"/>
  <c r="D141" i="35"/>
  <c r="D142" i="35"/>
  <c r="D143" i="35"/>
  <c r="D144" i="35"/>
  <c r="D145" i="35"/>
  <c r="D146" i="35"/>
  <c r="D147" i="35"/>
  <c r="D148" i="35"/>
  <c r="D149" i="35"/>
  <c r="D150" i="35"/>
  <c r="D151" i="35"/>
  <c r="D152" i="35"/>
  <c r="D153" i="35"/>
  <c r="D154" i="35"/>
  <c r="D155" i="35"/>
  <c r="D156" i="35"/>
  <c r="D157" i="35"/>
  <c r="D158" i="35"/>
  <c r="V158" i="35" s="1"/>
  <c r="X158" i="35" s="1"/>
  <c r="D159" i="35"/>
  <c r="D160" i="35"/>
  <c r="D161" i="35"/>
  <c r="D162" i="35"/>
  <c r="D163" i="35"/>
  <c r="D164" i="35"/>
  <c r="D165" i="35"/>
  <c r="D166" i="35"/>
  <c r="V166" i="35" s="1"/>
  <c r="X166" i="35" s="1"/>
  <c r="D167" i="35"/>
  <c r="D168" i="35"/>
  <c r="D169" i="35"/>
  <c r="D170" i="35"/>
  <c r="D171" i="35"/>
  <c r="D172" i="35"/>
  <c r="D173" i="35"/>
  <c r="D174" i="35"/>
  <c r="V174" i="35" s="1"/>
  <c r="X174" i="35" s="1"/>
  <c r="D175" i="35"/>
  <c r="D176" i="35"/>
  <c r="D177" i="35"/>
  <c r="D178" i="35"/>
  <c r="D179" i="35"/>
  <c r="D180" i="35"/>
  <c r="D181" i="35"/>
  <c r="D182" i="35"/>
  <c r="D183" i="35"/>
  <c r="D184" i="35"/>
  <c r="V184" i="35" s="1"/>
  <c r="X184" i="35" s="1"/>
  <c r="D185" i="35"/>
  <c r="D186" i="35"/>
  <c r="D187" i="35"/>
  <c r="D188" i="35"/>
  <c r="D189" i="35"/>
  <c r="D190" i="35"/>
  <c r="D191" i="35"/>
  <c r="D192" i="35"/>
  <c r="D193" i="35"/>
  <c r="D194" i="35"/>
  <c r="D195" i="35"/>
  <c r="D196" i="35"/>
  <c r="D197" i="35"/>
  <c r="D9" i="35"/>
  <c r="W200" i="35"/>
  <c r="S200" i="35"/>
  <c r="Q200" i="35"/>
  <c r="J200" i="35"/>
  <c r="I200" i="35"/>
  <c r="R198" i="35"/>
  <c r="L198" i="35"/>
  <c r="U197" i="35"/>
  <c r="R197" i="35"/>
  <c r="L197" i="35"/>
  <c r="H197" i="35"/>
  <c r="U196" i="35"/>
  <c r="R196" i="35"/>
  <c r="L196" i="35"/>
  <c r="H196" i="35"/>
  <c r="U195" i="35"/>
  <c r="R195" i="35"/>
  <c r="L195" i="35"/>
  <c r="H195" i="35"/>
  <c r="V195" i="35"/>
  <c r="X195" i="35" s="1"/>
  <c r="U194" i="35"/>
  <c r="R194" i="35"/>
  <c r="L194" i="35"/>
  <c r="H194" i="35"/>
  <c r="V194" i="35" s="1"/>
  <c r="X194" i="35" s="1"/>
  <c r="U193" i="35"/>
  <c r="R193" i="35"/>
  <c r="L193" i="35"/>
  <c r="H193" i="35"/>
  <c r="V193" i="35" s="1"/>
  <c r="X193" i="35" s="1"/>
  <c r="U192" i="35"/>
  <c r="R192" i="35"/>
  <c r="L192" i="35"/>
  <c r="H192" i="35"/>
  <c r="V192" i="35" s="1"/>
  <c r="X192" i="35" s="1"/>
  <c r="U191" i="35"/>
  <c r="R191" i="35"/>
  <c r="L191" i="35"/>
  <c r="H191" i="35"/>
  <c r="V191" i="35"/>
  <c r="X191" i="35" s="1"/>
  <c r="U190" i="35"/>
  <c r="R190" i="35"/>
  <c r="L190" i="35"/>
  <c r="H190" i="35"/>
  <c r="U189" i="35"/>
  <c r="R189" i="35"/>
  <c r="L189" i="35"/>
  <c r="H189" i="35"/>
  <c r="V189" i="35"/>
  <c r="X189" i="35" s="1"/>
  <c r="U188" i="35"/>
  <c r="R188" i="35"/>
  <c r="L188" i="35"/>
  <c r="H188" i="35"/>
  <c r="U187" i="35"/>
  <c r="R187" i="35"/>
  <c r="V187" i="35" s="1"/>
  <c r="X187" i="35" s="1"/>
  <c r="L187" i="35"/>
  <c r="H187" i="35"/>
  <c r="U186" i="35"/>
  <c r="R186" i="35"/>
  <c r="L186" i="35"/>
  <c r="H186" i="35"/>
  <c r="U185" i="35"/>
  <c r="R185" i="35"/>
  <c r="L185" i="35"/>
  <c r="H185" i="35"/>
  <c r="U184" i="35"/>
  <c r="R184" i="35"/>
  <c r="L184" i="35"/>
  <c r="H184" i="35"/>
  <c r="U183" i="35"/>
  <c r="R183" i="35"/>
  <c r="L183" i="35"/>
  <c r="H183" i="35"/>
  <c r="U182" i="35"/>
  <c r="R182" i="35"/>
  <c r="L182" i="35"/>
  <c r="H182" i="35"/>
  <c r="U181" i="35"/>
  <c r="R181" i="35"/>
  <c r="L181" i="35"/>
  <c r="H181" i="35"/>
  <c r="U180" i="35"/>
  <c r="R180" i="35"/>
  <c r="L180" i="35"/>
  <c r="H180" i="35"/>
  <c r="U179" i="35"/>
  <c r="R179" i="35"/>
  <c r="L179" i="35"/>
  <c r="H179" i="35"/>
  <c r="V179" i="35"/>
  <c r="X179" i="35" s="1"/>
  <c r="U178" i="35"/>
  <c r="R178" i="35"/>
  <c r="L178" i="35"/>
  <c r="H178" i="35"/>
  <c r="V178" i="35" s="1"/>
  <c r="X178" i="35" s="1"/>
  <c r="U177" i="35"/>
  <c r="R177" i="35"/>
  <c r="L177" i="35"/>
  <c r="H177" i="35"/>
  <c r="V177" i="35" s="1"/>
  <c r="X177" i="35" s="1"/>
  <c r="U176" i="35"/>
  <c r="R176" i="35"/>
  <c r="L176" i="35"/>
  <c r="H176" i="35"/>
  <c r="U175" i="35"/>
  <c r="R175" i="35"/>
  <c r="L175" i="35"/>
  <c r="H175" i="35"/>
  <c r="U174" i="35"/>
  <c r="R174" i="35"/>
  <c r="L174" i="35"/>
  <c r="H174" i="35"/>
  <c r="U173" i="35"/>
  <c r="R173" i="35"/>
  <c r="L173" i="35"/>
  <c r="H173" i="35"/>
  <c r="U172" i="35"/>
  <c r="R172" i="35"/>
  <c r="L172" i="35"/>
  <c r="H172" i="35"/>
  <c r="U171" i="35"/>
  <c r="R171" i="35"/>
  <c r="L171" i="35"/>
  <c r="H171" i="35"/>
  <c r="U170" i="35"/>
  <c r="R170" i="35"/>
  <c r="L170" i="35"/>
  <c r="H170" i="35"/>
  <c r="V170" i="35"/>
  <c r="X170" i="35" s="1"/>
  <c r="U169" i="35"/>
  <c r="R169" i="35"/>
  <c r="L169" i="35"/>
  <c r="H169" i="35"/>
  <c r="U168" i="35"/>
  <c r="R168" i="35"/>
  <c r="L168" i="35"/>
  <c r="H168" i="35"/>
  <c r="U167" i="35"/>
  <c r="R167" i="35"/>
  <c r="L167" i="35"/>
  <c r="H167" i="35"/>
  <c r="U166" i="35"/>
  <c r="R166" i="35"/>
  <c r="L166" i="35"/>
  <c r="H166" i="35"/>
  <c r="U165" i="35"/>
  <c r="R165" i="35"/>
  <c r="L165" i="35"/>
  <c r="H165" i="35"/>
  <c r="U164" i="35"/>
  <c r="R164" i="35"/>
  <c r="L164" i="35"/>
  <c r="H164" i="35"/>
  <c r="U163" i="35"/>
  <c r="R163" i="35"/>
  <c r="L163" i="35"/>
  <c r="H163" i="35"/>
  <c r="U162" i="35"/>
  <c r="R162" i="35"/>
  <c r="L162" i="35"/>
  <c r="H162" i="35"/>
  <c r="V162" i="35"/>
  <c r="X162" i="35" s="1"/>
  <c r="U161" i="35"/>
  <c r="R161" i="35"/>
  <c r="L161" i="35"/>
  <c r="H161" i="35"/>
  <c r="V161" i="35" s="1"/>
  <c r="X161" i="35" s="1"/>
  <c r="U160" i="35"/>
  <c r="R160" i="35"/>
  <c r="L160" i="35"/>
  <c r="H160" i="35"/>
  <c r="U159" i="35"/>
  <c r="R159" i="35"/>
  <c r="L159" i="35"/>
  <c r="H159" i="35"/>
  <c r="U158" i="35"/>
  <c r="R158" i="35"/>
  <c r="L158" i="35"/>
  <c r="H158" i="35"/>
  <c r="R157" i="35"/>
  <c r="L157" i="35"/>
  <c r="U156" i="35"/>
  <c r="R156" i="35"/>
  <c r="L156" i="35"/>
  <c r="H156" i="35"/>
  <c r="U155" i="35"/>
  <c r="R155" i="35"/>
  <c r="L155" i="35"/>
  <c r="H155" i="35"/>
  <c r="U154" i="35"/>
  <c r="R154" i="35"/>
  <c r="L154" i="35"/>
  <c r="H154" i="35"/>
  <c r="U153" i="35"/>
  <c r="R153" i="35"/>
  <c r="L153" i="35"/>
  <c r="H153" i="35"/>
  <c r="V153" i="35"/>
  <c r="X153" i="35" s="1"/>
  <c r="U152" i="35"/>
  <c r="R152" i="35"/>
  <c r="L152" i="35"/>
  <c r="H152" i="35"/>
  <c r="V152" i="35" s="1"/>
  <c r="X152" i="35" s="1"/>
  <c r="U151" i="35"/>
  <c r="R151" i="35"/>
  <c r="V151" i="35" s="1"/>
  <c r="X151" i="35" s="1"/>
  <c r="L151" i="35"/>
  <c r="H151" i="35"/>
  <c r="U150" i="35"/>
  <c r="R150" i="35"/>
  <c r="L150" i="35"/>
  <c r="H150" i="35"/>
  <c r="U149" i="35"/>
  <c r="R149" i="35"/>
  <c r="L149" i="35"/>
  <c r="H149" i="35"/>
  <c r="V149" i="35"/>
  <c r="X149" i="35" s="1"/>
  <c r="U148" i="35"/>
  <c r="R148" i="35"/>
  <c r="L148" i="35"/>
  <c r="H148" i="35"/>
  <c r="U147" i="35"/>
  <c r="R147" i="35"/>
  <c r="L147" i="35"/>
  <c r="H147" i="35"/>
  <c r="U146" i="35"/>
  <c r="R146" i="35"/>
  <c r="L146" i="35"/>
  <c r="H146" i="35"/>
  <c r="U145" i="35"/>
  <c r="R145" i="35"/>
  <c r="L145" i="35"/>
  <c r="H145" i="35"/>
  <c r="V145" i="35"/>
  <c r="X145" i="35" s="1"/>
  <c r="U144" i="35"/>
  <c r="R144" i="35"/>
  <c r="L144" i="35"/>
  <c r="H144" i="35"/>
  <c r="V144" i="35" s="1"/>
  <c r="X144" i="35" s="1"/>
  <c r="U143" i="35"/>
  <c r="R143" i="35"/>
  <c r="V143" i="35" s="1"/>
  <c r="X143" i="35" s="1"/>
  <c r="L143" i="35"/>
  <c r="H143" i="35"/>
  <c r="U142" i="35"/>
  <c r="R142" i="35"/>
  <c r="L142" i="35"/>
  <c r="H142" i="35"/>
  <c r="R141" i="35"/>
  <c r="L141" i="35"/>
  <c r="U140" i="35"/>
  <c r="R140" i="35"/>
  <c r="L140" i="35"/>
  <c r="H140" i="35"/>
  <c r="U139" i="35"/>
  <c r="R139" i="35"/>
  <c r="L139" i="35"/>
  <c r="H139" i="35"/>
  <c r="U138" i="35"/>
  <c r="R138" i="35"/>
  <c r="L138" i="35"/>
  <c r="H138" i="35"/>
  <c r="U137" i="35"/>
  <c r="R137" i="35"/>
  <c r="L137" i="35"/>
  <c r="H137" i="35"/>
  <c r="U136" i="35"/>
  <c r="R136" i="35"/>
  <c r="L136" i="35"/>
  <c r="H136" i="35"/>
  <c r="V136" i="35"/>
  <c r="X136" i="35" s="1"/>
  <c r="U135" i="35"/>
  <c r="R135" i="35"/>
  <c r="L135" i="35"/>
  <c r="H135" i="35"/>
  <c r="V135" i="35" s="1"/>
  <c r="X135" i="35" s="1"/>
  <c r="U134" i="35"/>
  <c r="R134" i="35"/>
  <c r="V134" i="35" s="1"/>
  <c r="X134" i="35" s="1"/>
  <c r="L134" i="35"/>
  <c r="H134" i="35"/>
  <c r="U133" i="35"/>
  <c r="R133" i="35"/>
  <c r="L133" i="35"/>
  <c r="H133" i="35"/>
  <c r="R132" i="35"/>
  <c r="L132" i="35"/>
  <c r="U131" i="35"/>
  <c r="R131" i="35"/>
  <c r="L131" i="35"/>
  <c r="H131" i="35"/>
  <c r="V131" i="35" s="1"/>
  <c r="X131" i="35" s="1"/>
  <c r="U130" i="35"/>
  <c r="R130" i="35"/>
  <c r="L130" i="35"/>
  <c r="H130" i="35"/>
  <c r="U129" i="35"/>
  <c r="R129" i="35"/>
  <c r="L129" i="35"/>
  <c r="H129" i="35"/>
  <c r="U128" i="35"/>
  <c r="R128" i="35"/>
  <c r="L128" i="35"/>
  <c r="H128" i="35"/>
  <c r="U127" i="35"/>
  <c r="R127" i="35"/>
  <c r="L127" i="35"/>
  <c r="H127" i="35"/>
  <c r="V127" i="35"/>
  <c r="X127" i="35" s="1"/>
  <c r="U126" i="35"/>
  <c r="R126" i="35"/>
  <c r="L126" i="35"/>
  <c r="H126" i="35"/>
  <c r="U125" i="35"/>
  <c r="R125" i="35"/>
  <c r="L125" i="35"/>
  <c r="H125" i="35"/>
  <c r="U124" i="35"/>
  <c r="R124" i="35"/>
  <c r="L124" i="35"/>
  <c r="H124" i="35"/>
  <c r="U123" i="35"/>
  <c r="R123" i="35"/>
  <c r="L123" i="35"/>
  <c r="H123" i="35"/>
  <c r="V123" i="35"/>
  <c r="X123" i="35" s="1"/>
  <c r="U122" i="35"/>
  <c r="R122" i="35"/>
  <c r="L122" i="35"/>
  <c r="H122" i="35"/>
  <c r="U121" i="35"/>
  <c r="R121" i="35"/>
  <c r="L121" i="35"/>
  <c r="H121" i="35"/>
  <c r="U120" i="35"/>
  <c r="R120" i="35"/>
  <c r="L120" i="35"/>
  <c r="H120" i="35"/>
  <c r="U119" i="35"/>
  <c r="R119" i="35"/>
  <c r="L119" i="35"/>
  <c r="H119" i="35"/>
  <c r="V119" i="35"/>
  <c r="X119" i="35" s="1"/>
  <c r="R118" i="35"/>
  <c r="L118" i="35"/>
  <c r="U117" i="35"/>
  <c r="R117" i="35"/>
  <c r="L117" i="35"/>
  <c r="H117" i="35"/>
  <c r="U116" i="35"/>
  <c r="R116" i="35"/>
  <c r="L116" i="35"/>
  <c r="H116" i="35"/>
  <c r="U115" i="35"/>
  <c r="R115" i="35"/>
  <c r="L115" i="35"/>
  <c r="H115" i="35"/>
  <c r="U114" i="35"/>
  <c r="R114" i="35"/>
  <c r="L114" i="35"/>
  <c r="H114" i="35"/>
  <c r="V114" i="35"/>
  <c r="X114" i="35" s="1"/>
  <c r="U113" i="35"/>
  <c r="R113" i="35"/>
  <c r="L113" i="35"/>
  <c r="H113" i="35"/>
  <c r="U112" i="35"/>
  <c r="R112" i="35"/>
  <c r="L112" i="35"/>
  <c r="H112" i="35"/>
  <c r="U111" i="35"/>
  <c r="R111" i="35"/>
  <c r="L111" i="35"/>
  <c r="H111" i="35"/>
  <c r="U110" i="35"/>
  <c r="R110" i="35"/>
  <c r="L110" i="35"/>
  <c r="H110" i="35"/>
  <c r="V110" i="35" s="1"/>
  <c r="X110" i="35" s="1"/>
  <c r="U109" i="35"/>
  <c r="R109" i="35"/>
  <c r="L109" i="35"/>
  <c r="H109" i="35"/>
  <c r="U108" i="35"/>
  <c r="R108" i="35"/>
  <c r="L108" i="35"/>
  <c r="H108" i="35"/>
  <c r="R107" i="35"/>
  <c r="L107" i="35"/>
  <c r="U106" i="35"/>
  <c r="R106" i="35"/>
  <c r="L106" i="35"/>
  <c r="H106" i="35"/>
  <c r="U105" i="35"/>
  <c r="R105" i="35"/>
  <c r="L105" i="35"/>
  <c r="H105" i="35"/>
  <c r="V105" i="35"/>
  <c r="X105" i="35" s="1"/>
  <c r="U104" i="35"/>
  <c r="R104" i="35"/>
  <c r="L104" i="35"/>
  <c r="H104" i="35"/>
  <c r="U103" i="35"/>
  <c r="R103" i="35"/>
  <c r="L103" i="35"/>
  <c r="H103" i="35"/>
  <c r="U102" i="35"/>
  <c r="R102" i="35"/>
  <c r="L102" i="35"/>
  <c r="H102" i="35"/>
  <c r="U101" i="35"/>
  <c r="R101" i="35"/>
  <c r="L101" i="35"/>
  <c r="H101" i="35"/>
  <c r="V101" i="35"/>
  <c r="X101" i="35" s="1"/>
  <c r="U100" i="35"/>
  <c r="R100" i="35"/>
  <c r="L100" i="35"/>
  <c r="H100" i="35"/>
  <c r="V100" i="35" s="1"/>
  <c r="X100" i="35" s="1"/>
  <c r="U99" i="35"/>
  <c r="R99" i="35"/>
  <c r="V99" i="35" s="1"/>
  <c r="X99" i="35" s="1"/>
  <c r="L99" i="35"/>
  <c r="H99" i="35"/>
  <c r="U98" i="35"/>
  <c r="R98" i="35"/>
  <c r="L98" i="35"/>
  <c r="H98" i="35"/>
  <c r="U97" i="35"/>
  <c r="R97" i="35"/>
  <c r="L97" i="35"/>
  <c r="H97" i="35"/>
  <c r="V97" i="35"/>
  <c r="X97" i="35" s="1"/>
  <c r="U96" i="35"/>
  <c r="R96" i="35"/>
  <c r="L96" i="35"/>
  <c r="H96" i="35"/>
  <c r="U95" i="35"/>
  <c r="R95" i="35"/>
  <c r="L95" i="35"/>
  <c r="H95" i="35"/>
  <c r="U94" i="35"/>
  <c r="R94" i="35"/>
  <c r="L94" i="35"/>
  <c r="H94" i="35"/>
  <c r="U93" i="35"/>
  <c r="R93" i="35"/>
  <c r="L93" i="35"/>
  <c r="H93" i="35"/>
  <c r="V93" i="35"/>
  <c r="X93" i="35" s="1"/>
  <c r="U92" i="35"/>
  <c r="R92" i="35"/>
  <c r="L92" i="35"/>
  <c r="H92" i="35"/>
  <c r="V92" i="35" s="1"/>
  <c r="X92" i="35" s="1"/>
  <c r="U91" i="35"/>
  <c r="R91" i="35"/>
  <c r="V91" i="35" s="1"/>
  <c r="X91" i="35" s="1"/>
  <c r="L91" i="35"/>
  <c r="H91" i="35"/>
  <c r="U90" i="35"/>
  <c r="R90" i="35"/>
  <c r="L90" i="35"/>
  <c r="H90" i="35"/>
  <c r="U89" i="35"/>
  <c r="R89" i="35"/>
  <c r="L89" i="35"/>
  <c r="H89" i="35"/>
  <c r="V89" i="35"/>
  <c r="X89" i="35" s="1"/>
  <c r="R88" i="35"/>
  <c r="L88" i="35"/>
  <c r="U87" i="35"/>
  <c r="R87" i="35"/>
  <c r="L87" i="35"/>
  <c r="H87" i="35"/>
  <c r="U86" i="35"/>
  <c r="R86" i="35"/>
  <c r="L86" i="35"/>
  <c r="H86" i="35"/>
  <c r="U85" i="35"/>
  <c r="R85" i="35"/>
  <c r="L85" i="35"/>
  <c r="H85" i="35"/>
  <c r="U84" i="35"/>
  <c r="R84" i="35"/>
  <c r="L84" i="35"/>
  <c r="H84" i="35"/>
  <c r="V84" i="35"/>
  <c r="X84" i="35" s="1"/>
  <c r="U83" i="35"/>
  <c r="R83" i="35"/>
  <c r="L83" i="35"/>
  <c r="H83" i="35"/>
  <c r="V83" i="35" s="1"/>
  <c r="X83" i="35" s="1"/>
  <c r="U82" i="35"/>
  <c r="R82" i="35"/>
  <c r="V82" i="35" s="1"/>
  <c r="X82" i="35" s="1"/>
  <c r="L82" i="35"/>
  <c r="H82" i="35"/>
  <c r="U81" i="35"/>
  <c r="R81" i="35"/>
  <c r="L81" i="35"/>
  <c r="H81" i="35"/>
  <c r="U80" i="35"/>
  <c r="R80" i="35"/>
  <c r="L80" i="35"/>
  <c r="H80" i="35"/>
  <c r="U79" i="35"/>
  <c r="R79" i="35"/>
  <c r="L79" i="35"/>
  <c r="H79" i="35"/>
  <c r="U78" i="35"/>
  <c r="R78" i="35"/>
  <c r="L78" i="35"/>
  <c r="H78" i="35"/>
  <c r="U77" i="35"/>
  <c r="R77" i="35"/>
  <c r="L77" i="35"/>
  <c r="H77" i="35"/>
  <c r="U76" i="35"/>
  <c r="R76" i="35"/>
  <c r="L76" i="35"/>
  <c r="H76" i="35"/>
  <c r="V76" i="35"/>
  <c r="X76" i="35" s="1"/>
  <c r="U75" i="35"/>
  <c r="R75" i="35"/>
  <c r="L75" i="35"/>
  <c r="H75" i="35"/>
  <c r="V75" i="35" s="1"/>
  <c r="X75" i="35" s="1"/>
  <c r="U74" i="35"/>
  <c r="R74" i="35"/>
  <c r="L74" i="35"/>
  <c r="H74" i="35"/>
  <c r="R73" i="35"/>
  <c r="L73" i="35"/>
  <c r="U72" i="35"/>
  <c r="R72" i="35"/>
  <c r="L72" i="35"/>
  <c r="H72" i="35"/>
  <c r="U71" i="35"/>
  <c r="R71" i="35"/>
  <c r="L71" i="35"/>
  <c r="H71" i="35"/>
  <c r="V71" i="35"/>
  <c r="X71" i="35" s="1"/>
  <c r="U70" i="35"/>
  <c r="R70" i="35"/>
  <c r="L70" i="35"/>
  <c r="H70" i="35"/>
  <c r="U69" i="35"/>
  <c r="R69" i="35"/>
  <c r="L69" i="35"/>
  <c r="H69" i="35"/>
  <c r="U68" i="35"/>
  <c r="R68" i="35"/>
  <c r="L68" i="35"/>
  <c r="H68" i="35"/>
  <c r="R67" i="35"/>
  <c r="L67" i="35"/>
  <c r="U66" i="35"/>
  <c r="R66" i="35"/>
  <c r="L66" i="35"/>
  <c r="H66" i="35"/>
  <c r="V66" i="35"/>
  <c r="X66" i="35" s="1"/>
  <c r="U65" i="35"/>
  <c r="R65" i="35"/>
  <c r="L65" i="35"/>
  <c r="H65" i="35"/>
  <c r="V65" i="35" s="1"/>
  <c r="X65" i="35" s="1"/>
  <c r="R64" i="35"/>
  <c r="L64" i="35"/>
  <c r="U63" i="35"/>
  <c r="R63" i="35"/>
  <c r="V63" i="35" s="1"/>
  <c r="X63" i="35" s="1"/>
  <c r="L63" i="35"/>
  <c r="H63" i="35"/>
  <c r="R62" i="35"/>
  <c r="L62" i="35"/>
  <c r="U61" i="35"/>
  <c r="R61" i="35"/>
  <c r="L61" i="35"/>
  <c r="H61" i="35"/>
  <c r="U60" i="35"/>
  <c r="R60" i="35"/>
  <c r="L60" i="35"/>
  <c r="H60" i="35"/>
  <c r="V60" i="35" s="1"/>
  <c r="X60" i="35" s="1"/>
  <c r="U59" i="35"/>
  <c r="R59" i="35"/>
  <c r="L59" i="35"/>
  <c r="H59" i="35"/>
  <c r="U58" i="35"/>
  <c r="R58" i="35"/>
  <c r="L58" i="35"/>
  <c r="H58" i="35"/>
  <c r="U57" i="35"/>
  <c r="R57" i="35"/>
  <c r="L57" i="35"/>
  <c r="H57" i="35"/>
  <c r="U56" i="35"/>
  <c r="R56" i="35"/>
  <c r="L56" i="35"/>
  <c r="H56" i="35"/>
  <c r="U55" i="35"/>
  <c r="R55" i="35"/>
  <c r="L55" i="35"/>
  <c r="H55" i="35"/>
  <c r="U54" i="35"/>
  <c r="R54" i="35"/>
  <c r="L54" i="35"/>
  <c r="H54" i="35"/>
  <c r="R53" i="35"/>
  <c r="L53" i="35"/>
  <c r="U52" i="35"/>
  <c r="R52" i="35"/>
  <c r="L52" i="35"/>
  <c r="H52" i="35"/>
  <c r="U51" i="35"/>
  <c r="R51" i="35"/>
  <c r="L51" i="35"/>
  <c r="H51" i="35"/>
  <c r="U50" i="35"/>
  <c r="R50" i="35"/>
  <c r="L50" i="35"/>
  <c r="H50" i="35"/>
  <c r="U49" i="35"/>
  <c r="R49" i="35"/>
  <c r="L49" i="35"/>
  <c r="H49" i="35"/>
  <c r="U48" i="35"/>
  <c r="R48" i="35"/>
  <c r="L48" i="35"/>
  <c r="H48" i="35"/>
  <c r="U47" i="35"/>
  <c r="R47" i="35"/>
  <c r="L47" i="35"/>
  <c r="H47" i="35"/>
  <c r="U46" i="35"/>
  <c r="R46" i="35"/>
  <c r="L46" i="35"/>
  <c r="H46" i="35"/>
  <c r="U45" i="35"/>
  <c r="R45" i="35"/>
  <c r="V45" i="35" s="1"/>
  <c r="X45" i="35" s="1"/>
  <c r="L45" i="35"/>
  <c r="H45" i="35"/>
  <c r="U44" i="35"/>
  <c r="R44" i="35"/>
  <c r="L44" i="35"/>
  <c r="H44" i="35"/>
  <c r="U43" i="35"/>
  <c r="R43" i="35"/>
  <c r="L43" i="35"/>
  <c r="H43" i="35"/>
  <c r="U42" i="35"/>
  <c r="R42" i="35"/>
  <c r="L42" i="35"/>
  <c r="H42" i="35"/>
  <c r="U41" i="35"/>
  <c r="R41" i="35"/>
  <c r="L41" i="35"/>
  <c r="H41" i="35"/>
  <c r="U40" i="35"/>
  <c r="R40" i="35"/>
  <c r="L40" i="35"/>
  <c r="H40" i="35"/>
  <c r="U39" i="35"/>
  <c r="R39" i="35"/>
  <c r="L39" i="35"/>
  <c r="H39" i="35"/>
  <c r="V39" i="35"/>
  <c r="X39" i="35" s="1"/>
  <c r="U38" i="35"/>
  <c r="R38" i="35"/>
  <c r="L38" i="35"/>
  <c r="H38" i="35"/>
  <c r="V38" i="35" s="1"/>
  <c r="X38" i="35" s="1"/>
  <c r="U37" i="35"/>
  <c r="R37" i="35"/>
  <c r="L37" i="35"/>
  <c r="H37" i="35"/>
  <c r="U36" i="35"/>
  <c r="R36" i="35"/>
  <c r="L36" i="35"/>
  <c r="H36" i="35"/>
  <c r="U35" i="35"/>
  <c r="R35" i="35"/>
  <c r="L35" i="35"/>
  <c r="H35" i="35"/>
  <c r="V35" i="35" s="1"/>
  <c r="X35" i="35" s="1"/>
  <c r="U34" i="35"/>
  <c r="R34" i="35"/>
  <c r="L34" i="35"/>
  <c r="H34" i="35"/>
  <c r="U33" i="35"/>
  <c r="R33" i="35"/>
  <c r="L33" i="35"/>
  <c r="H33" i="35"/>
  <c r="U32" i="35"/>
  <c r="R32" i="35"/>
  <c r="L32" i="35"/>
  <c r="H32" i="35"/>
  <c r="U31" i="35"/>
  <c r="R31" i="35"/>
  <c r="L31" i="35"/>
  <c r="H31" i="35"/>
  <c r="V31" i="35" s="1"/>
  <c r="X31" i="35" s="1"/>
  <c r="U30" i="35"/>
  <c r="R30" i="35"/>
  <c r="L30" i="35"/>
  <c r="H30" i="35"/>
  <c r="U29" i="35"/>
  <c r="R29" i="35"/>
  <c r="L29" i="35"/>
  <c r="H29" i="35"/>
  <c r="U28" i="35"/>
  <c r="R28" i="35"/>
  <c r="L28" i="35"/>
  <c r="H28" i="35"/>
  <c r="U27" i="35"/>
  <c r="R27" i="35"/>
  <c r="L27" i="35"/>
  <c r="H27" i="35"/>
  <c r="V27" i="35"/>
  <c r="X27" i="35" s="1"/>
  <c r="U26" i="35"/>
  <c r="R26" i="35"/>
  <c r="L26" i="35"/>
  <c r="H26" i="35"/>
  <c r="U25" i="35"/>
  <c r="R25" i="35"/>
  <c r="L25" i="35"/>
  <c r="H25" i="35"/>
  <c r="U24" i="35"/>
  <c r="R24" i="35"/>
  <c r="L24" i="35"/>
  <c r="H24" i="35"/>
  <c r="U23" i="35"/>
  <c r="R23" i="35"/>
  <c r="L23" i="35"/>
  <c r="H23" i="35"/>
  <c r="V23" i="35"/>
  <c r="X23" i="35" s="1"/>
  <c r="U22" i="35"/>
  <c r="R22" i="35"/>
  <c r="L22" i="35"/>
  <c r="H22" i="35"/>
  <c r="V22" i="35" s="1"/>
  <c r="X22" i="35" s="1"/>
  <c r="U21" i="35"/>
  <c r="R21" i="35"/>
  <c r="L21" i="35"/>
  <c r="H21" i="35"/>
  <c r="U20" i="35"/>
  <c r="R20" i="35"/>
  <c r="L20" i="35"/>
  <c r="H20" i="35"/>
  <c r="U19" i="35"/>
  <c r="R19" i="35"/>
  <c r="L19" i="35"/>
  <c r="H19" i="35"/>
  <c r="V19" i="35"/>
  <c r="X19" i="35" s="1"/>
  <c r="U18" i="35"/>
  <c r="R18" i="35"/>
  <c r="L18" i="35"/>
  <c r="H18" i="35"/>
  <c r="U17" i="35"/>
  <c r="R17" i="35"/>
  <c r="L17" i="35"/>
  <c r="H17" i="35"/>
  <c r="U16" i="35"/>
  <c r="R16" i="35"/>
  <c r="L16" i="35"/>
  <c r="H16" i="35"/>
  <c r="U15" i="35"/>
  <c r="R15" i="35"/>
  <c r="L15" i="35"/>
  <c r="H15" i="35"/>
  <c r="U14" i="35"/>
  <c r="R14" i="35"/>
  <c r="L14" i="35"/>
  <c r="H14" i="35"/>
  <c r="U13" i="35"/>
  <c r="R13" i="35"/>
  <c r="L13" i="35"/>
  <c r="H13" i="35"/>
  <c r="U12" i="35"/>
  <c r="R12" i="35"/>
  <c r="L12" i="35"/>
  <c r="H12" i="35"/>
  <c r="U11" i="35"/>
  <c r="R11" i="35"/>
  <c r="L11" i="35"/>
  <c r="H11" i="35"/>
  <c r="U10" i="35"/>
  <c r="R10" i="35"/>
  <c r="L10" i="35"/>
  <c r="H10" i="35"/>
  <c r="U9" i="35"/>
  <c r="R9" i="35"/>
  <c r="L9" i="35"/>
  <c r="H9" i="35"/>
  <c r="D200" i="35"/>
  <c r="V54" i="35" l="1"/>
  <c r="X54" i="35" s="1"/>
  <c r="V116" i="35"/>
  <c r="X116" i="35" s="1"/>
  <c r="X200" i="36"/>
  <c r="V30" i="35"/>
  <c r="X30" i="35" s="1"/>
  <c r="V188" i="35"/>
  <c r="X188" i="35" s="1"/>
  <c r="V176" i="35"/>
  <c r="X176" i="35" s="1"/>
  <c r="V169" i="35"/>
  <c r="X169" i="35" s="1"/>
  <c r="V168" i="35"/>
  <c r="X168" i="35" s="1"/>
  <c r="V160" i="35"/>
  <c r="X160" i="35" s="1"/>
  <c r="V126" i="35"/>
  <c r="X126" i="35" s="1"/>
  <c r="V117" i="35"/>
  <c r="X117" i="35" s="1"/>
  <c r="V109" i="35"/>
  <c r="X109" i="35" s="1"/>
  <c r="V55" i="35"/>
  <c r="X55" i="35" s="1"/>
  <c r="V51" i="35"/>
  <c r="X51" i="35" s="1"/>
  <c r="V47" i="35"/>
  <c r="X47" i="35" s="1"/>
  <c r="V46" i="35"/>
  <c r="X46" i="35" s="1"/>
  <c r="V43" i="35"/>
  <c r="X43" i="35" s="1"/>
  <c r="V11" i="35"/>
  <c r="X11" i="35" s="1"/>
  <c r="V10" i="35"/>
  <c r="X10" i="35" s="1"/>
  <c r="V125" i="35"/>
  <c r="X125" i="35" s="1"/>
  <c r="V108" i="35"/>
  <c r="X108" i="35" s="1"/>
  <c r="V74" i="35"/>
  <c r="X74" i="35" s="1"/>
  <c r="V37" i="35"/>
  <c r="X37" i="35" s="1"/>
  <c r="V29" i="35"/>
  <c r="X29" i="35" s="1"/>
  <c r="V21" i="35"/>
  <c r="X21" i="35" s="1"/>
  <c r="V15" i="35"/>
  <c r="X15" i="35" s="1"/>
  <c r="V16" i="35"/>
  <c r="X16" i="35" s="1"/>
  <c r="V17" i="35"/>
  <c r="X17" i="35" s="1"/>
  <c r="V18" i="35"/>
  <c r="X18" i="35" s="1"/>
  <c r="V25" i="35"/>
  <c r="X25" i="35" s="1"/>
  <c r="V26" i="35"/>
  <c r="X26" i="35" s="1"/>
  <c r="V33" i="35"/>
  <c r="X33" i="35" s="1"/>
  <c r="V34" i="35"/>
  <c r="X34" i="35" s="1"/>
  <c r="V41" i="35"/>
  <c r="X41" i="35" s="1"/>
  <c r="V42" i="35"/>
  <c r="X42" i="35" s="1"/>
  <c r="V49" i="35"/>
  <c r="X49" i="35" s="1"/>
  <c r="V50" i="35"/>
  <c r="X50" i="35" s="1"/>
  <c r="V58" i="35"/>
  <c r="X58" i="35" s="1"/>
  <c r="V59" i="35"/>
  <c r="X59" i="35" s="1"/>
  <c r="V69" i="35"/>
  <c r="X69" i="35" s="1"/>
  <c r="V70" i="35"/>
  <c r="X70" i="35" s="1"/>
  <c r="V78" i="35"/>
  <c r="X78" i="35" s="1"/>
  <c r="V79" i="35"/>
  <c r="X79" i="35" s="1"/>
  <c r="V86" i="35"/>
  <c r="X86" i="35" s="1"/>
  <c r="V87" i="35"/>
  <c r="X87" i="35" s="1"/>
  <c r="V95" i="35"/>
  <c r="X95" i="35" s="1"/>
  <c r="V96" i="35"/>
  <c r="X96" i="35" s="1"/>
  <c r="V103" i="35"/>
  <c r="X103" i="35" s="1"/>
  <c r="V104" i="35"/>
  <c r="X104" i="35" s="1"/>
  <c r="V112" i="35"/>
  <c r="X112" i="35" s="1"/>
  <c r="V113" i="35"/>
  <c r="X113" i="35" s="1"/>
  <c r="V121" i="35"/>
  <c r="X121" i="35" s="1"/>
  <c r="V122" i="35"/>
  <c r="X122" i="35" s="1"/>
  <c r="V129" i="35"/>
  <c r="X129" i="35" s="1"/>
  <c r="V130" i="35"/>
  <c r="X130" i="35" s="1"/>
  <c r="V138" i="35"/>
  <c r="X138" i="35" s="1"/>
  <c r="V139" i="35"/>
  <c r="X139" i="35" s="1"/>
  <c r="V147" i="35"/>
  <c r="X147" i="35" s="1"/>
  <c r="V148" i="35"/>
  <c r="X148" i="35" s="1"/>
  <c r="V155" i="35"/>
  <c r="X155" i="35" s="1"/>
  <c r="V156" i="35"/>
  <c r="X156" i="35" s="1"/>
  <c r="V164" i="35"/>
  <c r="X164" i="35" s="1"/>
  <c r="V165" i="35"/>
  <c r="X165" i="35" s="1"/>
  <c r="V172" i="35"/>
  <c r="X172" i="35" s="1"/>
  <c r="V173" i="35"/>
  <c r="X173" i="35" s="1"/>
  <c r="V182" i="35"/>
  <c r="X182" i="35" s="1"/>
  <c r="V183" i="35"/>
  <c r="X183" i="35" s="1"/>
  <c r="V197" i="35"/>
  <c r="X197" i="35" s="1"/>
  <c r="V12" i="35"/>
  <c r="X12" i="35" s="1"/>
  <c r="V13" i="35"/>
  <c r="X13" i="35" s="1"/>
  <c r="V14" i="35"/>
  <c r="X14" i="35" s="1"/>
  <c r="V20" i="35"/>
  <c r="X20" i="35" s="1"/>
  <c r="V24" i="35"/>
  <c r="X24" i="35" s="1"/>
  <c r="V28" i="35"/>
  <c r="X28" i="35" s="1"/>
  <c r="V32" i="35"/>
  <c r="X32" i="35" s="1"/>
  <c r="V36" i="35"/>
  <c r="X36" i="35" s="1"/>
  <c r="V40" i="35"/>
  <c r="X40" i="35" s="1"/>
  <c r="V44" i="35"/>
  <c r="X44" i="35" s="1"/>
  <c r="V48" i="35"/>
  <c r="X48" i="35" s="1"/>
  <c r="V52" i="35"/>
  <c r="X52" i="35" s="1"/>
  <c r="V57" i="35"/>
  <c r="X57" i="35" s="1"/>
  <c r="V61" i="35"/>
  <c r="X61" i="35" s="1"/>
  <c r="V68" i="35"/>
  <c r="X68" i="35" s="1"/>
  <c r="V72" i="35"/>
  <c r="X72" i="35" s="1"/>
  <c r="V77" i="35"/>
  <c r="X77" i="35" s="1"/>
  <c r="V81" i="35"/>
  <c r="X81" i="35" s="1"/>
  <c r="V85" i="35"/>
  <c r="X85" i="35" s="1"/>
  <c r="V90" i="35"/>
  <c r="X90" i="35" s="1"/>
  <c r="V94" i="35"/>
  <c r="X94" i="35" s="1"/>
  <c r="V98" i="35"/>
  <c r="X98" i="35" s="1"/>
  <c r="V102" i="35"/>
  <c r="X102" i="35" s="1"/>
  <c r="V106" i="35"/>
  <c r="X106" i="35" s="1"/>
  <c r="V111" i="35"/>
  <c r="X111" i="35" s="1"/>
  <c r="V115" i="35"/>
  <c r="X115" i="35" s="1"/>
  <c r="V120" i="35"/>
  <c r="X120" i="35" s="1"/>
  <c r="V124" i="35"/>
  <c r="X124" i="35" s="1"/>
  <c r="V128" i="35"/>
  <c r="X128" i="35" s="1"/>
  <c r="V133" i="35"/>
  <c r="X133" i="35" s="1"/>
  <c r="V137" i="35"/>
  <c r="X137" i="35" s="1"/>
  <c r="V142" i="35"/>
  <c r="X142" i="35" s="1"/>
  <c r="V146" i="35"/>
  <c r="X146" i="35" s="1"/>
  <c r="V150" i="35"/>
  <c r="X150" i="35" s="1"/>
  <c r="V154" i="35"/>
  <c r="X154" i="35" s="1"/>
  <c r="V159" i="35"/>
  <c r="X159" i="35" s="1"/>
  <c r="V163" i="35"/>
  <c r="X163" i="35" s="1"/>
  <c r="V167" i="35"/>
  <c r="X167" i="35" s="1"/>
  <c r="V171" i="35"/>
  <c r="X171" i="35" s="1"/>
  <c r="V175" i="35"/>
  <c r="X175" i="35" s="1"/>
  <c r="V180" i="35"/>
  <c r="X180" i="35" s="1"/>
  <c r="V181" i="35"/>
  <c r="X181" i="35" s="1"/>
  <c r="V185" i="35"/>
  <c r="X185" i="35" s="1"/>
  <c r="V186" i="35"/>
  <c r="X186" i="35" s="1"/>
  <c r="V190" i="35"/>
  <c r="X190" i="35" s="1"/>
  <c r="V196" i="35"/>
  <c r="X196" i="35" s="1"/>
  <c r="R200" i="35"/>
  <c r="V9" i="35"/>
  <c r="X9" i="35" s="1"/>
  <c r="D15" i="34"/>
  <c r="D16" i="34"/>
  <c r="D17" i="34"/>
  <c r="D18" i="34"/>
  <c r="D19" i="34"/>
  <c r="D20" i="34"/>
  <c r="D21" i="34"/>
  <c r="D22" i="34"/>
  <c r="D23" i="34"/>
  <c r="D24" i="34"/>
  <c r="V24" i="34" s="1"/>
  <c r="D25" i="34"/>
  <c r="V25" i="34" s="1"/>
  <c r="X25" i="34" s="1"/>
  <c r="D26" i="34"/>
  <c r="D27" i="34"/>
  <c r="D28" i="34"/>
  <c r="D29" i="34"/>
  <c r="D30" i="34"/>
  <c r="D31" i="34"/>
  <c r="D32" i="34"/>
  <c r="D33" i="34"/>
  <c r="D34" i="34"/>
  <c r="D35" i="34"/>
  <c r="D36" i="34"/>
  <c r="D37" i="34"/>
  <c r="D38" i="34"/>
  <c r="D39" i="34"/>
  <c r="D40" i="34"/>
  <c r="D41" i="34"/>
  <c r="D42" i="34"/>
  <c r="D43" i="34"/>
  <c r="D44" i="34"/>
  <c r="D45" i="34"/>
  <c r="D46" i="34"/>
  <c r="D47" i="34"/>
  <c r="D48" i="34"/>
  <c r="D49" i="34"/>
  <c r="D50" i="34"/>
  <c r="D51" i="34"/>
  <c r="D52" i="34"/>
  <c r="D53" i="34"/>
  <c r="D54" i="34"/>
  <c r="D55" i="34"/>
  <c r="D56" i="34"/>
  <c r="D57" i="34"/>
  <c r="D58" i="34"/>
  <c r="D59" i="34"/>
  <c r="D60" i="34"/>
  <c r="D61" i="34"/>
  <c r="D62" i="34"/>
  <c r="D63" i="34"/>
  <c r="D64" i="34"/>
  <c r="D65" i="34"/>
  <c r="D66" i="34"/>
  <c r="D67" i="34"/>
  <c r="D68" i="34"/>
  <c r="D69" i="34"/>
  <c r="D70" i="34"/>
  <c r="D71" i="34"/>
  <c r="D72" i="34"/>
  <c r="D73" i="34"/>
  <c r="D74" i="34"/>
  <c r="D75" i="34"/>
  <c r="D76" i="34"/>
  <c r="D77" i="34"/>
  <c r="D78" i="34"/>
  <c r="D79" i="34"/>
  <c r="D80" i="34"/>
  <c r="D81" i="34"/>
  <c r="D82" i="34"/>
  <c r="D83" i="34"/>
  <c r="D84" i="34"/>
  <c r="D85" i="34"/>
  <c r="D86" i="34"/>
  <c r="D87" i="34"/>
  <c r="D88" i="34"/>
  <c r="D89" i="34"/>
  <c r="D90" i="34"/>
  <c r="D91" i="34"/>
  <c r="D92" i="34"/>
  <c r="D93" i="34"/>
  <c r="D94" i="34"/>
  <c r="D95" i="34"/>
  <c r="D96" i="34"/>
  <c r="D97" i="34"/>
  <c r="D98" i="34"/>
  <c r="D99" i="34"/>
  <c r="D100" i="34"/>
  <c r="D101" i="34"/>
  <c r="D102" i="34"/>
  <c r="D103" i="34"/>
  <c r="D104" i="34"/>
  <c r="D105" i="34"/>
  <c r="D106" i="34"/>
  <c r="D107" i="34"/>
  <c r="D108" i="34"/>
  <c r="D109" i="34"/>
  <c r="D110" i="34"/>
  <c r="D111" i="34"/>
  <c r="D112" i="34"/>
  <c r="D113" i="34"/>
  <c r="D114" i="34"/>
  <c r="D115" i="34"/>
  <c r="D116" i="34"/>
  <c r="D117" i="34"/>
  <c r="D118" i="34"/>
  <c r="D119" i="34"/>
  <c r="D120" i="34"/>
  <c r="D121" i="34"/>
  <c r="D122" i="34"/>
  <c r="D123" i="34"/>
  <c r="D124" i="34"/>
  <c r="D125" i="34"/>
  <c r="D126" i="34"/>
  <c r="D127" i="34"/>
  <c r="D128" i="34"/>
  <c r="D129" i="34"/>
  <c r="D130" i="34"/>
  <c r="D131" i="34"/>
  <c r="D132" i="34"/>
  <c r="D133" i="34"/>
  <c r="D134" i="34"/>
  <c r="D135" i="34"/>
  <c r="D136" i="34"/>
  <c r="D137" i="34"/>
  <c r="D138" i="34"/>
  <c r="D139" i="34"/>
  <c r="D140" i="34"/>
  <c r="D141" i="34"/>
  <c r="D142" i="34"/>
  <c r="D143" i="34"/>
  <c r="D144" i="34"/>
  <c r="D145" i="34"/>
  <c r="D146" i="34"/>
  <c r="D147" i="34"/>
  <c r="D148" i="34"/>
  <c r="D149" i="34"/>
  <c r="D150" i="34"/>
  <c r="D151" i="34"/>
  <c r="D152" i="34"/>
  <c r="D153" i="34"/>
  <c r="D154" i="34"/>
  <c r="D155" i="34"/>
  <c r="D156" i="34"/>
  <c r="D157" i="34"/>
  <c r="D158" i="34"/>
  <c r="D159" i="34"/>
  <c r="D160" i="34"/>
  <c r="D161" i="34"/>
  <c r="D162" i="34"/>
  <c r="D163" i="34"/>
  <c r="D164" i="34"/>
  <c r="D165" i="34"/>
  <c r="D166" i="34"/>
  <c r="D167" i="34"/>
  <c r="D168" i="34"/>
  <c r="D169" i="34"/>
  <c r="D170" i="34"/>
  <c r="D171" i="34"/>
  <c r="D172" i="34"/>
  <c r="D173" i="34"/>
  <c r="D174" i="34"/>
  <c r="D175" i="34"/>
  <c r="D176" i="34"/>
  <c r="D177" i="34"/>
  <c r="D178" i="34"/>
  <c r="D179" i="34"/>
  <c r="D180" i="34"/>
  <c r="D181" i="34"/>
  <c r="D182" i="34"/>
  <c r="D183" i="34"/>
  <c r="D184" i="34"/>
  <c r="D185" i="34"/>
  <c r="D186" i="34"/>
  <c r="D187" i="34"/>
  <c r="D188" i="34"/>
  <c r="D189" i="34"/>
  <c r="D190" i="34"/>
  <c r="D191" i="34"/>
  <c r="D192" i="34"/>
  <c r="D193" i="34"/>
  <c r="D194" i="34"/>
  <c r="D195" i="34"/>
  <c r="D196" i="34"/>
  <c r="D197" i="34"/>
  <c r="D10" i="34"/>
  <c r="D11" i="34"/>
  <c r="D12" i="34"/>
  <c r="D13" i="34"/>
  <c r="D14" i="34"/>
  <c r="D9" i="34"/>
  <c r="H9" i="34"/>
  <c r="W200" i="34"/>
  <c r="S200" i="34"/>
  <c r="Q200" i="34"/>
  <c r="J200" i="34"/>
  <c r="I200" i="34"/>
  <c r="R198" i="34"/>
  <c r="L198" i="34"/>
  <c r="U197" i="34"/>
  <c r="R197" i="34"/>
  <c r="L197" i="34"/>
  <c r="H197" i="34"/>
  <c r="U196" i="34"/>
  <c r="R196" i="34"/>
  <c r="L196" i="34"/>
  <c r="H196" i="34"/>
  <c r="U195" i="34"/>
  <c r="R195" i="34"/>
  <c r="L195" i="34"/>
  <c r="H195" i="34"/>
  <c r="U194" i="34"/>
  <c r="R194" i="34"/>
  <c r="L194" i="34"/>
  <c r="H194" i="34"/>
  <c r="V194" i="34"/>
  <c r="X194" i="34" s="1"/>
  <c r="U193" i="34"/>
  <c r="R193" i="34"/>
  <c r="L193" i="34"/>
  <c r="H193" i="34"/>
  <c r="U192" i="34"/>
  <c r="R192" i="34"/>
  <c r="L192" i="34"/>
  <c r="H192" i="34"/>
  <c r="U191" i="34"/>
  <c r="R191" i="34"/>
  <c r="L191" i="34"/>
  <c r="H191" i="34"/>
  <c r="U190" i="34"/>
  <c r="R190" i="34"/>
  <c r="L190" i="34"/>
  <c r="H190" i="34"/>
  <c r="U189" i="34"/>
  <c r="R189" i="34"/>
  <c r="L189" i="34"/>
  <c r="H189" i="34"/>
  <c r="U188" i="34"/>
  <c r="R188" i="34"/>
  <c r="L188" i="34"/>
  <c r="H188" i="34"/>
  <c r="U187" i="34"/>
  <c r="R187" i="34"/>
  <c r="L187" i="34"/>
  <c r="H187" i="34"/>
  <c r="U186" i="34"/>
  <c r="R186" i="34"/>
  <c r="L186" i="34"/>
  <c r="H186" i="34"/>
  <c r="U185" i="34"/>
  <c r="R185" i="34"/>
  <c r="L185" i="34"/>
  <c r="H185" i="34"/>
  <c r="U184" i="34"/>
  <c r="R184" i="34"/>
  <c r="L184" i="34"/>
  <c r="H184" i="34"/>
  <c r="U183" i="34"/>
  <c r="R183" i="34"/>
  <c r="L183" i="34"/>
  <c r="H183" i="34"/>
  <c r="U182" i="34"/>
  <c r="R182" i="34"/>
  <c r="L182" i="34"/>
  <c r="H182" i="34"/>
  <c r="U181" i="34"/>
  <c r="R181" i="34"/>
  <c r="L181" i="34"/>
  <c r="H181" i="34"/>
  <c r="U180" i="34"/>
  <c r="R180" i="34"/>
  <c r="L180" i="34"/>
  <c r="H180" i="34"/>
  <c r="U179" i="34"/>
  <c r="R179" i="34"/>
  <c r="L179" i="34"/>
  <c r="H179" i="34"/>
  <c r="U178" i="34"/>
  <c r="R178" i="34"/>
  <c r="L178" i="34"/>
  <c r="H178" i="34"/>
  <c r="U177" i="34"/>
  <c r="R177" i="34"/>
  <c r="L177" i="34"/>
  <c r="H177" i="34"/>
  <c r="U176" i="34"/>
  <c r="R176" i="34"/>
  <c r="L176" i="34"/>
  <c r="H176" i="34"/>
  <c r="U175" i="34"/>
  <c r="R175" i="34"/>
  <c r="L175" i="34"/>
  <c r="H175" i="34"/>
  <c r="U174" i="34"/>
  <c r="R174" i="34"/>
  <c r="L174" i="34"/>
  <c r="H174" i="34"/>
  <c r="U173" i="34"/>
  <c r="R173" i="34"/>
  <c r="L173" i="34"/>
  <c r="H173" i="34"/>
  <c r="U172" i="34"/>
  <c r="R172" i="34"/>
  <c r="L172" i="34"/>
  <c r="H172" i="34"/>
  <c r="U171" i="34"/>
  <c r="R171" i="34"/>
  <c r="L171" i="34"/>
  <c r="H171" i="34"/>
  <c r="U170" i="34"/>
  <c r="R170" i="34"/>
  <c r="L170" i="34"/>
  <c r="H170" i="34"/>
  <c r="U169" i="34"/>
  <c r="R169" i="34"/>
  <c r="L169" i="34"/>
  <c r="H169" i="34"/>
  <c r="U168" i="34"/>
  <c r="R168" i="34"/>
  <c r="L168" i="34"/>
  <c r="H168" i="34"/>
  <c r="U167" i="34"/>
  <c r="R167" i="34"/>
  <c r="L167" i="34"/>
  <c r="H167" i="34"/>
  <c r="U166" i="34"/>
  <c r="R166" i="34"/>
  <c r="L166" i="34"/>
  <c r="H166" i="34"/>
  <c r="U165" i="34"/>
  <c r="R165" i="34"/>
  <c r="L165" i="34"/>
  <c r="H165" i="34"/>
  <c r="U164" i="34"/>
  <c r="R164" i="34"/>
  <c r="L164" i="34"/>
  <c r="H164" i="34"/>
  <c r="U163" i="34"/>
  <c r="R163" i="34"/>
  <c r="L163" i="34"/>
  <c r="H163" i="34"/>
  <c r="U162" i="34"/>
  <c r="R162" i="34"/>
  <c r="L162" i="34"/>
  <c r="H162" i="34"/>
  <c r="U161" i="34"/>
  <c r="R161" i="34"/>
  <c r="L161" i="34"/>
  <c r="H161" i="34"/>
  <c r="U160" i="34"/>
  <c r="R160" i="34"/>
  <c r="L160" i="34"/>
  <c r="H160" i="34"/>
  <c r="U159" i="34"/>
  <c r="R159" i="34"/>
  <c r="L159" i="34"/>
  <c r="H159" i="34"/>
  <c r="U158" i="34"/>
  <c r="R158" i="34"/>
  <c r="L158" i="34"/>
  <c r="H158" i="34"/>
  <c r="R157" i="34"/>
  <c r="L157" i="34"/>
  <c r="U156" i="34"/>
  <c r="R156" i="34"/>
  <c r="L156" i="34"/>
  <c r="H156" i="34"/>
  <c r="U155" i="34"/>
  <c r="R155" i="34"/>
  <c r="L155" i="34"/>
  <c r="H155" i="34"/>
  <c r="U154" i="34"/>
  <c r="R154" i="34"/>
  <c r="L154" i="34"/>
  <c r="H154" i="34"/>
  <c r="U153" i="34"/>
  <c r="R153" i="34"/>
  <c r="L153" i="34"/>
  <c r="H153" i="34"/>
  <c r="U152" i="34"/>
  <c r="R152" i="34"/>
  <c r="L152" i="34"/>
  <c r="H152" i="34"/>
  <c r="U151" i="34"/>
  <c r="R151" i="34"/>
  <c r="L151" i="34"/>
  <c r="H151" i="34"/>
  <c r="U150" i="34"/>
  <c r="R150" i="34"/>
  <c r="L150" i="34"/>
  <c r="H150" i="34"/>
  <c r="U149" i="34"/>
  <c r="R149" i="34"/>
  <c r="L149" i="34"/>
  <c r="H149" i="34"/>
  <c r="U148" i="34"/>
  <c r="R148" i="34"/>
  <c r="L148" i="34"/>
  <c r="H148" i="34"/>
  <c r="U147" i="34"/>
  <c r="R147" i="34"/>
  <c r="L147" i="34"/>
  <c r="H147" i="34"/>
  <c r="U146" i="34"/>
  <c r="R146" i="34"/>
  <c r="L146" i="34"/>
  <c r="H146" i="34"/>
  <c r="U145" i="34"/>
  <c r="R145" i="34"/>
  <c r="L145" i="34"/>
  <c r="H145" i="34"/>
  <c r="U144" i="34"/>
  <c r="R144" i="34"/>
  <c r="L144" i="34"/>
  <c r="H144" i="34"/>
  <c r="U143" i="34"/>
  <c r="R143" i="34"/>
  <c r="L143" i="34"/>
  <c r="H143" i="34"/>
  <c r="U142" i="34"/>
  <c r="R142" i="34"/>
  <c r="L142" i="34"/>
  <c r="H142" i="34"/>
  <c r="R141" i="34"/>
  <c r="L141" i="34"/>
  <c r="U140" i="34"/>
  <c r="R140" i="34"/>
  <c r="L140" i="34"/>
  <c r="H140" i="34"/>
  <c r="U139" i="34"/>
  <c r="R139" i="34"/>
  <c r="L139" i="34"/>
  <c r="H139" i="34"/>
  <c r="U138" i="34"/>
  <c r="R138" i="34"/>
  <c r="L138" i="34"/>
  <c r="H138" i="34"/>
  <c r="U137" i="34"/>
  <c r="R137" i="34"/>
  <c r="L137" i="34"/>
  <c r="H137" i="34"/>
  <c r="U136" i="34"/>
  <c r="R136" i="34"/>
  <c r="L136" i="34"/>
  <c r="H136" i="34"/>
  <c r="U135" i="34"/>
  <c r="R135" i="34"/>
  <c r="L135" i="34"/>
  <c r="H135" i="34"/>
  <c r="U134" i="34"/>
  <c r="R134" i="34"/>
  <c r="L134" i="34"/>
  <c r="H134" i="34"/>
  <c r="U133" i="34"/>
  <c r="R133" i="34"/>
  <c r="L133" i="34"/>
  <c r="H133" i="34"/>
  <c r="R132" i="34"/>
  <c r="L132" i="34"/>
  <c r="U131" i="34"/>
  <c r="R131" i="34"/>
  <c r="L131" i="34"/>
  <c r="H131" i="34"/>
  <c r="U130" i="34"/>
  <c r="R130" i="34"/>
  <c r="L130" i="34"/>
  <c r="H130" i="34"/>
  <c r="U129" i="34"/>
  <c r="R129" i="34"/>
  <c r="L129" i="34"/>
  <c r="H129" i="34"/>
  <c r="U128" i="34"/>
  <c r="R128" i="34"/>
  <c r="L128" i="34"/>
  <c r="H128" i="34"/>
  <c r="U127" i="34"/>
  <c r="R127" i="34"/>
  <c r="L127" i="34"/>
  <c r="H127" i="34"/>
  <c r="U126" i="34"/>
  <c r="R126" i="34"/>
  <c r="L126" i="34"/>
  <c r="H126" i="34"/>
  <c r="U125" i="34"/>
  <c r="R125" i="34"/>
  <c r="L125" i="34"/>
  <c r="H125" i="34"/>
  <c r="U124" i="34"/>
  <c r="R124" i="34"/>
  <c r="L124" i="34"/>
  <c r="H124" i="34"/>
  <c r="U123" i="34"/>
  <c r="R123" i="34"/>
  <c r="L123" i="34"/>
  <c r="H123" i="34"/>
  <c r="U122" i="34"/>
  <c r="R122" i="34"/>
  <c r="L122" i="34"/>
  <c r="H122" i="34"/>
  <c r="U121" i="34"/>
  <c r="R121" i="34"/>
  <c r="L121" i="34"/>
  <c r="H121" i="34"/>
  <c r="U120" i="34"/>
  <c r="R120" i="34"/>
  <c r="L120" i="34"/>
  <c r="H120" i="34"/>
  <c r="U119" i="34"/>
  <c r="R119" i="34"/>
  <c r="L119" i="34"/>
  <c r="H119" i="34"/>
  <c r="R118" i="34"/>
  <c r="L118" i="34"/>
  <c r="U117" i="34"/>
  <c r="R117" i="34"/>
  <c r="L117" i="34"/>
  <c r="H117" i="34"/>
  <c r="U116" i="34"/>
  <c r="R116" i="34"/>
  <c r="L116" i="34"/>
  <c r="H116" i="34"/>
  <c r="U115" i="34"/>
  <c r="R115" i="34"/>
  <c r="L115" i="34"/>
  <c r="H115" i="34"/>
  <c r="U114" i="34"/>
  <c r="R114" i="34"/>
  <c r="L114" i="34"/>
  <c r="H114" i="34"/>
  <c r="U113" i="34"/>
  <c r="R113" i="34"/>
  <c r="L113" i="34"/>
  <c r="H113" i="34"/>
  <c r="U112" i="34"/>
  <c r="R112" i="34"/>
  <c r="L112" i="34"/>
  <c r="H112" i="34"/>
  <c r="U111" i="34"/>
  <c r="R111" i="34"/>
  <c r="L111" i="34"/>
  <c r="H111" i="34"/>
  <c r="U110" i="34"/>
  <c r="R110" i="34"/>
  <c r="L110" i="34"/>
  <c r="H110" i="34"/>
  <c r="U109" i="34"/>
  <c r="R109" i="34"/>
  <c r="L109" i="34"/>
  <c r="H109" i="34"/>
  <c r="U108" i="34"/>
  <c r="R108" i="34"/>
  <c r="L108" i="34"/>
  <c r="H108" i="34"/>
  <c r="R107" i="34"/>
  <c r="L107" i="34"/>
  <c r="U106" i="34"/>
  <c r="R106" i="34"/>
  <c r="L106" i="34"/>
  <c r="H106" i="34"/>
  <c r="U105" i="34"/>
  <c r="R105" i="34"/>
  <c r="L105" i="34"/>
  <c r="H105" i="34"/>
  <c r="U104" i="34"/>
  <c r="R104" i="34"/>
  <c r="L104" i="34"/>
  <c r="H104" i="34"/>
  <c r="U103" i="34"/>
  <c r="R103" i="34"/>
  <c r="L103" i="34"/>
  <c r="H103" i="34"/>
  <c r="U102" i="34"/>
  <c r="R102" i="34"/>
  <c r="L102" i="34"/>
  <c r="H102" i="34"/>
  <c r="U101" i="34"/>
  <c r="R101" i="34"/>
  <c r="L101" i="34"/>
  <c r="H101" i="34"/>
  <c r="U100" i="34"/>
  <c r="R100" i="34"/>
  <c r="L100" i="34"/>
  <c r="H100" i="34"/>
  <c r="U99" i="34"/>
  <c r="R99" i="34"/>
  <c r="L99" i="34"/>
  <c r="H99" i="34"/>
  <c r="U98" i="34"/>
  <c r="R98" i="34"/>
  <c r="L98" i="34"/>
  <c r="H98" i="34"/>
  <c r="U97" i="34"/>
  <c r="R97" i="34"/>
  <c r="L97" i="34"/>
  <c r="H97" i="34"/>
  <c r="U96" i="34"/>
  <c r="R96" i="34"/>
  <c r="L96" i="34"/>
  <c r="H96" i="34"/>
  <c r="U95" i="34"/>
  <c r="R95" i="34"/>
  <c r="L95" i="34"/>
  <c r="H95" i="34"/>
  <c r="U94" i="34"/>
  <c r="R94" i="34"/>
  <c r="L94" i="34"/>
  <c r="H94" i="34"/>
  <c r="U93" i="34"/>
  <c r="R93" i="34"/>
  <c r="L93" i="34"/>
  <c r="H93" i="34"/>
  <c r="U92" i="34"/>
  <c r="R92" i="34"/>
  <c r="L92" i="34"/>
  <c r="H92" i="34"/>
  <c r="U91" i="34"/>
  <c r="R91" i="34"/>
  <c r="L91" i="34"/>
  <c r="H91" i="34"/>
  <c r="U90" i="34"/>
  <c r="R90" i="34"/>
  <c r="L90" i="34"/>
  <c r="H90" i="34"/>
  <c r="U89" i="34"/>
  <c r="R89" i="34"/>
  <c r="L89" i="34"/>
  <c r="H89" i="34"/>
  <c r="R88" i="34"/>
  <c r="L88" i="34"/>
  <c r="U87" i="34"/>
  <c r="R87" i="34"/>
  <c r="L87" i="34"/>
  <c r="H87" i="34"/>
  <c r="U86" i="34"/>
  <c r="R86" i="34"/>
  <c r="L86" i="34"/>
  <c r="H86" i="34"/>
  <c r="U85" i="34"/>
  <c r="R85" i="34"/>
  <c r="L85" i="34"/>
  <c r="H85" i="34"/>
  <c r="U84" i="34"/>
  <c r="R84" i="34"/>
  <c r="L84" i="34"/>
  <c r="H84" i="34"/>
  <c r="U83" i="34"/>
  <c r="R83" i="34"/>
  <c r="L83" i="34"/>
  <c r="H83" i="34"/>
  <c r="U82" i="34"/>
  <c r="R82" i="34"/>
  <c r="L82" i="34"/>
  <c r="H82" i="34"/>
  <c r="U81" i="34"/>
  <c r="R81" i="34"/>
  <c r="L81" i="34"/>
  <c r="H81" i="34"/>
  <c r="U80" i="34"/>
  <c r="R80" i="34"/>
  <c r="L80" i="34"/>
  <c r="H80" i="34"/>
  <c r="U79" i="34"/>
  <c r="R79" i="34"/>
  <c r="L79" i="34"/>
  <c r="H79" i="34"/>
  <c r="U78" i="34"/>
  <c r="R78" i="34"/>
  <c r="L78" i="34"/>
  <c r="H78" i="34"/>
  <c r="U77" i="34"/>
  <c r="R77" i="34"/>
  <c r="L77" i="34"/>
  <c r="H77" i="34"/>
  <c r="U76" i="34"/>
  <c r="R76" i="34"/>
  <c r="L76" i="34"/>
  <c r="H76" i="34"/>
  <c r="U75" i="34"/>
  <c r="R75" i="34"/>
  <c r="L75" i="34"/>
  <c r="H75" i="34"/>
  <c r="U74" i="34"/>
  <c r="R74" i="34"/>
  <c r="L74" i="34"/>
  <c r="H74" i="34"/>
  <c r="R73" i="34"/>
  <c r="L73" i="34"/>
  <c r="U72" i="34"/>
  <c r="R72" i="34"/>
  <c r="L72" i="34"/>
  <c r="H72" i="34"/>
  <c r="U71" i="34"/>
  <c r="R71" i="34"/>
  <c r="L71" i="34"/>
  <c r="H71" i="34"/>
  <c r="U70" i="34"/>
  <c r="R70" i="34"/>
  <c r="L70" i="34"/>
  <c r="H70" i="34"/>
  <c r="U69" i="34"/>
  <c r="R69" i="34"/>
  <c r="L69" i="34"/>
  <c r="H69" i="34"/>
  <c r="U68" i="34"/>
  <c r="R68" i="34"/>
  <c r="L68" i="34"/>
  <c r="H68" i="34"/>
  <c r="R67" i="34"/>
  <c r="L67" i="34"/>
  <c r="U66" i="34"/>
  <c r="R66" i="34"/>
  <c r="L66" i="34"/>
  <c r="H66" i="34"/>
  <c r="U65" i="34"/>
  <c r="R65" i="34"/>
  <c r="L65" i="34"/>
  <c r="H65" i="34"/>
  <c r="R64" i="34"/>
  <c r="L64" i="34"/>
  <c r="U63" i="34"/>
  <c r="R63" i="34"/>
  <c r="L63" i="34"/>
  <c r="H63" i="34"/>
  <c r="R62" i="34"/>
  <c r="L62" i="34"/>
  <c r="U61" i="34"/>
  <c r="R61" i="34"/>
  <c r="L61" i="34"/>
  <c r="H61" i="34"/>
  <c r="U60" i="34"/>
  <c r="R60" i="34"/>
  <c r="L60" i="34"/>
  <c r="H60" i="34"/>
  <c r="U59" i="34"/>
  <c r="R59" i="34"/>
  <c r="L59" i="34"/>
  <c r="H59" i="34"/>
  <c r="U58" i="34"/>
  <c r="R58" i="34"/>
  <c r="L58" i="34"/>
  <c r="H58" i="34"/>
  <c r="U57" i="34"/>
  <c r="R57" i="34"/>
  <c r="L57" i="34"/>
  <c r="H57" i="34"/>
  <c r="U56" i="34"/>
  <c r="R56" i="34"/>
  <c r="L56" i="34"/>
  <c r="H56" i="34"/>
  <c r="U55" i="34"/>
  <c r="R55" i="34"/>
  <c r="L55" i="34"/>
  <c r="H55" i="34"/>
  <c r="U54" i="34"/>
  <c r="R54" i="34"/>
  <c r="L54" i="34"/>
  <c r="H54" i="34"/>
  <c r="R53" i="34"/>
  <c r="L53" i="34"/>
  <c r="U52" i="34"/>
  <c r="R52" i="34"/>
  <c r="L52" i="34"/>
  <c r="H52" i="34"/>
  <c r="U51" i="34"/>
  <c r="R51" i="34"/>
  <c r="L51" i="34"/>
  <c r="H51" i="34"/>
  <c r="U50" i="34"/>
  <c r="R50" i="34"/>
  <c r="L50" i="34"/>
  <c r="H50" i="34"/>
  <c r="U49" i="34"/>
  <c r="R49" i="34"/>
  <c r="L49" i="34"/>
  <c r="H49" i="34"/>
  <c r="U48" i="34"/>
  <c r="R48" i="34"/>
  <c r="L48" i="34"/>
  <c r="H48" i="34"/>
  <c r="U47" i="34"/>
  <c r="R47" i="34"/>
  <c r="L47" i="34"/>
  <c r="H47" i="34"/>
  <c r="U46" i="34"/>
  <c r="R46" i="34"/>
  <c r="L46" i="34"/>
  <c r="H46" i="34"/>
  <c r="U45" i="34"/>
  <c r="R45" i="34"/>
  <c r="L45" i="34"/>
  <c r="H45" i="34"/>
  <c r="U44" i="34"/>
  <c r="R44" i="34"/>
  <c r="L44" i="34"/>
  <c r="H44" i="34"/>
  <c r="U43" i="34"/>
  <c r="R43" i="34"/>
  <c r="L43" i="34"/>
  <c r="H43" i="34"/>
  <c r="U42" i="34"/>
  <c r="R42" i="34"/>
  <c r="L42" i="34"/>
  <c r="H42" i="34"/>
  <c r="U41" i="34"/>
  <c r="R41" i="34"/>
  <c r="L41" i="34"/>
  <c r="H41" i="34"/>
  <c r="U40" i="34"/>
  <c r="R40" i="34"/>
  <c r="L40" i="34"/>
  <c r="H40" i="34"/>
  <c r="U39" i="34"/>
  <c r="R39" i="34"/>
  <c r="L39" i="34"/>
  <c r="H39" i="34"/>
  <c r="U38" i="34"/>
  <c r="R38" i="34"/>
  <c r="L38" i="34"/>
  <c r="H38" i="34"/>
  <c r="U37" i="34"/>
  <c r="R37" i="34"/>
  <c r="L37" i="34"/>
  <c r="H37" i="34"/>
  <c r="U36" i="34"/>
  <c r="R36" i="34"/>
  <c r="L36" i="34"/>
  <c r="H36" i="34"/>
  <c r="U35" i="34"/>
  <c r="R35" i="34"/>
  <c r="L35" i="34"/>
  <c r="H35" i="34"/>
  <c r="U34" i="34"/>
  <c r="R34" i="34"/>
  <c r="L34" i="34"/>
  <c r="H34" i="34"/>
  <c r="U33" i="34"/>
  <c r="R33" i="34"/>
  <c r="L33" i="34"/>
  <c r="H33" i="34"/>
  <c r="U32" i="34"/>
  <c r="R32" i="34"/>
  <c r="L32" i="34"/>
  <c r="H32" i="34"/>
  <c r="U31" i="34"/>
  <c r="R31" i="34"/>
  <c r="L31" i="34"/>
  <c r="H31" i="34"/>
  <c r="U30" i="34"/>
  <c r="R30" i="34"/>
  <c r="L30" i="34"/>
  <c r="H30" i="34"/>
  <c r="U29" i="34"/>
  <c r="R29" i="34"/>
  <c r="L29" i="34"/>
  <c r="H29" i="34"/>
  <c r="U28" i="34"/>
  <c r="R28" i="34"/>
  <c r="L28" i="34"/>
  <c r="H28" i="34"/>
  <c r="U27" i="34"/>
  <c r="R27" i="34"/>
  <c r="L27" i="34"/>
  <c r="H27" i="34"/>
  <c r="U26" i="34"/>
  <c r="R26" i="34"/>
  <c r="L26" i="34"/>
  <c r="H26" i="34"/>
  <c r="U25" i="34"/>
  <c r="R25" i="34"/>
  <c r="L25" i="34"/>
  <c r="H25" i="34"/>
  <c r="U24" i="34"/>
  <c r="R24" i="34"/>
  <c r="L24" i="34"/>
  <c r="H24" i="34"/>
  <c r="U23" i="34"/>
  <c r="R23" i="34"/>
  <c r="L23" i="34"/>
  <c r="H23" i="34"/>
  <c r="U22" i="34"/>
  <c r="R22" i="34"/>
  <c r="L22" i="34"/>
  <c r="H22" i="34"/>
  <c r="U21" i="34"/>
  <c r="R21" i="34"/>
  <c r="L21" i="34"/>
  <c r="H21" i="34"/>
  <c r="U20" i="34"/>
  <c r="R20" i="34"/>
  <c r="L20" i="34"/>
  <c r="H20" i="34"/>
  <c r="U19" i="34"/>
  <c r="R19" i="34"/>
  <c r="L19" i="34"/>
  <c r="H19" i="34"/>
  <c r="U18" i="34"/>
  <c r="R18" i="34"/>
  <c r="L18" i="34"/>
  <c r="H18" i="34"/>
  <c r="U17" i="34"/>
  <c r="R17" i="34"/>
  <c r="L17" i="34"/>
  <c r="H17" i="34"/>
  <c r="U16" i="34"/>
  <c r="R16" i="34"/>
  <c r="L16" i="34"/>
  <c r="H16" i="34"/>
  <c r="U15" i="34"/>
  <c r="R15" i="34"/>
  <c r="L15" i="34"/>
  <c r="H15" i="34"/>
  <c r="U14" i="34"/>
  <c r="R14" i="34"/>
  <c r="L14" i="34"/>
  <c r="H14" i="34"/>
  <c r="U13" i="34"/>
  <c r="R13" i="34"/>
  <c r="L13" i="34"/>
  <c r="H13" i="34"/>
  <c r="U12" i="34"/>
  <c r="R12" i="34"/>
  <c r="L12" i="34"/>
  <c r="H12" i="34"/>
  <c r="U11" i="34"/>
  <c r="R11" i="34"/>
  <c r="L11" i="34"/>
  <c r="H11" i="34"/>
  <c r="U10" i="34"/>
  <c r="R10" i="34"/>
  <c r="L10" i="34"/>
  <c r="H10" i="34"/>
  <c r="U9" i="34"/>
  <c r="R9" i="34"/>
  <c r="R200" i="34" s="1"/>
  <c r="L9" i="34"/>
  <c r="X200" i="35" l="1"/>
  <c r="V19" i="34"/>
  <c r="X19" i="34" s="1"/>
  <c r="V37" i="34"/>
  <c r="X37" i="34" s="1"/>
  <c r="V39" i="34"/>
  <c r="X39" i="34" s="1"/>
  <c r="V41" i="34"/>
  <c r="X41" i="34" s="1"/>
  <c r="V43" i="34"/>
  <c r="X43" i="34" s="1"/>
  <c r="V45" i="34"/>
  <c r="X45" i="34" s="1"/>
  <c r="V47" i="34"/>
  <c r="X47" i="34" s="1"/>
  <c r="V49" i="34"/>
  <c r="X49" i="34" s="1"/>
  <c r="V51" i="34"/>
  <c r="X51" i="34" s="1"/>
  <c r="V55" i="34"/>
  <c r="X55" i="34" s="1"/>
  <c r="V57" i="34"/>
  <c r="X57" i="34" s="1"/>
  <c r="V59" i="34"/>
  <c r="X59" i="34" s="1"/>
  <c r="V61" i="34"/>
  <c r="X61" i="34" s="1"/>
  <c r="V63" i="34"/>
  <c r="X63" i="34" s="1"/>
  <c r="V77" i="34"/>
  <c r="X77" i="34" s="1"/>
  <c r="V79" i="34"/>
  <c r="X79" i="34" s="1"/>
  <c r="V82" i="34"/>
  <c r="X82" i="34" s="1"/>
  <c r="V84" i="34"/>
  <c r="X84" i="34" s="1"/>
  <c r="V86" i="34"/>
  <c r="X86" i="34" s="1"/>
  <c r="V90" i="34"/>
  <c r="X90" i="34" s="1"/>
  <c r="V92" i="34"/>
  <c r="X92" i="34" s="1"/>
  <c r="V94" i="34"/>
  <c r="X94" i="34" s="1"/>
  <c r="V96" i="34"/>
  <c r="X96" i="34" s="1"/>
  <c r="V98" i="34"/>
  <c r="X98" i="34" s="1"/>
  <c r="V100" i="34"/>
  <c r="X100" i="34" s="1"/>
  <c r="V102" i="34"/>
  <c r="X102" i="34" s="1"/>
  <c r="V104" i="34"/>
  <c r="X104" i="34" s="1"/>
  <c r="V106" i="34"/>
  <c r="X106" i="34" s="1"/>
  <c r="V108" i="34"/>
  <c r="X108" i="34" s="1"/>
  <c r="V109" i="34"/>
  <c r="X109" i="34" s="1"/>
  <c r="V110" i="34"/>
  <c r="X110" i="34" s="1"/>
  <c r="V112" i="34"/>
  <c r="X112" i="34" s="1"/>
  <c r="V114" i="34"/>
  <c r="X114" i="34" s="1"/>
  <c r="V116" i="34"/>
  <c r="X116" i="34" s="1"/>
  <c r="V120" i="34"/>
  <c r="X120" i="34" s="1"/>
  <c r="V122" i="34"/>
  <c r="X122" i="34" s="1"/>
  <c r="V124" i="34"/>
  <c r="X124" i="34" s="1"/>
  <c r="V126" i="34"/>
  <c r="X126" i="34" s="1"/>
  <c r="V128" i="34"/>
  <c r="X128" i="34" s="1"/>
  <c r="V130" i="34"/>
  <c r="X130" i="34" s="1"/>
  <c r="V134" i="34"/>
  <c r="X134" i="34" s="1"/>
  <c r="V136" i="34"/>
  <c r="X136" i="34" s="1"/>
  <c r="V138" i="34"/>
  <c r="X138" i="34" s="1"/>
  <c r="V140" i="34"/>
  <c r="X140" i="34" s="1"/>
  <c r="V142" i="34"/>
  <c r="X142" i="34" s="1"/>
  <c r="V144" i="34"/>
  <c r="X144" i="34" s="1"/>
  <c r="V150" i="34"/>
  <c r="X150" i="34" s="1"/>
  <c r="V152" i="34"/>
  <c r="X152" i="34" s="1"/>
  <c r="V154" i="34"/>
  <c r="X154" i="34" s="1"/>
  <c r="V156" i="34"/>
  <c r="X156" i="34" s="1"/>
  <c r="V158" i="34"/>
  <c r="X158" i="34" s="1"/>
  <c r="V160" i="34"/>
  <c r="X160" i="34" s="1"/>
  <c r="V162" i="34"/>
  <c r="X162" i="34" s="1"/>
  <c r="V164" i="34"/>
  <c r="X164" i="34" s="1"/>
  <c r="V166" i="34"/>
  <c r="X166" i="34" s="1"/>
  <c r="V168" i="34"/>
  <c r="X168" i="34" s="1"/>
  <c r="V170" i="34"/>
  <c r="X170" i="34" s="1"/>
  <c r="V172" i="34"/>
  <c r="X172" i="34" s="1"/>
  <c r="V174" i="34"/>
  <c r="X174" i="34" s="1"/>
  <c r="V176" i="34"/>
  <c r="X176" i="34" s="1"/>
  <c r="V178" i="34"/>
  <c r="X178" i="34" s="1"/>
  <c r="V180" i="34"/>
  <c r="X180" i="34" s="1"/>
  <c r="V182" i="34"/>
  <c r="X182" i="34" s="1"/>
  <c r="V184" i="34"/>
  <c r="X184" i="34" s="1"/>
  <c r="V186" i="34"/>
  <c r="X186" i="34" s="1"/>
  <c r="V188" i="34"/>
  <c r="X188" i="34" s="1"/>
  <c r="V190" i="34"/>
  <c r="X190" i="34" s="1"/>
  <c r="V192" i="34"/>
  <c r="X192" i="34" s="1"/>
  <c r="V196" i="34"/>
  <c r="X196" i="34" s="1"/>
  <c r="V65" i="34"/>
  <c r="X65" i="34" s="1"/>
  <c r="V69" i="34"/>
  <c r="X69" i="34" s="1"/>
  <c r="V71" i="34"/>
  <c r="X71" i="34" s="1"/>
  <c r="V9" i="34"/>
  <c r="X9" i="34" s="1"/>
  <c r="V11" i="34"/>
  <c r="X11" i="34" s="1"/>
  <c r="V13" i="34"/>
  <c r="X13" i="34" s="1"/>
  <c r="V15" i="34"/>
  <c r="X15" i="34" s="1"/>
  <c r="V17" i="34"/>
  <c r="X17" i="34" s="1"/>
  <c r="V21" i="34"/>
  <c r="X21" i="34" s="1"/>
  <c r="V23" i="34"/>
  <c r="X23" i="34" s="1"/>
  <c r="V27" i="34"/>
  <c r="X27" i="34" s="1"/>
  <c r="V29" i="34"/>
  <c r="X29" i="34" s="1"/>
  <c r="V31" i="34"/>
  <c r="X31" i="34" s="1"/>
  <c r="V33" i="34"/>
  <c r="X33" i="34" s="1"/>
  <c r="V35" i="34"/>
  <c r="X35" i="34" s="1"/>
  <c r="V80" i="34"/>
  <c r="X80" i="34" s="1"/>
  <c r="V75" i="34"/>
  <c r="X75" i="34" s="1"/>
  <c r="V146" i="34"/>
  <c r="X146" i="34" s="1"/>
  <c r="V148" i="34"/>
  <c r="X148" i="34" s="1"/>
  <c r="V10" i="34"/>
  <c r="X10" i="34" s="1"/>
  <c r="V12" i="34"/>
  <c r="X12" i="34" s="1"/>
  <c r="V14" i="34"/>
  <c r="X14" i="34" s="1"/>
  <c r="V16" i="34"/>
  <c r="X16" i="34" s="1"/>
  <c r="V18" i="34"/>
  <c r="X18" i="34" s="1"/>
  <c r="V20" i="34"/>
  <c r="X20" i="34" s="1"/>
  <c r="V22" i="34"/>
  <c r="X22" i="34" s="1"/>
  <c r="X24" i="34"/>
  <c r="V26" i="34"/>
  <c r="X26" i="34" s="1"/>
  <c r="V28" i="34"/>
  <c r="X28" i="34" s="1"/>
  <c r="V30" i="34"/>
  <c r="X30" i="34" s="1"/>
  <c r="V32" i="34"/>
  <c r="X32" i="34" s="1"/>
  <c r="V34" i="34"/>
  <c r="X34" i="34" s="1"/>
  <c r="V36" i="34"/>
  <c r="X36" i="34" s="1"/>
  <c r="V38" i="34"/>
  <c r="X38" i="34" s="1"/>
  <c r="V40" i="34"/>
  <c r="X40" i="34" s="1"/>
  <c r="V42" i="34"/>
  <c r="X42" i="34" s="1"/>
  <c r="V44" i="34"/>
  <c r="X44" i="34" s="1"/>
  <c r="V46" i="34"/>
  <c r="X46" i="34" s="1"/>
  <c r="V48" i="34"/>
  <c r="X48" i="34" s="1"/>
  <c r="V50" i="34"/>
  <c r="X50" i="34" s="1"/>
  <c r="V52" i="34"/>
  <c r="X52" i="34" s="1"/>
  <c r="V54" i="34"/>
  <c r="X54" i="34" s="1"/>
  <c r="V56" i="34"/>
  <c r="X56" i="34" s="1"/>
  <c r="V58" i="34"/>
  <c r="X58" i="34" s="1"/>
  <c r="V60" i="34"/>
  <c r="X60" i="34" s="1"/>
  <c r="V66" i="34"/>
  <c r="X66" i="34" s="1"/>
  <c r="V68" i="34"/>
  <c r="X68" i="34" s="1"/>
  <c r="V70" i="34"/>
  <c r="X70" i="34" s="1"/>
  <c r="V72" i="34"/>
  <c r="X72" i="34" s="1"/>
  <c r="V74" i="34"/>
  <c r="X74" i="34" s="1"/>
  <c r="V76" i="34"/>
  <c r="X76" i="34" s="1"/>
  <c r="V78" i="34"/>
  <c r="X78" i="34" s="1"/>
  <c r="V81" i="34"/>
  <c r="X81" i="34" s="1"/>
  <c r="V83" i="34"/>
  <c r="X83" i="34" s="1"/>
  <c r="V85" i="34"/>
  <c r="X85" i="34" s="1"/>
  <c r="V87" i="34"/>
  <c r="X87" i="34" s="1"/>
  <c r="V89" i="34"/>
  <c r="X89" i="34" s="1"/>
  <c r="V91" i="34"/>
  <c r="X91" i="34" s="1"/>
  <c r="V93" i="34"/>
  <c r="X93" i="34" s="1"/>
  <c r="V95" i="34"/>
  <c r="X95" i="34" s="1"/>
  <c r="V97" i="34"/>
  <c r="X97" i="34" s="1"/>
  <c r="V99" i="34"/>
  <c r="X99" i="34" s="1"/>
  <c r="V101" i="34"/>
  <c r="X101" i="34" s="1"/>
  <c r="V103" i="34"/>
  <c r="X103" i="34" s="1"/>
  <c r="V105" i="34"/>
  <c r="X105" i="34" s="1"/>
  <c r="V113" i="34"/>
  <c r="X113" i="34" s="1"/>
  <c r="V115" i="34"/>
  <c r="X115" i="34" s="1"/>
  <c r="V117" i="34"/>
  <c r="X117" i="34" s="1"/>
  <c r="V119" i="34"/>
  <c r="X119" i="34" s="1"/>
  <c r="V121" i="34"/>
  <c r="X121" i="34" s="1"/>
  <c r="V123" i="34"/>
  <c r="X123" i="34" s="1"/>
  <c r="V125" i="34"/>
  <c r="X125" i="34" s="1"/>
  <c r="V127" i="34"/>
  <c r="X127" i="34" s="1"/>
  <c r="V129" i="34"/>
  <c r="X129" i="34" s="1"/>
  <c r="V131" i="34"/>
  <c r="X131" i="34" s="1"/>
  <c r="V133" i="34"/>
  <c r="X133" i="34" s="1"/>
  <c r="V135" i="34"/>
  <c r="X135" i="34" s="1"/>
  <c r="V137" i="34"/>
  <c r="X137" i="34" s="1"/>
  <c r="V139" i="34"/>
  <c r="X139" i="34" s="1"/>
  <c r="V143" i="34"/>
  <c r="X143" i="34" s="1"/>
  <c r="V145" i="34"/>
  <c r="X145" i="34" s="1"/>
  <c r="V147" i="34"/>
  <c r="X147" i="34" s="1"/>
  <c r="V149" i="34"/>
  <c r="X149" i="34" s="1"/>
  <c r="V151" i="34"/>
  <c r="X151" i="34" s="1"/>
  <c r="V153" i="34"/>
  <c r="X153" i="34" s="1"/>
  <c r="V155" i="34"/>
  <c r="X155" i="34" s="1"/>
  <c r="V159" i="34"/>
  <c r="X159" i="34" s="1"/>
  <c r="V161" i="34"/>
  <c r="X161" i="34" s="1"/>
  <c r="V163" i="34"/>
  <c r="X163" i="34" s="1"/>
  <c r="V165" i="34"/>
  <c r="X165" i="34" s="1"/>
  <c r="V167" i="34"/>
  <c r="X167" i="34" s="1"/>
  <c r="V169" i="34"/>
  <c r="X169" i="34" s="1"/>
  <c r="V171" i="34"/>
  <c r="X171" i="34" s="1"/>
  <c r="V173" i="34"/>
  <c r="X173" i="34" s="1"/>
  <c r="V175" i="34"/>
  <c r="X175" i="34" s="1"/>
  <c r="V177" i="34"/>
  <c r="X177" i="34" s="1"/>
  <c r="V179" i="34"/>
  <c r="X179" i="34" s="1"/>
  <c r="V181" i="34"/>
  <c r="X181" i="34" s="1"/>
  <c r="V183" i="34"/>
  <c r="X183" i="34" s="1"/>
  <c r="V185" i="34"/>
  <c r="X185" i="34" s="1"/>
  <c r="V187" i="34"/>
  <c r="X187" i="34" s="1"/>
  <c r="V189" i="34"/>
  <c r="X189" i="34" s="1"/>
  <c r="V191" i="34"/>
  <c r="X191" i="34" s="1"/>
  <c r="V193" i="34"/>
  <c r="X193" i="34" s="1"/>
  <c r="V195" i="34"/>
  <c r="X195" i="34" s="1"/>
  <c r="V197" i="34"/>
  <c r="X197" i="34" s="1"/>
  <c r="D200" i="34"/>
  <c r="V111" i="34"/>
  <c r="X111" i="34" s="1"/>
  <c r="E125" i="32"/>
  <c r="D10" i="33"/>
  <c r="D11" i="33"/>
  <c r="D12" i="33"/>
  <c r="D13" i="33"/>
  <c r="D14" i="33"/>
  <c r="D15" i="33"/>
  <c r="D16" i="33"/>
  <c r="D17" i="33"/>
  <c r="D18" i="33"/>
  <c r="D19" i="33"/>
  <c r="D20" i="33"/>
  <c r="D21" i="33"/>
  <c r="D22" i="33"/>
  <c r="D23" i="33"/>
  <c r="D24" i="33"/>
  <c r="D25" i="33"/>
  <c r="D26" i="33"/>
  <c r="D27" i="33"/>
  <c r="D28" i="33"/>
  <c r="D29" i="33"/>
  <c r="D30" i="33"/>
  <c r="D31" i="33"/>
  <c r="D32" i="33"/>
  <c r="D33" i="33"/>
  <c r="D34" i="33"/>
  <c r="D35" i="33"/>
  <c r="D36" i="33"/>
  <c r="D37" i="33"/>
  <c r="D38" i="33"/>
  <c r="D39" i="33"/>
  <c r="D40" i="33"/>
  <c r="D41" i="33"/>
  <c r="D42" i="33"/>
  <c r="D43" i="33"/>
  <c r="D44" i="33"/>
  <c r="D45" i="33"/>
  <c r="D46" i="33"/>
  <c r="D47" i="33"/>
  <c r="D48" i="33"/>
  <c r="D49" i="33"/>
  <c r="D50" i="33"/>
  <c r="D51" i="33"/>
  <c r="D52" i="33"/>
  <c r="D53" i="33"/>
  <c r="D54" i="33"/>
  <c r="D55" i="33"/>
  <c r="D56" i="33"/>
  <c r="D57" i="33"/>
  <c r="D58" i="33"/>
  <c r="D59" i="33"/>
  <c r="D60" i="33"/>
  <c r="D61" i="33"/>
  <c r="D62" i="33"/>
  <c r="D63" i="33"/>
  <c r="D64" i="33"/>
  <c r="D65" i="33"/>
  <c r="D66" i="33"/>
  <c r="D67" i="33"/>
  <c r="D68" i="33"/>
  <c r="D69" i="33"/>
  <c r="D70" i="33"/>
  <c r="D71" i="33"/>
  <c r="D72" i="33"/>
  <c r="D73" i="33"/>
  <c r="D74" i="33"/>
  <c r="D75" i="33"/>
  <c r="D76" i="33"/>
  <c r="D77" i="33"/>
  <c r="D78" i="33"/>
  <c r="D79" i="33"/>
  <c r="D81" i="33"/>
  <c r="D82" i="33"/>
  <c r="D83" i="33"/>
  <c r="D84" i="33"/>
  <c r="D85" i="33"/>
  <c r="D86" i="33"/>
  <c r="D87" i="33"/>
  <c r="D88" i="33"/>
  <c r="D89" i="33"/>
  <c r="D90" i="33"/>
  <c r="D91" i="33"/>
  <c r="D92" i="33"/>
  <c r="D93" i="33"/>
  <c r="D94" i="33"/>
  <c r="D95" i="33"/>
  <c r="D96" i="33"/>
  <c r="D97" i="33"/>
  <c r="D98" i="33"/>
  <c r="D99" i="33"/>
  <c r="D100" i="33"/>
  <c r="D101" i="33"/>
  <c r="D102" i="33"/>
  <c r="D103" i="33"/>
  <c r="D104" i="33"/>
  <c r="D105" i="33"/>
  <c r="D106" i="33"/>
  <c r="D107" i="33"/>
  <c r="D108" i="33"/>
  <c r="D109" i="33"/>
  <c r="D110" i="33"/>
  <c r="D111" i="33"/>
  <c r="D112" i="33"/>
  <c r="D113" i="33"/>
  <c r="D114" i="33"/>
  <c r="D115" i="33"/>
  <c r="D116" i="33"/>
  <c r="D117" i="33"/>
  <c r="D118" i="33"/>
  <c r="D119" i="33"/>
  <c r="D120" i="33"/>
  <c r="D121" i="33"/>
  <c r="D122" i="33"/>
  <c r="D123" i="33"/>
  <c r="D124" i="33"/>
  <c r="D125" i="33"/>
  <c r="D126" i="33"/>
  <c r="D127" i="33"/>
  <c r="D128" i="33"/>
  <c r="D129" i="33"/>
  <c r="D130" i="33"/>
  <c r="D131" i="33"/>
  <c r="D132" i="33"/>
  <c r="D133" i="33"/>
  <c r="D134" i="33"/>
  <c r="D135" i="33"/>
  <c r="D136" i="33"/>
  <c r="D137" i="33"/>
  <c r="D138" i="33"/>
  <c r="D139" i="33"/>
  <c r="D140" i="33"/>
  <c r="D141" i="33"/>
  <c r="D142" i="33"/>
  <c r="D143" i="33"/>
  <c r="D144" i="33"/>
  <c r="D145" i="33"/>
  <c r="D146" i="33"/>
  <c r="D147" i="33"/>
  <c r="D148" i="33"/>
  <c r="D149" i="33"/>
  <c r="D150" i="33"/>
  <c r="D151" i="33"/>
  <c r="D152" i="33"/>
  <c r="D153" i="33"/>
  <c r="D154" i="33"/>
  <c r="D155" i="33"/>
  <c r="D156" i="33"/>
  <c r="D157" i="33"/>
  <c r="D158" i="33"/>
  <c r="D159" i="33"/>
  <c r="D160" i="33"/>
  <c r="D161" i="33"/>
  <c r="D162" i="33"/>
  <c r="D163" i="33"/>
  <c r="D164" i="33"/>
  <c r="D165" i="33"/>
  <c r="D166" i="33"/>
  <c r="D167" i="33"/>
  <c r="D168" i="33"/>
  <c r="D169" i="33"/>
  <c r="D170" i="33"/>
  <c r="D171" i="33"/>
  <c r="D172" i="33"/>
  <c r="D173" i="33"/>
  <c r="D174" i="33"/>
  <c r="D175" i="33"/>
  <c r="D176" i="33"/>
  <c r="D177" i="33"/>
  <c r="D178" i="33"/>
  <c r="D179" i="33"/>
  <c r="D180" i="33"/>
  <c r="D181" i="33"/>
  <c r="D182" i="33"/>
  <c r="D183" i="33"/>
  <c r="D184" i="33"/>
  <c r="D185" i="33"/>
  <c r="D186" i="33"/>
  <c r="D187" i="33"/>
  <c r="D188" i="33"/>
  <c r="D189" i="33"/>
  <c r="D190" i="33"/>
  <c r="D191" i="33"/>
  <c r="D192" i="33"/>
  <c r="D193" i="33"/>
  <c r="D194" i="33"/>
  <c r="D195" i="33"/>
  <c r="D196" i="33"/>
  <c r="D197" i="33"/>
  <c r="D9" i="33"/>
  <c r="W200" i="33"/>
  <c r="S200" i="33"/>
  <c r="Q200" i="33"/>
  <c r="J200" i="33"/>
  <c r="I200" i="33"/>
  <c r="R198" i="33"/>
  <c r="L198" i="33"/>
  <c r="U197" i="33"/>
  <c r="R197" i="33"/>
  <c r="L197" i="33"/>
  <c r="H197" i="33"/>
  <c r="U196" i="33"/>
  <c r="R196" i="33"/>
  <c r="L196" i="33"/>
  <c r="H196" i="33"/>
  <c r="U195" i="33"/>
  <c r="R195" i="33"/>
  <c r="L195" i="33"/>
  <c r="H195" i="33"/>
  <c r="U194" i="33"/>
  <c r="R194" i="33"/>
  <c r="L194" i="33"/>
  <c r="H194" i="33"/>
  <c r="U193" i="33"/>
  <c r="R193" i="33"/>
  <c r="L193" i="33"/>
  <c r="H193" i="33"/>
  <c r="U192" i="33"/>
  <c r="R192" i="33"/>
  <c r="L192" i="33"/>
  <c r="H192" i="33"/>
  <c r="U191" i="33"/>
  <c r="R191" i="33"/>
  <c r="L191" i="33"/>
  <c r="H191" i="33"/>
  <c r="V191" i="33"/>
  <c r="X191" i="33" s="1"/>
  <c r="U190" i="33"/>
  <c r="R190" i="33"/>
  <c r="L190" i="33"/>
  <c r="H190" i="33"/>
  <c r="U189" i="33"/>
  <c r="R189" i="33"/>
  <c r="L189" i="33"/>
  <c r="H189" i="33"/>
  <c r="U188" i="33"/>
  <c r="R188" i="33"/>
  <c r="L188" i="33"/>
  <c r="H188" i="33"/>
  <c r="V188" i="33" s="1"/>
  <c r="X188" i="33" s="1"/>
  <c r="U187" i="33"/>
  <c r="R187" i="33"/>
  <c r="V187" i="33" s="1"/>
  <c r="X187" i="33" s="1"/>
  <c r="L187" i="33"/>
  <c r="H187" i="33"/>
  <c r="U186" i="33"/>
  <c r="R186" i="33"/>
  <c r="L186" i="33"/>
  <c r="H186" i="33"/>
  <c r="U185" i="33"/>
  <c r="R185" i="33"/>
  <c r="L185" i="33"/>
  <c r="H185" i="33"/>
  <c r="U184" i="33"/>
  <c r="R184" i="33"/>
  <c r="L184" i="33"/>
  <c r="H184" i="33"/>
  <c r="U183" i="33"/>
  <c r="R183" i="33"/>
  <c r="L183" i="33"/>
  <c r="H183" i="33"/>
  <c r="V183" i="33"/>
  <c r="X183" i="33" s="1"/>
  <c r="U182" i="33"/>
  <c r="R182" i="33"/>
  <c r="L182" i="33"/>
  <c r="H182" i="33"/>
  <c r="U181" i="33"/>
  <c r="R181" i="33"/>
  <c r="L181" i="33"/>
  <c r="H181" i="33"/>
  <c r="U180" i="33"/>
  <c r="R180" i="33"/>
  <c r="L180" i="33"/>
  <c r="H180" i="33"/>
  <c r="U179" i="33"/>
  <c r="R179" i="33"/>
  <c r="L179" i="33"/>
  <c r="H179" i="33"/>
  <c r="U178" i="33"/>
  <c r="R178" i="33"/>
  <c r="L178" i="33"/>
  <c r="H178" i="33"/>
  <c r="U177" i="33"/>
  <c r="R177" i="33"/>
  <c r="L177" i="33"/>
  <c r="H177" i="33"/>
  <c r="V177" i="33"/>
  <c r="X177" i="33" s="1"/>
  <c r="U176" i="33"/>
  <c r="R176" i="33"/>
  <c r="L176" i="33"/>
  <c r="H176" i="33"/>
  <c r="U175" i="33"/>
  <c r="R175" i="33"/>
  <c r="L175" i="33"/>
  <c r="H175" i="33"/>
  <c r="U174" i="33"/>
  <c r="R174" i="33"/>
  <c r="L174" i="33"/>
  <c r="H174" i="33"/>
  <c r="U173" i="33"/>
  <c r="R173" i="33"/>
  <c r="L173" i="33"/>
  <c r="H173" i="33"/>
  <c r="V173" i="33"/>
  <c r="X173" i="33" s="1"/>
  <c r="U172" i="33"/>
  <c r="R172" i="33"/>
  <c r="L172" i="33"/>
  <c r="H172" i="33"/>
  <c r="U171" i="33"/>
  <c r="R171" i="33"/>
  <c r="L171" i="33"/>
  <c r="H171" i="33"/>
  <c r="U170" i="33"/>
  <c r="R170" i="33"/>
  <c r="L170" i="33"/>
  <c r="H170" i="33"/>
  <c r="U169" i="33"/>
  <c r="R169" i="33"/>
  <c r="L169" i="33"/>
  <c r="H169" i="33"/>
  <c r="V169" i="33"/>
  <c r="X169" i="33" s="1"/>
  <c r="U168" i="33"/>
  <c r="R168" i="33"/>
  <c r="L168" i="33"/>
  <c r="H168" i="33"/>
  <c r="U167" i="33"/>
  <c r="R167" i="33"/>
  <c r="L167" i="33"/>
  <c r="H167" i="33"/>
  <c r="U166" i="33"/>
  <c r="R166" i="33"/>
  <c r="L166" i="33"/>
  <c r="H166" i="33"/>
  <c r="U165" i="33"/>
  <c r="R165" i="33"/>
  <c r="L165" i="33"/>
  <c r="H165" i="33"/>
  <c r="U164" i="33"/>
  <c r="R164" i="33"/>
  <c r="L164" i="33"/>
  <c r="H164" i="33"/>
  <c r="U163" i="33"/>
  <c r="R163" i="33"/>
  <c r="L163" i="33"/>
  <c r="H163" i="33"/>
  <c r="U162" i="33"/>
  <c r="R162" i="33"/>
  <c r="L162" i="33"/>
  <c r="H162" i="33"/>
  <c r="U161" i="33"/>
  <c r="R161" i="33"/>
  <c r="L161" i="33"/>
  <c r="H161" i="33"/>
  <c r="V161" i="33"/>
  <c r="X161" i="33" s="1"/>
  <c r="U160" i="33"/>
  <c r="R160" i="33"/>
  <c r="L160" i="33"/>
  <c r="H160" i="33"/>
  <c r="U159" i="33"/>
  <c r="R159" i="33"/>
  <c r="L159" i="33"/>
  <c r="H159" i="33"/>
  <c r="U158" i="33"/>
  <c r="R158" i="33"/>
  <c r="L158" i="33"/>
  <c r="H158" i="33"/>
  <c r="R157" i="33"/>
  <c r="L157" i="33"/>
  <c r="U156" i="33"/>
  <c r="R156" i="33"/>
  <c r="L156" i="33"/>
  <c r="H156" i="33"/>
  <c r="V156" i="33"/>
  <c r="X156" i="33" s="1"/>
  <c r="U155" i="33"/>
  <c r="R155" i="33"/>
  <c r="L155" i="33"/>
  <c r="H155" i="33"/>
  <c r="U154" i="33"/>
  <c r="R154" i="33"/>
  <c r="L154" i="33"/>
  <c r="H154" i="33"/>
  <c r="U153" i="33"/>
  <c r="R153" i="33"/>
  <c r="L153" i="33"/>
  <c r="H153" i="33"/>
  <c r="U152" i="33"/>
  <c r="R152" i="33"/>
  <c r="L152" i="33"/>
  <c r="H152" i="33"/>
  <c r="V152" i="33"/>
  <c r="X152" i="33" s="1"/>
  <c r="U151" i="33"/>
  <c r="R151" i="33"/>
  <c r="L151" i="33"/>
  <c r="H151" i="33"/>
  <c r="V151" i="33" s="1"/>
  <c r="X151" i="33" s="1"/>
  <c r="U150" i="33"/>
  <c r="R150" i="33"/>
  <c r="V150" i="33" s="1"/>
  <c r="X150" i="33" s="1"/>
  <c r="L150" i="33"/>
  <c r="H150" i="33"/>
  <c r="U149" i="33"/>
  <c r="R149" i="33"/>
  <c r="L149" i="33"/>
  <c r="H149" i="33"/>
  <c r="U148" i="33"/>
  <c r="R148" i="33"/>
  <c r="L148" i="33"/>
  <c r="H148" i="33"/>
  <c r="V148" i="33"/>
  <c r="X148" i="33" s="1"/>
  <c r="U147" i="33"/>
  <c r="R147" i="33"/>
  <c r="L147" i="33"/>
  <c r="H147" i="33"/>
  <c r="U146" i="33"/>
  <c r="R146" i="33"/>
  <c r="L146" i="33"/>
  <c r="H146" i="33"/>
  <c r="U145" i="33"/>
  <c r="R145" i="33"/>
  <c r="L145" i="33"/>
  <c r="H145" i="33"/>
  <c r="U144" i="33"/>
  <c r="R144" i="33"/>
  <c r="L144" i="33"/>
  <c r="H144" i="33"/>
  <c r="V144" i="33"/>
  <c r="X144" i="33" s="1"/>
  <c r="U143" i="33"/>
  <c r="R143" i="33"/>
  <c r="L143" i="33"/>
  <c r="H143" i="33"/>
  <c r="V143" i="33" s="1"/>
  <c r="X143" i="33" s="1"/>
  <c r="U142" i="33"/>
  <c r="R142" i="33"/>
  <c r="V142" i="33" s="1"/>
  <c r="X142" i="33" s="1"/>
  <c r="L142" i="33"/>
  <c r="H142" i="33"/>
  <c r="R141" i="33"/>
  <c r="L141" i="33"/>
  <c r="U140" i="33"/>
  <c r="R140" i="33"/>
  <c r="L140" i="33"/>
  <c r="H140" i="33"/>
  <c r="U139" i="33"/>
  <c r="R139" i="33"/>
  <c r="L139" i="33"/>
  <c r="H139" i="33"/>
  <c r="V139" i="33" s="1"/>
  <c r="X139" i="33" s="1"/>
  <c r="U138" i="33"/>
  <c r="R138" i="33"/>
  <c r="L138" i="33"/>
  <c r="H138" i="33"/>
  <c r="U137" i="33"/>
  <c r="R137" i="33"/>
  <c r="L137" i="33"/>
  <c r="H137" i="33"/>
  <c r="U136" i="33"/>
  <c r="R136" i="33"/>
  <c r="L136" i="33"/>
  <c r="H136" i="33"/>
  <c r="U135" i="33"/>
  <c r="R135" i="33"/>
  <c r="L135" i="33"/>
  <c r="H135" i="33"/>
  <c r="V135" i="33" s="1"/>
  <c r="X135" i="33" s="1"/>
  <c r="U134" i="33"/>
  <c r="R134" i="33"/>
  <c r="L134" i="33"/>
  <c r="H134" i="33"/>
  <c r="U133" i="33"/>
  <c r="R133" i="33"/>
  <c r="V133" i="33" s="1"/>
  <c r="X133" i="33" s="1"/>
  <c r="L133" i="33"/>
  <c r="H133" i="33"/>
  <c r="R132" i="33"/>
  <c r="L132" i="33"/>
  <c r="U131" i="33"/>
  <c r="R131" i="33"/>
  <c r="L131" i="33"/>
  <c r="H131" i="33"/>
  <c r="U130" i="33"/>
  <c r="R130" i="33"/>
  <c r="L130" i="33"/>
  <c r="H130" i="33"/>
  <c r="V130" i="33" s="1"/>
  <c r="X130" i="33" s="1"/>
  <c r="U129" i="33"/>
  <c r="R129" i="33"/>
  <c r="L129" i="33"/>
  <c r="H129" i="33"/>
  <c r="U128" i="33"/>
  <c r="R128" i="33"/>
  <c r="L128" i="33"/>
  <c r="H128" i="33"/>
  <c r="U127" i="33"/>
  <c r="R127" i="33"/>
  <c r="L127" i="33"/>
  <c r="H127" i="33"/>
  <c r="U126" i="33"/>
  <c r="R126" i="33"/>
  <c r="L126" i="33"/>
  <c r="H126" i="33"/>
  <c r="V126" i="33"/>
  <c r="X126" i="33" s="1"/>
  <c r="U125" i="33"/>
  <c r="R125" i="33"/>
  <c r="L125" i="33"/>
  <c r="H125" i="33"/>
  <c r="U124" i="33"/>
  <c r="R124" i="33"/>
  <c r="L124" i="33"/>
  <c r="H124" i="33"/>
  <c r="V124" i="33" s="1"/>
  <c r="X124" i="33" s="1"/>
  <c r="U123" i="33"/>
  <c r="R123" i="33"/>
  <c r="V123" i="33" s="1"/>
  <c r="X123" i="33" s="1"/>
  <c r="L123" i="33"/>
  <c r="H123" i="33"/>
  <c r="U122" i="33"/>
  <c r="R122" i="33"/>
  <c r="L122" i="33"/>
  <c r="H122" i="33"/>
  <c r="U121" i="33"/>
  <c r="R121" i="33"/>
  <c r="L121" i="33"/>
  <c r="H121" i="33"/>
  <c r="V121" i="33"/>
  <c r="X121" i="33" s="1"/>
  <c r="U120" i="33"/>
  <c r="R120" i="33"/>
  <c r="L120" i="33"/>
  <c r="H120" i="33"/>
  <c r="U119" i="33"/>
  <c r="R119" i="33"/>
  <c r="L119" i="33"/>
  <c r="H119" i="33"/>
  <c r="R118" i="33"/>
  <c r="L118" i="33"/>
  <c r="U117" i="33"/>
  <c r="R117" i="33"/>
  <c r="L117" i="33"/>
  <c r="H117" i="33"/>
  <c r="U116" i="33"/>
  <c r="R116" i="33"/>
  <c r="L116" i="33"/>
  <c r="H116" i="33"/>
  <c r="V116" i="33"/>
  <c r="X116" i="33" s="1"/>
  <c r="U115" i="33"/>
  <c r="R115" i="33"/>
  <c r="L115" i="33"/>
  <c r="H115" i="33"/>
  <c r="V115" i="33" s="1"/>
  <c r="X115" i="33" s="1"/>
  <c r="U114" i="33"/>
  <c r="R114" i="33"/>
  <c r="V114" i="33" s="1"/>
  <c r="X114" i="33" s="1"/>
  <c r="L114" i="33"/>
  <c r="H114" i="33"/>
  <c r="U113" i="33"/>
  <c r="R113" i="33"/>
  <c r="L113" i="33"/>
  <c r="H113" i="33"/>
  <c r="U112" i="33"/>
  <c r="R112" i="33"/>
  <c r="L112" i="33"/>
  <c r="H112" i="33"/>
  <c r="V112" i="33"/>
  <c r="X112" i="33" s="1"/>
  <c r="U111" i="33"/>
  <c r="R111" i="33"/>
  <c r="L111" i="33"/>
  <c r="H111" i="33"/>
  <c r="U110" i="33"/>
  <c r="R110" i="33"/>
  <c r="L110" i="33"/>
  <c r="H110" i="33"/>
  <c r="U109" i="33"/>
  <c r="R109" i="33"/>
  <c r="L109" i="33"/>
  <c r="H109" i="33"/>
  <c r="U108" i="33"/>
  <c r="R108" i="33"/>
  <c r="L108" i="33"/>
  <c r="H108" i="33"/>
  <c r="R107" i="33"/>
  <c r="L107" i="33"/>
  <c r="U106" i="33"/>
  <c r="R106" i="33"/>
  <c r="L106" i="33"/>
  <c r="H106" i="33"/>
  <c r="U105" i="33"/>
  <c r="R105" i="33"/>
  <c r="L105" i="33"/>
  <c r="H105" i="33"/>
  <c r="U104" i="33"/>
  <c r="R104" i="33"/>
  <c r="L104" i="33"/>
  <c r="H104" i="33"/>
  <c r="U103" i="33"/>
  <c r="R103" i="33"/>
  <c r="L103" i="33"/>
  <c r="H103" i="33"/>
  <c r="V103" i="33" s="1"/>
  <c r="X103" i="33" s="1"/>
  <c r="U102" i="33"/>
  <c r="R102" i="33"/>
  <c r="L102" i="33"/>
  <c r="H102" i="33"/>
  <c r="V102" i="33" s="1"/>
  <c r="X102" i="33" s="1"/>
  <c r="U101" i="33"/>
  <c r="R101" i="33"/>
  <c r="L101" i="33"/>
  <c r="H101" i="33"/>
  <c r="V101" i="33" s="1"/>
  <c r="X101" i="33" s="1"/>
  <c r="U100" i="33"/>
  <c r="R100" i="33"/>
  <c r="L100" i="33"/>
  <c r="H100" i="33"/>
  <c r="V100" i="33" s="1"/>
  <c r="X100" i="33" s="1"/>
  <c r="U99" i="33"/>
  <c r="R99" i="33"/>
  <c r="V99" i="33" s="1"/>
  <c r="X99" i="33" s="1"/>
  <c r="L99" i="33"/>
  <c r="H99" i="33"/>
  <c r="U98" i="33"/>
  <c r="R98" i="33"/>
  <c r="L98" i="33"/>
  <c r="H98" i="33"/>
  <c r="U97" i="33"/>
  <c r="R97" i="33"/>
  <c r="L97" i="33"/>
  <c r="H97" i="33"/>
  <c r="U96" i="33"/>
  <c r="R96" i="33"/>
  <c r="L96" i="33"/>
  <c r="H96" i="33"/>
  <c r="U95" i="33"/>
  <c r="R95" i="33"/>
  <c r="L95" i="33"/>
  <c r="H95" i="33"/>
  <c r="V95" i="33" s="1"/>
  <c r="X95" i="33" s="1"/>
  <c r="U94" i="33"/>
  <c r="R94" i="33"/>
  <c r="L94" i="33"/>
  <c r="H94" i="33"/>
  <c r="U93" i="33"/>
  <c r="R93" i="33"/>
  <c r="L93" i="33"/>
  <c r="H93" i="33"/>
  <c r="U92" i="33"/>
  <c r="R92" i="33"/>
  <c r="L92" i="33"/>
  <c r="H92" i="33"/>
  <c r="U91" i="33"/>
  <c r="R91" i="33"/>
  <c r="L91" i="33"/>
  <c r="H91" i="33"/>
  <c r="U90" i="33"/>
  <c r="R90" i="33"/>
  <c r="L90" i="33"/>
  <c r="H90" i="33"/>
  <c r="U89" i="33"/>
  <c r="R89" i="33"/>
  <c r="L89" i="33"/>
  <c r="H89" i="33"/>
  <c r="R88" i="33"/>
  <c r="L88" i="33"/>
  <c r="U87" i="33"/>
  <c r="R87" i="33"/>
  <c r="L87" i="33"/>
  <c r="H87" i="33"/>
  <c r="V87" i="33" s="1"/>
  <c r="X87" i="33" s="1"/>
  <c r="U86" i="33"/>
  <c r="R86" i="33"/>
  <c r="L86" i="33"/>
  <c r="H86" i="33"/>
  <c r="U85" i="33"/>
  <c r="R85" i="33"/>
  <c r="L85" i="33"/>
  <c r="H85" i="33"/>
  <c r="U84" i="33"/>
  <c r="R84" i="33"/>
  <c r="L84" i="33"/>
  <c r="H84" i="33"/>
  <c r="V84" i="33" s="1"/>
  <c r="X84" i="33" s="1"/>
  <c r="U83" i="33"/>
  <c r="R83" i="33"/>
  <c r="V83" i="33" s="1"/>
  <c r="X83" i="33" s="1"/>
  <c r="L83" i="33"/>
  <c r="H83" i="33"/>
  <c r="U82" i="33"/>
  <c r="R82" i="33"/>
  <c r="L82" i="33"/>
  <c r="H82" i="33"/>
  <c r="U81" i="33"/>
  <c r="R81" i="33"/>
  <c r="L81" i="33"/>
  <c r="H81" i="33"/>
  <c r="U80" i="33"/>
  <c r="R80" i="33"/>
  <c r="L80" i="33"/>
  <c r="H80" i="33"/>
  <c r="U79" i="33"/>
  <c r="R79" i="33"/>
  <c r="L79" i="33"/>
  <c r="H79" i="33"/>
  <c r="V79" i="33"/>
  <c r="X79" i="33" s="1"/>
  <c r="U78" i="33"/>
  <c r="R78" i="33"/>
  <c r="L78" i="33"/>
  <c r="H78" i="33"/>
  <c r="U77" i="33"/>
  <c r="R77" i="33"/>
  <c r="L77" i="33"/>
  <c r="H77" i="33"/>
  <c r="U76" i="33"/>
  <c r="R76" i="33"/>
  <c r="L76" i="33"/>
  <c r="H76" i="33"/>
  <c r="U75" i="33"/>
  <c r="R75" i="33"/>
  <c r="L75" i="33"/>
  <c r="H75" i="33"/>
  <c r="U74" i="33"/>
  <c r="R74" i="33"/>
  <c r="L74" i="33"/>
  <c r="H74" i="33"/>
  <c r="R73" i="33"/>
  <c r="L73" i="33"/>
  <c r="U72" i="33"/>
  <c r="R72" i="33"/>
  <c r="L72" i="33"/>
  <c r="H72" i="33"/>
  <c r="U71" i="33"/>
  <c r="R71" i="33"/>
  <c r="L71" i="33"/>
  <c r="H71" i="33"/>
  <c r="U70" i="33"/>
  <c r="R70" i="33"/>
  <c r="L70" i="33"/>
  <c r="H70" i="33"/>
  <c r="U69" i="33"/>
  <c r="R69" i="33"/>
  <c r="L69" i="33"/>
  <c r="H69" i="33"/>
  <c r="V69" i="33"/>
  <c r="X69" i="33" s="1"/>
  <c r="U68" i="33"/>
  <c r="R68" i="33"/>
  <c r="L68" i="33"/>
  <c r="H68" i="33"/>
  <c r="V68" i="33" s="1"/>
  <c r="X68" i="33" s="1"/>
  <c r="R67" i="33"/>
  <c r="L67" i="33"/>
  <c r="U66" i="33"/>
  <c r="R66" i="33"/>
  <c r="L66" i="33"/>
  <c r="H66" i="33"/>
  <c r="V66" i="33" s="1"/>
  <c r="X66" i="33" s="1"/>
  <c r="U65" i="33"/>
  <c r="R65" i="33"/>
  <c r="L65" i="33"/>
  <c r="H65" i="33"/>
  <c r="V65" i="33" s="1"/>
  <c r="X65" i="33" s="1"/>
  <c r="R64" i="33"/>
  <c r="L64" i="33"/>
  <c r="U63" i="33"/>
  <c r="R63" i="33"/>
  <c r="V63" i="33" s="1"/>
  <c r="X63" i="33" s="1"/>
  <c r="L63" i="33"/>
  <c r="H63" i="33"/>
  <c r="R62" i="33"/>
  <c r="L62" i="33"/>
  <c r="U61" i="33"/>
  <c r="R61" i="33"/>
  <c r="L61" i="33"/>
  <c r="H61" i="33"/>
  <c r="U60" i="33"/>
  <c r="R60" i="33"/>
  <c r="L60" i="33"/>
  <c r="H60" i="33"/>
  <c r="U59" i="33"/>
  <c r="R59" i="33"/>
  <c r="L59" i="33"/>
  <c r="H59" i="33"/>
  <c r="V59" i="33"/>
  <c r="X59" i="33" s="1"/>
  <c r="U58" i="33"/>
  <c r="R58" i="33"/>
  <c r="L58" i="33"/>
  <c r="H58" i="33"/>
  <c r="U57" i="33"/>
  <c r="R57" i="33"/>
  <c r="L57" i="33"/>
  <c r="H57" i="33"/>
  <c r="U56" i="33"/>
  <c r="R56" i="33"/>
  <c r="L56" i="33"/>
  <c r="H56" i="33"/>
  <c r="U55" i="33"/>
  <c r="R55" i="33"/>
  <c r="L55" i="33"/>
  <c r="H55" i="33"/>
  <c r="U54" i="33"/>
  <c r="R54" i="33"/>
  <c r="L54" i="33"/>
  <c r="H54" i="33"/>
  <c r="R53" i="33"/>
  <c r="L53" i="33"/>
  <c r="U52" i="33"/>
  <c r="R52" i="33"/>
  <c r="L52" i="33"/>
  <c r="H52" i="33"/>
  <c r="U51" i="33"/>
  <c r="R51" i="33"/>
  <c r="L51" i="33"/>
  <c r="H51" i="33"/>
  <c r="U50" i="33"/>
  <c r="R50" i="33"/>
  <c r="L50" i="33"/>
  <c r="H50" i="33"/>
  <c r="U49" i="33"/>
  <c r="R49" i="33"/>
  <c r="L49" i="33"/>
  <c r="H49" i="33"/>
  <c r="V49" i="33"/>
  <c r="X49" i="33" s="1"/>
  <c r="U48" i="33"/>
  <c r="R48" i="33"/>
  <c r="L48" i="33"/>
  <c r="H48" i="33"/>
  <c r="U47" i="33"/>
  <c r="R47" i="33"/>
  <c r="L47" i="33"/>
  <c r="H47" i="33"/>
  <c r="U46" i="33"/>
  <c r="R46" i="33"/>
  <c r="L46" i="33"/>
  <c r="H46" i="33"/>
  <c r="V46" i="33" s="1"/>
  <c r="X46" i="33" s="1"/>
  <c r="U45" i="33"/>
  <c r="R45" i="33"/>
  <c r="V45" i="33" s="1"/>
  <c r="X45" i="33" s="1"/>
  <c r="L45" i="33"/>
  <c r="H45" i="33"/>
  <c r="U44" i="33"/>
  <c r="R44" i="33"/>
  <c r="L44" i="33"/>
  <c r="H44" i="33"/>
  <c r="U43" i="33"/>
  <c r="R43" i="33"/>
  <c r="L43" i="33"/>
  <c r="H43" i="33"/>
  <c r="U42" i="33"/>
  <c r="R42" i="33"/>
  <c r="L42" i="33"/>
  <c r="H42" i="33"/>
  <c r="U41" i="33"/>
  <c r="R41" i="33"/>
  <c r="L41" i="33"/>
  <c r="H41" i="33"/>
  <c r="U40" i="33"/>
  <c r="R40" i="33"/>
  <c r="L40" i="33"/>
  <c r="H40" i="33"/>
  <c r="U39" i="33"/>
  <c r="R39" i="33"/>
  <c r="L39" i="33"/>
  <c r="H39" i="33"/>
  <c r="U38" i="33"/>
  <c r="R38" i="33"/>
  <c r="L38" i="33"/>
  <c r="H38" i="33"/>
  <c r="U37" i="33"/>
  <c r="R37" i="33"/>
  <c r="L37" i="33"/>
  <c r="H37" i="33"/>
  <c r="U36" i="33"/>
  <c r="R36" i="33"/>
  <c r="L36" i="33"/>
  <c r="H36" i="33"/>
  <c r="U35" i="33"/>
  <c r="R35" i="33"/>
  <c r="L35" i="33"/>
  <c r="H35" i="33"/>
  <c r="U34" i="33"/>
  <c r="R34" i="33"/>
  <c r="L34" i="33"/>
  <c r="H34" i="33"/>
  <c r="U33" i="33"/>
  <c r="R33" i="33"/>
  <c r="L33" i="33"/>
  <c r="H33" i="33"/>
  <c r="U32" i="33"/>
  <c r="R32" i="33"/>
  <c r="L32" i="33"/>
  <c r="H32" i="33"/>
  <c r="V32" i="33" s="1"/>
  <c r="X32" i="33" s="1"/>
  <c r="U31" i="33"/>
  <c r="R31" i="33"/>
  <c r="L31" i="33"/>
  <c r="H31" i="33"/>
  <c r="U30" i="33"/>
  <c r="R30" i="33"/>
  <c r="L30" i="33"/>
  <c r="H30" i="33"/>
  <c r="V30" i="33" s="1"/>
  <c r="X30" i="33" s="1"/>
  <c r="U29" i="33"/>
  <c r="R29" i="33"/>
  <c r="L29" i="33"/>
  <c r="H29" i="33"/>
  <c r="U28" i="33"/>
  <c r="R28" i="33"/>
  <c r="L28" i="33"/>
  <c r="H28" i="33"/>
  <c r="U27" i="33"/>
  <c r="R27" i="33"/>
  <c r="L27" i="33"/>
  <c r="H27" i="33"/>
  <c r="U26" i="33"/>
  <c r="R26" i="33"/>
  <c r="L26" i="33"/>
  <c r="H26" i="33"/>
  <c r="U25" i="33"/>
  <c r="R25" i="33"/>
  <c r="L25" i="33"/>
  <c r="V25" i="33" s="1"/>
  <c r="X25" i="33" s="1"/>
  <c r="H25" i="33"/>
  <c r="U24" i="33"/>
  <c r="R24" i="33"/>
  <c r="L24" i="33"/>
  <c r="H24" i="33"/>
  <c r="U23" i="33"/>
  <c r="R23" i="33"/>
  <c r="L23" i="33"/>
  <c r="H23" i="33"/>
  <c r="U22" i="33"/>
  <c r="R22" i="33"/>
  <c r="L22" i="33"/>
  <c r="H22" i="33"/>
  <c r="U21" i="33"/>
  <c r="R21" i="33"/>
  <c r="L21" i="33"/>
  <c r="H21" i="33"/>
  <c r="U20" i="33"/>
  <c r="R20" i="33"/>
  <c r="L20" i="33"/>
  <c r="H20" i="33"/>
  <c r="U19" i="33"/>
  <c r="R19" i="33"/>
  <c r="L19" i="33"/>
  <c r="H19" i="33"/>
  <c r="U18" i="33"/>
  <c r="R18" i="33"/>
  <c r="L18" i="33"/>
  <c r="H18" i="33"/>
  <c r="U17" i="33"/>
  <c r="R17" i="33"/>
  <c r="L17" i="33"/>
  <c r="H17" i="33"/>
  <c r="U16" i="33"/>
  <c r="R16" i="33"/>
  <c r="L16" i="33"/>
  <c r="H16" i="33"/>
  <c r="U15" i="33"/>
  <c r="R15" i="33"/>
  <c r="L15" i="33"/>
  <c r="H15" i="33"/>
  <c r="U14" i="33"/>
  <c r="R14" i="33"/>
  <c r="L14" i="33"/>
  <c r="H14" i="33"/>
  <c r="U13" i="33"/>
  <c r="R13" i="33"/>
  <c r="L13" i="33"/>
  <c r="H13" i="33"/>
  <c r="U12" i="33"/>
  <c r="R12" i="33"/>
  <c r="L12" i="33"/>
  <c r="H12" i="33"/>
  <c r="U11" i="33"/>
  <c r="R11" i="33"/>
  <c r="L11" i="33"/>
  <c r="H11" i="33"/>
  <c r="U10" i="33"/>
  <c r="R10" i="33"/>
  <c r="L10" i="33"/>
  <c r="H10" i="33"/>
  <c r="U9" i="33"/>
  <c r="R9" i="33"/>
  <c r="L9" i="33"/>
  <c r="H9" i="33"/>
  <c r="D200" i="33"/>
  <c r="X200" i="34" l="1"/>
  <c r="V190" i="33"/>
  <c r="X190" i="33" s="1"/>
  <c r="V189" i="33"/>
  <c r="X189" i="33" s="1"/>
  <c r="V176" i="33"/>
  <c r="X176" i="33" s="1"/>
  <c r="V134" i="33"/>
  <c r="X134" i="33" s="1"/>
  <c r="V175" i="33"/>
  <c r="X175" i="33" s="1"/>
  <c r="V168" i="33"/>
  <c r="X168" i="33" s="1"/>
  <c r="V167" i="33"/>
  <c r="X167" i="33" s="1"/>
  <c r="V165" i="33"/>
  <c r="X165" i="33" s="1"/>
  <c r="V160" i="33"/>
  <c r="X160" i="33" s="1"/>
  <c r="V159" i="33"/>
  <c r="X159" i="33" s="1"/>
  <c r="V125" i="33"/>
  <c r="X125" i="33" s="1"/>
  <c r="V85" i="33"/>
  <c r="X85" i="33" s="1"/>
  <c r="V33" i="33"/>
  <c r="X33" i="33" s="1"/>
  <c r="V31" i="33"/>
  <c r="X31" i="33" s="1"/>
  <c r="V24" i="33"/>
  <c r="X24" i="33" s="1"/>
  <c r="V23" i="33"/>
  <c r="X23" i="33" s="1"/>
  <c r="V22" i="33"/>
  <c r="X22" i="33" s="1"/>
  <c r="V21" i="33"/>
  <c r="X21" i="33" s="1"/>
  <c r="V48" i="33"/>
  <c r="X48" i="33" s="1"/>
  <c r="V47" i="33"/>
  <c r="X47" i="33" s="1"/>
  <c r="V41" i="33"/>
  <c r="X41" i="33" s="1"/>
  <c r="V29" i="33"/>
  <c r="X29" i="33" s="1"/>
  <c r="V13" i="33"/>
  <c r="X13" i="33" s="1"/>
  <c r="V14" i="33"/>
  <c r="X14" i="33" s="1"/>
  <c r="V15" i="33"/>
  <c r="X15" i="33" s="1"/>
  <c r="V16" i="33"/>
  <c r="X16" i="33" s="1"/>
  <c r="V37" i="33"/>
  <c r="X37" i="33" s="1"/>
  <c r="V38" i="33"/>
  <c r="X38" i="33" s="1"/>
  <c r="V39" i="33"/>
  <c r="X39" i="33" s="1"/>
  <c r="V40" i="33"/>
  <c r="X40" i="33" s="1"/>
  <c r="V55" i="33"/>
  <c r="X55" i="33" s="1"/>
  <c r="V56" i="33"/>
  <c r="X56" i="33" s="1"/>
  <c r="V57" i="33"/>
  <c r="X57" i="33" s="1"/>
  <c r="V58" i="33"/>
  <c r="X58" i="33" s="1"/>
  <c r="V75" i="33"/>
  <c r="X75" i="33" s="1"/>
  <c r="V76" i="33"/>
  <c r="X76" i="33" s="1"/>
  <c r="V77" i="33"/>
  <c r="X77" i="33" s="1"/>
  <c r="V78" i="33"/>
  <c r="X78" i="33" s="1"/>
  <c r="V91" i="33"/>
  <c r="X91" i="33" s="1"/>
  <c r="V92" i="33"/>
  <c r="X92" i="33" s="1"/>
  <c r="V93" i="33"/>
  <c r="X93" i="33" s="1"/>
  <c r="V94" i="33"/>
  <c r="X94" i="33" s="1"/>
  <c r="V109" i="33"/>
  <c r="X109" i="33" s="1"/>
  <c r="V110" i="33"/>
  <c r="X110" i="33" s="1"/>
  <c r="V111" i="33"/>
  <c r="X111" i="33" s="1"/>
  <c r="V119" i="33"/>
  <c r="X119" i="33" s="1"/>
  <c r="V120" i="33"/>
  <c r="X120" i="33" s="1"/>
  <c r="V128" i="33"/>
  <c r="X128" i="33" s="1"/>
  <c r="V129" i="33"/>
  <c r="X129" i="33" s="1"/>
  <c r="V137" i="33"/>
  <c r="X137" i="33" s="1"/>
  <c r="V138" i="33"/>
  <c r="X138" i="33" s="1"/>
  <c r="V146" i="33"/>
  <c r="X146" i="33" s="1"/>
  <c r="V147" i="33"/>
  <c r="X147" i="33" s="1"/>
  <c r="V154" i="33"/>
  <c r="X154" i="33" s="1"/>
  <c r="V155" i="33"/>
  <c r="X155" i="33" s="1"/>
  <c r="V163" i="33"/>
  <c r="X163" i="33" s="1"/>
  <c r="V164" i="33"/>
  <c r="X164" i="33" s="1"/>
  <c r="V171" i="33"/>
  <c r="X171" i="33" s="1"/>
  <c r="V172" i="33"/>
  <c r="X172" i="33" s="1"/>
  <c r="V179" i="33"/>
  <c r="X179" i="33" s="1"/>
  <c r="V180" i="33"/>
  <c r="X180" i="33" s="1"/>
  <c r="V181" i="33"/>
  <c r="X181" i="33" s="1"/>
  <c r="V182" i="33"/>
  <c r="X182" i="33" s="1"/>
  <c r="V17" i="33"/>
  <c r="X17" i="33" s="1"/>
  <c r="V86" i="33"/>
  <c r="X86" i="33" s="1"/>
  <c r="V10" i="33"/>
  <c r="X10" i="33" s="1"/>
  <c r="V11" i="33"/>
  <c r="X11" i="33" s="1"/>
  <c r="V12" i="33"/>
  <c r="X12" i="33" s="1"/>
  <c r="V18" i="33"/>
  <c r="X18" i="33" s="1"/>
  <c r="V19" i="33"/>
  <c r="X19" i="33" s="1"/>
  <c r="V20" i="33"/>
  <c r="X20" i="33" s="1"/>
  <c r="V26" i="33"/>
  <c r="X26" i="33" s="1"/>
  <c r="V27" i="33"/>
  <c r="X27" i="33" s="1"/>
  <c r="V28" i="33"/>
  <c r="X28" i="33" s="1"/>
  <c r="V34" i="33"/>
  <c r="X34" i="33" s="1"/>
  <c r="V35" i="33"/>
  <c r="X35" i="33" s="1"/>
  <c r="V36" i="33"/>
  <c r="X36" i="33" s="1"/>
  <c r="V42" i="33"/>
  <c r="X42" i="33" s="1"/>
  <c r="V43" i="33"/>
  <c r="X43" i="33" s="1"/>
  <c r="V44" i="33"/>
  <c r="X44" i="33" s="1"/>
  <c r="V50" i="33"/>
  <c r="X50" i="33" s="1"/>
  <c r="V51" i="33"/>
  <c r="X51" i="33" s="1"/>
  <c r="V52" i="33"/>
  <c r="X52" i="33" s="1"/>
  <c r="V54" i="33"/>
  <c r="X54" i="33" s="1"/>
  <c r="V60" i="33"/>
  <c r="X60" i="33" s="1"/>
  <c r="V61" i="33"/>
  <c r="X61" i="33" s="1"/>
  <c r="V70" i="33"/>
  <c r="X70" i="33" s="1"/>
  <c r="V71" i="33"/>
  <c r="X71" i="33" s="1"/>
  <c r="V72" i="33"/>
  <c r="X72" i="33" s="1"/>
  <c r="V74" i="33"/>
  <c r="X74" i="33" s="1"/>
  <c r="V80" i="33"/>
  <c r="X80" i="33" s="1"/>
  <c r="V81" i="33"/>
  <c r="X81" i="33" s="1"/>
  <c r="V82" i="33"/>
  <c r="X82" i="33" s="1"/>
  <c r="V89" i="33"/>
  <c r="X89" i="33" s="1"/>
  <c r="V90" i="33"/>
  <c r="X90" i="33" s="1"/>
  <c r="V96" i="33"/>
  <c r="X96" i="33" s="1"/>
  <c r="V97" i="33"/>
  <c r="X97" i="33" s="1"/>
  <c r="V98" i="33"/>
  <c r="X98" i="33" s="1"/>
  <c r="V104" i="33"/>
  <c r="X104" i="33" s="1"/>
  <c r="V105" i="33"/>
  <c r="X105" i="33" s="1"/>
  <c r="V106" i="33"/>
  <c r="X106" i="33" s="1"/>
  <c r="V108" i="33"/>
  <c r="X108" i="33" s="1"/>
  <c r="V113" i="33"/>
  <c r="X113" i="33" s="1"/>
  <c r="V117" i="33"/>
  <c r="X117" i="33" s="1"/>
  <c r="V122" i="33"/>
  <c r="X122" i="33" s="1"/>
  <c r="V127" i="33"/>
  <c r="X127" i="33" s="1"/>
  <c r="V131" i="33"/>
  <c r="X131" i="33" s="1"/>
  <c r="V136" i="33"/>
  <c r="X136" i="33" s="1"/>
  <c r="V140" i="33"/>
  <c r="X140" i="33" s="1"/>
  <c r="V145" i="33"/>
  <c r="X145" i="33" s="1"/>
  <c r="V149" i="33"/>
  <c r="X149" i="33" s="1"/>
  <c r="V153" i="33"/>
  <c r="X153" i="33" s="1"/>
  <c r="V158" i="33"/>
  <c r="X158" i="33" s="1"/>
  <c r="V162" i="33"/>
  <c r="X162" i="33" s="1"/>
  <c r="V166" i="33"/>
  <c r="X166" i="33" s="1"/>
  <c r="V170" i="33"/>
  <c r="X170" i="33" s="1"/>
  <c r="V174" i="33"/>
  <c r="X174" i="33" s="1"/>
  <c r="V178" i="33"/>
  <c r="X178" i="33" s="1"/>
  <c r="V184" i="33"/>
  <c r="X184" i="33" s="1"/>
  <c r="V185" i="33"/>
  <c r="X185" i="33" s="1"/>
  <c r="V186" i="33"/>
  <c r="X186" i="33" s="1"/>
  <c r="V192" i="33"/>
  <c r="X192" i="33" s="1"/>
  <c r="V193" i="33"/>
  <c r="X193" i="33" s="1"/>
  <c r="V194" i="33"/>
  <c r="X194" i="33" s="1"/>
  <c r="V195" i="33"/>
  <c r="X195" i="33" s="1"/>
  <c r="V196" i="33"/>
  <c r="X196" i="33" s="1"/>
  <c r="V197" i="33"/>
  <c r="X197" i="33" s="1"/>
  <c r="R200" i="33"/>
  <c r="V9" i="33"/>
  <c r="X9" i="33" s="1"/>
  <c r="D131" i="32"/>
  <c r="D130" i="32"/>
  <c r="D10" i="32"/>
  <c r="D11" i="32"/>
  <c r="D12" i="32"/>
  <c r="D13" i="32"/>
  <c r="D14" i="32"/>
  <c r="D15" i="32"/>
  <c r="D16" i="32"/>
  <c r="D17" i="32"/>
  <c r="D18" i="32"/>
  <c r="D19" i="32"/>
  <c r="D20" i="32"/>
  <c r="D21" i="32"/>
  <c r="D22" i="32"/>
  <c r="D23" i="32"/>
  <c r="D24" i="32"/>
  <c r="D25" i="32"/>
  <c r="D26" i="32"/>
  <c r="D27" i="32"/>
  <c r="D28" i="32"/>
  <c r="D29" i="32"/>
  <c r="D30" i="32"/>
  <c r="D31" i="32"/>
  <c r="D32" i="32"/>
  <c r="D33" i="32"/>
  <c r="D34" i="32"/>
  <c r="D35" i="32"/>
  <c r="D36" i="32"/>
  <c r="D37" i="32"/>
  <c r="D38" i="32"/>
  <c r="D39" i="32"/>
  <c r="D40" i="32"/>
  <c r="D41" i="32"/>
  <c r="D42" i="32"/>
  <c r="D43" i="32"/>
  <c r="D44" i="32"/>
  <c r="D45" i="32"/>
  <c r="D46" i="32"/>
  <c r="D47" i="32"/>
  <c r="D48" i="32"/>
  <c r="D49" i="32"/>
  <c r="D50" i="32"/>
  <c r="D51" i="32"/>
  <c r="D52" i="32"/>
  <c r="D53" i="32"/>
  <c r="D54" i="32"/>
  <c r="D55" i="32"/>
  <c r="D56" i="32"/>
  <c r="D57" i="32"/>
  <c r="D58" i="32"/>
  <c r="D59" i="32"/>
  <c r="D60" i="32"/>
  <c r="D61" i="32"/>
  <c r="D62" i="32"/>
  <c r="D63" i="32"/>
  <c r="D64" i="32"/>
  <c r="D65" i="32"/>
  <c r="D66" i="32"/>
  <c r="D67" i="32"/>
  <c r="D68" i="32"/>
  <c r="D69" i="32"/>
  <c r="D70" i="32"/>
  <c r="D71" i="32"/>
  <c r="D72" i="32"/>
  <c r="D73" i="32"/>
  <c r="D74" i="32"/>
  <c r="D75" i="32"/>
  <c r="D76" i="32"/>
  <c r="D77" i="32"/>
  <c r="D78" i="32"/>
  <c r="D79" i="32"/>
  <c r="D80" i="32"/>
  <c r="D81" i="32"/>
  <c r="D82" i="32"/>
  <c r="D83" i="32"/>
  <c r="D84" i="32"/>
  <c r="D85" i="32"/>
  <c r="D86" i="32"/>
  <c r="D87" i="32"/>
  <c r="D88" i="32"/>
  <c r="D89" i="32"/>
  <c r="D90" i="32"/>
  <c r="D91" i="32"/>
  <c r="D92" i="32"/>
  <c r="D93" i="32"/>
  <c r="D94" i="32"/>
  <c r="D95" i="32"/>
  <c r="D96" i="32"/>
  <c r="D97" i="32"/>
  <c r="D98" i="32"/>
  <c r="D99" i="32"/>
  <c r="D100" i="32"/>
  <c r="D101" i="32"/>
  <c r="D102" i="32"/>
  <c r="D103" i="32"/>
  <c r="D104" i="32"/>
  <c r="D105" i="32"/>
  <c r="D106" i="32"/>
  <c r="D107" i="32"/>
  <c r="D108" i="32"/>
  <c r="D109" i="32"/>
  <c r="D110" i="32"/>
  <c r="D111" i="32"/>
  <c r="D112" i="32"/>
  <c r="D113" i="32"/>
  <c r="D114" i="32"/>
  <c r="D115" i="32"/>
  <c r="D116" i="32"/>
  <c r="D117" i="32"/>
  <c r="D118" i="32"/>
  <c r="D119" i="32"/>
  <c r="D120" i="32"/>
  <c r="D121" i="32"/>
  <c r="D122" i="32"/>
  <c r="D123" i="32"/>
  <c r="D124" i="32"/>
  <c r="D125" i="32"/>
  <c r="D126" i="32"/>
  <c r="D127" i="32"/>
  <c r="D128" i="32"/>
  <c r="D129" i="32"/>
  <c r="D132" i="32"/>
  <c r="D133" i="32"/>
  <c r="D134" i="32"/>
  <c r="D135" i="32"/>
  <c r="D136" i="32"/>
  <c r="D137" i="32"/>
  <c r="D138" i="32"/>
  <c r="D139" i="32"/>
  <c r="D140" i="32"/>
  <c r="D141" i="32"/>
  <c r="D142" i="32"/>
  <c r="D143" i="32"/>
  <c r="D144" i="32"/>
  <c r="D145" i="32"/>
  <c r="D146" i="32"/>
  <c r="D147" i="32"/>
  <c r="D148" i="32"/>
  <c r="D149" i="32"/>
  <c r="D150" i="32"/>
  <c r="D151" i="32"/>
  <c r="D152" i="32"/>
  <c r="D153" i="32"/>
  <c r="D154" i="32"/>
  <c r="D155" i="32"/>
  <c r="D156" i="32"/>
  <c r="D157" i="32"/>
  <c r="D158" i="32"/>
  <c r="D159" i="32"/>
  <c r="D160" i="32"/>
  <c r="D161" i="32"/>
  <c r="D162" i="32"/>
  <c r="D163" i="32"/>
  <c r="D164" i="32"/>
  <c r="D165" i="32"/>
  <c r="D166" i="32"/>
  <c r="D167" i="32"/>
  <c r="D168" i="32"/>
  <c r="D169" i="32"/>
  <c r="D170" i="32"/>
  <c r="D171" i="32"/>
  <c r="D172" i="32"/>
  <c r="D173" i="32"/>
  <c r="D174" i="32"/>
  <c r="D175" i="32"/>
  <c r="D176" i="32"/>
  <c r="D177" i="32"/>
  <c r="D178" i="32"/>
  <c r="D179" i="32"/>
  <c r="D180" i="32"/>
  <c r="D181" i="32"/>
  <c r="D182" i="32"/>
  <c r="D183" i="32"/>
  <c r="D184" i="32"/>
  <c r="D185" i="32"/>
  <c r="D186" i="32"/>
  <c r="D187" i="32"/>
  <c r="D188" i="32"/>
  <c r="D189" i="32"/>
  <c r="D190" i="32"/>
  <c r="D191" i="32"/>
  <c r="D192" i="32"/>
  <c r="D193" i="32"/>
  <c r="D194" i="32"/>
  <c r="D195" i="32"/>
  <c r="D196" i="32"/>
  <c r="D197" i="32"/>
  <c r="D9" i="32"/>
  <c r="X200" i="33" l="1"/>
  <c r="S200" i="32"/>
  <c r="Q200" i="32"/>
  <c r="J200" i="32"/>
  <c r="I200" i="32"/>
  <c r="D200" i="32"/>
  <c r="R198" i="32"/>
  <c r="L198" i="32"/>
  <c r="U197" i="32"/>
  <c r="R197" i="32"/>
  <c r="L197" i="32"/>
  <c r="H197" i="32"/>
  <c r="V197" i="32" s="1"/>
  <c r="X197" i="32" s="1"/>
  <c r="U196" i="32"/>
  <c r="R196" i="32"/>
  <c r="L196" i="32"/>
  <c r="H196" i="32"/>
  <c r="V196" i="32" s="1"/>
  <c r="X196" i="32" s="1"/>
  <c r="U195" i="32"/>
  <c r="R195" i="32"/>
  <c r="L195" i="32"/>
  <c r="H195" i="32"/>
  <c r="V195" i="32" s="1"/>
  <c r="X195" i="32" s="1"/>
  <c r="U194" i="32"/>
  <c r="R194" i="32"/>
  <c r="L194" i="32"/>
  <c r="H194" i="32"/>
  <c r="V194" i="32" s="1"/>
  <c r="X194" i="32" s="1"/>
  <c r="U193" i="32"/>
  <c r="R193" i="32"/>
  <c r="L193" i="32"/>
  <c r="H193" i="32"/>
  <c r="V193" i="32" s="1"/>
  <c r="X193" i="32" s="1"/>
  <c r="U192" i="32"/>
  <c r="R192" i="32"/>
  <c r="L192" i="32"/>
  <c r="H192" i="32"/>
  <c r="V192" i="32" s="1"/>
  <c r="X192" i="32" s="1"/>
  <c r="U191" i="32"/>
  <c r="R191" i="32"/>
  <c r="L191" i="32"/>
  <c r="H191" i="32"/>
  <c r="U190" i="32"/>
  <c r="R190" i="32"/>
  <c r="L190" i="32"/>
  <c r="H190" i="32"/>
  <c r="U189" i="32"/>
  <c r="R189" i="32"/>
  <c r="L189" i="32"/>
  <c r="H189" i="32"/>
  <c r="V189" i="32" s="1"/>
  <c r="X189" i="32" s="1"/>
  <c r="U188" i="32"/>
  <c r="R188" i="32"/>
  <c r="L188" i="32"/>
  <c r="H188" i="32"/>
  <c r="V188" i="32" s="1"/>
  <c r="X188" i="32" s="1"/>
  <c r="U187" i="32"/>
  <c r="R187" i="32"/>
  <c r="L187" i="32"/>
  <c r="H187" i="32"/>
  <c r="U186" i="32"/>
  <c r="R186" i="32"/>
  <c r="L186" i="32"/>
  <c r="H186" i="32"/>
  <c r="U185" i="32"/>
  <c r="R185" i="32"/>
  <c r="L185" i="32"/>
  <c r="H185" i="32"/>
  <c r="V185" i="32" s="1"/>
  <c r="X185" i="32" s="1"/>
  <c r="U184" i="32"/>
  <c r="R184" i="32"/>
  <c r="L184" i="32"/>
  <c r="H184" i="32"/>
  <c r="V184" i="32" s="1"/>
  <c r="X184" i="32" s="1"/>
  <c r="U183" i="32"/>
  <c r="R183" i="32"/>
  <c r="L183" i="32"/>
  <c r="H183" i="32"/>
  <c r="V183" i="32" s="1"/>
  <c r="X183" i="32" s="1"/>
  <c r="U182" i="32"/>
  <c r="R182" i="32"/>
  <c r="L182" i="32"/>
  <c r="H182" i="32"/>
  <c r="V182" i="32" s="1"/>
  <c r="X182" i="32" s="1"/>
  <c r="U181" i="32"/>
  <c r="R181" i="32"/>
  <c r="L181" i="32"/>
  <c r="H181" i="32"/>
  <c r="V181" i="32" s="1"/>
  <c r="X181" i="32" s="1"/>
  <c r="U180" i="32"/>
  <c r="R180" i="32"/>
  <c r="L180" i="32"/>
  <c r="H180" i="32"/>
  <c r="V180" i="32" s="1"/>
  <c r="X180" i="32" s="1"/>
  <c r="U179" i="32"/>
  <c r="R179" i="32"/>
  <c r="L179" i="32"/>
  <c r="H179" i="32"/>
  <c r="U178" i="32"/>
  <c r="R178" i="32"/>
  <c r="L178" i="32"/>
  <c r="H178" i="32"/>
  <c r="U177" i="32"/>
  <c r="R177" i="32"/>
  <c r="L177" i="32"/>
  <c r="H177" i="32"/>
  <c r="U176" i="32"/>
  <c r="R176" i="32"/>
  <c r="L176" i="32"/>
  <c r="H176" i="32"/>
  <c r="U175" i="32"/>
  <c r="R175" i="32"/>
  <c r="L175" i="32"/>
  <c r="H175" i="32"/>
  <c r="U174" i="32"/>
  <c r="R174" i="32"/>
  <c r="L174" i="32"/>
  <c r="H174" i="32"/>
  <c r="U173" i="32"/>
  <c r="R173" i="32"/>
  <c r="L173" i="32"/>
  <c r="H173" i="32"/>
  <c r="U172" i="32"/>
  <c r="R172" i="32"/>
  <c r="L172" i="32"/>
  <c r="H172" i="32"/>
  <c r="U171" i="32"/>
  <c r="R171" i="32"/>
  <c r="L171" i="32"/>
  <c r="H171" i="32"/>
  <c r="U170" i="32"/>
  <c r="R170" i="32"/>
  <c r="L170" i="32"/>
  <c r="H170" i="32"/>
  <c r="U169" i="32"/>
  <c r="R169" i="32"/>
  <c r="L169" i="32"/>
  <c r="H169" i="32"/>
  <c r="U168" i="32"/>
  <c r="R168" i="32"/>
  <c r="L168" i="32"/>
  <c r="H168" i="32"/>
  <c r="U167" i="32"/>
  <c r="R167" i="32"/>
  <c r="L167" i="32"/>
  <c r="H167" i="32"/>
  <c r="U166" i="32"/>
  <c r="R166" i="32"/>
  <c r="L166" i="32"/>
  <c r="H166" i="32"/>
  <c r="U165" i="32"/>
  <c r="R165" i="32"/>
  <c r="L165" i="32"/>
  <c r="H165" i="32"/>
  <c r="U164" i="32"/>
  <c r="R164" i="32"/>
  <c r="L164" i="32"/>
  <c r="H164" i="32"/>
  <c r="U163" i="32"/>
  <c r="R163" i="32"/>
  <c r="L163" i="32"/>
  <c r="H163" i="32"/>
  <c r="U162" i="32"/>
  <c r="R162" i="32"/>
  <c r="L162" i="32"/>
  <c r="H162" i="32"/>
  <c r="U161" i="32"/>
  <c r="R161" i="32"/>
  <c r="L161" i="32"/>
  <c r="H161" i="32"/>
  <c r="U160" i="32"/>
  <c r="R160" i="32"/>
  <c r="L160" i="32"/>
  <c r="H160" i="32"/>
  <c r="U159" i="32"/>
  <c r="R159" i="32"/>
  <c r="L159" i="32"/>
  <c r="H159" i="32"/>
  <c r="U158" i="32"/>
  <c r="R158" i="32"/>
  <c r="L158" i="32"/>
  <c r="H158" i="32"/>
  <c r="R157" i="32"/>
  <c r="L157" i="32"/>
  <c r="U156" i="32"/>
  <c r="R156" i="32"/>
  <c r="L156" i="32"/>
  <c r="H156" i="32"/>
  <c r="U155" i="32"/>
  <c r="R155" i="32"/>
  <c r="L155" i="32"/>
  <c r="H155" i="32"/>
  <c r="U154" i="32"/>
  <c r="R154" i="32"/>
  <c r="L154" i="32"/>
  <c r="H154" i="32"/>
  <c r="U153" i="32"/>
  <c r="R153" i="32"/>
  <c r="L153" i="32"/>
  <c r="H153" i="32"/>
  <c r="U152" i="32"/>
  <c r="R152" i="32"/>
  <c r="L152" i="32"/>
  <c r="H152" i="32"/>
  <c r="U151" i="32"/>
  <c r="R151" i="32"/>
  <c r="L151" i="32"/>
  <c r="H151" i="32"/>
  <c r="U150" i="32"/>
  <c r="R150" i="32"/>
  <c r="L150" i="32"/>
  <c r="H150" i="32"/>
  <c r="U149" i="32"/>
  <c r="R149" i="32"/>
  <c r="L149" i="32"/>
  <c r="H149" i="32"/>
  <c r="U148" i="32"/>
  <c r="R148" i="32"/>
  <c r="L148" i="32"/>
  <c r="H148" i="32"/>
  <c r="U147" i="32"/>
  <c r="R147" i="32"/>
  <c r="L147" i="32"/>
  <c r="H147" i="32"/>
  <c r="U146" i="32"/>
  <c r="R146" i="32"/>
  <c r="L146" i="32"/>
  <c r="H146" i="32"/>
  <c r="U145" i="32"/>
  <c r="R145" i="32"/>
  <c r="L145" i="32"/>
  <c r="H145" i="32"/>
  <c r="U144" i="32"/>
  <c r="R144" i="32"/>
  <c r="L144" i="32"/>
  <c r="H144" i="32"/>
  <c r="U143" i="32"/>
  <c r="R143" i="32"/>
  <c r="L143" i="32"/>
  <c r="H143" i="32"/>
  <c r="U142" i="32"/>
  <c r="R142" i="32"/>
  <c r="L142" i="32"/>
  <c r="H142" i="32"/>
  <c r="R141" i="32"/>
  <c r="L141" i="32"/>
  <c r="U140" i="32"/>
  <c r="R140" i="32"/>
  <c r="L140" i="32"/>
  <c r="H140" i="32"/>
  <c r="U139" i="32"/>
  <c r="R139" i="32"/>
  <c r="L139" i="32"/>
  <c r="H139" i="32"/>
  <c r="U138" i="32"/>
  <c r="R138" i="32"/>
  <c r="L138" i="32"/>
  <c r="H138" i="32"/>
  <c r="U137" i="32"/>
  <c r="R137" i="32"/>
  <c r="L137" i="32"/>
  <c r="H137" i="32"/>
  <c r="U136" i="32"/>
  <c r="R136" i="32"/>
  <c r="L136" i="32"/>
  <c r="H136" i="32"/>
  <c r="U135" i="32"/>
  <c r="R135" i="32"/>
  <c r="L135" i="32"/>
  <c r="H135" i="32"/>
  <c r="U134" i="32"/>
  <c r="R134" i="32"/>
  <c r="L134" i="32"/>
  <c r="H134" i="32"/>
  <c r="U133" i="32"/>
  <c r="R133" i="32"/>
  <c r="L133" i="32"/>
  <c r="H133" i="32"/>
  <c r="R132" i="32"/>
  <c r="L132" i="32"/>
  <c r="U131" i="32"/>
  <c r="R131" i="32"/>
  <c r="L131" i="32"/>
  <c r="H131" i="32"/>
  <c r="U130" i="32"/>
  <c r="R130" i="32"/>
  <c r="L130" i="32"/>
  <c r="H130" i="32"/>
  <c r="U129" i="32"/>
  <c r="R129" i="32"/>
  <c r="L129" i="32"/>
  <c r="H129" i="32"/>
  <c r="U128" i="32"/>
  <c r="R128" i="32"/>
  <c r="L128" i="32"/>
  <c r="H128" i="32"/>
  <c r="U127" i="32"/>
  <c r="R127" i="32"/>
  <c r="L127" i="32"/>
  <c r="H127" i="32"/>
  <c r="U126" i="32"/>
  <c r="R126" i="32"/>
  <c r="L126" i="32"/>
  <c r="H126" i="32"/>
  <c r="U125" i="32"/>
  <c r="R125" i="32"/>
  <c r="L125" i="32"/>
  <c r="H125" i="32"/>
  <c r="U124" i="32"/>
  <c r="R124" i="32"/>
  <c r="L124" i="32"/>
  <c r="H124" i="32"/>
  <c r="U123" i="32"/>
  <c r="R123" i="32"/>
  <c r="L123" i="32"/>
  <c r="H123" i="32"/>
  <c r="U122" i="32"/>
  <c r="R122" i="32"/>
  <c r="L122" i="32"/>
  <c r="H122" i="32"/>
  <c r="U121" i="32"/>
  <c r="R121" i="32"/>
  <c r="L121" i="32"/>
  <c r="H121" i="32"/>
  <c r="U120" i="32"/>
  <c r="R120" i="32"/>
  <c r="L120" i="32"/>
  <c r="H120" i="32"/>
  <c r="U119" i="32"/>
  <c r="R119" i="32"/>
  <c r="L119" i="32"/>
  <c r="H119" i="32"/>
  <c r="R118" i="32"/>
  <c r="L118" i="32"/>
  <c r="U117" i="32"/>
  <c r="R117" i="32"/>
  <c r="L117" i="32"/>
  <c r="H117" i="32"/>
  <c r="U116" i="32"/>
  <c r="R116" i="32"/>
  <c r="L116" i="32"/>
  <c r="H116" i="32"/>
  <c r="U115" i="32"/>
  <c r="R115" i="32"/>
  <c r="L115" i="32"/>
  <c r="H115" i="32"/>
  <c r="U114" i="32"/>
  <c r="R114" i="32"/>
  <c r="L114" i="32"/>
  <c r="H114" i="32"/>
  <c r="U113" i="32"/>
  <c r="R113" i="32"/>
  <c r="L113" i="32"/>
  <c r="H113" i="32"/>
  <c r="U112" i="32"/>
  <c r="R112" i="32"/>
  <c r="L112" i="32"/>
  <c r="H112" i="32"/>
  <c r="U111" i="32"/>
  <c r="R111" i="32"/>
  <c r="L111" i="32"/>
  <c r="H111" i="32"/>
  <c r="U110" i="32"/>
  <c r="R110" i="32"/>
  <c r="L110" i="32"/>
  <c r="H110" i="32"/>
  <c r="U109" i="32"/>
  <c r="R109" i="32"/>
  <c r="L109" i="32"/>
  <c r="H109" i="32"/>
  <c r="U108" i="32"/>
  <c r="R108" i="32"/>
  <c r="L108" i="32"/>
  <c r="H108" i="32"/>
  <c r="R107" i="32"/>
  <c r="L107" i="32"/>
  <c r="U106" i="32"/>
  <c r="R106" i="32"/>
  <c r="L106" i="32"/>
  <c r="H106" i="32"/>
  <c r="U105" i="32"/>
  <c r="R105" i="32"/>
  <c r="L105" i="32"/>
  <c r="H105" i="32"/>
  <c r="U104" i="32"/>
  <c r="R104" i="32"/>
  <c r="L104" i="32"/>
  <c r="H104" i="32"/>
  <c r="U103" i="32"/>
  <c r="R103" i="32"/>
  <c r="L103" i="32"/>
  <c r="H103" i="32"/>
  <c r="U102" i="32"/>
  <c r="R102" i="32"/>
  <c r="L102" i="32"/>
  <c r="H102" i="32"/>
  <c r="U101" i="32"/>
  <c r="R101" i="32"/>
  <c r="L101" i="32"/>
  <c r="H101" i="32"/>
  <c r="U100" i="32"/>
  <c r="R100" i="32"/>
  <c r="L100" i="32"/>
  <c r="H100" i="32"/>
  <c r="U99" i="32"/>
  <c r="R99" i="32"/>
  <c r="L99" i="32"/>
  <c r="H99" i="32"/>
  <c r="U98" i="32"/>
  <c r="R98" i="32"/>
  <c r="L98" i="32"/>
  <c r="H98" i="32"/>
  <c r="U97" i="32"/>
  <c r="R97" i="32"/>
  <c r="L97" i="32"/>
  <c r="H97" i="32"/>
  <c r="U96" i="32"/>
  <c r="R96" i="32"/>
  <c r="L96" i="32"/>
  <c r="H96" i="32"/>
  <c r="U95" i="32"/>
  <c r="R95" i="32"/>
  <c r="L95" i="32"/>
  <c r="H95" i="32"/>
  <c r="U94" i="32"/>
  <c r="R94" i="32"/>
  <c r="L94" i="32"/>
  <c r="H94" i="32"/>
  <c r="U93" i="32"/>
  <c r="R93" i="32"/>
  <c r="L93" i="32"/>
  <c r="H93" i="32"/>
  <c r="U92" i="32"/>
  <c r="R92" i="32"/>
  <c r="L92" i="32"/>
  <c r="H92" i="32"/>
  <c r="U91" i="32"/>
  <c r="R91" i="32"/>
  <c r="L91" i="32"/>
  <c r="H91" i="32"/>
  <c r="U90" i="32"/>
  <c r="R90" i="32"/>
  <c r="L90" i="32"/>
  <c r="H90" i="32"/>
  <c r="U89" i="32"/>
  <c r="R89" i="32"/>
  <c r="L89" i="32"/>
  <c r="H89" i="32"/>
  <c r="R88" i="32"/>
  <c r="L88" i="32"/>
  <c r="U87" i="32"/>
  <c r="R87" i="32"/>
  <c r="L87" i="32"/>
  <c r="H87" i="32"/>
  <c r="U86" i="32"/>
  <c r="R86" i="32"/>
  <c r="L86" i="32"/>
  <c r="H86" i="32"/>
  <c r="U85" i="32"/>
  <c r="R85" i="32"/>
  <c r="L85" i="32"/>
  <c r="H85" i="32"/>
  <c r="U84" i="32"/>
  <c r="R84" i="32"/>
  <c r="L84" i="32"/>
  <c r="H84" i="32"/>
  <c r="U83" i="32"/>
  <c r="R83" i="32"/>
  <c r="L83" i="32"/>
  <c r="H83" i="32"/>
  <c r="U82" i="32"/>
  <c r="R82" i="32"/>
  <c r="L82" i="32"/>
  <c r="H82" i="32"/>
  <c r="U81" i="32"/>
  <c r="R81" i="32"/>
  <c r="L81" i="32"/>
  <c r="H81" i="32"/>
  <c r="U80" i="32"/>
  <c r="R80" i="32"/>
  <c r="L80" i="32"/>
  <c r="H80" i="32"/>
  <c r="U79" i="32"/>
  <c r="R79" i="32"/>
  <c r="L79" i="32"/>
  <c r="H79" i="32"/>
  <c r="U78" i="32"/>
  <c r="R78" i="32"/>
  <c r="L78" i="32"/>
  <c r="H78" i="32"/>
  <c r="U77" i="32"/>
  <c r="R77" i="32"/>
  <c r="L77" i="32"/>
  <c r="H77" i="32"/>
  <c r="U76" i="32"/>
  <c r="R76" i="32"/>
  <c r="L76" i="32"/>
  <c r="H76" i="32"/>
  <c r="U75" i="32"/>
  <c r="R75" i="32"/>
  <c r="L75" i="32"/>
  <c r="H75" i="32"/>
  <c r="U74" i="32"/>
  <c r="R74" i="32"/>
  <c r="L74" i="32"/>
  <c r="H74" i="32"/>
  <c r="R73" i="32"/>
  <c r="L73" i="32"/>
  <c r="U72" i="32"/>
  <c r="R72" i="32"/>
  <c r="L72" i="32"/>
  <c r="H72" i="32"/>
  <c r="U71" i="32"/>
  <c r="R71" i="32"/>
  <c r="L71" i="32"/>
  <c r="H71" i="32"/>
  <c r="U70" i="32"/>
  <c r="R70" i="32"/>
  <c r="L70" i="32"/>
  <c r="H70" i="32"/>
  <c r="U69" i="32"/>
  <c r="R69" i="32"/>
  <c r="L69" i="32"/>
  <c r="H69" i="32"/>
  <c r="U68" i="32"/>
  <c r="R68" i="32"/>
  <c r="L68" i="32"/>
  <c r="H68" i="32"/>
  <c r="R67" i="32"/>
  <c r="L67" i="32"/>
  <c r="U66" i="32"/>
  <c r="R66" i="32"/>
  <c r="L66" i="32"/>
  <c r="H66" i="32"/>
  <c r="U65" i="32"/>
  <c r="R65" i="32"/>
  <c r="L65" i="32"/>
  <c r="H65" i="32"/>
  <c r="R64" i="32"/>
  <c r="L64" i="32"/>
  <c r="U63" i="32"/>
  <c r="R63" i="32"/>
  <c r="L63" i="32"/>
  <c r="H63" i="32"/>
  <c r="R62" i="32"/>
  <c r="L62" i="32"/>
  <c r="U61" i="32"/>
  <c r="R61" i="32"/>
  <c r="L61" i="32"/>
  <c r="H61" i="32"/>
  <c r="U60" i="32"/>
  <c r="R60" i="32"/>
  <c r="L60" i="32"/>
  <c r="H60" i="32"/>
  <c r="U59" i="32"/>
  <c r="R59" i="32"/>
  <c r="L59" i="32"/>
  <c r="H59" i="32"/>
  <c r="U58" i="32"/>
  <c r="R58" i="32"/>
  <c r="L58" i="32"/>
  <c r="H58" i="32"/>
  <c r="U57" i="32"/>
  <c r="R57" i="32"/>
  <c r="L57" i="32"/>
  <c r="H57" i="32"/>
  <c r="U56" i="32"/>
  <c r="R56" i="32"/>
  <c r="L56" i="32"/>
  <c r="H56" i="32"/>
  <c r="U55" i="32"/>
  <c r="R55" i="32"/>
  <c r="L55" i="32"/>
  <c r="H55" i="32"/>
  <c r="U54" i="32"/>
  <c r="R54" i="32"/>
  <c r="L54" i="32"/>
  <c r="H54" i="32"/>
  <c r="R53" i="32"/>
  <c r="L53" i="32"/>
  <c r="U52" i="32"/>
  <c r="R52" i="32"/>
  <c r="L52" i="32"/>
  <c r="H52" i="32"/>
  <c r="U51" i="32"/>
  <c r="R51" i="32"/>
  <c r="L51" i="32"/>
  <c r="H51" i="32"/>
  <c r="U50" i="32"/>
  <c r="R50" i="32"/>
  <c r="L50" i="32"/>
  <c r="H50" i="32"/>
  <c r="U49" i="32"/>
  <c r="R49" i="32"/>
  <c r="L49" i="32"/>
  <c r="H49" i="32"/>
  <c r="U48" i="32"/>
  <c r="R48" i="32"/>
  <c r="L48" i="32"/>
  <c r="H48" i="32"/>
  <c r="U47" i="32"/>
  <c r="R47" i="32"/>
  <c r="L47" i="32"/>
  <c r="H47" i="32"/>
  <c r="U46" i="32"/>
  <c r="R46" i="32"/>
  <c r="L46" i="32"/>
  <c r="H46" i="32"/>
  <c r="U45" i="32"/>
  <c r="R45" i="32"/>
  <c r="L45" i="32"/>
  <c r="H45" i="32"/>
  <c r="U44" i="32"/>
  <c r="R44" i="32"/>
  <c r="L44" i="32"/>
  <c r="H44" i="32"/>
  <c r="U43" i="32"/>
  <c r="R43" i="32"/>
  <c r="L43" i="32"/>
  <c r="H43" i="32"/>
  <c r="U42" i="32"/>
  <c r="R42" i="32"/>
  <c r="L42" i="32"/>
  <c r="H42" i="32"/>
  <c r="U41" i="32"/>
  <c r="R41" i="32"/>
  <c r="L41" i="32"/>
  <c r="H41" i="32"/>
  <c r="U40" i="32"/>
  <c r="R40" i="32"/>
  <c r="L40" i="32"/>
  <c r="H40" i="32"/>
  <c r="U39" i="32"/>
  <c r="R39" i="32"/>
  <c r="L39" i="32"/>
  <c r="H39" i="32"/>
  <c r="U38" i="32"/>
  <c r="R38" i="32"/>
  <c r="L38" i="32"/>
  <c r="H38" i="32"/>
  <c r="U37" i="32"/>
  <c r="R37" i="32"/>
  <c r="L37" i="32"/>
  <c r="H37" i="32"/>
  <c r="U36" i="32"/>
  <c r="R36" i="32"/>
  <c r="L36" i="32"/>
  <c r="H36" i="32"/>
  <c r="U35" i="32"/>
  <c r="R35" i="32"/>
  <c r="L35" i="32"/>
  <c r="H35" i="32"/>
  <c r="U34" i="32"/>
  <c r="R34" i="32"/>
  <c r="L34" i="32"/>
  <c r="H34" i="32"/>
  <c r="U33" i="32"/>
  <c r="R33" i="32"/>
  <c r="L33" i="32"/>
  <c r="H33" i="32"/>
  <c r="U32" i="32"/>
  <c r="R32" i="32"/>
  <c r="L32" i="32"/>
  <c r="H32" i="32"/>
  <c r="U31" i="32"/>
  <c r="R31" i="32"/>
  <c r="L31" i="32"/>
  <c r="H31" i="32"/>
  <c r="U30" i="32"/>
  <c r="R30" i="32"/>
  <c r="L30" i="32"/>
  <c r="H30" i="32"/>
  <c r="U29" i="32"/>
  <c r="R29" i="32"/>
  <c r="L29" i="32"/>
  <c r="H29" i="32"/>
  <c r="U28" i="32"/>
  <c r="R28" i="32"/>
  <c r="L28" i="32"/>
  <c r="H28" i="32"/>
  <c r="U27" i="32"/>
  <c r="R27" i="32"/>
  <c r="L27" i="32"/>
  <c r="H27" i="32"/>
  <c r="U26" i="32"/>
  <c r="R26" i="32"/>
  <c r="L26" i="32"/>
  <c r="H26" i="32"/>
  <c r="U25" i="32"/>
  <c r="R25" i="32"/>
  <c r="L25" i="32"/>
  <c r="H25" i="32"/>
  <c r="U24" i="32"/>
  <c r="R24" i="32"/>
  <c r="L24" i="32"/>
  <c r="H24" i="32"/>
  <c r="U23" i="32"/>
  <c r="R23" i="32"/>
  <c r="L23" i="32"/>
  <c r="H23" i="32"/>
  <c r="U22" i="32"/>
  <c r="R22" i="32"/>
  <c r="L22" i="32"/>
  <c r="H22" i="32"/>
  <c r="U21" i="32"/>
  <c r="R21" i="32"/>
  <c r="L21" i="32"/>
  <c r="H21" i="32"/>
  <c r="U20" i="32"/>
  <c r="R20" i="32"/>
  <c r="L20" i="32"/>
  <c r="H20" i="32"/>
  <c r="U19" i="32"/>
  <c r="R19" i="32"/>
  <c r="L19" i="32"/>
  <c r="H19" i="32"/>
  <c r="U18" i="32"/>
  <c r="R18" i="32"/>
  <c r="L18" i="32"/>
  <c r="H18" i="32"/>
  <c r="U17" i="32"/>
  <c r="R17" i="32"/>
  <c r="L17" i="32"/>
  <c r="H17" i="32"/>
  <c r="U16" i="32"/>
  <c r="R16" i="32"/>
  <c r="L16" i="32"/>
  <c r="H16" i="32"/>
  <c r="U15" i="32"/>
  <c r="R15" i="32"/>
  <c r="L15" i="32"/>
  <c r="H15" i="32"/>
  <c r="U14" i="32"/>
  <c r="R14" i="32"/>
  <c r="L14" i="32"/>
  <c r="H14" i="32"/>
  <c r="U13" i="32"/>
  <c r="R13" i="32"/>
  <c r="L13" i="32"/>
  <c r="H13" i="32"/>
  <c r="U12" i="32"/>
  <c r="R12" i="32"/>
  <c r="L12" i="32"/>
  <c r="H12" i="32"/>
  <c r="U11" i="32"/>
  <c r="R11" i="32"/>
  <c r="L11" i="32"/>
  <c r="H11" i="32"/>
  <c r="U10" i="32"/>
  <c r="R10" i="32"/>
  <c r="L10" i="32"/>
  <c r="H10" i="32"/>
  <c r="U9" i="32"/>
  <c r="R9" i="32"/>
  <c r="R200" i="32" s="1"/>
  <c r="L9" i="32"/>
  <c r="H9" i="32"/>
  <c r="V190" i="32" l="1"/>
  <c r="X190" i="32" s="1"/>
  <c r="V191" i="32"/>
  <c r="X191" i="32" s="1"/>
  <c r="V187" i="32"/>
  <c r="X187" i="32" s="1"/>
  <c r="V186" i="32"/>
  <c r="X186" i="32" s="1"/>
  <c r="V179" i="32"/>
  <c r="X179" i="32" s="1"/>
  <c r="V9" i="32"/>
  <c r="X9" i="32" s="1"/>
  <c r="V10" i="32"/>
  <c r="X10" i="32" s="1"/>
  <c r="V11" i="32"/>
  <c r="X11" i="32" s="1"/>
  <c r="V12" i="32"/>
  <c r="X12" i="32" s="1"/>
  <c r="V13" i="32"/>
  <c r="X13" i="32" s="1"/>
  <c r="V14" i="32"/>
  <c r="X14" i="32" s="1"/>
  <c r="V15" i="32"/>
  <c r="X15" i="32" s="1"/>
  <c r="V16" i="32"/>
  <c r="X16" i="32" s="1"/>
  <c r="V17" i="32"/>
  <c r="X17" i="32" s="1"/>
  <c r="V18" i="32"/>
  <c r="X18" i="32" s="1"/>
  <c r="V19" i="32"/>
  <c r="X19" i="32" s="1"/>
  <c r="V20" i="32"/>
  <c r="X20" i="32" s="1"/>
  <c r="V21" i="32"/>
  <c r="X21" i="32" s="1"/>
  <c r="V22" i="32"/>
  <c r="X22" i="32" s="1"/>
  <c r="V23" i="32"/>
  <c r="X23" i="32" s="1"/>
  <c r="V24" i="32"/>
  <c r="X24" i="32" s="1"/>
  <c r="V25" i="32"/>
  <c r="X25" i="32" s="1"/>
  <c r="V26" i="32"/>
  <c r="X26" i="32" s="1"/>
  <c r="V27" i="32"/>
  <c r="X27" i="32" s="1"/>
  <c r="V28" i="32"/>
  <c r="X28" i="32" s="1"/>
  <c r="V29" i="32"/>
  <c r="X29" i="32" s="1"/>
  <c r="V30" i="32"/>
  <c r="X30" i="32" s="1"/>
  <c r="V31" i="32"/>
  <c r="X31" i="32" s="1"/>
  <c r="V32" i="32"/>
  <c r="X32" i="32" s="1"/>
  <c r="V33" i="32"/>
  <c r="X33" i="32" s="1"/>
  <c r="V34" i="32"/>
  <c r="X34" i="32" s="1"/>
  <c r="V35" i="32"/>
  <c r="X35" i="32" s="1"/>
  <c r="V36" i="32"/>
  <c r="X36" i="32" s="1"/>
  <c r="V37" i="32"/>
  <c r="X37" i="32" s="1"/>
  <c r="V38" i="32"/>
  <c r="X38" i="32" s="1"/>
  <c r="V39" i="32"/>
  <c r="X39" i="32" s="1"/>
  <c r="V40" i="32"/>
  <c r="X40" i="32" s="1"/>
  <c r="V41" i="32"/>
  <c r="X41" i="32" s="1"/>
  <c r="V42" i="32"/>
  <c r="X42" i="32" s="1"/>
  <c r="V43" i="32"/>
  <c r="X43" i="32" s="1"/>
  <c r="V44" i="32"/>
  <c r="X44" i="32" s="1"/>
  <c r="V45" i="32"/>
  <c r="X45" i="32" s="1"/>
  <c r="V46" i="32"/>
  <c r="X46" i="32" s="1"/>
  <c r="V47" i="32"/>
  <c r="X47" i="32" s="1"/>
  <c r="V48" i="32"/>
  <c r="X48" i="32" s="1"/>
  <c r="V49" i="32"/>
  <c r="X49" i="32" s="1"/>
  <c r="V50" i="32"/>
  <c r="X50" i="32" s="1"/>
  <c r="V51" i="32"/>
  <c r="X51" i="32" s="1"/>
  <c r="V52" i="32"/>
  <c r="X52" i="32" s="1"/>
  <c r="V54" i="32"/>
  <c r="X54" i="32" s="1"/>
  <c r="V55" i="32"/>
  <c r="X55" i="32" s="1"/>
  <c r="V56" i="32"/>
  <c r="X56" i="32" s="1"/>
  <c r="V57" i="32"/>
  <c r="X57" i="32" s="1"/>
  <c r="V58" i="32"/>
  <c r="X58" i="32" s="1"/>
  <c r="V59" i="32"/>
  <c r="X59" i="32" s="1"/>
  <c r="V60" i="32"/>
  <c r="X60" i="32" s="1"/>
  <c r="V61" i="32"/>
  <c r="X61" i="32" s="1"/>
  <c r="V63" i="32"/>
  <c r="X63" i="32" s="1"/>
  <c r="V65" i="32"/>
  <c r="X65" i="32" s="1"/>
  <c r="V66" i="32"/>
  <c r="X66" i="32" s="1"/>
  <c r="V68" i="32"/>
  <c r="X68" i="32" s="1"/>
  <c r="V69" i="32"/>
  <c r="X69" i="32" s="1"/>
  <c r="V70" i="32"/>
  <c r="X70" i="32" s="1"/>
  <c r="V71" i="32"/>
  <c r="X71" i="32" s="1"/>
  <c r="V72" i="32"/>
  <c r="X72" i="32" s="1"/>
  <c r="V74" i="32"/>
  <c r="X74" i="32" s="1"/>
  <c r="V75" i="32"/>
  <c r="X75" i="32" s="1"/>
  <c r="V76" i="32"/>
  <c r="X76" i="32" s="1"/>
  <c r="V77" i="32"/>
  <c r="X77" i="32" s="1"/>
  <c r="V78" i="32"/>
  <c r="X78" i="32" s="1"/>
  <c r="V79" i="32"/>
  <c r="X79" i="32" s="1"/>
  <c r="V80" i="32"/>
  <c r="X80" i="32" s="1"/>
  <c r="V81" i="32"/>
  <c r="X81" i="32" s="1"/>
  <c r="V82" i="32"/>
  <c r="X82" i="32" s="1"/>
  <c r="V83" i="32"/>
  <c r="X83" i="32" s="1"/>
  <c r="V84" i="32"/>
  <c r="X84" i="32" s="1"/>
  <c r="V85" i="32"/>
  <c r="X85" i="32" s="1"/>
  <c r="V86" i="32"/>
  <c r="X86" i="32" s="1"/>
  <c r="V87" i="32"/>
  <c r="X87" i="32" s="1"/>
  <c r="V89" i="32"/>
  <c r="X89" i="32" s="1"/>
  <c r="V90" i="32"/>
  <c r="X90" i="32" s="1"/>
  <c r="V91" i="32"/>
  <c r="X91" i="32" s="1"/>
  <c r="V92" i="32"/>
  <c r="X92" i="32" s="1"/>
  <c r="V93" i="32"/>
  <c r="X93" i="32" s="1"/>
  <c r="V94" i="32"/>
  <c r="X94" i="32" s="1"/>
  <c r="V95" i="32"/>
  <c r="X95" i="32" s="1"/>
  <c r="V96" i="32"/>
  <c r="X96" i="32" s="1"/>
  <c r="V97" i="32"/>
  <c r="X97" i="32" s="1"/>
  <c r="V98" i="32"/>
  <c r="X98" i="32" s="1"/>
  <c r="V99" i="32"/>
  <c r="X99" i="32" s="1"/>
  <c r="V100" i="32"/>
  <c r="X100" i="32" s="1"/>
  <c r="V101" i="32"/>
  <c r="X101" i="32" s="1"/>
  <c r="V102" i="32"/>
  <c r="X102" i="32" s="1"/>
  <c r="V103" i="32"/>
  <c r="X103" i="32" s="1"/>
  <c r="V104" i="32"/>
  <c r="X104" i="32" s="1"/>
  <c r="V105" i="32"/>
  <c r="X105" i="32" s="1"/>
  <c r="V106" i="32"/>
  <c r="X106" i="32" s="1"/>
  <c r="V108" i="32"/>
  <c r="X108" i="32" s="1"/>
  <c r="V109" i="32"/>
  <c r="X109" i="32" s="1"/>
  <c r="V110" i="32"/>
  <c r="X110" i="32" s="1"/>
  <c r="V112" i="32"/>
  <c r="X112" i="32" s="1"/>
  <c r="V114" i="32"/>
  <c r="X114" i="32" s="1"/>
  <c r="V115" i="32"/>
  <c r="X115" i="32" s="1"/>
  <c r="V116" i="32"/>
  <c r="X116" i="32" s="1"/>
  <c r="V117" i="32"/>
  <c r="X117" i="32" s="1"/>
  <c r="V119" i="32"/>
  <c r="X119" i="32" s="1"/>
  <c r="V120" i="32"/>
  <c r="X120" i="32" s="1"/>
  <c r="V121" i="32"/>
  <c r="X121" i="32" s="1"/>
  <c r="V122" i="32"/>
  <c r="X122" i="32" s="1"/>
  <c r="V123" i="32"/>
  <c r="X123" i="32" s="1"/>
  <c r="V124" i="32"/>
  <c r="X124" i="32" s="1"/>
  <c r="V125" i="32"/>
  <c r="X125" i="32" s="1"/>
  <c r="V126" i="32"/>
  <c r="X126" i="32" s="1"/>
  <c r="V127" i="32"/>
  <c r="X127" i="32" s="1"/>
  <c r="V128" i="32"/>
  <c r="X128" i="32" s="1"/>
  <c r="V129" i="32"/>
  <c r="X129" i="32" s="1"/>
  <c r="V130" i="32"/>
  <c r="X130" i="32" s="1"/>
  <c r="V131" i="32"/>
  <c r="X131" i="32" s="1"/>
  <c r="V133" i="32"/>
  <c r="X133" i="32" s="1"/>
  <c r="V134" i="32"/>
  <c r="X134" i="32" s="1"/>
  <c r="V135" i="32"/>
  <c r="X135" i="32" s="1"/>
  <c r="V136" i="32"/>
  <c r="X136" i="32" s="1"/>
  <c r="V137" i="32"/>
  <c r="X137" i="32" s="1"/>
  <c r="V138" i="32"/>
  <c r="X138" i="32" s="1"/>
  <c r="V139" i="32"/>
  <c r="X139" i="32" s="1"/>
  <c r="V140" i="32"/>
  <c r="X140" i="32" s="1"/>
  <c r="V142" i="32"/>
  <c r="X142" i="32" s="1"/>
  <c r="V143" i="32"/>
  <c r="X143" i="32" s="1"/>
  <c r="V144" i="32"/>
  <c r="X144" i="32" s="1"/>
  <c r="V145" i="32"/>
  <c r="X145" i="32" s="1"/>
  <c r="V146" i="32"/>
  <c r="X146" i="32" s="1"/>
  <c r="V147" i="32"/>
  <c r="X147" i="32" s="1"/>
  <c r="V148" i="32"/>
  <c r="X148" i="32" s="1"/>
  <c r="V149" i="32"/>
  <c r="X149" i="32" s="1"/>
  <c r="V150" i="32"/>
  <c r="X150" i="32" s="1"/>
  <c r="V151" i="32"/>
  <c r="X151" i="32" s="1"/>
  <c r="V152" i="32"/>
  <c r="X152" i="32" s="1"/>
  <c r="V153" i="32"/>
  <c r="X153" i="32" s="1"/>
  <c r="V154" i="32"/>
  <c r="X154" i="32" s="1"/>
  <c r="V155" i="32"/>
  <c r="X155" i="32" s="1"/>
  <c r="V156" i="32"/>
  <c r="X156" i="32" s="1"/>
  <c r="V158" i="32"/>
  <c r="X158" i="32" s="1"/>
  <c r="V159" i="32"/>
  <c r="X159" i="32" s="1"/>
  <c r="V160" i="32"/>
  <c r="X160" i="32" s="1"/>
  <c r="V161" i="32"/>
  <c r="X161" i="32" s="1"/>
  <c r="V162" i="32"/>
  <c r="X162" i="32" s="1"/>
  <c r="V163" i="32"/>
  <c r="X163" i="32" s="1"/>
  <c r="V164" i="32"/>
  <c r="X164" i="32" s="1"/>
  <c r="V165" i="32"/>
  <c r="X165" i="32" s="1"/>
  <c r="V166" i="32"/>
  <c r="X166" i="32" s="1"/>
  <c r="V167" i="32"/>
  <c r="X167" i="32" s="1"/>
  <c r="V168" i="32"/>
  <c r="X168" i="32" s="1"/>
  <c r="V169" i="32"/>
  <c r="X169" i="32" s="1"/>
  <c r="V170" i="32"/>
  <c r="X170" i="32" s="1"/>
  <c r="V171" i="32"/>
  <c r="X171" i="32" s="1"/>
  <c r="V172" i="32"/>
  <c r="X172" i="32" s="1"/>
  <c r="V173" i="32"/>
  <c r="X173" i="32" s="1"/>
  <c r="V174" i="32"/>
  <c r="X174" i="32" s="1"/>
  <c r="V175" i="32"/>
  <c r="X175" i="32" s="1"/>
  <c r="V176" i="32"/>
  <c r="X176" i="32" s="1"/>
  <c r="V177" i="32"/>
  <c r="X177" i="32" s="1"/>
  <c r="V178" i="32"/>
  <c r="X178" i="32" s="1"/>
  <c r="V111" i="32"/>
  <c r="X111" i="32" s="1"/>
  <c r="V113" i="32"/>
  <c r="X113" i="32" s="1"/>
  <c r="W200" i="32"/>
  <c r="X200" i="32" l="1"/>
  <c r="S200" i="29"/>
  <c r="Q200" i="29"/>
  <c r="J200" i="29"/>
  <c r="I200" i="29"/>
  <c r="R198" i="29"/>
  <c r="L198" i="29"/>
  <c r="U197" i="29"/>
  <c r="R197" i="29"/>
  <c r="L197" i="29"/>
  <c r="H197" i="29"/>
  <c r="U196" i="29"/>
  <c r="R196" i="29"/>
  <c r="L196" i="29"/>
  <c r="H196" i="29"/>
  <c r="U195" i="29"/>
  <c r="R195" i="29"/>
  <c r="L195" i="29"/>
  <c r="H195" i="29"/>
  <c r="U194" i="29"/>
  <c r="R194" i="29"/>
  <c r="L194" i="29"/>
  <c r="H194" i="29"/>
  <c r="U193" i="29"/>
  <c r="R193" i="29"/>
  <c r="L193" i="29"/>
  <c r="H193" i="29"/>
  <c r="U192" i="29"/>
  <c r="R192" i="29"/>
  <c r="L192" i="29"/>
  <c r="H192" i="29"/>
  <c r="U191" i="29"/>
  <c r="R191" i="29"/>
  <c r="L191" i="29"/>
  <c r="H191" i="29"/>
  <c r="U190" i="29"/>
  <c r="R190" i="29"/>
  <c r="L190" i="29"/>
  <c r="H190" i="29"/>
  <c r="U189" i="29"/>
  <c r="R189" i="29"/>
  <c r="L189" i="29"/>
  <c r="H189" i="29"/>
  <c r="U188" i="29"/>
  <c r="R188" i="29"/>
  <c r="L188" i="29"/>
  <c r="H188" i="29"/>
  <c r="U187" i="29"/>
  <c r="R187" i="29"/>
  <c r="L187" i="29"/>
  <c r="H187" i="29"/>
  <c r="W200" i="29"/>
  <c r="U186" i="29"/>
  <c r="R186" i="29"/>
  <c r="L186" i="29"/>
  <c r="H186" i="29"/>
  <c r="U185" i="29"/>
  <c r="R185" i="29"/>
  <c r="L185" i="29"/>
  <c r="H185" i="29"/>
  <c r="U184" i="29"/>
  <c r="R184" i="29"/>
  <c r="L184" i="29"/>
  <c r="H184" i="29"/>
  <c r="U183" i="29"/>
  <c r="R183" i="29"/>
  <c r="L183" i="29"/>
  <c r="H183" i="29"/>
  <c r="U182" i="29"/>
  <c r="R182" i="29"/>
  <c r="L182" i="29"/>
  <c r="H182" i="29"/>
  <c r="U181" i="29"/>
  <c r="R181" i="29"/>
  <c r="L181" i="29"/>
  <c r="H181" i="29"/>
  <c r="U180" i="29"/>
  <c r="R180" i="29"/>
  <c r="L180" i="29"/>
  <c r="H180" i="29"/>
  <c r="U179" i="29"/>
  <c r="R179" i="29"/>
  <c r="L179" i="29"/>
  <c r="H179" i="29"/>
  <c r="U178" i="29"/>
  <c r="R178" i="29"/>
  <c r="L178" i="29"/>
  <c r="H178" i="29"/>
  <c r="U177" i="29"/>
  <c r="R177" i="29"/>
  <c r="L177" i="29"/>
  <c r="H177" i="29"/>
  <c r="U176" i="29"/>
  <c r="R176" i="29"/>
  <c r="L176" i="29"/>
  <c r="H176" i="29"/>
  <c r="U175" i="29"/>
  <c r="R175" i="29"/>
  <c r="L175" i="29"/>
  <c r="H175" i="29"/>
  <c r="U174" i="29"/>
  <c r="R174" i="29"/>
  <c r="L174" i="29"/>
  <c r="H174" i="29"/>
  <c r="U173" i="29"/>
  <c r="R173" i="29"/>
  <c r="L173" i="29"/>
  <c r="H173" i="29"/>
  <c r="U172" i="29"/>
  <c r="R172" i="29"/>
  <c r="L172" i="29"/>
  <c r="H172" i="29"/>
  <c r="U171" i="29"/>
  <c r="R171" i="29"/>
  <c r="L171" i="29"/>
  <c r="H171" i="29"/>
  <c r="U170" i="29"/>
  <c r="R170" i="29"/>
  <c r="L170" i="29"/>
  <c r="H170" i="29"/>
  <c r="U169" i="29"/>
  <c r="R169" i="29"/>
  <c r="L169" i="29"/>
  <c r="H169" i="29"/>
  <c r="U168" i="29"/>
  <c r="R168" i="29"/>
  <c r="L168" i="29"/>
  <c r="H168" i="29"/>
  <c r="U167" i="29"/>
  <c r="R167" i="29"/>
  <c r="L167" i="29"/>
  <c r="H167" i="29"/>
  <c r="U166" i="29"/>
  <c r="R166" i="29"/>
  <c r="L166" i="29"/>
  <c r="H166" i="29"/>
  <c r="U165" i="29"/>
  <c r="R165" i="29"/>
  <c r="L165" i="29"/>
  <c r="H165" i="29"/>
  <c r="U164" i="29"/>
  <c r="R164" i="29"/>
  <c r="L164" i="29"/>
  <c r="H164" i="29"/>
  <c r="U163" i="29"/>
  <c r="R163" i="29"/>
  <c r="L163" i="29"/>
  <c r="H163" i="29"/>
  <c r="U162" i="29"/>
  <c r="R162" i="29"/>
  <c r="L162" i="29"/>
  <c r="H162" i="29"/>
  <c r="U161" i="29"/>
  <c r="R161" i="29"/>
  <c r="L161" i="29"/>
  <c r="H161" i="29"/>
  <c r="U160" i="29"/>
  <c r="R160" i="29"/>
  <c r="L160" i="29"/>
  <c r="H160" i="29"/>
  <c r="U159" i="29"/>
  <c r="R159" i="29"/>
  <c r="L159" i="29"/>
  <c r="H159" i="29"/>
  <c r="U158" i="29"/>
  <c r="R158" i="29"/>
  <c r="L158" i="29"/>
  <c r="H158" i="29"/>
  <c r="R157" i="29"/>
  <c r="L157" i="29"/>
  <c r="U156" i="29"/>
  <c r="R156" i="29"/>
  <c r="L156" i="29"/>
  <c r="H156" i="29"/>
  <c r="U155" i="29"/>
  <c r="R155" i="29"/>
  <c r="L155" i="29"/>
  <c r="H155" i="29"/>
  <c r="U154" i="29"/>
  <c r="R154" i="29"/>
  <c r="L154" i="29"/>
  <c r="H154" i="29"/>
  <c r="U153" i="29"/>
  <c r="R153" i="29"/>
  <c r="L153" i="29"/>
  <c r="H153" i="29"/>
  <c r="U152" i="29"/>
  <c r="R152" i="29"/>
  <c r="L152" i="29"/>
  <c r="H152" i="29"/>
  <c r="U151" i="29"/>
  <c r="R151" i="29"/>
  <c r="L151" i="29"/>
  <c r="H151" i="29"/>
  <c r="U150" i="29"/>
  <c r="R150" i="29"/>
  <c r="L150" i="29"/>
  <c r="H150" i="29"/>
  <c r="U149" i="29"/>
  <c r="R149" i="29"/>
  <c r="L149" i="29"/>
  <c r="H149" i="29"/>
  <c r="U148" i="29"/>
  <c r="R148" i="29"/>
  <c r="L148" i="29"/>
  <c r="H148" i="29"/>
  <c r="U147" i="29"/>
  <c r="R147" i="29"/>
  <c r="L147" i="29"/>
  <c r="H147" i="29"/>
  <c r="U146" i="29"/>
  <c r="R146" i="29"/>
  <c r="L146" i="29"/>
  <c r="H146" i="29"/>
  <c r="U145" i="29"/>
  <c r="R145" i="29"/>
  <c r="L145" i="29"/>
  <c r="H145" i="29"/>
  <c r="U144" i="29"/>
  <c r="R144" i="29"/>
  <c r="L144" i="29"/>
  <c r="H144" i="29"/>
  <c r="U143" i="29"/>
  <c r="R143" i="29"/>
  <c r="L143" i="29"/>
  <c r="H143" i="29"/>
  <c r="U142" i="29"/>
  <c r="R142" i="29"/>
  <c r="L142" i="29"/>
  <c r="H142" i="29"/>
  <c r="R141" i="29"/>
  <c r="L141" i="29"/>
  <c r="U140" i="29"/>
  <c r="R140" i="29"/>
  <c r="L140" i="29"/>
  <c r="H140" i="29"/>
  <c r="U139" i="29"/>
  <c r="R139" i="29"/>
  <c r="L139" i="29"/>
  <c r="H139" i="29"/>
  <c r="U138" i="29"/>
  <c r="R138" i="29"/>
  <c r="L138" i="29"/>
  <c r="H138" i="29"/>
  <c r="U137" i="29"/>
  <c r="R137" i="29"/>
  <c r="L137" i="29"/>
  <c r="H137" i="29"/>
  <c r="U136" i="29"/>
  <c r="R136" i="29"/>
  <c r="L136" i="29"/>
  <c r="H136" i="29"/>
  <c r="U135" i="29"/>
  <c r="R135" i="29"/>
  <c r="L135" i="29"/>
  <c r="H135" i="29"/>
  <c r="U134" i="29"/>
  <c r="R134" i="29"/>
  <c r="L134" i="29"/>
  <c r="H134" i="29"/>
  <c r="U133" i="29"/>
  <c r="R133" i="29"/>
  <c r="L133" i="29"/>
  <c r="H133" i="29"/>
  <c r="R132" i="29"/>
  <c r="L132" i="29"/>
  <c r="U131" i="29"/>
  <c r="R131" i="29"/>
  <c r="L131" i="29"/>
  <c r="H131" i="29"/>
  <c r="U130" i="29"/>
  <c r="R130" i="29"/>
  <c r="L130" i="29"/>
  <c r="H130" i="29"/>
  <c r="U129" i="29"/>
  <c r="R129" i="29"/>
  <c r="L129" i="29"/>
  <c r="H129" i="29"/>
  <c r="U128" i="29"/>
  <c r="R128" i="29"/>
  <c r="L128" i="29"/>
  <c r="H128" i="29"/>
  <c r="U127" i="29"/>
  <c r="R127" i="29"/>
  <c r="L127" i="29"/>
  <c r="H127" i="29"/>
  <c r="U126" i="29"/>
  <c r="R126" i="29"/>
  <c r="L126" i="29"/>
  <c r="H126" i="29"/>
  <c r="U125" i="29"/>
  <c r="R125" i="29"/>
  <c r="L125" i="29"/>
  <c r="H125" i="29"/>
  <c r="U124" i="29"/>
  <c r="R124" i="29"/>
  <c r="L124" i="29"/>
  <c r="H124" i="29"/>
  <c r="U123" i="29"/>
  <c r="R123" i="29"/>
  <c r="L123" i="29"/>
  <c r="H123" i="29"/>
  <c r="U122" i="29"/>
  <c r="R122" i="29"/>
  <c r="L122" i="29"/>
  <c r="H122" i="29"/>
  <c r="U121" i="29"/>
  <c r="R121" i="29"/>
  <c r="L121" i="29"/>
  <c r="H121" i="29"/>
  <c r="U120" i="29"/>
  <c r="R120" i="29"/>
  <c r="L120" i="29"/>
  <c r="H120" i="29"/>
  <c r="U119" i="29"/>
  <c r="R119" i="29"/>
  <c r="L119" i="29"/>
  <c r="H119" i="29"/>
  <c r="R118" i="29"/>
  <c r="L118" i="29"/>
  <c r="U117" i="29"/>
  <c r="R117" i="29"/>
  <c r="L117" i="29"/>
  <c r="H117" i="29"/>
  <c r="U116" i="29"/>
  <c r="R116" i="29"/>
  <c r="L116" i="29"/>
  <c r="H116" i="29"/>
  <c r="U115" i="29"/>
  <c r="R115" i="29"/>
  <c r="L115" i="29"/>
  <c r="H115" i="29"/>
  <c r="U114" i="29"/>
  <c r="R114" i="29"/>
  <c r="L114" i="29"/>
  <c r="H114" i="29"/>
  <c r="U113" i="29"/>
  <c r="R113" i="29"/>
  <c r="L113" i="29"/>
  <c r="H113" i="29"/>
  <c r="U112" i="29"/>
  <c r="R112" i="29"/>
  <c r="L112" i="29"/>
  <c r="H112" i="29"/>
  <c r="U111" i="29"/>
  <c r="R111" i="29"/>
  <c r="L111" i="29"/>
  <c r="H111" i="29"/>
  <c r="U110" i="29"/>
  <c r="R110" i="29"/>
  <c r="L110" i="29"/>
  <c r="H110" i="29"/>
  <c r="U109" i="29"/>
  <c r="R109" i="29"/>
  <c r="L109" i="29"/>
  <c r="H109" i="29"/>
  <c r="U108" i="29"/>
  <c r="R108" i="29"/>
  <c r="L108" i="29"/>
  <c r="H108" i="29"/>
  <c r="R107" i="29"/>
  <c r="L107" i="29"/>
  <c r="U106" i="29"/>
  <c r="R106" i="29"/>
  <c r="L106" i="29"/>
  <c r="H106" i="29"/>
  <c r="U105" i="29"/>
  <c r="R105" i="29"/>
  <c r="L105" i="29"/>
  <c r="H105" i="29"/>
  <c r="U104" i="29"/>
  <c r="R104" i="29"/>
  <c r="L104" i="29"/>
  <c r="H104" i="29"/>
  <c r="U103" i="29"/>
  <c r="R103" i="29"/>
  <c r="L103" i="29"/>
  <c r="H103" i="29"/>
  <c r="U102" i="29"/>
  <c r="R102" i="29"/>
  <c r="L102" i="29"/>
  <c r="H102" i="29"/>
  <c r="U101" i="29"/>
  <c r="R101" i="29"/>
  <c r="L101" i="29"/>
  <c r="H101" i="29"/>
  <c r="U100" i="29"/>
  <c r="R100" i="29"/>
  <c r="L100" i="29"/>
  <c r="H100" i="29"/>
  <c r="U99" i="29"/>
  <c r="R99" i="29"/>
  <c r="L99" i="29"/>
  <c r="H99" i="29"/>
  <c r="U98" i="29"/>
  <c r="R98" i="29"/>
  <c r="L98" i="29"/>
  <c r="H98" i="29"/>
  <c r="U97" i="29"/>
  <c r="R97" i="29"/>
  <c r="L97" i="29"/>
  <c r="H97" i="29"/>
  <c r="U96" i="29"/>
  <c r="R96" i="29"/>
  <c r="L96" i="29"/>
  <c r="H96" i="29"/>
  <c r="U95" i="29"/>
  <c r="R95" i="29"/>
  <c r="L95" i="29"/>
  <c r="H95" i="29"/>
  <c r="U94" i="29"/>
  <c r="R94" i="29"/>
  <c r="L94" i="29"/>
  <c r="H94" i="29"/>
  <c r="U93" i="29"/>
  <c r="R93" i="29"/>
  <c r="L93" i="29"/>
  <c r="H93" i="29"/>
  <c r="U92" i="29"/>
  <c r="R92" i="29"/>
  <c r="L92" i="29"/>
  <c r="H92" i="29"/>
  <c r="U91" i="29"/>
  <c r="R91" i="29"/>
  <c r="L91" i="29"/>
  <c r="H91" i="29"/>
  <c r="U90" i="29"/>
  <c r="R90" i="29"/>
  <c r="L90" i="29"/>
  <c r="H90" i="29"/>
  <c r="U89" i="29"/>
  <c r="R89" i="29"/>
  <c r="L89" i="29"/>
  <c r="H89" i="29"/>
  <c r="R88" i="29"/>
  <c r="L88" i="29"/>
  <c r="U87" i="29"/>
  <c r="R87" i="29"/>
  <c r="L87" i="29"/>
  <c r="H87" i="29"/>
  <c r="U86" i="29"/>
  <c r="R86" i="29"/>
  <c r="L86" i="29"/>
  <c r="H86" i="29"/>
  <c r="U85" i="29"/>
  <c r="R85" i="29"/>
  <c r="L85" i="29"/>
  <c r="H85" i="29"/>
  <c r="U84" i="29"/>
  <c r="R84" i="29"/>
  <c r="L84" i="29"/>
  <c r="H84" i="29"/>
  <c r="U83" i="29"/>
  <c r="R83" i="29"/>
  <c r="L83" i="29"/>
  <c r="H83" i="29"/>
  <c r="U82" i="29"/>
  <c r="R82" i="29"/>
  <c r="L82" i="29"/>
  <c r="H82" i="29"/>
  <c r="U81" i="29"/>
  <c r="R81" i="29"/>
  <c r="L81" i="29"/>
  <c r="H81" i="29"/>
  <c r="U80" i="29"/>
  <c r="R80" i="29"/>
  <c r="L80" i="29"/>
  <c r="H80" i="29"/>
  <c r="U79" i="29"/>
  <c r="R79" i="29"/>
  <c r="L79" i="29"/>
  <c r="H79" i="29"/>
  <c r="U78" i="29"/>
  <c r="R78" i="29"/>
  <c r="L78" i="29"/>
  <c r="H78" i="29"/>
  <c r="U77" i="29"/>
  <c r="R77" i="29"/>
  <c r="L77" i="29"/>
  <c r="H77" i="29"/>
  <c r="U76" i="29"/>
  <c r="R76" i="29"/>
  <c r="L76" i="29"/>
  <c r="H76" i="29"/>
  <c r="U75" i="29"/>
  <c r="R75" i="29"/>
  <c r="L75" i="29"/>
  <c r="H75" i="29"/>
  <c r="U74" i="29"/>
  <c r="R74" i="29"/>
  <c r="V74" i="29" s="1"/>
  <c r="L74" i="29"/>
  <c r="H74" i="29"/>
  <c r="R73" i="29"/>
  <c r="L73" i="29"/>
  <c r="U72" i="29"/>
  <c r="R72" i="29"/>
  <c r="L72" i="29"/>
  <c r="H72" i="29"/>
  <c r="U71" i="29"/>
  <c r="R71" i="29"/>
  <c r="L71" i="29"/>
  <c r="H71" i="29"/>
  <c r="U70" i="29"/>
  <c r="R70" i="29"/>
  <c r="L70" i="29"/>
  <c r="H70" i="29"/>
  <c r="U69" i="29"/>
  <c r="R69" i="29"/>
  <c r="L69" i="29"/>
  <c r="H69" i="29"/>
  <c r="U68" i="29"/>
  <c r="R68" i="29"/>
  <c r="L68" i="29"/>
  <c r="H68" i="29"/>
  <c r="R67" i="29"/>
  <c r="L67" i="29"/>
  <c r="U66" i="29"/>
  <c r="R66" i="29"/>
  <c r="L66" i="29"/>
  <c r="H66" i="29"/>
  <c r="U65" i="29"/>
  <c r="R65" i="29"/>
  <c r="L65" i="29"/>
  <c r="H65" i="29"/>
  <c r="R64" i="29"/>
  <c r="L64" i="29"/>
  <c r="U63" i="29"/>
  <c r="R63" i="29"/>
  <c r="L63" i="29"/>
  <c r="H63" i="29"/>
  <c r="R62" i="29"/>
  <c r="L62" i="29"/>
  <c r="U61" i="29"/>
  <c r="R61" i="29"/>
  <c r="L61" i="29"/>
  <c r="H61" i="29"/>
  <c r="U60" i="29"/>
  <c r="R60" i="29"/>
  <c r="L60" i="29"/>
  <c r="H60" i="29"/>
  <c r="U59" i="29"/>
  <c r="R59" i="29"/>
  <c r="L59" i="29"/>
  <c r="H59" i="29"/>
  <c r="U58" i="29"/>
  <c r="R58" i="29"/>
  <c r="L58" i="29"/>
  <c r="H58" i="29"/>
  <c r="U57" i="29"/>
  <c r="R57" i="29"/>
  <c r="L57" i="29"/>
  <c r="H57" i="29"/>
  <c r="U56" i="29"/>
  <c r="R56" i="29"/>
  <c r="L56" i="29"/>
  <c r="H56" i="29"/>
  <c r="U55" i="29"/>
  <c r="R55" i="29"/>
  <c r="L55" i="29"/>
  <c r="H55" i="29"/>
  <c r="U54" i="29"/>
  <c r="R54" i="29"/>
  <c r="L54" i="29"/>
  <c r="H54" i="29"/>
  <c r="R53" i="29"/>
  <c r="L53" i="29"/>
  <c r="U52" i="29"/>
  <c r="R52" i="29"/>
  <c r="L52" i="29"/>
  <c r="H52" i="29"/>
  <c r="U51" i="29"/>
  <c r="R51" i="29"/>
  <c r="L51" i="29"/>
  <c r="H51" i="29"/>
  <c r="U50" i="29"/>
  <c r="R50" i="29"/>
  <c r="L50" i="29"/>
  <c r="H50" i="29"/>
  <c r="U49" i="29"/>
  <c r="R49" i="29"/>
  <c r="L49" i="29"/>
  <c r="H49" i="29"/>
  <c r="U48" i="29"/>
  <c r="R48" i="29"/>
  <c r="L48" i="29"/>
  <c r="H48" i="29"/>
  <c r="U47" i="29"/>
  <c r="R47" i="29"/>
  <c r="L47" i="29"/>
  <c r="H47" i="29"/>
  <c r="U46" i="29"/>
  <c r="R46" i="29"/>
  <c r="L46" i="29"/>
  <c r="H46" i="29"/>
  <c r="U45" i="29"/>
  <c r="R45" i="29"/>
  <c r="L45" i="29"/>
  <c r="H45" i="29"/>
  <c r="U44" i="29"/>
  <c r="R44" i="29"/>
  <c r="L44" i="29"/>
  <c r="H44" i="29"/>
  <c r="U43" i="29"/>
  <c r="R43" i="29"/>
  <c r="L43" i="29"/>
  <c r="H43" i="29"/>
  <c r="U42" i="29"/>
  <c r="R42" i="29"/>
  <c r="L42" i="29"/>
  <c r="H42" i="29"/>
  <c r="U41" i="29"/>
  <c r="R41" i="29"/>
  <c r="L41" i="29"/>
  <c r="H41" i="29"/>
  <c r="U40" i="29"/>
  <c r="R40" i="29"/>
  <c r="L40" i="29"/>
  <c r="H40" i="29"/>
  <c r="U39" i="29"/>
  <c r="R39" i="29"/>
  <c r="L39" i="29"/>
  <c r="H39" i="29"/>
  <c r="U38" i="29"/>
  <c r="R38" i="29"/>
  <c r="L38" i="29"/>
  <c r="H38" i="29"/>
  <c r="U37" i="29"/>
  <c r="R37" i="29"/>
  <c r="L37" i="29"/>
  <c r="H37" i="29"/>
  <c r="U36" i="29"/>
  <c r="R36" i="29"/>
  <c r="L36" i="29"/>
  <c r="H36" i="29"/>
  <c r="U35" i="29"/>
  <c r="R35" i="29"/>
  <c r="L35" i="29"/>
  <c r="H35" i="29"/>
  <c r="U34" i="29"/>
  <c r="R34" i="29"/>
  <c r="L34" i="29"/>
  <c r="H34" i="29"/>
  <c r="U33" i="29"/>
  <c r="R33" i="29"/>
  <c r="L33" i="29"/>
  <c r="H33" i="29"/>
  <c r="U32" i="29"/>
  <c r="R32" i="29"/>
  <c r="L32" i="29"/>
  <c r="H32" i="29"/>
  <c r="U31" i="29"/>
  <c r="R31" i="29"/>
  <c r="L31" i="29"/>
  <c r="H31" i="29"/>
  <c r="U30" i="29"/>
  <c r="R30" i="29"/>
  <c r="L30" i="29"/>
  <c r="H30" i="29"/>
  <c r="U29" i="29"/>
  <c r="R29" i="29"/>
  <c r="L29" i="29"/>
  <c r="H29" i="29"/>
  <c r="U28" i="29"/>
  <c r="R28" i="29"/>
  <c r="L28" i="29"/>
  <c r="H28" i="29"/>
  <c r="U27" i="29"/>
  <c r="R27" i="29"/>
  <c r="L27" i="29"/>
  <c r="H27" i="29"/>
  <c r="U26" i="29"/>
  <c r="R26" i="29"/>
  <c r="L26" i="29"/>
  <c r="H26" i="29"/>
  <c r="U25" i="29"/>
  <c r="R25" i="29"/>
  <c r="L25" i="29"/>
  <c r="H25" i="29"/>
  <c r="U24" i="29"/>
  <c r="R24" i="29"/>
  <c r="L24" i="29"/>
  <c r="H24" i="29"/>
  <c r="U23" i="29"/>
  <c r="R23" i="29"/>
  <c r="L23" i="29"/>
  <c r="H23" i="29"/>
  <c r="U22" i="29"/>
  <c r="R22" i="29"/>
  <c r="L22" i="29"/>
  <c r="H22" i="29"/>
  <c r="U21" i="29"/>
  <c r="R21" i="29"/>
  <c r="L21" i="29"/>
  <c r="H21" i="29"/>
  <c r="U20" i="29"/>
  <c r="R20" i="29"/>
  <c r="L20" i="29"/>
  <c r="H20" i="29"/>
  <c r="U19" i="29"/>
  <c r="R19" i="29"/>
  <c r="L19" i="29"/>
  <c r="H19" i="29"/>
  <c r="U18" i="29"/>
  <c r="R18" i="29"/>
  <c r="L18" i="29"/>
  <c r="H18" i="29"/>
  <c r="U17" i="29"/>
  <c r="R17" i="29"/>
  <c r="L17" i="29"/>
  <c r="H17" i="29"/>
  <c r="U16" i="29"/>
  <c r="R16" i="29"/>
  <c r="L16" i="29"/>
  <c r="H16" i="29"/>
  <c r="U15" i="29"/>
  <c r="R15" i="29"/>
  <c r="L15" i="29"/>
  <c r="H15" i="29"/>
  <c r="U14" i="29"/>
  <c r="R14" i="29"/>
  <c r="L14" i="29"/>
  <c r="H14" i="29"/>
  <c r="U13" i="29"/>
  <c r="R13" i="29"/>
  <c r="L13" i="29"/>
  <c r="H13" i="29"/>
  <c r="U12" i="29"/>
  <c r="R12" i="29"/>
  <c r="L12" i="29"/>
  <c r="H12" i="29"/>
  <c r="U11" i="29"/>
  <c r="R11" i="29"/>
  <c r="L11" i="29"/>
  <c r="H11" i="29"/>
  <c r="U10" i="29"/>
  <c r="R10" i="29"/>
  <c r="L10" i="29"/>
  <c r="H10" i="29"/>
  <c r="U9" i="29"/>
  <c r="R9" i="29"/>
  <c r="L9" i="29"/>
  <c r="H9" i="29"/>
  <c r="V18" i="29" l="1"/>
  <c r="X18" i="29" s="1"/>
  <c r="V10" i="29"/>
  <c r="X10" i="29" s="1"/>
  <c r="V26" i="29"/>
  <c r="X26" i="29" s="1"/>
  <c r="V52" i="29"/>
  <c r="X52" i="29" s="1"/>
  <c r="V90" i="29"/>
  <c r="X90" i="29" s="1"/>
  <c r="V91" i="29"/>
  <c r="X91" i="29" s="1"/>
  <c r="V92" i="29"/>
  <c r="X92" i="29" s="1"/>
  <c r="V93" i="29"/>
  <c r="X93" i="29" s="1"/>
  <c r="V94" i="29"/>
  <c r="X94" i="29" s="1"/>
  <c r="V95" i="29"/>
  <c r="X95" i="29" s="1"/>
  <c r="V96" i="29"/>
  <c r="X96" i="29" s="1"/>
  <c r="V97" i="29"/>
  <c r="X97" i="29" s="1"/>
  <c r="V98" i="29"/>
  <c r="X98" i="29" s="1"/>
  <c r="V99" i="29"/>
  <c r="X99" i="29" s="1"/>
  <c r="V100" i="29"/>
  <c r="X100" i="29" s="1"/>
  <c r="V101" i="29"/>
  <c r="X101" i="29" s="1"/>
  <c r="V102" i="29"/>
  <c r="X102" i="29" s="1"/>
  <c r="V103" i="29"/>
  <c r="X103" i="29" s="1"/>
  <c r="V104" i="29"/>
  <c r="X104" i="29" s="1"/>
  <c r="V105" i="29"/>
  <c r="X105" i="29" s="1"/>
  <c r="V106" i="29"/>
  <c r="X106" i="29" s="1"/>
  <c r="V108" i="29"/>
  <c r="X108" i="29" s="1"/>
  <c r="V109" i="29"/>
  <c r="X109" i="29" s="1"/>
  <c r="V128" i="29"/>
  <c r="X128" i="29" s="1"/>
  <c r="V129" i="29"/>
  <c r="X129" i="29" s="1"/>
  <c r="V130" i="29"/>
  <c r="X130" i="29" s="1"/>
  <c r="V131" i="29"/>
  <c r="X131" i="29" s="1"/>
  <c r="V133" i="29"/>
  <c r="X133" i="29" s="1"/>
  <c r="V134" i="29"/>
  <c r="X134" i="29" s="1"/>
  <c r="V135" i="29"/>
  <c r="X135" i="29" s="1"/>
  <c r="V136" i="29"/>
  <c r="X136" i="29" s="1"/>
  <c r="V137" i="29"/>
  <c r="X137" i="29" s="1"/>
  <c r="V138" i="29"/>
  <c r="X138" i="29" s="1"/>
  <c r="V139" i="29"/>
  <c r="X139" i="29" s="1"/>
  <c r="V140" i="29"/>
  <c r="X140" i="29" s="1"/>
  <c r="V142" i="29"/>
  <c r="X142" i="29" s="1"/>
  <c r="V143" i="29"/>
  <c r="X143" i="29" s="1"/>
  <c r="V144" i="29"/>
  <c r="X144" i="29" s="1"/>
  <c r="V145" i="29"/>
  <c r="X145" i="29" s="1"/>
  <c r="V146" i="29"/>
  <c r="X146" i="29" s="1"/>
  <c r="V147" i="29"/>
  <c r="X147" i="29" s="1"/>
  <c r="V148" i="29"/>
  <c r="X148" i="29" s="1"/>
  <c r="V149" i="29"/>
  <c r="X149" i="29" s="1"/>
  <c r="V150" i="29"/>
  <c r="X150" i="29" s="1"/>
  <c r="V151" i="29"/>
  <c r="X151" i="29" s="1"/>
  <c r="V152" i="29"/>
  <c r="X152" i="29" s="1"/>
  <c r="V153" i="29"/>
  <c r="X153" i="29" s="1"/>
  <c r="V154" i="29"/>
  <c r="X154" i="29" s="1"/>
  <c r="V155" i="29"/>
  <c r="X155" i="29" s="1"/>
  <c r="V156" i="29"/>
  <c r="X156" i="29" s="1"/>
  <c r="V158" i="29"/>
  <c r="X158" i="29" s="1"/>
  <c r="V159" i="29"/>
  <c r="X159" i="29" s="1"/>
  <c r="V160" i="29"/>
  <c r="X160" i="29" s="1"/>
  <c r="V161" i="29"/>
  <c r="X161" i="29" s="1"/>
  <c r="V162" i="29"/>
  <c r="X162" i="29" s="1"/>
  <c r="V163" i="29"/>
  <c r="X163" i="29" s="1"/>
  <c r="V164" i="29"/>
  <c r="X164" i="29" s="1"/>
  <c r="V165" i="29"/>
  <c r="X165" i="29" s="1"/>
  <c r="V166" i="29"/>
  <c r="X166" i="29" s="1"/>
  <c r="V167" i="29"/>
  <c r="X167" i="29" s="1"/>
  <c r="V168" i="29"/>
  <c r="X168" i="29" s="1"/>
  <c r="V169" i="29"/>
  <c r="X169" i="29" s="1"/>
  <c r="V170" i="29"/>
  <c r="X170" i="29" s="1"/>
  <c r="V171" i="29"/>
  <c r="X171" i="29" s="1"/>
  <c r="V172" i="29"/>
  <c r="X172" i="29" s="1"/>
  <c r="V173" i="29"/>
  <c r="X173" i="29" s="1"/>
  <c r="V174" i="29"/>
  <c r="X174" i="29" s="1"/>
  <c r="V175" i="29"/>
  <c r="X175" i="29" s="1"/>
  <c r="V176" i="29"/>
  <c r="X176" i="29" s="1"/>
  <c r="V177" i="29"/>
  <c r="X177" i="29" s="1"/>
  <c r="V178" i="29"/>
  <c r="X178" i="29" s="1"/>
  <c r="V179" i="29"/>
  <c r="X179" i="29" s="1"/>
  <c r="V180" i="29"/>
  <c r="X180" i="29" s="1"/>
  <c r="V181" i="29"/>
  <c r="X181" i="29" s="1"/>
  <c r="V182" i="29"/>
  <c r="X182" i="29" s="1"/>
  <c r="V72" i="29"/>
  <c r="X72" i="29" s="1"/>
  <c r="R200" i="29"/>
  <c r="V36" i="29"/>
  <c r="X36" i="29" s="1"/>
  <c r="V54" i="29"/>
  <c r="X54" i="29" s="1"/>
  <c r="V55" i="29"/>
  <c r="X55" i="29" s="1"/>
  <c r="V56" i="29"/>
  <c r="X56" i="29" s="1"/>
  <c r="V57" i="29"/>
  <c r="X57" i="29" s="1"/>
  <c r="V58" i="29"/>
  <c r="X58" i="29" s="1"/>
  <c r="V59" i="29"/>
  <c r="X59" i="29" s="1"/>
  <c r="V60" i="29"/>
  <c r="X60" i="29" s="1"/>
  <c r="V61" i="29"/>
  <c r="X61" i="29" s="1"/>
  <c r="V63" i="29"/>
  <c r="X63" i="29" s="1"/>
  <c r="V65" i="29"/>
  <c r="X65" i="29" s="1"/>
  <c r="V66" i="29"/>
  <c r="X66" i="29" s="1"/>
  <c r="V68" i="29"/>
  <c r="X68" i="29" s="1"/>
  <c r="V69" i="29"/>
  <c r="X69" i="29" s="1"/>
  <c r="V70" i="29"/>
  <c r="X70" i="29" s="1"/>
  <c r="V71" i="29"/>
  <c r="X71" i="29" s="1"/>
  <c r="V11" i="29"/>
  <c r="X11" i="29" s="1"/>
  <c r="V12" i="29"/>
  <c r="X12" i="29" s="1"/>
  <c r="V13" i="29"/>
  <c r="X13" i="29" s="1"/>
  <c r="V14" i="29"/>
  <c r="X14" i="29" s="1"/>
  <c r="V15" i="29"/>
  <c r="X15" i="29" s="1"/>
  <c r="V16" i="29"/>
  <c r="X16" i="29" s="1"/>
  <c r="V17" i="29"/>
  <c r="X17" i="29" s="1"/>
  <c r="V27" i="29"/>
  <c r="X27" i="29" s="1"/>
  <c r="V28" i="29"/>
  <c r="X28" i="29" s="1"/>
  <c r="V29" i="29"/>
  <c r="X29" i="29" s="1"/>
  <c r="V30" i="29"/>
  <c r="X30" i="29" s="1"/>
  <c r="V31" i="29"/>
  <c r="X31" i="29" s="1"/>
  <c r="V32" i="29"/>
  <c r="X32" i="29" s="1"/>
  <c r="V33" i="29"/>
  <c r="X33" i="29" s="1"/>
  <c r="V34" i="29"/>
  <c r="X34" i="29" s="1"/>
  <c r="V35" i="29"/>
  <c r="X35" i="29" s="1"/>
  <c r="V183" i="29"/>
  <c r="X183" i="29" s="1"/>
  <c r="V184" i="29"/>
  <c r="X184" i="29" s="1"/>
  <c r="V185" i="29"/>
  <c r="X185" i="29" s="1"/>
  <c r="V186" i="29"/>
  <c r="X186" i="29" s="1"/>
  <c r="V188" i="29"/>
  <c r="X188" i="29" s="1"/>
  <c r="V189" i="29"/>
  <c r="X189" i="29" s="1"/>
  <c r="V190" i="29"/>
  <c r="X190" i="29" s="1"/>
  <c r="V192" i="29"/>
  <c r="X192" i="29" s="1"/>
  <c r="V193" i="29"/>
  <c r="X193" i="29" s="1"/>
  <c r="V194" i="29"/>
  <c r="X194" i="29" s="1"/>
  <c r="V196" i="29"/>
  <c r="X196" i="29" s="1"/>
  <c r="V197" i="29"/>
  <c r="X197" i="29" s="1"/>
  <c r="V9" i="29"/>
  <c r="X9" i="29" s="1"/>
  <c r="V19" i="29"/>
  <c r="X19" i="29" s="1"/>
  <c r="V20" i="29"/>
  <c r="X20" i="29" s="1"/>
  <c r="V21" i="29"/>
  <c r="X21" i="29" s="1"/>
  <c r="V22" i="29"/>
  <c r="X22" i="29" s="1"/>
  <c r="V23" i="29"/>
  <c r="X23" i="29" s="1"/>
  <c r="V24" i="29"/>
  <c r="X24" i="29" s="1"/>
  <c r="V25" i="29"/>
  <c r="X25" i="29" s="1"/>
  <c r="V37" i="29"/>
  <c r="X37" i="29" s="1"/>
  <c r="V38" i="29"/>
  <c r="X38" i="29" s="1"/>
  <c r="V39" i="29"/>
  <c r="X39" i="29" s="1"/>
  <c r="V40" i="29"/>
  <c r="X40" i="29" s="1"/>
  <c r="V41" i="29"/>
  <c r="X41" i="29" s="1"/>
  <c r="V42" i="29"/>
  <c r="X42" i="29" s="1"/>
  <c r="V43" i="29"/>
  <c r="X43" i="29" s="1"/>
  <c r="V44" i="29"/>
  <c r="X44" i="29" s="1"/>
  <c r="V45" i="29"/>
  <c r="X45" i="29" s="1"/>
  <c r="V46" i="29"/>
  <c r="X46" i="29" s="1"/>
  <c r="V47" i="29"/>
  <c r="X47" i="29" s="1"/>
  <c r="V48" i="29"/>
  <c r="X48" i="29" s="1"/>
  <c r="V49" i="29"/>
  <c r="X49" i="29" s="1"/>
  <c r="V50" i="29"/>
  <c r="X50" i="29" s="1"/>
  <c r="V51" i="29"/>
  <c r="X51" i="29" s="1"/>
  <c r="X74" i="29"/>
  <c r="V75" i="29"/>
  <c r="X75" i="29" s="1"/>
  <c r="V76" i="29"/>
  <c r="X76" i="29" s="1"/>
  <c r="V77" i="29"/>
  <c r="X77" i="29" s="1"/>
  <c r="V78" i="29"/>
  <c r="X78" i="29" s="1"/>
  <c r="V79" i="29"/>
  <c r="X79" i="29" s="1"/>
  <c r="V80" i="29"/>
  <c r="X80" i="29" s="1"/>
  <c r="V81" i="29"/>
  <c r="X81" i="29" s="1"/>
  <c r="V82" i="29"/>
  <c r="X82" i="29" s="1"/>
  <c r="V83" i="29"/>
  <c r="X83" i="29" s="1"/>
  <c r="V84" i="29"/>
  <c r="X84" i="29" s="1"/>
  <c r="V85" i="29"/>
  <c r="X85" i="29" s="1"/>
  <c r="V86" i="29"/>
  <c r="X86" i="29" s="1"/>
  <c r="V87" i="29"/>
  <c r="X87" i="29" s="1"/>
  <c r="V89" i="29"/>
  <c r="X89" i="29" s="1"/>
  <c r="V111" i="29"/>
  <c r="X111" i="29" s="1"/>
  <c r="V112" i="29"/>
  <c r="X112" i="29" s="1"/>
  <c r="V113" i="29"/>
  <c r="X113" i="29" s="1"/>
  <c r="V114" i="29"/>
  <c r="X114" i="29" s="1"/>
  <c r="V115" i="29"/>
  <c r="X115" i="29" s="1"/>
  <c r="V116" i="29"/>
  <c r="X116" i="29" s="1"/>
  <c r="V117" i="29"/>
  <c r="X117" i="29" s="1"/>
  <c r="V119" i="29"/>
  <c r="X119" i="29" s="1"/>
  <c r="V120" i="29"/>
  <c r="X120" i="29" s="1"/>
  <c r="V121" i="29"/>
  <c r="X121" i="29" s="1"/>
  <c r="V122" i="29"/>
  <c r="X122" i="29" s="1"/>
  <c r="V123" i="29"/>
  <c r="X123" i="29" s="1"/>
  <c r="V124" i="29"/>
  <c r="X124" i="29" s="1"/>
  <c r="V125" i="29"/>
  <c r="X125" i="29" s="1"/>
  <c r="V126" i="29"/>
  <c r="X126" i="29" s="1"/>
  <c r="V127" i="29"/>
  <c r="X127" i="29" s="1"/>
  <c r="V187" i="29"/>
  <c r="X187" i="29" s="1"/>
  <c r="V195" i="29"/>
  <c r="X195" i="29" s="1"/>
  <c r="V191" i="29"/>
  <c r="X191" i="29" s="1"/>
  <c r="D200" i="29"/>
  <c r="V110" i="29"/>
  <c r="X110" i="29" s="1"/>
  <c r="X200" i="29" l="1"/>
</calcChain>
</file>

<file path=xl/comments1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3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5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6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7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8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9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10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11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12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13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14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15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16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17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18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19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0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1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2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3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4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5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6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7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8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9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30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31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sharedStrings.xml><?xml version="1.0" encoding="utf-8"?>
<sst xmlns="http://schemas.openxmlformats.org/spreadsheetml/2006/main" count="7390" uniqueCount="289">
  <si>
    <t>CÔNG TY CP BÌNH MINH TOÀN CẦU</t>
  </si>
  <si>
    <r>
      <t xml:space="preserve">CỬA HÀNG: </t>
    </r>
    <r>
      <rPr>
        <b/>
        <sz val="12"/>
        <color rgb="FFFF0000"/>
        <rFont val="Times New Roman"/>
        <family val="1"/>
      </rPr>
      <t>BREADTALK BIÊN HÒA</t>
    </r>
  </si>
  <si>
    <t>BÁO CÁO BÁN HÀNG HẰNG NGÀY</t>
  </si>
  <si>
    <t xml:space="preserve">NGÀY: </t>
  </si>
  <si>
    <t xml:space="preserve">MÃ SỐ </t>
  </si>
  <si>
    <t>TÊN BÁNH</t>
  </si>
  <si>
    <t>GIÁ</t>
  </si>
  <si>
    <t>TỒN 
ĐẦU</t>
  </si>
  <si>
    <t>NHẬP</t>
  </si>
  <si>
    <t>BÁN</t>
  </si>
  <si>
    <t>XUẤT</t>
  </si>
  <si>
    <t>HỦY</t>
  </si>
  <si>
    <t>TỒN 
CUỐI</t>
  </si>
  <si>
    <t>TỒN 
CUỐI
TT</t>
  </si>
  <si>
    <t>CHÊNH
LỆCH</t>
  </si>
  <si>
    <t>Đính kèm 
Hình ảnh bánh hư/ bánh xấu</t>
  </si>
  <si>
    <t>Lần 1</t>
  </si>
  <si>
    <t xml:space="preserve">Lần 2 </t>
  </si>
  <si>
    <t>Chuyển 
nội bộ</t>
  </si>
  <si>
    <t>Tổng 
nhập</t>
  </si>
  <si>
    <t>Bán
POS</t>
  </si>
  <si>
    <t>Bán 
DT Ngoài</t>
  </si>
  <si>
    <t>Tổng 
bán</t>
  </si>
  <si>
    <t>Trả 
bếp/ Nơi sản xuất</t>
  </si>
  <si>
    <t>Lý do</t>
  </si>
  <si>
    <t>Tổng 
xuất</t>
  </si>
  <si>
    <t>Cuối 
ngày</t>
  </si>
  <si>
    <t>Trước 
date</t>
  </si>
  <si>
    <t>Tổng 
hủy</t>
  </si>
  <si>
    <t>Bánh hư/ xấu do nơi sản xuất</t>
  </si>
  <si>
    <t>Bánh hư/ xấu do vận chuyển</t>
  </si>
  <si>
    <t>Cúng</t>
  </si>
  <si>
    <t>==BUN==</t>
  </si>
  <si>
    <t>Flosss</t>
  </si>
  <si>
    <t>Sausage Standard</t>
  </si>
  <si>
    <t>Cheese Sausage</t>
  </si>
  <si>
    <t>Fire Flosss</t>
  </si>
  <si>
    <t>CranberryCr Cheese Tt 4pc</t>
  </si>
  <si>
    <t>T Cures of Golden Flower</t>
  </si>
  <si>
    <t>Ham &amp; Cheese</t>
  </si>
  <si>
    <t>Chocolate Cream cheese</t>
  </si>
  <si>
    <t>Cranberry Cream Cheese</t>
  </si>
  <si>
    <t>Spring In The City</t>
  </si>
  <si>
    <t>thiếu</t>
  </si>
  <si>
    <t>Curry Dozo</t>
  </si>
  <si>
    <t>Pillow Raisin</t>
  </si>
  <si>
    <t>Cheese Boat</t>
  </si>
  <si>
    <t>Butter Sugar Loaf</t>
  </si>
  <si>
    <t>Cocktail Bun 3pc</t>
  </si>
  <si>
    <t>Get Cheesy</t>
  </si>
  <si>
    <t>Smart Aleck</t>
  </si>
  <si>
    <t>Peanut Banana</t>
  </si>
  <si>
    <t>Kaya Bun</t>
  </si>
  <si>
    <t>Chicken Parmesan</t>
  </si>
  <si>
    <t>Phoenix</t>
  </si>
  <si>
    <t>Raisin Cream Cheese</t>
  </si>
  <si>
    <t>Cheese Flosss</t>
  </si>
  <si>
    <t>Double cheese</t>
  </si>
  <si>
    <t>Big eye</t>
  </si>
  <si>
    <t>Porle ribs</t>
  </si>
  <si>
    <t>Mushroom bacon</t>
  </si>
  <si>
    <t>Blubery custard</t>
  </si>
  <si>
    <t>Sunny Funny</t>
  </si>
  <si>
    <t>Pork Sambal</t>
  </si>
  <si>
    <t>Raisin bread</t>
  </si>
  <si>
    <t>Pandan Mochi Triangle</t>
  </si>
  <si>
    <t>Pandan Smart Aleck</t>
  </si>
  <si>
    <t>Pandan Polo Pudding</t>
  </si>
  <si>
    <t>Pandan  Kaya Rou</t>
  </si>
  <si>
    <t>Pandan Coconut Ball</t>
  </si>
  <si>
    <t>Chocolate Mexico</t>
  </si>
  <si>
    <t>Coconut Ball</t>
  </si>
  <si>
    <t>Custard Fuji</t>
  </si>
  <si>
    <t>Golden Triangle</t>
  </si>
  <si>
    <t>Mushroom &amp; cheese</t>
  </si>
  <si>
    <t>Polo pudding</t>
  </si>
  <si>
    <t>Taro Hero</t>
  </si>
  <si>
    <t>Angry Donut</t>
  </si>
  <si>
    <t>==DANISH==</t>
  </si>
  <si>
    <t>Blubery Danish</t>
  </si>
  <si>
    <t>Peach Danish</t>
  </si>
  <si>
    <t>Blackberry Danish</t>
  </si>
  <si>
    <t>Cheese Croissant</t>
  </si>
  <si>
    <t>Sweetcorn cheese bread</t>
  </si>
  <si>
    <t>Mini Bundle</t>
  </si>
  <si>
    <t>Tuna Croissant</t>
  </si>
  <si>
    <t>Ya Ya Egg Tart</t>
  </si>
  <si>
    <t>==EURO==</t>
  </si>
  <si>
    <t>Gourmet Fruit Loaf (Half)</t>
  </si>
  <si>
    <t>==FRENCH==</t>
  </si>
  <si>
    <t>Baguette (Long)</t>
  </si>
  <si>
    <t>Buter Sugar Baguette</t>
  </si>
  <si>
    <t>==SANDWICH==</t>
  </si>
  <si>
    <t>Tuna SW</t>
  </si>
  <si>
    <t>Baked Ham &amp; Cheese SW</t>
  </si>
  <si>
    <t>Bacon &amp; Egg Breakfast</t>
  </si>
  <si>
    <t>Ham &amp; Egg Breakfast</t>
  </si>
  <si>
    <t>Chicken SW</t>
  </si>
  <si>
    <t>==TOAST==</t>
  </si>
  <si>
    <t>Standard TT</t>
  </si>
  <si>
    <t>Standard TT (Half)</t>
  </si>
  <si>
    <t>Earthquake TT</t>
  </si>
  <si>
    <t>Earthquake TT (Half)</t>
  </si>
  <si>
    <t>Cranberry TT</t>
  </si>
  <si>
    <t>California TT</t>
  </si>
  <si>
    <t>California TT (Half)</t>
  </si>
  <si>
    <t>Dark Rye Toast(Whole)</t>
  </si>
  <si>
    <t>Cranberry TT (Half)</t>
  </si>
  <si>
    <t>Mountain Green Tea TT</t>
  </si>
  <si>
    <t>MT Green Tea TT (Half)</t>
  </si>
  <si>
    <t>Wholemeal TT (Half)</t>
  </si>
  <si>
    <t>Wholemeal TT</t>
  </si>
  <si>
    <t>Dark Rye Toast(Half)</t>
  </si>
  <si>
    <t>==WHOLE CAKE==</t>
  </si>
  <si>
    <t>C Blackforest</t>
  </si>
  <si>
    <t>R Blackforest</t>
  </si>
  <si>
    <t>R Chantilly</t>
  </si>
  <si>
    <t>C Chantilly</t>
  </si>
  <si>
    <t>C Macha Macha</t>
  </si>
  <si>
    <t>R Macha Macha</t>
  </si>
  <si>
    <t>C Tiramisu</t>
  </si>
  <si>
    <t>R Tiramisu</t>
  </si>
  <si>
    <t>C Mocha Choco</t>
  </si>
  <si>
    <t>C Fruity Cheese</t>
  </si>
  <si>
    <t>R Fruity Cheese</t>
  </si>
  <si>
    <t>R Passion Cheese</t>
  </si>
  <si>
    <t>C Passion Cheese</t>
  </si>
  <si>
    <t>R Les Opera</t>
  </si>
  <si>
    <t>C Les Opera</t>
  </si>
  <si>
    <t>Fresh (Cake SN0)</t>
  </si>
  <si>
    <t>Fresh (Cake SN1)</t>
  </si>
  <si>
    <t>Fresh (Cake SN2)</t>
  </si>
  <si>
    <t>==SLICE CAKE==</t>
  </si>
  <si>
    <t>Chantilly</t>
  </si>
  <si>
    <t>Lemon Cheese</t>
  </si>
  <si>
    <t>Macha Macha</t>
  </si>
  <si>
    <t>Tiramisu</t>
  </si>
  <si>
    <t>Blackcurrant cheese</t>
  </si>
  <si>
    <t>Les Opera Slice</t>
  </si>
  <si>
    <t>Macha Choux</t>
  </si>
  <si>
    <t>Lemon Choux</t>
  </si>
  <si>
    <t>Chocolate Choux</t>
  </si>
  <si>
    <t>Grafitti</t>
  </si>
  <si>
    <t>==DRY CAKE==</t>
  </si>
  <si>
    <t>MF Chocolate</t>
  </si>
  <si>
    <t>MF Greentea</t>
  </si>
  <si>
    <t>SR Honey Marble Sliced</t>
  </si>
  <si>
    <t>Japan Light Cheese</t>
  </si>
  <si>
    <t>MF Raisin</t>
  </si>
  <si>
    <t>SR Tiger Sliced</t>
  </si>
  <si>
    <t>SR Parmesan Cheese cake</t>
  </si>
  <si>
    <t>Parmesan Cheese cake</t>
  </si>
  <si>
    <t>Pandan Chiffon (Mini)</t>
  </si>
  <si>
    <t>SR Chocolate Sliced</t>
  </si>
  <si>
    <t>SR Green tea sliced</t>
  </si>
  <si>
    <t>SR Raisin Sliced</t>
  </si>
  <si>
    <t>Raisin Chiffon Roll</t>
  </si>
  <si>
    <t>==PUDDING==</t>
  </si>
  <si>
    <t>Pandan Pudding</t>
  </si>
  <si>
    <t>Strawberry Pudding</t>
  </si>
  <si>
    <t>Blueberry Pudding</t>
  </si>
  <si>
    <t>Carammel Pudding</t>
  </si>
  <si>
    <t>Milky Pudding</t>
  </si>
  <si>
    <t>Chocolate Pudding</t>
  </si>
  <si>
    <t>Greentea Pudding</t>
  </si>
  <si>
    <t>Passion Pudding</t>
  </si>
  <si>
    <t>*Merchandise*</t>
  </si>
  <si>
    <t>Nonya Kaya</t>
  </si>
  <si>
    <t>Strawberry Jam</t>
  </si>
  <si>
    <t>Pineapple Jam</t>
  </si>
  <si>
    <t>Cake Topping</t>
  </si>
  <si>
    <t>Cone Hat (Big)</t>
  </si>
  <si>
    <t>Cone Hat (Small)</t>
  </si>
  <si>
    <t>Letter Candles</t>
  </si>
  <si>
    <t>Blue Fireworks</t>
  </si>
  <si>
    <t>Music Candles</t>
  </si>
  <si>
    <t>Twisted Candles</t>
  </si>
  <si>
    <t>Sprkling Candles</t>
  </si>
  <si>
    <t>Plates</t>
  </si>
  <si>
    <t>Candy</t>
  </si>
  <si>
    <t>Chocolate Graph</t>
  </si>
  <si>
    <t>==BEVERAGE==</t>
  </si>
  <si>
    <t>Vietnamese B Co</t>
  </si>
  <si>
    <t>Vietnamese W Co</t>
  </si>
  <si>
    <t>Milo</t>
  </si>
  <si>
    <t>Iced White Coff</t>
  </si>
  <si>
    <t>Iced Black Coff</t>
  </si>
  <si>
    <t>Iced Cappuccino</t>
  </si>
  <si>
    <t>Thai Tea w Bb/J</t>
  </si>
  <si>
    <t>Btalk Tea Latte</t>
  </si>
  <si>
    <t>Ice Chocolate</t>
  </si>
  <si>
    <t>Guava &amp; Peach J</t>
  </si>
  <si>
    <t>Guava, Mango &amp;</t>
  </si>
  <si>
    <t>Lemon Tea</t>
  </si>
  <si>
    <t>Cookies &amp;Cream</t>
  </si>
  <si>
    <t>Mango Smoothie</t>
  </si>
  <si>
    <t>Strawberry Smoo</t>
  </si>
  <si>
    <t>Btalk Special S</t>
  </si>
  <si>
    <t>Strawberry Chil</t>
  </si>
  <si>
    <t>Banana Alovera</t>
  </si>
  <si>
    <t>Coke (Can)</t>
  </si>
  <si>
    <t>Sprite Can</t>
  </si>
  <si>
    <t>Dasani Water</t>
  </si>
  <si>
    <t>Thai Lemon Tea</t>
  </si>
  <si>
    <t>Peach Tea</t>
  </si>
  <si>
    <t>Tac (Kumquat) C</t>
  </si>
  <si>
    <t>Green Tea Chill</t>
  </si>
  <si>
    <t>Cookie'n Cream</t>
  </si>
  <si>
    <t>Coke Light (Can)</t>
  </si>
  <si>
    <t>Nutri Orange</t>
  </si>
  <si>
    <t>Nutri Strawberry</t>
  </si>
  <si>
    <t>Coca Cola bottle</t>
  </si>
  <si>
    <t>Sprite Bottle</t>
  </si>
  <si>
    <t>Coke zero (Can)</t>
  </si>
  <si>
    <t>Dasani Mireral</t>
  </si>
  <si>
    <t>Fresh Lemon Gra</t>
  </si>
  <si>
    <t>KM Fresh Lemon</t>
  </si>
  <si>
    <t>KM 3 Bun +2 Stea</t>
  </si>
  <si>
    <t>Add On</t>
  </si>
  <si>
    <t>Ice Cup</t>
  </si>
  <si>
    <t>==KHÁC - BÁNH ĐẶT==</t>
  </si>
  <si>
    <t>NGƯỜI LẬP</t>
  </si>
  <si>
    <t>QUẢN LÝ CỬA HÀNG</t>
  </si>
  <si>
    <t>KẾ TOÁN</t>
  </si>
  <si>
    <t xml:space="preserve">Note: Các </t>
  </si>
  <si>
    <t>Angry Cookies</t>
  </si>
  <si>
    <t>Set Hungry Bird</t>
  </si>
  <si>
    <t>Set Hungry Bird A</t>
  </si>
  <si>
    <t>Set Hungry Bird B</t>
  </si>
  <si>
    <t>quên bấm FW</t>
  </si>
  <si>
    <t>bù trừ CK SW</t>
  </si>
  <si>
    <t>bù trừ bấm nhầm</t>
  </si>
  <si>
    <t>bấm nhầm</t>
  </si>
  <si>
    <t>bấm nhầm mala tuna</t>
  </si>
  <si>
    <t>khách mua 2c half</t>
  </si>
  <si>
    <t>dư</t>
  </si>
  <si>
    <t>bù trừ</t>
  </si>
  <si>
    <t>bù trừ standard</t>
  </si>
  <si>
    <t>bù trừ earth</t>
  </si>
  <si>
    <t>bấm FW thiếu</t>
  </si>
  <si>
    <t>nv cúng quên bấm</t>
  </si>
  <si>
    <t>khách mua 2c H tính thành W</t>
  </si>
  <si>
    <t>cúng chưa bấm</t>
  </si>
  <si>
    <t>cúng</t>
  </si>
  <si>
    <t>bấm FW dư</t>
  </si>
  <si>
    <t>hủy chưa bấm</t>
  </si>
  <si>
    <t>bấm FW bù 08/07</t>
  </si>
  <si>
    <t>bù trừ tuna SW</t>
  </si>
  <si>
    <t>bù trừ blubery danish</t>
  </si>
  <si>
    <t>bấm thiếu FW</t>
  </si>
  <si>
    <t>bấm nhầm coconut</t>
  </si>
  <si>
    <t>bù trừ floss</t>
  </si>
  <si>
    <t>bấm FW ngày 9.7</t>
  </si>
  <si>
    <t>bấm nhầm earthquake</t>
  </si>
  <si>
    <t>bấm bill bù 10/7</t>
  </si>
  <si>
    <t>bấm bill bù ngày 10/7</t>
  </si>
  <si>
    <t>TOTAL</t>
  </si>
  <si>
    <t>NGÀY</t>
  </si>
  <si>
    <t>Tổng</t>
  </si>
  <si>
    <t>bấm nhầm Stand</t>
  </si>
  <si>
    <t>bấm nhầm kaya</t>
  </si>
  <si>
    <t>bấm nhầm whole</t>
  </si>
  <si>
    <t>bấm nhầm cali</t>
  </si>
  <si>
    <t>bấm nhầm wholemeal</t>
  </si>
  <si>
    <t>bấm nhầm cheese sause</t>
  </si>
  <si>
    <t>bấm nhầm smart aleck</t>
  </si>
  <si>
    <t>2 cali H bấm 1 W</t>
  </si>
  <si>
    <t>bấm nhầm cranberry</t>
  </si>
  <si>
    <t>bấm nhầm cranberry mini toast</t>
  </si>
  <si>
    <t>bầm nhầm</t>
  </si>
  <si>
    <t>không bấm FW</t>
  </si>
  <si>
    <t>không bám FW</t>
  </si>
  <si>
    <t>bấm dư</t>
  </si>
  <si>
    <t>bấm 2 half thành 1 whole</t>
  </si>
  <si>
    <t>bấm nhầm raisin</t>
  </si>
  <si>
    <t>bấm nhầm coctail</t>
  </si>
  <si>
    <t>bù trừ bấm nhâm</t>
  </si>
  <si>
    <t>bấm nhầm Cranberru Cr</t>
  </si>
  <si>
    <t>2 half thành 1 whole</t>
  </si>
  <si>
    <t>Bubble Gum</t>
  </si>
  <si>
    <t>4 half bấm thành 2 whole</t>
  </si>
  <si>
    <t>bị bể</t>
  </si>
  <si>
    <t>bấm nhầm cheese floss</t>
  </si>
  <si>
    <t>bấm nhầm cranberry cr</t>
  </si>
  <si>
    <t>2 half bấm thành 1 whole</t>
  </si>
  <si>
    <t>lấy cắt slide</t>
  </si>
  <si>
    <t>Berry Chill</t>
  </si>
  <si>
    <t>bấm nhầm kaya bun</t>
  </si>
  <si>
    <t>TỔNG SẢN LƯỢNG BÁNH TRONG THÁNG 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</si>
</sst>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-* #,##0.00\ _₫_-;\-* #,##0.00\ _₫_-;_-* &quot;-&quot;??\ _₫_-;_-@_-"/>
    <numFmt numFmtId="164" formatCode="_-* #,##0\ _₫_-;\-* #,##0\ _₫_-;_-* &quot;-&quot;??\ _₫_-;_-@_-"/>
    <numFmt numFmtId="165" formatCode="_(* #,##0.00_);_(* \(#,##0.00\);_(* &quot;-&quot;??_);_(@_)"/>
  </numFmts>
  <fonts count="12" x14ac:knownFonts="1">
    <font>
      <sz val="10"/>
      <color indexed="8"/>
      <name val="ARIAL"/>
      <charset val="1"/>
    </font>
    <font>
      <b/>
      <sz val="12"/>
      <color indexed="8"/>
      <name val="Times New Roman"/>
      <family val="1"/>
    </font>
    <font>
      <sz val="10"/>
      <color indexed="8"/>
      <name val="Arial"/>
      <family val="2"/>
    </font>
    <font>
      <sz val="12"/>
      <color indexed="8"/>
      <name val="Times New Roman"/>
      <family val="1"/>
    </font>
    <font>
      <b/>
      <sz val="12"/>
      <color rgb="FFFF0000"/>
      <name val="Times New Roman"/>
      <family val="1"/>
    </font>
    <font>
      <b/>
      <sz val="15"/>
      <color indexed="8"/>
      <name val="Times New Roman"/>
      <family val="1"/>
    </font>
    <font>
      <b/>
      <sz val="14"/>
      <color rgb="FFFF0000"/>
      <name val="Times New Roman"/>
      <family val="1"/>
    </font>
    <font>
      <b/>
      <sz val="10"/>
      <color rgb="FFFF0000"/>
      <name val="Times New Roman"/>
      <family val="1"/>
    </font>
    <font>
      <sz val="10"/>
      <color indexed="8"/>
      <name val="Times New Roman"/>
      <family val="1"/>
    </font>
    <font>
      <b/>
      <sz val="10"/>
      <color indexed="8"/>
      <name val="Times New Roman"/>
      <family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4">
    <xf numFmtId="0" fontId="0" fillId="0" borderId="0">
      <alignment vertical="top"/>
    </xf>
    <xf numFmtId="43" fontId="2" fillId="0" borderId="0" applyFont="0" applyFill="0" applyBorder="0" applyAlignment="0" applyProtection="0"/>
    <xf numFmtId="165" fontId="2" fillId="0" borderId="0" applyFont="0" applyFill="0" applyBorder="0" applyAlignment="0" applyProtection="0">
      <alignment vertical="top"/>
    </xf>
    <xf numFmtId="165" fontId="2" fillId="0" borderId="0" applyFont="0" applyFill="0" applyBorder="0" applyAlignment="0" applyProtection="0">
      <alignment vertical="top"/>
    </xf>
  </cellStyleXfs>
  <cellXfs count="201">
    <xf numFmtId="0" fontId="0" fillId="0" borderId="0" xfId="0">
      <alignment vertical="top"/>
    </xf>
    <xf numFmtId="164" fontId="3" fillId="0" borderId="0" xfId="1" applyNumberFormat="1" applyFont="1" applyAlignment="1">
      <alignment vertical="top"/>
    </xf>
    <xf numFmtId="164" fontId="1" fillId="0" borderId="0" xfId="1" applyNumberFormat="1" applyFont="1" applyAlignment="1">
      <alignment vertical="top"/>
    </xf>
    <xf numFmtId="0" fontId="3" fillId="0" borderId="0" xfId="0" applyFont="1">
      <alignment vertical="top"/>
    </xf>
    <xf numFmtId="14" fontId="6" fillId="0" borderId="0" xfId="0" applyNumberFormat="1" applyFont="1" applyAlignment="1">
      <alignment vertical="top"/>
    </xf>
    <xf numFmtId="0" fontId="1" fillId="0" borderId="0" xfId="0" applyFont="1" applyFill="1" applyBorder="1" applyAlignment="1">
      <alignment horizontal="center" vertical="top" wrapText="1"/>
    </xf>
    <xf numFmtId="0" fontId="1" fillId="0" borderId="0" xfId="0" applyFont="1" applyFill="1" applyBorder="1" applyAlignment="1">
      <alignment horizontal="center" vertical="top"/>
    </xf>
    <xf numFmtId="1" fontId="1" fillId="2" borderId="1" xfId="0" applyNumberFormat="1" applyFont="1" applyFill="1" applyBorder="1" applyAlignment="1">
      <alignment horizontal="center" vertical="top"/>
    </xf>
    <xf numFmtId="0" fontId="1" fillId="2" borderId="1" xfId="0" applyFont="1" applyFill="1" applyBorder="1">
      <alignment vertical="top"/>
    </xf>
    <xf numFmtId="164" fontId="1" fillId="2" borderId="1" xfId="1" applyNumberFormat="1" applyFont="1" applyFill="1" applyBorder="1" applyAlignment="1">
      <alignment vertical="top"/>
    </xf>
    <xf numFmtId="164" fontId="3" fillId="2" borderId="1" xfId="1" applyNumberFormat="1" applyFont="1" applyFill="1" applyBorder="1" applyAlignment="1">
      <alignment vertical="top"/>
    </xf>
    <xf numFmtId="164" fontId="1" fillId="2" borderId="1" xfId="1" applyNumberFormat="1" applyFont="1" applyFill="1" applyBorder="1" applyAlignment="1">
      <alignment horizontal="center" vertical="top"/>
    </xf>
    <xf numFmtId="0" fontId="3" fillId="0" borderId="0" xfId="0" applyFont="1" applyFill="1" applyBorder="1">
      <alignment vertical="top"/>
    </xf>
    <xf numFmtId="1" fontId="3" fillId="0" borderId="1" xfId="0" applyNumberFormat="1" applyFont="1" applyBorder="1" applyAlignment="1">
      <alignment horizontal="center" vertical="top"/>
    </xf>
    <xf numFmtId="0" fontId="3" fillId="0" borderId="1" xfId="0" applyFont="1" applyBorder="1">
      <alignment vertical="top"/>
    </xf>
    <xf numFmtId="164" fontId="3" fillId="0" borderId="1" xfId="1" applyNumberFormat="1" applyFont="1" applyBorder="1" applyAlignment="1">
      <alignment vertical="top"/>
    </xf>
    <xf numFmtId="164" fontId="1" fillId="3" borderId="1" xfId="1" applyNumberFormat="1" applyFont="1" applyFill="1" applyBorder="1" applyAlignment="1">
      <alignment vertical="top"/>
    </xf>
    <xf numFmtId="0" fontId="3" fillId="0" borderId="0" xfId="0" applyFont="1" applyBorder="1" applyAlignment="1">
      <alignment vertical="top"/>
    </xf>
    <xf numFmtId="0" fontId="3" fillId="0" borderId="8" xfId="0" applyFont="1" applyBorder="1" applyAlignment="1">
      <alignment vertical="top"/>
    </xf>
    <xf numFmtId="0" fontId="3" fillId="0" borderId="0" xfId="0" applyFont="1" applyBorder="1">
      <alignment vertical="top"/>
    </xf>
    <xf numFmtId="0" fontId="3" fillId="4" borderId="1" xfId="0" applyFont="1" applyFill="1" applyBorder="1">
      <alignment vertical="top"/>
    </xf>
    <xf numFmtId="164" fontId="3" fillId="4" borderId="1" xfId="1" applyNumberFormat="1" applyFont="1" applyFill="1" applyBorder="1" applyAlignment="1">
      <alignment vertical="top"/>
    </xf>
    <xf numFmtId="0" fontId="3" fillId="4" borderId="8" xfId="0" applyFont="1" applyFill="1" applyBorder="1" applyAlignment="1">
      <alignment vertical="top"/>
    </xf>
    <xf numFmtId="0" fontId="3" fillId="4" borderId="0" xfId="0" applyFont="1" applyFill="1" applyBorder="1" applyAlignment="1">
      <alignment vertical="top"/>
    </xf>
    <xf numFmtId="0" fontId="3" fillId="4" borderId="0" xfId="0" applyFont="1" applyFill="1">
      <alignment vertical="top"/>
    </xf>
    <xf numFmtId="1" fontId="3" fillId="4" borderId="1" xfId="0" applyNumberFormat="1" applyFont="1" applyFill="1" applyBorder="1" applyAlignment="1">
      <alignment horizontal="center" vertical="top"/>
    </xf>
    <xf numFmtId="0" fontId="3" fillId="0" borderId="8" xfId="0" applyFont="1" applyBorder="1" applyAlignment="1">
      <alignment vertical="center"/>
    </xf>
    <xf numFmtId="0" fontId="3" fillId="0" borderId="8" xfId="0" applyFont="1" applyBorder="1" applyAlignment="1">
      <alignment vertical="top" wrapText="1"/>
    </xf>
    <xf numFmtId="0" fontId="1" fillId="2" borderId="1" xfId="0" quotePrefix="1" applyFont="1" applyFill="1" applyBorder="1">
      <alignment vertical="top"/>
    </xf>
    <xf numFmtId="0" fontId="3" fillId="0" borderId="0" xfId="0" applyFont="1" applyAlignment="1">
      <alignment horizontal="center" vertical="top"/>
    </xf>
    <xf numFmtId="164" fontId="7" fillId="0" borderId="0" xfId="1" applyNumberFormat="1" applyFont="1" applyAlignment="1">
      <alignment vertical="top"/>
    </xf>
    <xf numFmtId="164" fontId="8" fillId="0" borderId="0" xfId="1" applyNumberFormat="1" applyFont="1" applyAlignment="1">
      <alignment vertical="top"/>
    </xf>
    <xf numFmtId="164" fontId="9" fillId="0" borderId="0" xfId="1" applyNumberFormat="1" applyFont="1" applyAlignment="1">
      <alignment vertical="top"/>
    </xf>
    <xf numFmtId="164" fontId="3" fillId="0" borderId="0" xfId="1" applyNumberFormat="1" applyFont="1" applyAlignment="1">
      <alignment horizontal="center" vertical="top"/>
    </xf>
    <xf numFmtId="164" fontId="1" fillId="3" borderId="1" xfId="1" applyNumberFormat="1" applyFont="1" applyFill="1" applyBorder="1" applyAlignment="1">
      <alignment horizontal="center" vertical="top"/>
    </xf>
    <xf numFmtId="0" fontId="1" fillId="0" borderId="0" xfId="0" applyFont="1" applyAlignment="1">
      <alignment horizontal="left" vertical="top"/>
    </xf>
    <xf numFmtId="164" fontId="1" fillId="2" borderId="1" xfId="1" applyNumberFormat="1" applyFont="1" applyFill="1" applyBorder="1" applyAlignment="1">
      <alignment horizontal="center" vertical="center"/>
    </xf>
    <xf numFmtId="164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4" fontId="1" fillId="2" borderId="1" xfId="1" applyNumberFormat="1" applyFont="1" applyFill="1" applyBorder="1" applyAlignment="1">
      <alignment horizontal="center" vertical="center"/>
    </xf>
    <xf numFmtId="164" fontId="1" fillId="2" borderId="1" xfId="1" applyNumberFormat="1" applyFont="1" applyFill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top"/>
    </xf>
    <xf numFmtId="0" fontId="1" fillId="0" borderId="0" xfId="0" applyFont="1" applyAlignment="1">
      <alignment horizontal="left" vertical="top"/>
    </xf>
    <xf numFmtId="164" fontId="1" fillId="2" borderId="1" xfId="1" applyNumberFormat="1" applyFont="1" applyFill="1" applyBorder="1" applyAlignment="1">
      <alignment horizontal="center" vertical="center"/>
    </xf>
    <xf numFmtId="164" fontId="1" fillId="2" borderId="1" xfId="1" applyNumberFormat="1" applyFont="1" applyFill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top"/>
    </xf>
    <xf numFmtId="0" fontId="1" fillId="0" borderId="0" xfId="0" applyFont="1" applyAlignment="1">
      <alignment horizontal="left" vertical="top"/>
    </xf>
    <xf numFmtId="164" fontId="1" fillId="2" borderId="1" xfId="1" applyNumberFormat="1" applyFont="1" applyFill="1" applyBorder="1" applyAlignment="1">
      <alignment horizontal="center" vertical="center"/>
    </xf>
    <xf numFmtId="164" fontId="1" fillId="2" borderId="1" xfId="1" applyNumberFormat="1" applyFont="1" applyFill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top"/>
    </xf>
    <xf numFmtId="0" fontId="1" fillId="0" borderId="0" xfId="0" applyFont="1" applyAlignment="1">
      <alignment horizontal="left" vertical="top"/>
    </xf>
    <xf numFmtId="164" fontId="1" fillId="2" borderId="1" xfId="1" applyNumberFormat="1" applyFont="1" applyFill="1" applyBorder="1" applyAlignment="1">
      <alignment horizontal="center" vertical="center"/>
    </xf>
    <xf numFmtId="164" fontId="1" fillId="2" borderId="1" xfId="1" applyNumberFormat="1" applyFont="1" applyFill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top"/>
    </xf>
    <xf numFmtId="0" fontId="1" fillId="0" borderId="0" xfId="0" applyFont="1" applyAlignment="1">
      <alignment horizontal="left" vertical="top"/>
    </xf>
    <xf numFmtId="164" fontId="1" fillId="2" borderId="1" xfId="1" applyNumberFormat="1" applyFont="1" applyFill="1" applyBorder="1" applyAlignment="1">
      <alignment horizontal="center" vertical="center"/>
    </xf>
    <xf numFmtId="164" fontId="1" fillId="2" borderId="1" xfId="1" applyNumberFormat="1" applyFont="1" applyFill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top"/>
    </xf>
    <xf numFmtId="0" fontId="1" fillId="0" borderId="0" xfId="0" applyFont="1" applyAlignment="1">
      <alignment horizontal="left" vertical="top"/>
    </xf>
    <xf numFmtId="164" fontId="1" fillId="2" borderId="1" xfId="1" applyNumberFormat="1" applyFont="1" applyFill="1" applyBorder="1" applyAlignment="1">
      <alignment horizontal="center" vertical="center"/>
    </xf>
    <xf numFmtId="164" fontId="1" fillId="2" borderId="1" xfId="1" applyNumberFormat="1" applyFont="1" applyFill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top"/>
    </xf>
    <xf numFmtId="0" fontId="1" fillId="0" borderId="0" xfId="0" applyFont="1" applyAlignment="1">
      <alignment horizontal="left" vertical="top"/>
    </xf>
    <xf numFmtId="164" fontId="1" fillId="2" borderId="1" xfId="1" applyNumberFormat="1" applyFont="1" applyFill="1" applyBorder="1" applyAlignment="1">
      <alignment horizontal="center" vertical="center"/>
    </xf>
    <xf numFmtId="164" fontId="1" fillId="2" borderId="1" xfId="1" applyNumberFormat="1" applyFont="1" applyFill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top"/>
    </xf>
    <xf numFmtId="0" fontId="1" fillId="0" borderId="0" xfId="0" applyFont="1" applyAlignment="1">
      <alignment horizontal="left" vertical="top"/>
    </xf>
    <xf numFmtId="164" fontId="1" fillId="2" borderId="1" xfId="1" applyNumberFormat="1" applyFont="1" applyFill="1" applyBorder="1" applyAlignment="1">
      <alignment horizontal="center" vertical="center"/>
    </xf>
    <xf numFmtId="164" fontId="1" fillId="2" borderId="1" xfId="1" applyNumberFormat="1" applyFont="1" applyFill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top"/>
    </xf>
    <xf numFmtId="0" fontId="1" fillId="0" borderId="0" xfId="0" applyFont="1" applyAlignment="1">
      <alignment horizontal="left" vertical="top"/>
    </xf>
    <xf numFmtId="164" fontId="1" fillId="2" borderId="1" xfId="1" applyNumberFormat="1" applyFont="1" applyFill="1" applyBorder="1" applyAlignment="1">
      <alignment horizontal="center" vertical="center"/>
    </xf>
    <xf numFmtId="164" fontId="1" fillId="2" borderId="1" xfId="1" applyNumberFormat="1" applyFont="1" applyFill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top"/>
    </xf>
    <xf numFmtId="0" fontId="1" fillId="0" borderId="0" xfId="0" applyFont="1" applyAlignment="1">
      <alignment horizontal="left" vertical="top"/>
    </xf>
    <xf numFmtId="164" fontId="1" fillId="2" borderId="1" xfId="1" applyNumberFormat="1" applyFont="1" applyFill="1" applyBorder="1" applyAlignment="1">
      <alignment horizontal="center" vertical="center"/>
    </xf>
    <xf numFmtId="164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" fontId="3" fillId="2" borderId="1" xfId="1" applyNumberFormat="1" applyFont="1" applyFill="1" applyBorder="1" applyAlignment="1">
      <alignment vertical="top"/>
    </xf>
    <xf numFmtId="164" fontId="3" fillId="0" borderId="1" xfId="1" applyNumberFormat="1" applyFont="1" applyFill="1" applyBorder="1" applyAlignment="1">
      <alignment vertical="top"/>
    </xf>
    <xf numFmtId="0" fontId="3" fillId="0" borderId="8" xfId="0" applyFont="1" applyBorder="1" applyAlignment="1">
      <alignment horizontal="center" vertical="top"/>
    </xf>
    <xf numFmtId="0" fontId="1" fillId="0" borderId="0" xfId="0" applyFont="1" applyAlignment="1">
      <alignment horizontal="left" vertical="top"/>
    </xf>
    <xf numFmtId="164" fontId="1" fillId="2" borderId="1" xfId="1" applyNumberFormat="1" applyFont="1" applyFill="1" applyBorder="1" applyAlignment="1">
      <alignment horizontal="center" vertical="center"/>
    </xf>
    <xf numFmtId="164" fontId="1" fillId="2" borderId="1" xfId="1" applyNumberFormat="1" applyFont="1" applyFill="1" applyBorder="1" applyAlignment="1">
      <alignment horizontal="center" vertical="center" wrapText="1"/>
    </xf>
    <xf numFmtId="164" fontId="3" fillId="5" borderId="1" xfId="1" applyNumberFormat="1" applyFont="1" applyFill="1" applyBorder="1" applyAlignment="1">
      <alignment vertical="top"/>
    </xf>
    <xf numFmtId="0" fontId="3" fillId="0" borderId="8" xfId="0" applyFont="1" applyBorder="1" applyAlignment="1">
      <alignment horizontal="center" vertical="top"/>
    </xf>
    <xf numFmtId="0" fontId="1" fillId="0" borderId="0" xfId="0" applyFont="1" applyAlignment="1">
      <alignment horizontal="left" vertical="top"/>
    </xf>
    <xf numFmtId="164" fontId="1" fillId="2" borderId="1" xfId="1" applyNumberFormat="1" applyFont="1" applyFill="1" applyBorder="1" applyAlignment="1">
      <alignment horizontal="center" vertical="center"/>
    </xf>
    <xf numFmtId="164" fontId="1" fillId="2" borderId="1" xfId="1" applyNumberFormat="1" applyFont="1" applyFill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top"/>
    </xf>
    <xf numFmtId="0" fontId="1" fillId="0" borderId="0" xfId="0" applyFont="1" applyAlignment="1">
      <alignment horizontal="left" vertical="top"/>
    </xf>
    <xf numFmtId="164" fontId="1" fillId="2" borderId="1" xfId="1" applyNumberFormat="1" applyFont="1" applyFill="1" applyBorder="1" applyAlignment="1">
      <alignment horizontal="center" vertical="center"/>
    </xf>
    <xf numFmtId="164" fontId="1" fillId="2" borderId="1" xfId="1" applyNumberFormat="1" applyFont="1" applyFill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top"/>
    </xf>
    <xf numFmtId="0" fontId="1" fillId="0" borderId="0" xfId="0" applyFont="1" applyAlignment="1">
      <alignment horizontal="left" vertical="top"/>
    </xf>
    <xf numFmtId="164" fontId="1" fillId="2" borderId="1" xfId="1" applyNumberFormat="1" applyFont="1" applyFill="1" applyBorder="1" applyAlignment="1">
      <alignment horizontal="center" vertical="center"/>
    </xf>
    <xf numFmtId="164" fontId="1" fillId="2" borderId="1" xfId="1" applyNumberFormat="1" applyFont="1" applyFill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top"/>
    </xf>
    <xf numFmtId="0" fontId="1" fillId="0" borderId="0" xfId="0" applyFont="1" applyAlignment="1">
      <alignment horizontal="left" vertical="top"/>
    </xf>
    <xf numFmtId="164" fontId="1" fillId="2" borderId="1" xfId="1" applyNumberFormat="1" applyFont="1" applyFill="1" applyBorder="1" applyAlignment="1">
      <alignment horizontal="center" vertical="center"/>
    </xf>
    <xf numFmtId="164" fontId="1" fillId="2" borderId="1" xfId="1" applyNumberFormat="1" applyFont="1" applyFill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top"/>
    </xf>
    <xf numFmtId="0" fontId="1" fillId="0" borderId="0" xfId="0" applyFont="1" applyAlignment="1">
      <alignment horizontal="left" vertical="top"/>
    </xf>
    <xf numFmtId="164" fontId="1" fillId="2" borderId="1" xfId="1" applyNumberFormat="1" applyFont="1" applyFill="1" applyBorder="1" applyAlignment="1">
      <alignment horizontal="center" vertical="center"/>
    </xf>
    <xf numFmtId="164" fontId="1" fillId="2" borderId="1" xfId="1" applyNumberFormat="1" applyFont="1" applyFill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top"/>
    </xf>
    <xf numFmtId="0" fontId="1" fillId="0" borderId="0" xfId="0" applyFont="1" applyAlignment="1">
      <alignment horizontal="left" vertical="top"/>
    </xf>
    <xf numFmtId="164" fontId="1" fillId="2" borderId="1" xfId="1" applyNumberFormat="1" applyFont="1" applyFill="1" applyBorder="1" applyAlignment="1">
      <alignment horizontal="center" vertical="center"/>
    </xf>
    <xf numFmtId="164" fontId="1" fillId="2" borderId="1" xfId="1" applyNumberFormat="1" applyFont="1" applyFill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top"/>
    </xf>
    <xf numFmtId="0" fontId="1" fillId="0" borderId="0" xfId="0" applyFont="1" applyAlignment="1">
      <alignment horizontal="left" vertical="top"/>
    </xf>
    <xf numFmtId="164" fontId="1" fillId="2" borderId="1" xfId="1" applyNumberFormat="1" applyFont="1" applyFill="1" applyBorder="1" applyAlignment="1">
      <alignment horizontal="center" vertical="center"/>
    </xf>
    <xf numFmtId="164" fontId="1" fillId="2" borderId="1" xfId="1" applyNumberFormat="1" applyFont="1" applyFill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top"/>
    </xf>
    <xf numFmtId="0" fontId="1" fillId="0" borderId="0" xfId="0" applyFont="1" applyAlignment="1">
      <alignment horizontal="left" vertical="top"/>
    </xf>
    <xf numFmtId="164" fontId="1" fillId="2" borderId="1" xfId="1" applyNumberFormat="1" applyFont="1" applyFill="1" applyBorder="1" applyAlignment="1">
      <alignment horizontal="center" vertical="center"/>
    </xf>
    <xf numFmtId="164" fontId="1" fillId="2" borderId="1" xfId="1" applyNumberFormat="1" applyFont="1" applyFill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top"/>
    </xf>
    <xf numFmtId="0" fontId="1" fillId="0" borderId="0" xfId="0" applyFont="1" applyAlignment="1">
      <alignment horizontal="left" vertical="top"/>
    </xf>
    <xf numFmtId="164" fontId="1" fillId="2" borderId="1" xfId="1" applyNumberFormat="1" applyFont="1" applyFill="1" applyBorder="1" applyAlignment="1">
      <alignment horizontal="center" vertical="center"/>
    </xf>
    <xf numFmtId="164" fontId="1" fillId="2" borderId="1" xfId="1" applyNumberFormat="1" applyFont="1" applyFill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top"/>
    </xf>
    <xf numFmtId="0" fontId="1" fillId="0" borderId="0" xfId="0" applyFont="1" applyAlignment="1">
      <alignment horizontal="left" vertical="top"/>
    </xf>
    <xf numFmtId="164" fontId="1" fillId="2" borderId="1" xfId="1" applyNumberFormat="1" applyFont="1" applyFill="1" applyBorder="1" applyAlignment="1">
      <alignment horizontal="center" vertical="center"/>
    </xf>
    <xf numFmtId="164" fontId="1" fillId="2" borderId="1" xfId="1" applyNumberFormat="1" applyFont="1" applyFill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top"/>
    </xf>
    <xf numFmtId="0" fontId="1" fillId="0" borderId="0" xfId="0" applyFont="1" applyAlignment="1">
      <alignment horizontal="left" vertical="top"/>
    </xf>
    <xf numFmtId="164" fontId="1" fillId="2" borderId="1" xfId="1" applyNumberFormat="1" applyFont="1" applyFill="1" applyBorder="1" applyAlignment="1">
      <alignment horizontal="center" vertical="center"/>
    </xf>
    <xf numFmtId="164" fontId="1" fillId="2" borderId="1" xfId="1" applyNumberFormat="1" applyFont="1" applyFill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top"/>
    </xf>
    <xf numFmtId="0" fontId="1" fillId="0" borderId="0" xfId="0" applyFont="1" applyAlignment="1">
      <alignment horizontal="left" vertical="top"/>
    </xf>
    <xf numFmtId="164" fontId="1" fillId="2" borderId="1" xfId="1" applyNumberFormat="1" applyFont="1" applyFill="1" applyBorder="1" applyAlignment="1">
      <alignment horizontal="center" vertical="center"/>
    </xf>
    <xf numFmtId="164" fontId="1" fillId="2" borderId="1" xfId="1" applyNumberFormat="1" applyFont="1" applyFill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top"/>
    </xf>
    <xf numFmtId="0" fontId="1" fillId="0" borderId="0" xfId="0" applyFont="1" applyAlignment="1">
      <alignment horizontal="left" vertical="top"/>
    </xf>
    <xf numFmtId="164" fontId="1" fillId="2" borderId="1" xfId="1" applyNumberFormat="1" applyFont="1" applyFill="1" applyBorder="1" applyAlignment="1">
      <alignment horizontal="center" vertical="center"/>
    </xf>
    <xf numFmtId="164" fontId="1" fillId="2" borderId="1" xfId="1" applyNumberFormat="1" applyFont="1" applyFill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top"/>
    </xf>
    <xf numFmtId="0" fontId="1" fillId="0" borderId="0" xfId="0" applyFont="1" applyAlignment="1">
      <alignment horizontal="left" vertical="top"/>
    </xf>
    <xf numFmtId="164" fontId="1" fillId="2" borderId="1" xfId="1" applyNumberFormat="1" applyFont="1" applyFill="1" applyBorder="1" applyAlignment="1">
      <alignment horizontal="center" vertical="center"/>
    </xf>
    <xf numFmtId="164" fontId="1" fillId="2" borderId="1" xfId="1" applyNumberFormat="1" applyFont="1" applyFill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top"/>
    </xf>
    <xf numFmtId="0" fontId="1" fillId="0" borderId="0" xfId="0" applyFont="1" applyAlignment="1">
      <alignment horizontal="left" vertical="top"/>
    </xf>
    <xf numFmtId="164" fontId="1" fillId="2" borderId="1" xfId="1" applyNumberFormat="1" applyFont="1" applyFill="1" applyBorder="1" applyAlignment="1">
      <alignment horizontal="center" vertical="center"/>
    </xf>
    <xf numFmtId="164" fontId="1" fillId="2" borderId="1" xfId="1" applyNumberFormat="1" applyFont="1" applyFill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top"/>
    </xf>
    <xf numFmtId="0" fontId="1" fillId="0" borderId="0" xfId="0" applyFont="1" applyAlignment="1">
      <alignment horizontal="left" vertical="top"/>
    </xf>
    <xf numFmtId="164" fontId="1" fillId="2" borderId="1" xfId="1" applyNumberFormat="1" applyFont="1" applyFill="1" applyBorder="1" applyAlignment="1">
      <alignment horizontal="center" vertical="center"/>
    </xf>
    <xf numFmtId="164" fontId="1" fillId="2" borderId="1" xfId="1" applyNumberFormat="1" applyFont="1" applyFill="1" applyBorder="1" applyAlignment="1">
      <alignment horizontal="center" vertical="center" wrapText="1"/>
    </xf>
    <xf numFmtId="0" fontId="3" fillId="0" borderId="8" xfId="0" applyFont="1" applyBorder="1" applyAlignment="1">
      <alignment horizontal="left" vertical="top"/>
    </xf>
    <xf numFmtId="0" fontId="3" fillId="0" borderId="8" xfId="0" applyFont="1" applyBorder="1" applyAlignment="1">
      <alignment horizontal="center" vertical="top"/>
    </xf>
    <xf numFmtId="0" fontId="1" fillId="0" borderId="0" xfId="0" applyFont="1" applyAlignment="1">
      <alignment horizontal="left" vertical="top"/>
    </xf>
    <xf numFmtId="164" fontId="1" fillId="2" borderId="1" xfId="1" applyNumberFormat="1" applyFont="1" applyFill="1" applyBorder="1" applyAlignment="1">
      <alignment horizontal="center" vertical="center"/>
    </xf>
    <xf numFmtId="164" fontId="1" fillId="2" borderId="1" xfId="1" applyNumberFormat="1" applyFont="1" applyFill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top"/>
    </xf>
    <xf numFmtId="0" fontId="1" fillId="0" borderId="0" xfId="0" applyFont="1" applyAlignment="1">
      <alignment horizontal="left" vertical="top"/>
    </xf>
    <xf numFmtId="164" fontId="1" fillId="2" borderId="1" xfId="1" applyNumberFormat="1" applyFont="1" applyFill="1" applyBorder="1" applyAlignment="1">
      <alignment horizontal="center" vertical="center"/>
    </xf>
    <xf numFmtId="164" fontId="1" fillId="2" borderId="1" xfId="1" applyNumberFormat="1" applyFont="1" applyFill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center" wrapText="1"/>
    </xf>
    <xf numFmtId="164" fontId="1" fillId="2" borderId="2" xfId="1" applyNumberFormat="1" applyFont="1" applyFill="1" applyBorder="1" applyAlignment="1">
      <alignment horizontal="center" vertical="center"/>
    </xf>
    <xf numFmtId="164" fontId="1" fillId="2" borderId="3" xfId="1" applyNumberFormat="1" applyFont="1" applyFill="1" applyBorder="1" applyAlignment="1">
      <alignment horizontal="center" vertical="center"/>
    </xf>
    <xf numFmtId="164" fontId="1" fillId="2" borderId="4" xfId="1" applyNumberFormat="1" applyFont="1" applyFill="1" applyBorder="1" applyAlignment="1">
      <alignment horizontal="center" vertical="center"/>
    </xf>
    <xf numFmtId="164" fontId="1" fillId="2" borderId="5" xfId="1" applyNumberFormat="1" applyFont="1" applyFill="1" applyBorder="1" applyAlignment="1">
      <alignment horizontal="center" vertical="center" wrapText="1"/>
    </xf>
    <xf numFmtId="164" fontId="1" fillId="2" borderId="6" xfId="1" applyNumberFormat="1" applyFont="1" applyFill="1" applyBorder="1" applyAlignment="1">
      <alignment horizontal="center" vertical="center" wrapText="1"/>
    </xf>
    <xf numFmtId="164" fontId="1" fillId="2" borderId="7" xfId="1" applyNumberFormat="1" applyFont="1" applyFill="1" applyBorder="1" applyAlignment="1">
      <alignment horizontal="center" vertical="center" wrapText="1"/>
    </xf>
    <xf numFmtId="164" fontId="1" fillId="3" borderId="5" xfId="1" applyNumberFormat="1" applyFont="1" applyFill="1" applyBorder="1" applyAlignment="1">
      <alignment horizontal="center" vertical="center" wrapText="1"/>
    </xf>
    <xf numFmtId="164" fontId="1" fillId="3" borderId="6" xfId="1" applyNumberFormat="1" applyFont="1" applyFill="1" applyBorder="1" applyAlignment="1">
      <alignment horizontal="center" vertical="center" wrapText="1"/>
    </xf>
    <xf numFmtId="164" fontId="1" fillId="3" borderId="7" xfId="1" applyNumberFormat="1" applyFont="1" applyFill="1" applyBorder="1" applyAlignment="1">
      <alignment horizontal="center" vertical="center" wrapText="1"/>
    </xf>
    <xf numFmtId="164" fontId="1" fillId="2" borderId="5" xfId="1" applyNumberFormat="1" applyFont="1" applyFill="1" applyBorder="1" applyAlignment="1">
      <alignment horizontal="center" vertical="center"/>
    </xf>
    <xf numFmtId="164" fontId="1" fillId="2" borderId="7" xfId="1" applyNumberFormat="1" applyFont="1" applyFill="1" applyBorder="1" applyAlignment="1">
      <alignment horizontal="center" vertical="center"/>
    </xf>
    <xf numFmtId="164" fontId="1" fillId="2" borderId="1" xfId="1" applyNumberFormat="1" applyFont="1" applyFill="1" applyBorder="1" applyAlignment="1">
      <alignment horizontal="center" vertical="top" wrapText="1"/>
    </xf>
    <xf numFmtId="0" fontId="1" fillId="0" borderId="0" xfId="0" applyFont="1" applyAlignment="1">
      <alignment horizontal="left" vertical="top"/>
    </xf>
    <xf numFmtId="0" fontId="5" fillId="0" borderId="0" xfId="0" applyFont="1" applyAlignment="1">
      <alignment horizontal="center" vertical="top"/>
    </xf>
    <xf numFmtId="0" fontId="1" fillId="2" borderId="1" xfId="0" applyFont="1" applyFill="1" applyBorder="1" applyAlignment="1">
      <alignment horizontal="center" vertical="center"/>
    </xf>
    <xf numFmtId="164" fontId="1" fillId="2" borderId="1" xfId="1" applyNumberFormat="1" applyFont="1" applyFill="1" applyBorder="1" applyAlignment="1">
      <alignment horizontal="center" vertical="center"/>
    </xf>
    <xf numFmtId="164" fontId="1" fillId="2" borderId="1" xfId="1" applyNumberFormat="1" applyFont="1" applyFill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top" wrapText="1"/>
    </xf>
    <xf numFmtId="0" fontId="3" fillId="0" borderId="8" xfId="0" applyFont="1" applyBorder="1" applyAlignment="1">
      <alignment horizontal="center" vertical="center"/>
    </xf>
    <xf numFmtId="1" fontId="1" fillId="5" borderId="2" xfId="0" applyNumberFormat="1" applyFont="1" applyFill="1" applyBorder="1" applyAlignment="1">
      <alignment horizontal="center" vertical="top"/>
    </xf>
    <xf numFmtId="1" fontId="1" fillId="5" borderId="3" xfId="0" applyNumberFormat="1" applyFont="1" applyFill="1" applyBorder="1" applyAlignment="1">
      <alignment horizontal="center" vertical="top"/>
    </xf>
    <xf numFmtId="1" fontId="1" fillId="5" borderId="4" xfId="0" applyNumberFormat="1" applyFont="1" applyFill="1" applyBorder="1" applyAlignment="1">
      <alignment horizontal="center" vertical="top"/>
    </xf>
    <xf numFmtId="164" fontId="1" fillId="2" borderId="9" xfId="1" applyNumberFormat="1" applyFont="1" applyFill="1" applyBorder="1" applyAlignment="1">
      <alignment horizontal="center" vertical="center"/>
    </xf>
    <xf numFmtId="164" fontId="1" fillId="2" borderId="11" xfId="1" applyNumberFormat="1" applyFont="1" applyFill="1" applyBorder="1" applyAlignment="1">
      <alignment horizontal="center" vertical="center"/>
    </xf>
    <xf numFmtId="164" fontId="1" fillId="2" borderId="8" xfId="1" applyNumberFormat="1" applyFont="1" applyFill="1" applyBorder="1" applyAlignment="1">
      <alignment horizontal="center" vertical="center"/>
    </xf>
    <xf numFmtId="164" fontId="1" fillId="2" borderId="15" xfId="1" applyNumberFormat="1" applyFont="1" applyFill="1" applyBorder="1" applyAlignment="1">
      <alignment horizontal="center" vertical="center"/>
    </xf>
    <xf numFmtId="164" fontId="1" fillId="2" borderId="12" xfId="1" applyNumberFormat="1" applyFont="1" applyFill="1" applyBorder="1" applyAlignment="1">
      <alignment horizontal="center" vertical="center"/>
    </xf>
    <xf numFmtId="164" fontId="1" fillId="2" borderId="14" xfId="1" applyNumberFormat="1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top"/>
    </xf>
    <xf numFmtId="0" fontId="1" fillId="2" borderId="4" xfId="0" applyFont="1" applyFill="1" applyBorder="1" applyAlignment="1">
      <alignment horizontal="center" vertical="top"/>
    </xf>
    <xf numFmtId="0" fontId="1" fillId="2" borderId="5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164" fontId="1" fillId="2" borderId="9" xfId="1" applyNumberFormat="1" applyFont="1" applyFill="1" applyBorder="1" applyAlignment="1">
      <alignment horizontal="center" vertical="center" wrapText="1"/>
    </xf>
    <xf numFmtId="164" fontId="1" fillId="2" borderId="10" xfId="1" applyNumberFormat="1" applyFont="1" applyFill="1" applyBorder="1" applyAlignment="1">
      <alignment horizontal="center" vertical="center" wrapText="1"/>
    </xf>
    <xf numFmtId="164" fontId="1" fillId="2" borderId="11" xfId="1" applyNumberFormat="1" applyFont="1" applyFill="1" applyBorder="1" applyAlignment="1">
      <alignment horizontal="center" vertical="center" wrapText="1"/>
    </xf>
    <xf numFmtId="164" fontId="1" fillId="2" borderId="12" xfId="1" applyNumberFormat="1" applyFont="1" applyFill="1" applyBorder="1" applyAlignment="1">
      <alignment horizontal="center" vertical="center" wrapText="1"/>
    </xf>
    <xf numFmtId="164" fontId="1" fillId="2" borderId="13" xfId="1" applyNumberFormat="1" applyFont="1" applyFill="1" applyBorder="1" applyAlignment="1">
      <alignment horizontal="center" vertical="center" wrapText="1"/>
    </xf>
    <xf numFmtId="164" fontId="1" fillId="2" borderId="14" xfId="1" applyNumberFormat="1" applyFont="1" applyFill="1" applyBorder="1" applyAlignment="1">
      <alignment horizontal="center" vertical="center" wrapText="1"/>
    </xf>
    <xf numFmtId="164" fontId="3" fillId="6" borderId="2" xfId="0" applyNumberFormat="1" applyFont="1" applyFill="1" applyBorder="1" applyAlignment="1">
      <alignment horizontal="center" vertical="top"/>
    </xf>
    <xf numFmtId="0" fontId="3" fillId="6" borderId="4" xfId="0" applyFont="1" applyFill="1" applyBorder="1" applyAlignment="1">
      <alignment horizontal="center" vertical="top"/>
    </xf>
    <xf numFmtId="0" fontId="3" fillId="0" borderId="10" xfId="0" applyFont="1" applyBorder="1" applyAlignment="1">
      <alignment horizontal="center" vertical="top"/>
    </xf>
  </cellXfs>
  <cellStyles count="4">
    <cellStyle name="Comma" xfId="1" builtinId="3"/>
    <cellStyle name="Comma 2" xfId="2"/>
    <cellStyle name="Comma 2 3" xfId="3"/>
    <cellStyle name="Normal" xfId="0" builtinId="0"/>
  </cellStyles>
  <dxfs count="129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4"/>
  <sheetViews>
    <sheetView zoomScaleNormal="100" workbookViewId="0">
      <pane xSplit="4" ySplit="8" topLeftCell="E147" activePane="bottomRight" state="frozen"/>
      <selection pane="topRight" activeCell="E1" sqref="E1"/>
      <selection pane="bottomLeft" activeCell="A9" sqref="A9"/>
      <selection pane="bottomRight" activeCell="E155" sqref="E155"/>
    </sheetView>
  </sheetViews>
  <sheetFormatPr defaultColWidth="6.85546875" defaultRowHeight="15.75" x14ac:dyDescent="0.2"/>
  <cols>
    <col min="1" max="1" width="9.5703125" style="29" customWidth="1"/>
    <col min="2" max="2" width="24.42578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6.7109375" style="1" hidden="1" customWidth="1"/>
    <col min="7" max="7" width="9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4.710937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72" t="s">
        <v>0</v>
      </c>
      <c r="B1" s="172"/>
    </row>
    <row r="2" spans="1:28" x14ac:dyDescent="0.2">
      <c r="A2" s="172" t="s">
        <v>1</v>
      </c>
      <c r="B2" s="172"/>
    </row>
    <row r="3" spans="1:28" ht="19.5" x14ac:dyDescent="0.2">
      <c r="A3" s="173" t="s">
        <v>2</v>
      </c>
      <c r="B3" s="173"/>
      <c r="C3" s="173"/>
      <c r="D3" s="173"/>
      <c r="E3" s="173"/>
      <c r="F3" s="173"/>
      <c r="G3" s="173"/>
      <c r="H3" s="173"/>
      <c r="I3" s="173"/>
      <c r="J3" s="173"/>
      <c r="K3" s="173"/>
      <c r="L3" s="173"/>
      <c r="M3" s="173"/>
      <c r="N3" s="173"/>
      <c r="O3" s="173"/>
      <c r="P3" s="173"/>
      <c r="Q3" s="173"/>
      <c r="R3" s="173"/>
      <c r="S3" s="173"/>
      <c r="T3" s="173"/>
      <c r="U3" s="173"/>
      <c r="V3" s="173"/>
      <c r="W3" s="173"/>
      <c r="X3" s="173"/>
    </row>
    <row r="4" spans="1:28" ht="18.75" x14ac:dyDescent="0.2">
      <c r="A4" s="35" t="s">
        <v>3</v>
      </c>
      <c r="B4" s="4">
        <v>42552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74" t="s">
        <v>4</v>
      </c>
      <c r="B5" s="174" t="s">
        <v>5</v>
      </c>
      <c r="C5" s="175" t="s">
        <v>6</v>
      </c>
      <c r="D5" s="176" t="s">
        <v>7</v>
      </c>
      <c r="E5" s="175" t="s">
        <v>8</v>
      </c>
      <c r="F5" s="175"/>
      <c r="G5" s="175"/>
      <c r="H5" s="175"/>
      <c r="I5" s="175" t="s">
        <v>9</v>
      </c>
      <c r="J5" s="175"/>
      <c r="K5" s="175"/>
      <c r="L5" s="175"/>
      <c r="M5" s="175" t="s">
        <v>10</v>
      </c>
      <c r="N5" s="175"/>
      <c r="O5" s="175"/>
      <c r="P5" s="175"/>
      <c r="Q5" s="175"/>
      <c r="R5" s="175"/>
      <c r="S5" s="160" t="s">
        <v>11</v>
      </c>
      <c r="T5" s="161"/>
      <c r="U5" s="162"/>
      <c r="V5" s="163" t="s">
        <v>12</v>
      </c>
      <c r="W5" s="166" t="s">
        <v>13</v>
      </c>
      <c r="X5" s="166" t="s">
        <v>14</v>
      </c>
      <c r="Z5" s="159" t="s">
        <v>15</v>
      </c>
      <c r="AA5" s="159"/>
      <c r="AB5" s="159"/>
    </row>
    <row r="6" spans="1:28" ht="20.25" customHeight="1" x14ac:dyDescent="0.2">
      <c r="A6" s="174"/>
      <c r="B6" s="174"/>
      <c r="C6" s="175"/>
      <c r="D6" s="176"/>
      <c r="E6" s="169" t="s">
        <v>16</v>
      </c>
      <c r="F6" s="169" t="s">
        <v>17</v>
      </c>
      <c r="G6" s="163" t="s">
        <v>18</v>
      </c>
      <c r="H6" s="163" t="s">
        <v>19</v>
      </c>
      <c r="I6" s="163" t="s">
        <v>20</v>
      </c>
      <c r="J6" s="163" t="s">
        <v>21</v>
      </c>
      <c r="K6" s="163" t="s">
        <v>226</v>
      </c>
      <c r="L6" s="163" t="s">
        <v>22</v>
      </c>
      <c r="M6" s="163" t="s">
        <v>18</v>
      </c>
      <c r="N6" s="163" t="s">
        <v>23</v>
      </c>
      <c r="O6" s="171" t="s">
        <v>24</v>
      </c>
      <c r="P6" s="171"/>
      <c r="Q6" s="171"/>
      <c r="R6" s="163" t="s">
        <v>25</v>
      </c>
      <c r="S6" s="163" t="s">
        <v>26</v>
      </c>
      <c r="T6" s="163" t="s">
        <v>27</v>
      </c>
      <c r="U6" s="163" t="s">
        <v>28</v>
      </c>
      <c r="V6" s="164"/>
      <c r="W6" s="167"/>
      <c r="X6" s="167"/>
      <c r="Z6" s="159"/>
      <c r="AA6" s="159"/>
      <c r="AB6" s="159"/>
    </row>
    <row r="7" spans="1:28" ht="58.5" customHeight="1" x14ac:dyDescent="0.2">
      <c r="A7" s="174"/>
      <c r="B7" s="174"/>
      <c r="C7" s="175"/>
      <c r="D7" s="176"/>
      <c r="E7" s="170"/>
      <c r="F7" s="170"/>
      <c r="G7" s="165"/>
      <c r="H7" s="165"/>
      <c r="I7" s="165"/>
      <c r="J7" s="165"/>
      <c r="K7" s="165"/>
      <c r="L7" s="165"/>
      <c r="M7" s="165"/>
      <c r="N7" s="165"/>
      <c r="O7" s="37" t="s">
        <v>29</v>
      </c>
      <c r="P7" s="37" t="s">
        <v>30</v>
      </c>
      <c r="Q7" s="36" t="s">
        <v>31</v>
      </c>
      <c r="R7" s="165"/>
      <c r="S7" s="165"/>
      <c r="T7" s="165"/>
      <c r="U7" s="165"/>
      <c r="V7" s="165"/>
      <c r="W7" s="168"/>
      <c r="X7" s="168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/>
      <c r="E9" s="15">
        <v>7</v>
      </c>
      <c r="F9" s="15"/>
      <c r="G9" s="15"/>
      <c r="H9" s="9">
        <f>SUM(E9:G9)</f>
        <v>7</v>
      </c>
      <c r="I9" s="15">
        <v>7</v>
      </c>
      <c r="J9" s="15"/>
      <c r="K9" s="15"/>
      <c r="L9" s="9">
        <f>SUM(I9:K9)</f>
        <v>7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0">S9+T9</f>
        <v>0</v>
      </c>
      <c r="V9" s="9">
        <f t="shared" ref="V9:V52" si="1">D9+H9-L9-R9-U9</f>
        <v>0</v>
      </c>
      <c r="W9" s="15"/>
      <c r="X9" s="34">
        <f t="shared" ref="X9:X52" si="2">W9-V9</f>
        <v>0</v>
      </c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/>
      <c r="E10" s="15">
        <v>6</v>
      </c>
      <c r="F10" s="15"/>
      <c r="G10" s="15"/>
      <c r="H10" s="9">
        <f t="shared" ref="H10:H61" si="3">SUM(E10:G10)</f>
        <v>6</v>
      </c>
      <c r="I10" s="15">
        <v>6</v>
      </c>
      <c r="J10" s="15"/>
      <c r="K10" s="15"/>
      <c r="L10" s="9">
        <f t="shared" ref="L10:L73" si="4">SUM(I10:K10)</f>
        <v>6</v>
      </c>
      <c r="M10" s="15"/>
      <c r="N10" s="15"/>
      <c r="O10" s="15"/>
      <c r="P10" s="15"/>
      <c r="Q10" s="15"/>
      <c r="R10" s="11">
        <f t="shared" ref="R10:R86" si="5">SUM(M10:Q10)</f>
        <v>0</v>
      </c>
      <c r="S10" s="15"/>
      <c r="T10" s="15"/>
      <c r="U10" s="9">
        <f t="shared" si="0"/>
        <v>0</v>
      </c>
      <c r="V10" s="9">
        <f t="shared" si="1"/>
        <v>0</v>
      </c>
      <c r="W10" s="15"/>
      <c r="X10" s="16">
        <f t="shared" si="2"/>
        <v>0</v>
      </c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/>
      <c r="E11" s="15">
        <v>6</v>
      </c>
      <c r="F11" s="15"/>
      <c r="G11" s="15"/>
      <c r="H11" s="9">
        <f t="shared" si="3"/>
        <v>6</v>
      </c>
      <c r="I11" s="15">
        <v>6</v>
      </c>
      <c r="J11" s="15"/>
      <c r="K11" s="15"/>
      <c r="L11" s="9">
        <f t="shared" si="4"/>
        <v>6</v>
      </c>
      <c r="M11" s="15"/>
      <c r="N11" s="15"/>
      <c r="O11" s="15"/>
      <c r="P11" s="15"/>
      <c r="Q11" s="15"/>
      <c r="R11" s="11">
        <f t="shared" si="5"/>
        <v>0</v>
      </c>
      <c r="S11" s="15"/>
      <c r="T11" s="15"/>
      <c r="U11" s="9">
        <f t="shared" si="0"/>
        <v>0</v>
      </c>
      <c r="V11" s="9">
        <f t="shared" si="1"/>
        <v>0</v>
      </c>
      <c r="W11" s="15"/>
      <c r="X11" s="16">
        <f t="shared" si="2"/>
        <v>0</v>
      </c>
      <c r="Y11" s="18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/>
      <c r="E12" s="15">
        <v>8</v>
      </c>
      <c r="F12" s="15"/>
      <c r="G12" s="15"/>
      <c r="H12" s="9">
        <f t="shared" si="3"/>
        <v>8</v>
      </c>
      <c r="I12" s="15">
        <v>8</v>
      </c>
      <c r="J12" s="15"/>
      <c r="K12" s="15"/>
      <c r="L12" s="9">
        <f t="shared" si="4"/>
        <v>8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0"/>
        <v>0</v>
      </c>
      <c r="V12" s="9">
        <f t="shared" si="1"/>
        <v>0</v>
      </c>
      <c r="W12" s="15"/>
      <c r="X12" s="16">
        <f t="shared" si="2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v>11</v>
      </c>
      <c r="E13" s="15"/>
      <c r="F13" s="15"/>
      <c r="G13" s="15"/>
      <c r="H13" s="9">
        <f t="shared" si="3"/>
        <v>0</v>
      </c>
      <c r="I13" s="15">
        <v>5</v>
      </c>
      <c r="J13" s="15"/>
      <c r="K13" s="15"/>
      <c r="L13" s="9">
        <f t="shared" si="4"/>
        <v>5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0"/>
        <v>0</v>
      </c>
      <c r="V13" s="9">
        <f t="shared" si="1"/>
        <v>6</v>
      </c>
      <c r="W13" s="15">
        <v>6</v>
      </c>
      <c r="X13" s="16">
        <f t="shared" si="2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/>
      <c r="E14" s="15"/>
      <c r="F14" s="15"/>
      <c r="G14" s="15"/>
      <c r="H14" s="9">
        <f t="shared" si="3"/>
        <v>0</v>
      </c>
      <c r="I14" s="15"/>
      <c r="J14" s="15"/>
      <c r="K14" s="15"/>
      <c r="L14" s="9">
        <f t="shared" si="4"/>
        <v>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0"/>
        <v>0</v>
      </c>
      <c r="V14" s="9">
        <f t="shared" si="1"/>
        <v>0</v>
      </c>
      <c r="W14" s="15"/>
      <c r="X14" s="16">
        <f t="shared" si="2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/>
      <c r="E15" s="15">
        <v>6</v>
      </c>
      <c r="F15" s="15"/>
      <c r="G15" s="15"/>
      <c r="H15" s="9">
        <f t="shared" si="3"/>
        <v>6</v>
      </c>
      <c r="I15" s="15">
        <v>5</v>
      </c>
      <c r="J15" s="15"/>
      <c r="K15" s="15"/>
      <c r="L15" s="9">
        <f t="shared" si="4"/>
        <v>5</v>
      </c>
      <c r="M15" s="15"/>
      <c r="N15" s="15"/>
      <c r="O15" s="15"/>
      <c r="P15" s="15"/>
      <c r="Q15" s="15"/>
      <c r="R15" s="11">
        <f t="shared" si="5"/>
        <v>0</v>
      </c>
      <c r="S15" s="15">
        <v>1</v>
      </c>
      <c r="T15" s="15"/>
      <c r="U15" s="9">
        <f t="shared" si="0"/>
        <v>1</v>
      </c>
      <c r="V15" s="9">
        <f t="shared" si="1"/>
        <v>0</v>
      </c>
      <c r="W15" s="15"/>
      <c r="X15" s="16">
        <f t="shared" si="2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/>
      <c r="E16" s="15">
        <v>6</v>
      </c>
      <c r="F16" s="15"/>
      <c r="G16" s="15"/>
      <c r="H16" s="9">
        <f t="shared" si="3"/>
        <v>6</v>
      </c>
      <c r="I16" s="15">
        <v>1</v>
      </c>
      <c r="J16" s="15"/>
      <c r="K16" s="15"/>
      <c r="L16" s="9">
        <f t="shared" si="4"/>
        <v>1</v>
      </c>
      <c r="M16" s="15"/>
      <c r="N16" s="15"/>
      <c r="O16" s="15"/>
      <c r="P16" s="15"/>
      <c r="Q16" s="15"/>
      <c r="R16" s="11">
        <f t="shared" si="5"/>
        <v>0</v>
      </c>
      <c r="S16" s="15">
        <v>5</v>
      </c>
      <c r="T16" s="15"/>
      <c r="U16" s="9">
        <f t="shared" si="0"/>
        <v>5</v>
      </c>
      <c r="V16" s="9">
        <f t="shared" si="1"/>
        <v>0</v>
      </c>
      <c r="W16" s="15"/>
      <c r="X16" s="16">
        <f t="shared" si="2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/>
      <c r="E17" s="15">
        <v>10</v>
      </c>
      <c r="F17" s="15"/>
      <c r="G17" s="15"/>
      <c r="H17" s="9">
        <f>SUM(E17:G17)</f>
        <v>10</v>
      </c>
      <c r="I17" s="15">
        <v>10</v>
      </c>
      <c r="J17" s="15"/>
      <c r="K17" s="15"/>
      <c r="L17" s="9">
        <f t="shared" si="4"/>
        <v>10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0"/>
        <v>0</v>
      </c>
      <c r="V17" s="9">
        <f t="shared" si="1"/>
        <v>0</v>
      </c>
      <c r="W17" s="15"/>
      <c r="X17" s="16">
        <f t="shared" si="2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/>
      <c r="E18" s="15">
        <v>16</v>
      </c>
      <c r="F18" s="15"/>
      <c r="G18" s="15"/>
      <c r="H18" s="9">
        <f>SUM(E18:G18)</f>
        <v>16</v>
      </c>
      <c r="I18" s="15">
        <v>15</v>
      </c>
      <c r="J18" s="15"/>
      <c r="K18" s="15"/>
      <c r="L18" s="9">
        <f t="shared" si="4"/>
        <v>15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1"/>
        <v>1</v>
      </c>
      <c r="W18" s="15"/>
      <c r="X18" s="16">
        <f>W18-V18</f>
        <v>-1</v>
      </c>
      <c r="Y18" s="18" t="s">
        <v>43</v>
      </c>
      <c r="Z18" s="17"/>
    </row>
    <row r="19" spans="1:26" ht="18" customHeight="1" x14ac:dyDescent="0.2">
      <c r="A19" s="13">
        <v>1500017</v>
      </c>
      <c r="B19" s="14" t="s">
        <v>44</v>
      </c>
      <c r="C19" s="15">
        <v>19000</v>
      </c>
      <c r="D19" s="10"/>
      <c r="E19" s="15">
        <v>8</v>
      </c>
      <c r="F19" s="15"/>
      <c r="G19" s="15"/>
      <c r="H19" s="9">
        <f>SUM(E19:G19)</f>
        <v>8</v>
      </c>
      <c r="I19" s="15">
        <v>5</v>
      </c>
      <c r="J19" s="15"/>
      <c r="K19" s="15"/>
      <c r="L19" s="9">
        <f t="shared" si="4"/>
        <v>5</v>
      </c>
      <c r="M19" s="15"/>
      <c r="N19" s="15"/>
      <c r="O19" s="15"/>
      <c r="P19" s="15"/>
      <c r="Q19" s="15"/>
      <c r="R19" s="11">
        <f>SUM(M19:Q19)</f>
        <v>0</v>
      </c>
      <c r="S19" s="15">
        <v>3</v>
      </c>
      <c r="T19" s="15"/>
      <c r="U19" s="9">
        <f>S19+T19</f>
        <v>3</v>
      </c>
      <c r="V19" s="9">
        <f t="shared" si="1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45</v>
      </c>
      <c r="C20" s="15">
        <v>19000</v>
      </c>
      <c r="D20" s="10"/>
      <c r="E20" s="15">
        <v>6</v>
      </c>
      <c r="F20" s="15"/>
      <c r="G20" s="15"/>
      <c r="H20" s="9">
        <f t="shared" si="3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0"/>
        <v>0</v>
      </c>
      <c r="V20" s="9">
        <f t="shared" si="1"/>
        <v>0</v>
      </c>
      <c r="W20" s="15"/>
      <c r="X20" s="16">
        <f t="shared" si="2"/>
        <v>0</v>
      </c>
      <c r="Y20" s="18"/>
      <c r="Z20" s="17"/>
    </row>
    <row r="21" spans="1:26" ht="18" customHeight="1" x14ac:dyDescent="0.2">
      <c r="A21" s="13">
        <v>1500022</v>
      </c>
      <c r="B21" s="14" t="s">
        <v>46</v>
      </c>
      <c r="C21" s="15">
        <v>19000</v>
      </c>
      <c r="D21" s="10"/>
      <c r="E21" s="15">
        <v>6</v>
      </c>
      <c r="F21" s="15"/>
      <c r="G21" s="15"/>
      <c r="H21" s="9">
        <f t="shared" si="3"/>
        <v>6</v>
      </c>
      <c r="I21" s="15">
        <v>4</v>
      </c>
      <c r="J21" s="15"/>
      <c r="K21" s="15"/>
      <c r="L21" s="9">
        <f t="shared" si="4"/>
        <v>4</v>
      </c>
      <c r="M21" s="15"/>
      <c r="N21" s="15"/>
      <c r="O21" s="15"/>
      <c r="P21" s="15"/>
      <c r="Q21" s="15"/>
      <c r="R21" s="11">
        <f t="shared" si="5"/>
        <v>0</v>
      </c>
      <c r="S21" s="15">
        <v>2</v>
      </c>
      <c r="T21" s="15"/>
      <c r="U21" s="9">
        <f t="shared" si="0"/>
        <v>2</v>
      </c>
      <c r="V21" s="9">
        <f t="shared" si="1"/>
        <v>0</v>
      </c>
      <c r="W21" s="15"/>
      <c r="X21" s="16">
        <f t="shared" si="2"/>
        <v>0</v>
      </c>
      <c r="Y21" s="18"/>
      <c r="Z21" s="17"/>
    </row>
    <row r="22" spans="1:26" ht="18" customHeight="1" x14ac:dyDescent="0.2">
      <c r="A22" s="13">
        <v>1500023</v>
      </c>
      <c r="B22" s="14" t="s">
        <v>47</v>
      </c>
      <c r="C22" s="15">
        <v>16000</v>
      </c>
      <c r="D22" s="10"/>
      <c r="E22" s="15">
        <v>6</v>
      </c>
      <c r="F22" s="15"/>
      <c r="G22" s="15"/>
      <c r="H22" s="9">
        <f t="shared" si="3"/>
        <v>6</v>
      </c>
      <c r="I22" s="15">
        <v>6</v>
      </c>
      <c r="J22" s="15"/>
      <c r="K22" s="15"/>
      <c r="L22" s="9">
        <f t="shared" si="4"/>
        <v>6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0"/>
        <v>0</v>
      </c>
      <c r="V22" s="9">
        <f t="shared" si="1"/>
        <v>0</v>
      </c>
      <c r="W22" s="15"/>
      <c r="X22" s="16">
        <f t="shared" si="2"/>
        <v>0</v>
      </c>
      <c r="Y22" s="18"/>
      <c r="Z22" s="17"/>
    </row>
    <row r="23" spans="1:26" ht="18" customHeight="1" x14ac:dyDescent="0.2">
      <c r="A23" s="13">
        <v>1500024</v>
      </c>
      <c r="B23" s="14" t="s">
        <v>48</v>
      </c>
      <c r="C23" s="15">
        <v>21000</v>
      </c>
      <c r="D23" s="10"/>
      <c r="E23" s="15"/>
      <c r="F23" s="15"/>
      <c r="G23" s="15"/>
      <c r="H23" s="9">
        <f t="shared" si="3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0"/>
        <v>0</v>
      </c>
      <c r="V23" s="9">
        <f t="shared" si="1"/>
        <v>0</v>
      </c>
      <c r="W23" s="15"/>
      <c r="X23" s="16">
        <f t="shared" si="2"/>
        <v>0</v>
      </c>
      <c r="Y23" s="18"/>
      <c r="Z23" s="17"/>
    </row>
    <row r="24" spans="1:26" ht="18" customHeight="1" x14ac:dyDescent="0.2">
      <c r="A24" s="13">
        <v>1500026</v>
      </c>
      <c r="B24" s="14" t="s">
        <v>49</v>
      </c>
      <c r="C24" s="15">
        <v>21000</v>
      </c>
      <c r="D24" s="10"/>
      <c r="E24" s="15">
        <v>6</v>
      </c>
      <c r="F24" s="15"/>
      <c r="G24" s="15"/>
      <c r="H24" s="9">
        <f t="shared" si="3"/>
        <v>6</v>
      </c>
      <c r="I24" s="15">
        <v>5</v>
      </c>
      <c r="J24" s="15"/>
      <c r="K24" s="15"/>
      <c r="L24" s="9">
        <f t="shared" si="4"/>
        <v>5</v>
      </c>
      <c r="M24" s="15"/>
      <c r="N24" s="15"/>
      <c r="O24" s="15"/>
      <c r="P24" s="15"/>
      <c r="Q24" s="15"/>
      <c r="R24" s="11">
        <f t="shared" si="5"/>
        <v>0</v>
      </c>
      <c r="S24" s="15">
        <v>1</v>
      </c>
      <c r="T24" s="15"/>
      <c r="U24" s="9">
        <f t="shared" si="0"/>
        <v>1</v>
      </c>
      <c r="V24" s="9">
        <f t="shared" si="1"/>
        <v>0</v>
      </c>
      <c r="W24" s="15"/>
      <c r="X24" s="16">
        <f t="shared" si="2"/>
        <v>0</v>
      </c>
      <c r="Y24" s="18"/>
      <c r="Z24" s="17"/>
    </row>
    <row r="25" spans="1:26" ht="18" customHeight="1" x14ac:dyDescent="0.2">
      <c r="A25" s="13">
        <v>1500028</v>
      </c>
      <c r="B25" s="14" t="s">
        <v>50</v>
      </c>
      <c r="C25" s="15">
        <v>20000</v>
      </c>
      <c r="D25" s="10"/>
      <c r="E25" s="15">
        <v>6</v>
      </c>
      <c r="F25" s="15"/>
      <c r="G25" s="15"/>
      <c r="H25" s="9">
        <f t="shared" si="3"/>
        <v>6</v>
      </c>
      <c r="I25" s="15">
        <v>6</v>
      </c>
      <c r="J25" s="15"/>
      <c r="K25" s="15"/>
      <c r="L25" s="9">
        <f t="shared" si="4"/>
        <v>6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0"/>
        <v>0</v>
      </c>
      <c r="V25" s="9">
        <f t="shared" si="1"/>
        <v>0</v>
      </c>
      <c r="W25" s="15"/>
      <c r="X25" s="16">
        <f t="shared" si="2"/>
        <v>0</v>
      </c>
      <c r="Y25" s="18"/>
      <c r="Z25" s="17"/>
    </row>
    <row r="26" spans="1:26" ht="18" customHeight="1" x14ac:dyDescent="0.2">
      <c r="A26" s="13">
        <v>1500029</v>
      </c>
      <c r="B26" s="14" t="s">
        <v>51</v>
      </c>
      <c r="C26" s="15">
        <v>18000</v>
      </c>
      <c r="D26" s="10"/>
      <c r="E26" s="15">
        <v>6</v>
      </c>
      <c r="F26" s="15"/>
      <c r="G26" s="15"/>
      <c r="H26" s="9">
        <f>SUM(E26:G26)</f>
        <v>6</v>
      </c>
      <c r="I26" s="15">
        <v>4</v>
      </c>
      <c r="J26" s="15"/>
      <c r="K26" s="15"/>
      <c r="L26" s="9">
        <f t="shared" si="4"/>
        <v>4</v>
      </c>
      <c r="M26" s="15"/>
      <c r="N26" s="15"/>
      <c r="O26" s="15"/>
      <c r="P26" s="15"/>
      <c r="Q26" s="15"/>
      <c r="R26" s="11">
        <f>SUM(M26:Q26)</f>
        <v>0</v>
      </c>
      <c r="S26" s="15">
        <v>2</v>
      </c>
      <c r="T26" s="15"/>
      <c r="U26" s="9">
        <f>S26+T26</f>
        <v>2</v>
      </c>
      <c r="V26" s="9">
        <f t="shared" si="1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52</v>
      </c>
      <c r="C27" s="15">
        <v>32000</v>
      </c>
      <c r="D27" s="10">
        <v>2</v>
      </c>
      <c r="E27" s="15">
        <v>6</v>
      </c>
      <c r="F27" s="15"/>
      <c r="G27" s="15"/>
      <c r="H27" s="9">
        <f>SUM(E27:G27)</f>
        <v>6</v>
      </c>
      <c r="I27" s="15">
        <v>5</v>
      </c>
      <c r="J27" s="15"/>
      <c r="K27" s="15"/>
      <c r="L27" s="9">
        <f t="shared" si="4"/>
        <v>5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1"/>
        <v>3</v>
      </c>
      <c r="W27" s="15">
        <v>3</v>
      </c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53</v>
      </c>
      <c r="C28" s="15">
        <v>22000</v>
      </c>
      <c r="D28" s="10"/>
      <c r="E28" s="15">
        <v>6</v>
      </c>
      <c r="F28" s="15"/>
      <c r="G28" s="15"/>
      <c r="H28" s="9">
        <f>SUM(E28:G28)</f>
        <v>6</v>
      </c>
      <c r="I28" s="15">
        <v>4</v>
      </c>
      <c r="J28" s="15"/>
      <c r="K28" s="15"/>
      <c r="L28" s="9">
        <f t="shared" si="4"/>
        <v>4</v>
      </c>
      <c r="M28" s="15"/>
      <c r="N28" s="15"/>
      <c r="O28" s="15"/>
      <c r="P28" s="15"/>
      <c r="Q28" s="15"/>
      <c r="R28" s="11">
        <f>SUM(M28:Q28)</f>
        <v>0</v>
      </c>
      <c r="S28" s="15">
        <v>2</v>
      </c>
      <c r="T28" s="15"/>
      <c r="U28" s="9">
        <f>S28+T28</f>
        <v>2</v>
      </c>
      <c r="V28" s="9">
        <f t="shared" si="1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54</v>
      </c>
      <c r="C29" s="15">
        <v>21000</v>
      </c>
      <c r="D29" s="10"/>
      <c r="E29" s="15">
        <v>6</v>
      </c>
      <c r="F29" s="15"/>
      <c r="G29" s="15"/>
      <c r="H29" s="9">
        <f t="shared" si="3"/>
        <v>6</v>
      </c>
      <c r="I29" s="15">
        <v>6</v>
      </c>
      <c r="J29" s="15"/>
      <c r="K29" s="15"/>
      <c r="L29" s="9">
        <f t="shared" si="4"/>
        <v>6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0"/>
        <v>0</v>
      </c>
      <c r="V29" s="9">
        <f t="shared" si="1"/>
        <v>0</v>
      </c>
      <c r="W29" s="15"/>
      <c r="X29" s="16">
        <f t="shared" si="2"/>
        <v>0</v>
      </c>
      <c r="Y29" s="18"/>
      <c r="Z29" s="17"/>
    </row>
    <row r="30" spans="1:26" ht="18" customHeight="1" x14ac:dyDescent="0.2">
      <c r="A30" s="13">
        <v>1500089</v>
      </c>
      <c r="B30" s="14" t="s">
        <v>55</v>
      </c>
      <c r="C30" s="15">
        <v>20000</v>
      </c>
      <c r="D30" s="10"/>
      <c r="E30" s="15">
        <v>6</v>
      </c>
      <c r="F30" s="15"/>
      <c r="G30" s="15"/>
      <c r="H30" s="9">
        <f>SUM(E30:G30)</f>
        <v>6</v>
      </c>
      <c r="I30" s="15">
        <v>6</v>
      </c>
      <c r="J30" s="15"/>
      <c r="K30" s="15"/>
      <c r="L30" s="9">
        <f t="shared" si="4"/>
        <v>6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1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56</v>
      </c>
      <c r="C31" s="15">
        <v>24000</v>
      </c>
      <c r="D31" s="10"/>
      <c r="E31" s="15">
        <v>6</v>
      </c>
      <c r="F31" s="15"/>
      <c r="G31" s="15"/>
      <c r="H31" s="9">
        <f t="shared" si="3"/>
        <v>6</v>
      </c>
      <c r="I31" s="15">
        <v>6</v>
      </c>
      <c r="J31" s="15"/>
      <c r="K31" s="15"/>
      <c r="L31" s="9">
        <f t="shared" si="4"/>
        <v>6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0"/>
        <v>0</v>
      </c>
      <c r="V31" s="9">
        <f t="shared" si="1"/>
        <v>0</v>
      </c>
      <c r="W31" s="15"/>
      <c r="X31" s="16">
        <f t="shared" si="2"/>
        <v>0</v>
      </c>
      <c r="Y31" s="18"/>
      <c r="Z31" s="17"/>
    </row>
    <row r="32" spans="1:26" ht="18" customHeight="1" x14ac:dyDescent="0.2">
      <c r="A32" s="13">
        <v>1500228</v>
      </c>
      <c r="B32" s="14" t="s">
        <v>57</v>
      </c>
      <c r="C32" s="15">
        <v>18000</v>
      </c>
      <c r="D32" s="10"/>
      <c r="E32" s="15">
        <v>6</v>
      </c>
      <c r="F32" s="15"/>
      <c r="G32" s="15"/>
      <c r="H32" s="9">
        <f>SUM(E32:G32)</f>
        <v>6</v>
      </c>
      <c r="I32" s="15">
        <v>6</v>
      </c>
      <c r="J32" s="15"/>
      <c r="K32" s="15"/>
      <c r="L32" s="9">
        <f t="shared" si="4"/>
        <v>6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1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58</v>
      </c>
      <c r="C33" s="15">
        <v>22000</v>
      </c>
      <c r="D33" s="10"/>
      <c r="E33" s="15">
        <v>6</v>
      </c>
      <c r="F33" s="15"/>
      <c r="G33" s="15"/>
      <c r="H33" s="9">
        <f t="shared" si="3"/>
        <v>6</v>
      </c>
      <c r="I33" s="15">
        <v>6</v>
      </c>
      <c r="J33" s="15"/>
      <c r="K33" s="15"/>
      <c r="L33" s="9">
        <f t="shared" si="4"/>
        <v>6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0"/>
        <v>0</v>
      </c>
      <c r="V33" s="9">
        <f t="shared" si="1"/>
        <v>0</v>
      </c>
      <c r="W33" s="15"/>
      <c r="X33" s="16">
        <f t="shared" si="2"/>
        <v>0</v>
      </c>
      <c r="Y33" s="18"/>
      <c r="Z33" s="17"/>
    </row>
    <row r="34" spans="1:26" ht="18" customHeight="1" x14ac:dyDescent="0.2">
      <c r="A34" s="13">
        <v>1500301</v>
      </c>
      <c r="B34" s="14" t="s">
        <v>59</v>
      </c>
      <c r="C34" s="15">
        <v>20000</v>
      </c>
      <c r="D34" s="10"/>
      <c r="E34" s="15">
        <v>6</v>
      </c>
      <c r="F34" s="15"/>
      <c r="G34" s="15"/>
      <c r="H34" s="9">
        <f t="shared" si="3"/>
        <v>6</v>
      </c>
      <c r="I34" s="15">
        <v>3</v>
      </c>
      <c r="J34" s="15"/>
      <c r="K34" s="15"/>
      <c r="L34" s="9">
        <f t="shared" si="4"/>
        <v>3</v>
      </c>
      <c r="M34" s="15"/>
      <c r="N34" s="15"/>
      <c r="O34" s="15"/>
      <c r="P34" s="15"/>
      <c r="Q34" s="15"/>
      <c r="R34" s="11">
        <f t="shared" si="5"/>
        <v>0</v>
      </c>
      <c r="S34" s="15">
        <v>3</v>
      </c>
      <c r="T34" s="15"/>
      <c r="U34" s="9">
        <f t="shared" si="0"/>
        <v>3</v>
      </c>
      <c r="V34" s="9">
        <f t="shared" si="1"/>
        <v>0</v>
      </c>
      <c r="W34" s="15"/>
      <c r="X34" s="16">
        <f t="shared" si="2"/>
        <v>0</v>
      </c>
      <c r="Y34" s="18"/>
      <c r="Z34" s="17"/>
    </row>
    <row r="35" spans="1:26" ht="18" customHeight="1" x14ac:dyDescent="0.2">
      <c r="A35" s="13">
        <v>1500303</v>
      </c>
      <c r="B35" s="14" t="s">
        <v>60</v>
      </c>
      <c r="C35" s="15">
        <v>18000</v>
      </c>
      <c r="D35" s="10"/>
      <c r="E35" s="15">
        <v>6</v>
      </c>
      <c r="F35" s="15"/>
      <c r="G35" s="15"/>
      <c r="H35" s="9">
        <f t="shared" si="3"/>
        <v>6</v>
      </c>
      <c r="I35" s="15">
        <v>5</v>
      </c>
      <c r="J35" s="15"/>
      <c r="K35" s="15"/>
      <c r="L35" s="9">
        <f t="shared" si="4"/>
        <v>5</v>
      </c>
      <c r="M35" s="15"/>
      <c r="N35" s="15"/>
      <c r="O35" s="15"/>
      <c r="P35" s="15"/>
      <c r="Q35" s="15"/>
      <c r="R35" s="11">
        <f t="shared" si="5"/>
        <v>0</v>
      </c>
      <c r="S35" s="15">
        <v>1</v>
      </c>
      <c r="T35" s="15"/>
      <c r="U35" s="9">
        <f t="shared" si="0"/>
        <v>1</v>
      </c>
      <c r="V35" s="9">
        <f t="shared" si="1"/>
        <v>0</v>
      </c>
      <c r="W35" s="15"/>
      <c r="X35" s="16">
        <f t="shared" si="2"/>
        <v>0</v>
      </c>
      <c r="Y35" s="18"/>
      <c r="Z35" s="17"/>
    </row>
    <row r="36" spans="1:26" ht="18.75" customHeight="1" x14ac:dyDescent="0.2">
      <c r="A36" s="13">
        <v>1500304</v>
      </c>
      <c r="B36" s="14" t="s">
        <v>61</v>
      </c>
      <c r="C36" s="15">
        <v>18000</v>
      </c>
      <c r="D36" s="10"/>
      <c r="E36" s="15">
        <v>10</v>
      </c>
      <c r="F36" s="15"/>
      <c r="G36" s="15"/>
      <c r="H36" s="9">
        <f t="shared" si="3"/>
        <v>10</v>
      </c>
      <c r="I36" s="15">
        <v>10</v>
      </c>
      <c r="J36" s="15"/>
      <c r="K36" s="15"/>
      <c r="L36" s="9">
        <f t="shared" si="4"/>
        <v>10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0"/>
        <v>0</v>
      </c>
      <c r="V36" s="9">
        <f t="shared" si="1"/>
        <v>0</v>
      </c>
      <c r="W36" s="15"/>
      <c r="X36" s="16">
        <f t="shared" si="2"/>
        <v>0</v>
      </c>
      <c r="Y36" s="18"/>
      <c r="Z36" s="17"/>
    </row>
    <row r="37" spans="1:26" ht="18" customHeight="1" x14ac:dyDescent="0.2">
      <c r="A37" s="13">
        <v>1500306</v>
      </c>
      <c r="B37" s="14" t="s">
        <v>62</v>
      </c>
      <c r="C37" s="15">
        <v>17000</v>
      </c>
      <c r="D37" s="10"/>
      <c r="E37" s="15">
        <v>6</v>
      </c>
      <c r="F37" s="15"/>
      <c r="G37" s="15"/>
      <c r="H37" s="9">
        <f t="shared" si="3"/>
        <v>6</v>
      </c>
      <c r="I37" s="15">
        <v>2</v>
      </c>
      <c r="J37" s="15"/>
      <c r="K37" s="15"/>
      <c r="L37" s="9">
        <f t="shared" si="4"/>
        <v>2</v>
      </c>
      <c r="M37" s="15"/>
      <c r="N37" s="15"/>
      <c r="O37" s="15"/>
      <c r="P37" s="15"/>
      <c r="Q37" s="15"/>
      <c r="R37" s="11">
        <f t="shared" si="5"/>
        <v>0</v>
      </c>
      <c r="S37" s="15">
        <v>4</v>
      </c>
      <c r="T37" s="15"/>
      <c r="U37" s="9">
        <f t="shared" si="0"/>
        <v>4</v>
      </c>
      <c r="V37" s="9">
        <f t="shared" si="1"/>
        <v>0</v>
      </c>
      <c r="W37" s="15"/>
      <c r="X37" s="16">
        <f t="shared" si="2"/>
        <v>0</v>
      </c>
      <c r="Y37" s="18"/>
      <c r="Z37" s="17"/>
    </row>
    <row r="38" spans="1:26" ht="18" customHeight="1" x14ac:dyDescent="0.2">
      <c r="A38" s="13">
        <v>1500307</v>
      </c>
      <c r="B38" s="14" t="s">
        <v>63</v>
      </c>
      <c r="C38" s="15">
        <v>20000</v>
      </c>
      <c r="D38" s="10"/>
      <c r="E38" s="15">
        <v>6</v>
      </c>
      <c r="F38" s="15"/>
      <c r="G38" s="15"/>
      <c r="H38" s="9">
        <f t="shared" si="3"/>
        <v>6</v>
      </c>
      <c r="I38" s="15">
        <v>3</v>
      </c>
      <c r="J38" s="15"/>
      <c r="K38" s="15"/>
      <c r="L38" s="9">
        <f t="shared" si="4"/>
        <v>3</v>
      </c>
      <c r="M38" s="15"/>
      <c r="N38" s="15"/>
      <c r="O38" s="15"/>
      <c r="P38" s="15"/>
      <c r="Q38" s="15"/>
      <c r="R38" s="11">
        <f t="shared" si="5"/>
        <v>0</v>
      </c>
      <c r="S38" s="15">
        <v>3</v>
      </c>
      <c r="T38" s="15"/>
      <c r="U38" s="9">
        <f t="shared" si="0"/>
        <v>3</v>
      </c>
      <c r="V38" s="9">
        <f t="shared" si="1"/>
        <v>0</v>
      </c>
      <c r="W38" s="15"/>
      <c r="X38" s="16">
        <f t="shared" si="2"/>
        <v>0</v>
      </c>
      <c r="Y38" s="18"/>
      <c r="Z38" s="17"/>
    </row>
    <row r="39" spans="1:26" ht="18" customHeight="1" x14ac:dyDescent="0.2">
      <c r="A39" s="13">
        <v>1500309</v>
      </c>
      <c r="B39" s="14" t="s">
        <v>64</v>
      </c>
      <c r="C39" s="15">
        <v>18000</v>
      </c>
      <c r="D39" s="10"/>
      <c r="E39" s="15">
        <v>6</v>
      </c>
      <c r="F39" s="15"/>
      <c r="G39" s="15"/>
      <c r="H39" s="9">
        <f t="shared" si="3"/>
        <v>6</v>
      </c>
      <c r="I39" s="15">
        <v>3</v>
      </c>
      <c r="J39" s="15"/>
      <c r="K39" s="15"/>
      <c r="L39" s="9">
        <f t="shared" si="4"/>
        <v>3</v>
      </c>
      <c r="M39" s="15"/>
      <c r="N39" s="15"/>
      <c r="O39" s="15"/>
      <c r="P39" s="15"/>
      <c r="Q39" s="15"/>
      <c r="R39" s="11">
        <f t="shared" si="5"/>
        <v>0</v>
      </c>
      <c r="S39" s="15">
        <v>3</v>
      </c>
      <c r="T39" s="15"/>
      <c r="U39" s="9">
        <f t="shared" si="0"/>
        <v>3</v>
      </c>
      <c r="V39" s="9">
        <f t="shared" si="1"/>
        <v>0</v>
      </c>
      <c r="W39" s="15"/>
      <c r="X39" s="16">
        <f t="shared" si="2"/>
        <v>0</v>
      </c>
      <c r="Y39" s="18"/>
      <c r="Z39" s="17"/>
    </row>
    <row r="40" spans="1:26" ht="18" customHeight="1" x14ac:dyDescent="0.2">
      <c r="A40" s="13">
        <v>1500310</v>
      </c>
      <c r="B40" s="14" t="s">
        <v>65</v>
      </c>
      <c r="C40" s="15">
        <v>20000</v>
      </c>
      <c r="D40" s="10"/>
      <c r="E40" s="15">
        <v>6</v>
      </c>
      <c r="F40" s="15"/>
      <c r="G40" s="15"/>
      <c r="H40" s="9">
        <f t="shared" si="3"/>
        <v>6</v>
      </c>
      <c r="I40" s="15">
        <v>6</v>
      </c>
      <c r="J40" s="15"/>
      <c r="K40" s="15"/>
      <c r="L40" s="9">
        <f t="shared" si="4"/>
        <v>6</v>
      </c>
      <c r="M40" s="15"/>
      <c r="N40" s="15"/>
      <c r="O40" s="15"/>
      <c r="P40" s="15"/>
      <c r="Q40" s="15"/>
      <c r="R40" s="11">
        <f t="shared" si="5"/>
        <v>0</v>
      </c>
      <c r="S40" s="15"/>
      <c r="T40" s="15"/>
      <c r="U40" s="9">
        <f t="shared" si="0"/>
        <v>0</v>
      </c>
      <c r="V40" s="9">
        <f t="shared" si="1"/>
        <v>0</v>
      </c>
      <c r="W40" s="15"/>
      <c r="X40" s="16">
        <f t="shared" si="2"/>
        <v>0</v>
      </c>
      <c r="Y40" s="18"/>
      <c r="Z40" s="17"/>
    </row>
    <row r="41" spans="1:26" ht="18" customHeight="1" x14ac:dyDescent="0.2">
      <c r="A41" s="13">
        <v>1500311</v>
      </c>
      <c r="B41" s="14" t="s">
        <v>66</v>
      </c>
      <c r="C41" s="15">
        <v>21000</v>
      </c>
      <c r="D41" s="10"/>
      <c r="E41" s="15">
        <v>6</v>
      </c>
      <c r="F41" s="15"/>
      <c r="G41" s="15"/>
      <c r="H41" s="9">
        <f t="shared" si="3"/>
        <v>6</v>
      </c>
      <c r="I41" s="15">
        <v>6</v>
      </c>
      <c r="J41" s="15"/>
      <c r="K41" s="15"/>
      <c r="L41" s="9">
        <f t="shared" si="4"/>
        <v>6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0"/>
        <v>0</v>
      </c>
      <c r="V41" s="9">
        <f t="shared" si="1"/>
        <v>0</v>
      </c>
      <c r="W41" s="15"/>
      <c r="X41" s="16">
        <f t="shared" si="2"/>
        <v>0</v>
      </c>
      <c r="Y41" s="18"/>
      <c r="Z41" s="17"/>
    </row>
    <row r="42" spans="1:26" ht="18" customHeight="1" x14ac:dyDescent="0.2">
      <c r="A42" s="13">
        <v>1500312</v>
      </c>
      <c r="B42" s="14" t="s">
        <v>67</v>
      </c>
      <c r="C42" s="15">
        <v>21000</v>
      </c>
      <c r="D42" s="10"/>
      <c r="E42" s="15"/>
      <c r="F42" s="15"/>
      <c r="G42" s="15"/>
      <c r="H42" s="9">
        <f t="shared" si="3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0"/>
        <v>0</v>
      </c>
      <c r="V42" s="9">
        <f t="shared" si="1"/>
        <v>0</v>
      </c>
      <c r="W42" s="15"/>
      <c r="X42" s="16">
        <f t="shared" si="2"/>
        <v>0</v>
      </c>
      <c r="Y42" s="158"/>
      <c r="Z42" s="17"/>
    </row>
    <row r="43" spans="1:26" ht="18" customHeight="1" x14ac:dyDescent="0.2">
      <c r="A43" s="13">
        <v>1500313</v>
      </c>
      <c r="B43" s="14" t="s">
        <v>68</v>
      </c>
      <c r="C43" s="15">
        <v>20000</v>
      </c>
      <c r="D43" s="10"/>
      <c r="E43" s="15">
        <v>6</v>
      </c>
      <c r="F43" s="15"/>
      <c r="G43" s="15"/>
      <c r="H43" s="9">
        <f t="shared" si="3"/>
        <v>6</v>
      </c>
      <c r="I43" s="15">
        <v>4</v>
      </c>
      <c r="J43" s="15"/>
      <c r="K43" s="15"/>
      <c r="L43" s="9">
        <f t="shared" si="4"/>
        <v>4</v>
      </c>
      <c r="M43" s="15"/>
      <c r="N43" s="15"/>
      <c r="O43" s="15"/>
      <c r="P43" s="15"/>
      <c r="Q43" s="15"/>
      <c r="R43" s="11">
        <f t="shared" si="5"/>
        <v>0</v>
      </c>
      <c r="S43" s="15">
        <v>2</v>
      </c>
      <c r="T43" s="15"/>
      <c r="U43" s="9">
        <f t="shared" si="0"/>
        <v>2</v>
      </c>
      <c r="V43" s="9">
        <f t="shared" si="1"/>
        <v>0</v>
      </c>
      <c r="W43" s="15"/>
      <c r="X43" s="16">
        <f t="shared" si="2"/>
        <v>0</v>
      </c>
      <c r="Y43" s="158"/>
      <c r="Z43" s="17"/>
    </row>
    <row r="44" spans="1:26" ht="18" customHeight="1" x14ac:dyDescent="0.2">
      <c r="A44" s="13">
        <v>1500314</v>
      </c>
      <c r="B44" s="14" t="s">
        <v>69</v>
      </c>
      <c r="C44" s="15">
        <v>17000</v>
      </c>
      <c r="D44" s="10"/>
      <c r="E44" s="15">
        <v>6</v>
      </c>
      <c r="F44" s="15"/>
      <c r="G44" s="15"/>
      <c r="H44" s="9">
        <f t="shared" si="3"/>
        <v>6</v>
      </c>
      <c r="I44" s="15">
        <v>5</v>
      </c>
      <c r="J44" s="15"/>
      <c r="K44" s="15"/>
      <c r="L44" s="9">
        <f t="shared" si="4"/>
        <v>5</v>
      </c>
      <c r="M44" s="15"/>
      <c r="N44" s="15"/>
      <c r="O44" s="15"/>
      <c r="P44" s="15"/>
      <c r="Q44" s="15"/>
      <c r="R44" s="11">
        <f t="shared" si="5"/>
        <v>0</v>
      </c>
      <c r="S44" s="15">
        <v>1</v>
      </c>
      <c r="T44" s="15"/>
      <c r="U44" s="9">
        <f t="shared" si="0"/>
        <v>1</v>
      </c>
      <c r="V44" s="9">
        <f t="shared" si="1"/>
        <v>0</v>
      </c>
      <c r="W44" s="15"/>
      <c r="X44" s="16">
        <f t="shared" si="2"/>
        <v>0</v>
      </c>
      <c r="Y44" s="158"/>
      <c r="Z44" s="17"/>
    </row>
    <row r="45" spans="1:26" ht="18" customHeight="1" x14ac:dyDescent="0.2">
      <c r="A45" s="13">
        <v>1502007</v>
      </c>
      <c r="B45" s="14" t="s">
        <v>70</v>
      </c>
      <c r="C45" s="15">
        <v>19000</v>
      </c>
      <c r="D45" s="10"/>
      <c r="E45" s="15"/>
      <c r="F45" s="15"/>
      <c r="G45" s="15"/>
      <c r="H45" s="9">
        <f t="shared" si="3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0"/>
        <v>0</v>
      </c>
      <c r="V45" s="9">
        <f t="shared" si="1"/>
        <v>0</v>
      </c>
      <c r="W45" s="15"/>
      <c r="X45" s="16">
        <f t="shared" si="2"/>
        <v>0</v>
      </c>
      <c r="Y45" s="158"/>
      <c r="Z45" s="17"/>
    </row>
    <row r="46" spans="1:26" ht="18" customHeight="1" x14ac:dyDescent="0.2">
      <c r="A46" s="13">
        <v>1502011</v>
      </c>
      <c r="B46" s="14" t="s">
        <v>71</v>
      </c>
      <c r="C46" s="15">
        <v>17000</v>
      </c>
      <c r="D46" s="10"/>
      <c r="E46" s="15">
        <v>6</v>
      </c>
      <c r="F46" s="15"/>
      <c r="G46" s="15"/>
      <c r="H46" s="9">
        <f t="shared" si="3"/>
        <v>6</v>
      </c>
      <c r="I46" s="15">
        <v>6</v>
      </c>
      <c r="J46" s="15"/>
      <c r="K46" s="15"/>
      <c r="L46" s="9">
        <f t="shared" si="4"/>
        <v>6</v>
      </c>
      <c r="M46" s="15"/>
      <c r="N46" s="15"/>
      <c r="O46" s="15"/>
      <c r="P46" s="15"/>
      <c r="Q46" s="15"/>
      <c r="R46" s="11">
        <f t="shared" si="5"/>
        <v>0</v>
      </c>
      <c r="S46" s="15"/>
      <c r="T46" s="15"/>
      <c r="U46" s="9">
        <f t="shared" si="0"/>
        <v>0</v>
      </c>
      <c r="V46" s="9">
        <f t="shared" si="1"/>
        <v>0</v>
      </c>
      <c r="W46" s="15"/>
      <c r="X46" s="16">
        <f t="shared" si="2"/>
        <v>0</v>
      </c>
      <c r="Y46" s="158"/>
      <c r="Z46" s="17"/>
    </row>
    <row r="47" spans="1:26" ht="18" customHeight="1" x14ac:dyDescent="0.2">
      <c r="A47" s="13">
        <v>1502012</v>
      </c>
      <c r="B47" s="14" t="s">
        <v>72</v>
      </c>
      <c r="C47" s="15">
        <v>18000</v>
      </c>
      <c r="D47" s="10"/>
      <c r="E47" s="15">
        <v>6</v>
      </c>
      <c r="F47" s="15"/>
      <c r="G47" s="15"/>
      <c r="H47" s="9">
        <f t="shared" si="3"/>
        <v>6</v>
      </c>
      <c r="I47" s="15">
        <v>6</v>
      </c>
      <c r="J47" s="15"/>
      <c r="K47" s="15"/>
      <c r="L47" s="9">
        <f t="shared" si="4"/>
        <v>6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0"/>
        <v>0</v>
      </c>
      <c r="V47" s="9">
        <f t="shared" si="1"/>
        <v>0</v>
      </c>
      <c r="W47" s="15"/>
      <c r="X47" s="16">
        <f t="shared" si="2"/>
        <v>0</v>
      </c>
      <c r="Y47" s="18"/>
      <c r="Z47" s="17"/>
    </row>
    <row r="48" spans="1:26" ht="18" customHeight="1" x14ac:dyDescent="0.2">
      <c r="A48" s="13">
        <v>1502013</v>
      </c>
      <c r="B48" s="14" t="s">
        <v>73</v>
      </c>
      <c r="C48" s="15">
        <v>20000</v>
      </c>
      <c r="D48" s="10"/>
      <c r="E48" s="15">
        <v>6</v>
      </c>
      <c r="F48" s="15"/>
      <c r="G48" s="15"/>
      <c r="H48" s="9">
        <f t="shared" si="3"/>
        <v>6</v>
      </c>
      <c r="I48" s="15">
        <v>3</v>
      </c>
      <c r="J48" s="15"/>
      <c r="K48" s="15"/>
      <c r="L48" s="9">
        <f t="shared" si="4"/>
        <v>3</v>
      </c>
      <c r="M48" s="15"/>
      <c r="N48" s="15"/>
      <c r="O48" s="15"/>
      <c r="P48" s="15"/>
      <c r="Q48" s="15"/>
      <c r="R48" s="11">
        <f t="shared" si="5"/>
        <v>0</v>
      </c>
      <c r="S48" s="15">
        <v>3</v>
      </c>
      <c r="T48" s="15"/>
      <c r="U48" s="9">
        <f t="shared" si="0"/>
        <v>3</v>
      </c>
      <c r="V48" s="9">
        <f t="shared" si="1"/>
        <v>0</v>
      </c>
      <c r="W48" s="15"/>
      <c r="X48" s="16">
        <f t="shared" si="2"/>
        <v>0</v>
      </c>
      <c r="Y48" s="18"/>
      <c r="Z48" s="17"/>
    </row>
    <row r="49" spans="1:26" ht="18" customHeight="1" x14ac:dyDescent="0.2">
      <c r="A49" s="13">
        <v>1502021</v>
      </c>
      <c r="B49" s="14" t="s">
        <v>74</v>
      </c>
      <c r="C49" s="15">
        <v>22000</v>
      </c>
      <c r="D49" s="10"/>
      <c r="E49" s="15">
        <v>6</v>
      </c>
      <c r="F49" s="15"/>
      <c r="G49" s="15"/>
      <c r="H49" s="9">
        <f t="shared" si="3"/>
        <v>6</v>
      </c>
      <c r="I49" s="15">
        <v>3</v>
      </c>
      <c r="J49" s="15"/>
      <c r="K49" s="15"/>
      <c r="L49" s="9">
        <f t="shared" si="4"/>
        <v>3</v>
      </c>
      <c r="M49" s="15"/>
      <c r="N49" s="15"/>
      <c r="O49" s="15"/>
      <c r="P49" s="15"/>
      <c r="Q49" s="15"/>
      <c r="R49" s="11">
        <f t="shared" si="5"/>
        <v>0</v>
      </c>
      <c r="S49" s="15"/>
      <c r="T49" s="15"/>
      <c r="U49" s="9">
        <f t="shared" si="0"/>
        <v>0</v>
      </c>
      <c r="V49" s="9">
        <f t="shared" si="1"/>
        <v>3</v>
      </c>
      <c r="W49" s="15"/>
      <c r="X49" s="16">
        <f t="shared" si="2"/>
        <v>-3</v>
      </c>
      <c r="Y49" s="18" t="s">
        <v>229</v>
      </c>
      <c r="Z49" s="17"/>
    </row>
    <row r="50" spans="1:26" ht="18" customHeight="1" x14ac:dyDescent="0.2">
      <c r="A50" s="13">
        <v>1502024</v>
      </c>
      <c r="B50" s="14" t="s">
        <v>75</v>
      </c>
      <c r="C50" s="15">
        <v>21000</v>
      </c>
      <c r="D50" s="10"/>
      <c r="E50" s="15"/>
      <c r="F50" s="15"/>
      <c r="G50" s="15"/>
      <c r="H50" s="9">
        <f t="shared" si="3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0"/>
        <v>0</v>
      </c>
      <c r="V50" s="9">
        <f t="shared" si="1"/>
        <v>0</v>
      </c>
      <c r="W50" s="15"/>
      <c r="X50" s="16">
        <f t="shared" si="2"/>
        <v>0</v>
      </c>
      <c r="Y50" s="18"/>
      <c r="Z50" s="17"/>
    </row>
    <row r="51" spans="1:26" ht="18" customHeight="1" x14ac:dyDescent="0.2">
      <c r="A51" s="13">
        <v>1502029</v>
      </c>
      <c r="B51" s="14" t="s">
        <v>76</v>
      </c>
      <c r="C51" s="15">
        <v>19000</v>
      </c>
      <c r="D51" s="10"/>
      <c r="E51" s="15">
        <v>6</v>
      </c>
      <c r="F51" s="15"/>
      <c r="G51" s="15"/>
      <c r="H51" s="9">
        <f t="shared" si="3"/>
        <v>6</v>
      </c>
      <c r="I51" s="15">
        <v>3</v>
      </c>
      <c r="J51" s="15"/>
      <c r="K51" s="15"/>
      <c r="L51" s="9">
        <f t="shared" si="4"/>
        <v>3</v>
      </c>
      <c r="M51" s="15"/>
      <c r="N51" s="15"/>
      <c r="O51" s="15"/>
      <c r="P51" s="15"/>
      <c r="Q51" s="15"/>
      <c r="R51" s="11">
        <f t="shared" si="5"/>
        <v>0</v>
      </c>
      <c r="S51" s="15">
        <v>3</v>
      </c>
      <c r="T51" s="15"/>
      <c r="U51" s="9">
        <f t="shared" si="0"/>
        <v>3</v>
      </c>
      <c r="V51" s="9">
        <f t="shared" si="1"/>
        <v>0</v>
      </c>
      <c r="W51" s="15"/>
      <c r="X51" s="16">
        <f t="shared" si="2"/>
        <v>0</v>
      </c>
      <c r="Y51" s="18"/>
      <c r="Z51" s="17"/>
    </row>
    <row r="52" spans="1:26" ht="18" customHeight="1" x14ac:dyDescent="0.2">
      <c r="A52" s="13">
        <v>1509001</v>
      </c>
      <c r="B52" s="14" t="s">
        <v>77</v>
      </c>
      <c r="C52" s="15">
        <v>25000</v>
      </c>
      <c r="D52" s="10"/>
      <c r="E52" s="15"/>
      <c r="F52" s="15"/>
      <c r="G52" s="15"/>
      <c r="H52" s="9">
        <f t="shared" si="3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0"/>
        <v>0</v>
      </c>
      <c r="V52" s="9">
        <f t="shared" si="1"/>
        <v>0</v>
      </c>
      <c r="W52" s="15"/>
      <c r="X52" s="16">
        <f t="shared" si="2"/>
        <v>0</v>
      </c>
      <c r="Y52" s="18"/>
      <c r="Z52" s="17"/>
    </row>
    <row r="53" spans="1:26" ht="18" customHeight="1" x14ac:dyDescent="0.2">
      <c r="A53" s="7">
        <v>1520000</v>
      </c>
      <c r="B53" s="8" t="s">
        <v>78</v>
      </c>
      <c r="C53" s="9"/>
      <c r="D53" s="10"/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6" s="24" customFormat="1" ht="18" customHeight="1" x14ac:dyDescent="0.2">
      <c r="A54" s="13">
        <v>1520001</v>
      </c>
      <c r="B54" s="20" t="s">
        <v>79</v>
      </c>
      <c r="C54" s="21">
        <v>22000</v>
      </c>
      <c r="D54" s="10"/>
      <c r="E54" s="21"/>
      <c r="F54" s="21"/>
      <c r="G54" s="21"/>
      <c r="H54" s="9">
        <f t="shared" ref="H54:H55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1" si="7">S54+T54</f>
        <v>0</v>
      </c>
      <c r="V54" s="9">
        <f t="shared" ref="V54:V61" si="8">D54+H54-L54-R54-U54</f>
        <v>0</v>
      </c>
      <c r="W54" s="21"/>
      <c r="X54" s="16">
        <f t="shared" ref="X54:X61" si="9">W54-V54</f>
        <v>0</v>
      </c>
      <c r="Y54" s="22"/>
      <c r="Z54" s="23"/>
    </row>
    <row r="55" spans="1:26" s="24" customFormat="1" ht="18" customHeight="1" x14ac:dyDescent="0.2">
      <c r="A55" s="13">
        <v>1520004</v>
      </c>
      <c r="B55" s="20" t="s">
        <v>80</v>
      </c>
      <c r="C55" s="21">
        <v>22000</v>
      </c>
      <c r="D55" s="10"/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22"/>
      <c r="Z55" s="23"/>
    </row>
    <row r="56" spans="1:26" x14ac:dyDescent="0.2">
      <c r="A56" s="13">
        <v>1520005</v>
      </c>
      <c r="B56" s="14" t="s">
        <v>81</v>
      </c>
      <c r="C56" s="15">
        <v>22000</v>
      </c>
      <c r="D56" s="10"/>
      <c r="E56" s="15">
        <v>6</v>
      </c>
      <c r="F56" s="15"/>
      <c r="G56" s="15"/>
      <c r="H56" s="9">
        <f t="shared" si="3"/>
        <v>6</v>
      </c>
      <c r="I56" s="15">
        <v>6</v>
      </c>
      <c r="J56" s="15"/>
      <c r="K56" s="15"/>
      <c r="L56" s="9">
        <f t="shared" si="4"/>
        <v>6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22"/>
      <c r="Z56" s="17"/>
    </row>
    <row r="57" spans="1:26" x14ac:dyDescent="0.2">
      <c r="A57" s="13">
        <v>1520020</v>
      </c>
      <c r="B57" s="14" t="s">
        <v>82</v>
      </c>
      <c r="C57" s="15">
        <v>20000</v>
      </c>
      <c r="D57" s="10"/>
      <c r="E57" s="15">
        <v>5</v>
      </c>
      <c r="F57" s="15"/>
      <c r="G57" s="15"/>
      <c r="H57" s="9">
        <f t="shared" si="3"/>
        <v>5</v>
      </c>
      <c r="I57" s="15">
        <v>5</v>
      </c>
      <c r="J57" s="15"/>
      <c r="K57" s="15"/>
      <c r="L57" s="9">
        <f t="shared" si="4"/>
        <v>5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6" ht="18" customHeight="1" x14ac:dyDescent="0.2">
      <c r="A58" s="13">
        <v>1520041</v>
      </c>
      <c r="B58" s="14" t="s">
        <v>83</v>
      </c>
      <c r="C58" s="15">
        <v>29000</v>
      </c>
      <c r="D58" s="10"/>
      <c r="E58" s="15"/>
      <c r="F58" s="15"/>
      <c r="G58" s="15"/>
      <c r="H58" s="9">
        <f>SUM(E58:G58)</f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6" ht="18" customHeight="1" x14ac:dyDescent="0.2">
      <c r="A59" s="13">
        <v>1520043</v>
      </c>
      <c r="B59" s="14" t="s">
        <v>84</v>
      </c>
      <c r="C59" s="15">
        <v>32000</v>
      </c>
      <c r="D59" s="10"/>
      <c r="E59" s="15"/>
      <c r="F59" s="15"/>
      <c r="G59" s="15"/>
      <c r="H59" s="9">
        <f t="shared" si="3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6" ht="18" customHeight="1" x14ac:dyDescent="0.2">
      <c r="A60" s="13">
        <v>1522008</v>
      </c>
      <c r="B60" s="14" t="s">
        <v>85</v>
      </c>
      <c r="C60" s="15">
        <v>25000</v>
      </c>
      <c r="D60" s="10"/>
      <c r="E60" s="15">
        <v>6</v>
      </c>
      <c r="F60" s="15"/>
      <c r="G60" s="15"/>
      <c r="H60" s="9">
        <f t="shared" si="3"/>
        <v>6</v>
      </c>
      <c r="I60" s="15">
        <v>4</v>
      </c>
      <c r="J60" s="15"/>
      <c r="K60" s="15"/>
      <c r="L60" s="9">
        <f t="shared" si="4"/>
        <v>4</v>
      </c>
      <c r="M60" s="15"/>
      <c r="N60" s="15"/>
      <c r="O60" s="15"/>
      <c r="P60" s="15"/>
      <c r="Q60" s="15"/>
      <c r="R60" s="11">
        <f t="shared" si="5"/>
        <v>0</v>
      </c>
      <c r="S60" s="15">
        <v>2</v>
      </c>
      <c r="T60" s="15"/>
      <c r="U60" s="9">
        <f t="shared" si="7"/>
        <v>2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6" ht="18" customHeight="1" x14ac:dyDescent="0.2">
      <c r="A61" s="13">
        <v>1522009</v>
      </c>
      <c r="B61" s="14" t="s">
        <v>86</v>
      </c>
      <c r="C61" s="15">
        <v>24000</v>
      </c>
      <c r="D61" s="10"/>
      <c r="E61" s="15"/>
      <c r="F61" s="15"/>
      <c r="G61" s="15"/>
      <c r="H61" s="9">
        <f t="shared" si="3"/>
        <v>0</v>
      </c>
      <c r="I61" s="15"/>
      <c r="J61" s="15"/>
      <c r="K61" s="15"/>
      <c r="L61" s="9">
        <f t="shared" si="4"/>
        <v>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6" ht="18" customHeight="1" x14ac:dyDescent="0.2">
      <c r="A62" s="7">
        <v>1530000</v>
      </c>
      <c r="B62" s="8" t="s">
        <v>87</v>
      </c>
      <c r="C62" s="9"/>
      <c r="D62" s="10"/>
      <c r="E62" s="10"/>
      <c r="F62" s="10"/>
      <c r="G62" s="10"/>
      <c r="H62" s="9"/>
      <c r="I62" s="10"/>
      <c r="J62" s="10"/>
      <c r="K62" s="10"/>
      <c r="L62" s="9">
        <f t="shared" si="4"/>
        <v>0</v>
      </c>
      <c r="M62" s="10"/>
      <c r="N62" s="10"/>
      <c r="O62" s="10"/>
      <c r="P62" s="10"/>
      <c r="Q62" s="10"/>
      <c r="R62" s="11">
        <f t="shared" si="5"/>
        <v>0</v>
      </c>
      <c r="S62" s="10"/>
      <c r="T62" s="10"/>
      <c r="U62" s="9"/>
      <c r="V62" s="9"/>
      <c r="W62" s="10"/>
      <c r="X62" s="9"/>
      <c r="Y62" s="18"/>
      <c r="Z62" s="17"/>
    </row>
    <row r="63" spans="1:26" ht="18" customHeight="1" x14ac:dyDescent="0.2">
      <c r="A63" s="13">
        <v>1532013</v>
      </c>
      <c r="B63" s="14" t="s">
        <v>88</v>
      </c>
      <c r="C63" s="15">
        <v>89000</v>
      </c>
      <c r="D63" s="10">
        <v>12</v>
      </c>
      <c r="E63" s="15"/>
      <c r="F63" s="15"/>
      <c r="G63" s="15"/>
      <c r="H63" s="9">
        <f t="shared" ref="H63" si="10">SUM(E63:G63)</f>
        <v>0</v>
      </c>
      <c r="I63" s="15">
        <v>6</v>
      </c>
      <c r="J63" s="15"/>
      <c r="K63" s="15"/>
      <c r="L63" s="9">
        <f t="shared" si="4"/>
        <v>6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>S63+T63</f>
        <v>0</v>
      </c>
      <c r="V63" s="9">
        <f>D63+H63-L63-R63-U63</f>
        <v>6</v>
      </c>
      <c r="W63" s="15">
        <v>6</v>
      </c>
      <c r="X63" s="16">
        <f>W63-V63</f>
        <v>0</v>
      </c>
      <c r="Y63" s="18"/>
      <c r="Z63" s="17"/>
    </row>
    <row r="64" spans="1:26" ht="18" customHeight="1" x14ac:dyDescent="0.2">
      <c r="A64" s="7">
        <v>1540000</v>
      </c>
      <c r="B64" s="8" t="s">
        <v>89</v>
      </c>
      <c r="C64" s="9"/>
      <c r="D64" s="10"/>
      <c r="E64" s="10"/>
      <c r="F64" s="10"/>
      <c r="G64" s="10"/>
      <c r="H64" s="9"/>
      <c r="I64" s="10"/>
      <c r="J64" s="10"/>
      <c r="K64" s="10"/>
      <c r="L64" s="9">
        <f t="shared" si="4"/>
        <v>0</v>
      </c>
      <c r="M64" s="10"/>
      <c r="N64" s="10"/>
      <c r="O64" s="10"/>
      <c r="P64" s="10"/>
      <c r="Q64" s="10"/>
      <c r="R64" s="11">
        <f t="shared" si="5"/>
        <v>0</v>
      </c>
      <c r="S64" s="10"/>
      <c r="T64" s="10"/>
      <c r="U64" s="9"/>
      <c r="V64" s="9"/>
      <c r="W64" s="10"/>
      <c r="X64" s="9"/>
      <c r="Y64" s="18"/>
      <c r="Z64" s="17"/>
    </row>
    <row r="65" spans="1:26" s="24" customFormat="1" ht="18" customHeight="1" x14ac:dyDescent="0.2">
      <c r="A65" s="25">
        <v>1540002</v>
      </c>
      <c r="B65" s="20" t="s">
        <v>90</v>
      </c>
      <c r="C65" s="21">
        <v>19000</v>
      </c>
      <c r="D65" s="10"/>
      <c r="E65" s="15"/>
      <c r="F65" s="15"/>
      <c r="G65" s="15"/>
      <c r="H65" s="9">
        <f t="shared" ref="H65:H66" si="11">SUM(E65:G65)</f>
        <v>0</v>
      </c>
      <c r="I65" s="15"/>
      <c r="J65" s="15"/>
      <c r="K65" s="15"/>
      <c r="L65" s="9">
        <f t="shared" si="4"/>
        <v>0</v>
      </c>
      <c r="M65" s="15"/>
      <c r="N65" s="15"/>
      <c r="O65" s="15"/>
      <c r="P65" s="15"/>
      <c r="Q65" s="15"/>
      <c r="R65" s="11">
        <f t="shared" si="5"/>
        <v>0</v>
      </c>
      <c r="S65" s="15"/>
      <c r="T65" s="15"/>
      <c r="U65" s="9">
        <f>S65+T65</f>
        <v>0</v>
      </c>
      <c r="V65" s="9">
        <f>D65+H65-L65-R65-U65</f>
        <v>0</v>
      </c>
      <c r="W65" s="15"/>
      <c r="X65" s="16">
        <f>W65-V65</f>
        <v>0</v>
      </c>
      <c r="Y65" s="22"/>
      <c r="Z65" s="23"/>
    </row>
    <row r="66" spans="1:26" s="24" customFormat="1" ht="18" customHeight="1" x14ac:dyDescent="0.2">
      <c r="A66" s="25">
        <v>1540034</v>
      </c>
      <c r="B66" s="20" t="s">
        <v>91</v>
      </c>
      <c r="C66" s="21">
        <v>16000</v>
      </c>
      <c r="D66" s="10"/>
      <c r="E66" s="15"/>
      <c r="F66" s="15"/>
      <c r="G66" s="15"/>
      <c r="H66" s="9">
        <f t="shared" si="11"/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ht="18" customHeight="1" x14ac:dyDescent="0.2">
      <c r="A67" s="7">
        <v>1560000</v>
      </c>
      <c r="B67" s="8" t="s">
        <v>92</v>
      </c>
      <c r="C67" s="9"/>
      <c r="D67" s="10"/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ht="18" customHeight="1" x14ac:dyDescent="0.2">
      <c r="A68" s="13">
        <v>1560001</v>
      </c>
      <c r="B68" s="14" t="s">
        <v>93</v>
      </c>
      <c r="C68" s="15">
        <v>28000</v>
      </c>
      <c r="D68" s="10"/>
      <c r="E68" s="15">
        <v>3</v>
      </c>
      <c r="F68" s="15"/>
      <c r="G68" s="15"/>
      <c r="H68" s="9">
        <f t="shared" ref="H68:H131" si="12">SUM(E68:G68)</f>
        <v>3</v>
      </c>
      <c r="I68" s="15">
        <v>4</v>
      </c>
      <c r="J68" s="15"/>
      <c r="K68" s="15"/>
      <c r="L68" s="9">
        <f t="shared" si="4"/>
        <v>4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 t="shared" ref="U68:U72" si="13">S68+T68</f>
        <v>0</v>
      </c>
      <c r="V68" s="9">
        <f>D68+H68-L68-R68-U68</f>
        <v>-1</v>
      </c>
      <c r="W68" s="15"/>
      <c r="X68" s="16">
        <f t="shared" ref="X68:X72" si="14">W68-V68</f>
        <v>1</v>
      </c>
      <c r="Y68" s="26" t="s">
        <v>230</v>
      </c>
      <c r="Z68" s="17"/>
    </row>
    <row r="69" spans="1:26" ht="18" customHeight="1" x14ac:dyDescent="0.2">
      <c r="A69" s="13">
        <v>1560002</v>
      </c>
      <c r="B69" s="14" t="s">
        <v>94</v>
      </c>
      <c r="C69" s="15">
        <v>28000</v>
      </c>
      <c r="D69" s="10"/>
      <c r="E69" s="15">
        <v>4</v>
      </c>
      <c r="F69" s="15"/>
      <c r="G69" s="15"/>
      <c r="H69" s="9">
        <f t="shared" si="12"/>
        <v>4</v>
      </c>
      <c r="I69" s="15">
        <v>4</v>
      </c>
      <c r="J69" s="15"/>
      <c r="K69" s="15"/>
      <c r="L69" s="9">
        <f t="shared" si="4"/>
        <v>4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 t="shared" si="13"/>
        <v>0</v>
      </c>
      <c r="V69" s="9">
        <f>D69+H69-L69-R69-U69</f>
        <v>0</v>
      </c>
      <c r="W69" s="15"/>
      <c r="X69" s="16">
        <f t="shared" si="14"/>
        <v>0</v>
      </c>
      <c r="Y69" s="26"/>
      <c r="Z69" s="17"/>
    </row>
    <row r="70" spans="1:26" ht="18" customHeight="1" x14ac:dyDescent="0.2">
      <c r="A70" s="13">
        <v>1560006</v>
      </c>
      <c r="B70" s="14" t="s">
        <v>95</v>
      </c>
      <c r="C70" s="15">
        <v>28000</v>
      </c>
      <c r="D70" s="10"/>
      <c r="E70" s="15">
        <v>3</v>
      </c>
      <c r="F70" s="15"/>
      <c r="G70" s="15"/>
      <c r="H70" s="9">
        <f>SUM(E70:G70)</f>
        <v>3</v>
      </c>
      <c r="I70" s="15">
        <v>2</v>
      </c>
      <c r="J70" s="15"/>
      <c r="K70" s="15"/>
      <c r="L70" s="9">
        <f t="shared" si="4"/>
        <v>2</v>
      </c>
      <c r="M70" s="15"/>
      <c r="N70" s="15"/>
      <c r="O70" s="15"/>
      <c r="P70" s="15"/>
      <c r="Q70" s="15"/>
      <c r="R70" s="11">
        <f>SUM(M70:Q70)</f>
        <v>0</v>
      </c>
      <c r="S70" s="15"/>
      <c r="T70" s="15"/>
      <c r="U70" s="9">
        <f>S70+T70</f>
        <v>0</v>
      </c>
      <c r="V70" s="9">
        <f>D70+H70-L70-R70-U70</f>
        <v>1</v>
      </c>
      <c r="W70" s="15"/>
      <c r="X70" s="16">
        <f>W70-V70</f>
        <v>-1</v>
      </c>
      <c r="Y70" s="26" t="s">
        <v>229</v>
      </c>
      <c r="Z70" s="17"/>
    </row>
    <row r="71" spans="1:26" ht="18" customHeight="1" x14ac:dyDescent="0.2">
      <c r="A71" s="13">
        <v>1560008</v>
      </c>
      <c r="B71" s="14" t="s">
        <v>96</v>
      </c>
      <c r="C71" s="15">
        <v>28000</v>
      </c>
      <c r="D71" s="10"/>
      <c r="E71" s="15">
        <v>3</v>
      </c>
      <c r="F71" s="15"/>
      <c r="G71" s="15"/>
      <c r="H71" s="9">
        <f>SUM(E71:G71)</f>
        <v>3</v>
      </c>
      <c r="I71" s="15">
        <v>3</v>
      </c>
      <c r="J71" s="15"/>
      <c r="K71" s="15"/>
      <c r="L71" s="9">
        <f t="shared" si="4"/>
        <v>3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1560048</v>
      </c>
      <c r="B72" s="14" t="s">
        <v>97</v>
      </c>
      <c r="C72" s="15">
        <v>28000</v>
      </c>
      <c r="D72" s="10"/>
      <c r="E72" s="15">
        <v>3</v>
      </c>
      <c r="F72" s="15"/>
      <c r="G72" s="15"/>
      <c r="H72" s="9">
        <f t="shared" si="12"/>
        <v>3</v>
      </c>
      <c r="I72" s="15">
        <v>2</v>
      </c>
      <c r="J72" s="15"/>
      <c r="K72" s="15"/>
      <c r="L72" s="9">
        <f t="shared" si="4"/>
        <v>2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 t="shared" si="13"/>
        <v>0</v>
      </c>
      <c r="V72" s="9">
        <f>D72+H72-L72-R72-U72</f>
        <v>1</v>
      </c>
      <c r="W72" s="15"/>
      <c r="X72" s="16">
        <f t="shared" si="14"/>
        <v>-1</v>
      </c>
      <c r="Y72" s="26"/>
      <c r="Z72" s="17"/>
    </row>
    <row r="73" spans="1:26" ht="18" customHeight="1" x14ac:dyDescent="0.2">
      <c r="A73" s="7">
        <v>1510000</v>
      </c>
      <c r="B73" s="8" t="s">
        <v>98</v>
      </c>
      <c r="C73" s="9"/>
      <c r="D73" s="10"/>
      <c r="E73" s="10"/>
      <c r="F73" s="10"/>
      <c r="G73" s="10"/>
      <c r="H73" s="9"/>
      <c r="I73" s="10"/>
      <c r="J73" s="10"/>
      <c r="K73" s="10"/>
      <c r="L73" s="9">
        <f t="shared" si="4"/>
        <v>0</v>
      </c>
      <c r="M73" s="10"/>
      <c r="N73" s="10"/>
      <c r="O73" s="10"/>
      <c r="P73" s="10"/>
      <c r="Q73" s="10"/>
      <c r="R73" s="11">
        <f t="shared" si="5"/>
        <v>0</v>
      </c>
      <c r="S73" s="10"/>
      <c r="T73" s="10"/>
      <c r="U73" s="9"/>
      <c r="V73" s="9"/>
      <c r="W73" s="10"/>
      <c r="X73" s="9"/>
      <c r="Y73" s="18"/>
      <c r="Z73" s="17"/>
    </row>
    <row r="74" spans="1:26" ht="18" customHeight="1" x14ac:dyDescent="0.2">
      <c r="A74" s="13">
        <v>1510001</v>
      </c>
      <c r="B74" s="14" t="s">
        <v>99</v>
      </c>
      <c r="C74" s="15">
        <v>55000</v>
      </c>
      <c r="D74" s="10">
        <v>1</v>
      </c>
      <c r="E74" s="15">
        <v>1</v>
      </c>
      <c r="F74" s="15"/>
      <c r="G74" s="15"/>
      <c r="H74" s="9">
        <f t="shared" ref="H74:H87" si="15">SUM(E74:G74)</f>
        <v>1</v>
      </c>
      <c r="I74" s="15"/>
      <c r="J74" s="15"/>
      <c r="K74" s="15"/>
      <c r="L74" s="9">
        <f t="shared" ref="L74:L137" si="16">SUM(I74:K74)</f>
        <v>0</v>
      </c>
      <c r="M74" s="15">
        <v>2</v>
      </c>
      <c r="N74" s="15"/>
      <c r="O74" s="15"/>
      <c r="P74" s="15"/>
      <c r="Q74" s="15"/>
      <c r="R74" s="11">
        <f t="shared" si="5"/>
        <v>2</v>
      </c>
      <c r="S74" s="15"/>
      <c r="T74" s="15"/>
      <c r="U74" s="9">
        <f t="shared" ref="U74:U87" si="17">S74+T74</f>
        <v>0</v>
      </c>
      <c r="V74" s="9">
        <f>D74+H74-L74-R74-U74</f>
        <v>0</v>
      </c>
      <c r="W74" s="15"/>
      <c r="X74" s="16">
        <f t="shared" ref="X74:X87" si="18">W74-V74</f>
        <v>0</v>
      </c>
      <c r="Y74" s="177"/>
      <c r="Z74" s="17"/>
    </row>
    <row r="75" spans="1:26" ht="18" customHeight="1" x14ac:dyDescent="0.2">
      <c r="A75" s="13">
        <v>1510002</v>
      </c>
      <c r="B75" s="14" t="s">
        <v>100</v>
      </c>
      <c r="C75" s="15">
        <v>30000</v>
      </c>
      <c r="D75" s="10">
        <v>4</v>
      </c>
      <c r="E75" s="15">
        <v>6</v>
      </c>
      <c r="F75" s="15"/>
      <c r="G75" s="15"/>
      <c r="H75" s="9">
        <f t="shared" si="15"/>
        <v>6</v>
      </c>
      <c r="I75" s="15">
        <v>2</v>
      </c>
      <c r="J75" s="15"/>
      <c r="K75" s="15"/>
      <c r="L75" s="9">
        <f t="shared" si="16"/>
        <v>2</v>
      </c>
      <c r="M75" s="15">
        <v>2</v>
      </c>
      <c r="N75" s="15"/>
      <c r="O75" s="15"/>
      <c r="P75" s="15"/>
      <c r="Q75" s="15"/>
      <c r="R75" s="11">
        <f t="shared" si="5"/>
        <v>2</v>
      </c>
      <c r="S75" s="15"/>
      <c r="T75" s="15"/>
      <c r="U75" s="9">
        <f t="shared" si="17"/>
        <v>0</v>
      </c>
      <c r="V75" s="9">
        <f t="shared" ref="V75:V87" si="19">D75+H75-L75-R75-U75</f>
        <v>6</v>
      </c>
      <c r="W75" s="15">
        <v>6</v>
      </c>
      <c r="X75" s="16">
        <f t="shared" si="18"/>
        <v>0</v>
      </c>
      <c r="Y75" s="177"/>
      <c r="Z75" s="17"/>
    </row>
    <row r="76" spans="1:26" ht="18" customHeight="1" x14ac:dyDescent="0.2">
      <c r="A76" s="13">
        <v>1510005</v>
      </c>
      <c r="B76" s="14" t="s">
        <v>101</v>
      </c>
      <c r="C76" s="15">
        <v>70000</v>
      </c>
      <c r="D76" s="10"/>
      <c r="E76" s="15"/>
      <c r="F76" s="15"/>
      <c r="G76" s="15"/>
      <c r="H76" s="9">
        <f t="shared" si="15"/>
        <v>0</v>
      </c>
      <c r="I76" s="15"/>
      <c r="J76" s="15"/>
      <c r="K76" s="15"/>
      <c r="L76" s="9">
        <f t="shared" si="16"/>
        <v>0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7"/>
        <v>0</v>
      </c>
      <c r="V76" s="9">
        <f t="shared" si="19"/>
        <v>0</v>
      </c>
      <c r="W76" s="15"/>
      <c r="X76" s="16">
        <f t="shared" si="18"/>
        <v>0</v>
      </c>
      <c r="Y76" s="18"/>
      <c r="Z76" s="17"/>
    </row>
    <row r="77" spans="1:26" ht="18" customHeight="1" x14ac:dyDescent="0.2">
      <c r="A77" s="13">
        <v>1510006</v>
      </c>
      <c r="B77" s="14" t="s">
        <v>102</v>
      </c>
      <c r="C77" s="15">
        <v>38000</v>
      </c>
      <c r="D77" s="10">
        <v>6</v>
      </c>
      <c r="E77" s="15"/>
      <c r="F77" s="15"/>
      <c r="G77" s="15"/>
      <c r="H77" s="9">
        <f t="shared" si="15"/>
        <v>0</v>
      </c>
      <c r="I77" s="15">
        <v>2</v>
      </c>
      <c r="J77" s="15"/>
      <c r="K77" s="15"/>
      <c r="L77" s="9">
        <f t="shared" si="16"/>
        <v>2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7"/>
        <v>0</v>
      </c>
      <c r="V77" s="9">
        <f t="shared" si="19"/>
        <v>4</v>
      </c>
      <c r="W77" s="15">
        <v>4</v>
      </c>
      <c r="X77" s="16">
        <f t="shared" si="18"/>
        <v>0</v>
      </c>
      <c r="Y77" s="18"/>
      <c r="Z77" s="17"/>
    </row>
    <row r="78" spans="1:26" ht="18" customHeight="1" x14ac:dyDescent="0.2">
      <c r="A78" s="13">
        <v>1510007</v>
      </c>
      <c r="B78" s="14" t="s">
        <v>103</v>
      </c>
      <c r="C78" s="15">
        <v>75000</v>
      </c>
      <c r="D78" s="10"/>
      <c r="E78" s="15"/>
      <c r="F78" s="15"/>
      <c r="G78" s="15"/>
      <c r="H78" s="9">
        <f>SUM(E78:G78)</f>
        <v>0</v>
      </c>
      <c r="I78" s="15"/>
      <c r="J78" s="15"/>
      <c r="K78" s="15"/>
      <c r="L78" s="9">
        <f t="shared" si="16"/>
        <v>0</v>
      </c>
      <c r="M78" s="15"/>
      <c r="N78" s="15"/>
      <c r="O78" s="15"/>
      <c r="P78" s="15"/>
      <c r="Q78" s="15"/>
      <c r="R78" s="11">
        <f>SUM(M78:Q78)</f>
        <v>0</v>
      </c>
      <c r="S78" s="15"/>
      <c r="T78" s="15"/>
      <c r="U78" s="9">
        <f>S78+T78</f>
        <v>0</v>
      </c>
      <c r="V78" s="9">
        <f t="shared" si="19"/>
        <v>0</v>
      </c>
      <c r="W78" s="15"/>
      <c r="X78" s="16">
        <f>W78-V78</f>
        <v>0</v>
      </c>
      <c r="Y78" s="18"/>
      <c r="Z78" s="17"/>
    </row>
    <row r="79" spans="1:26" ht="18" customHeight="1" x14ac:dyDescent="0.2">
      <c r="A79" s="13">
        <v>1510008</v>
      </c>
      <c r="B79" s="14" t="s">
        <v>104</v>
      </c>
      <c r="C79" s="15">
        <v>55000</v>
      </c>
      <c r="D79" s="10"/>
      <c r="E79" s="15"/>
      <c r="F79" s="15"/>
      <c r="G79" s="15"/>
      <c r="H79" s="9">
        <f>SUM(E79:G79)</f>
        <v>0</v>
      </c>
      <c r="I79" s="15"/>
      <c r="J79" s="15"/>
      <c r="K79" s="15"/>
      <c r="L79" s="9">
        <f t="shared" si="16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9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1510009</v>
      </c>
      <c r="B80" s="14" t="s">
        <v>105</v>
      </c>
      <c r="C80" s="15">
        <v>30000</v>
      </c>
      <c r="D80" s="10">
        <v>6</v>
      </c>
      <c r="E80" s="15"/>
      <c r="F80" s="15"/>
      <c r="G80" s="15"/>
      <c r="H80" s="9">
        <f t="shared" si="15"/>
        <v>0</v>
      </c>
      <c r="I80" s="15">
        <v>1</v>
      </c>
      <c r="J80" s="15"/>
      <c r="K80" s="15"/>
      <c r="L80" s="9">
        <f t="shared" si="16"/>
        <v>1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7"/>
        <v>0</v>
      </c>
      <c r="V80" s="9">
        <f t="shared" si="19"/>
        <v>5</v>
      </c>
      <c r="W80" s="15">
        <v>5</v>
      </c>
      <c r="X80" s="16">
        <f t="shared" si="18"/>
        <v>0</v>
      </c>
      <c r="Y80" s="18"/>
      <c r="Z80" s="17"/>
    </row>
    <row r="81" spans="1:26" ht="18" customHeight="1" x14ac:dyDescent="0.2">
      <c r="A81" s="13">
        <v>1510018</v>
      </c>
      <c r="B81" s="14" t="s">
        <v>106</v>
      </c>
      <c r="C81" s="15">
        <v>60000</v>
      </c>
      <c r="D81" s="10">
        <v>1</v>
      </c>
      <c r="E81" s="15">
        <v>2</v>
      </c>
      <c r="F81" s="15"/>
      <c r="G81" s="15"/>
      <c r="H81" s="9">
        <f t="shared" si="15"/>
        <v>2</v>
      </c>
      <c r="I81" s="15">
        <v>1</v>
      </c>
      <c r="J81" s="15"/>
      <c r="K81" s="15"/>
      <c r="L81" s="9">
        <f t="shared" si="16"/>
        <v>1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7"/>
        <v>0</v>
      </c>
      <c r="V81" s="9">
        <f t="shared" si="19"/>
        <v>2</v>
      </c>
      <c r="W81" s="15">
        <v>2</v>
      </c>
      <c r="X81" s="16">
        <f t="shared" si="18"/>
        <v>0</v>
      </c>
      <c r="Y81" s="18"/>
      <c r="Z81" s="17"/>
    </row>
    <row r="82" spans="1:26" ht="18" customHeight="1" x14ac:dyDescent="0.2">
      <c r="A82" s="13">
        <v>1510021</v>
      </c>
      <c r="B82" s="14" t="s">
        <v>107</v>
      </c>
      <c r="C82" s="15">
        <v>38000</v>
      </c>
      <c r="D82" s="10">
        <v>7</v>
      </c>
      <c r="E82" s="15"/>
      <c r="F82" s="15"/>
      <c r="G82" s="15"/>
      <c r="H82" s="9">
        <f t="shared" si="15"/>
        <v>0</v>
      </c>
      <c r="I82" s="15">
        <v>4</v>
      </c>
      <c r="J82" s="15"/>
      <c r="K82" s="15"/>
      <c r="L82" s="9">
        <f t="shared" si="16"/>
        <v>4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7"/>
        <v>0</v>
      </c>
      <c r="V82" s="9">
        <f t="shared" si="19"/>
        <v>3</v>
      </c>
      <c r="W82" s="15">
        <v>3</v>
      </c>
      <c r="X82" s="16">
        <f t="shared" si="18"/>
        <v>0</v>
      </c>
      <c r="Y82" s="18"/>
      <c r="Z82" s="17"/>
    </row>
    <row r="83" spans="1:26" ht="18" customHeight="1" x14ac:dyDescent="0.2">
      <c r="A83" s="13">
        <v>1510023</v>
      </c>
      <c r="B83" s="14" t="s">
        <v>108</v>
      </c>
      <c r="C83" s="15">
        <v>55000</v>
      </c>
      <c r="D83" s="10"/>
      <c r="E83" s="15"/>
      <c r="F83" s="15"/>
      <c r="G83" s="15"/>
      <c r="H83" s="9">
        <f>SUM(E83:G83)</f>
        <v>0</v>
      </c>
      <c r="I83" s="15"/>
      <c r="J83" s="15"/>
      <c r="K83" s="15"/>
      <c r="L83" s="9">
        <f t="shared" si="16"/>
        <v>0</v>
      </c>
      <c r="M83" s="15"/>
      <c r="N83" s="15"/>
      <c r="O83" s="15"/>
      <c r="P83" s="15"/>
      <c r="Q83" s="15"/>
      <c r="R83" s="11">
        <f>SUM(M83:Q83)</f>
        <v>0</v>
      </c>
      <c r="S83" s="15"/>
      <c r="T83" s="15"/>
      <c r="U83" s="9">
        <f>S83+T83</f>
        <v>0</v>
      </c>
      <c r="V83" s="9">
        <f t="shared" si="19"/>
        <v>0</v>
      </c>
      <c r="W83" s="15"/>
      <c r="X83" s="16">
        <f>W83-V83</f>
        <v>0</v>
      </c>
      <c r="Y83" s="18"/>
      <c r="Z83" s="17"/>
    </row>
    <row r="84" spans="1:26" ht="18" customHeight="1" x14ac:dyDescent="0.2">
      <c r="A84" s="13">
        <v>1510024</v>
      </c>
      <c r="B84" s="14" t="s">
        <v>109</v>
      </c>
      <c r="C84" s="15">
        <v>30000</v>
      </c>
      <c r="D84" s="10"/>
      <c r="E84" s="15"/>
      <c r="F84" s="15"/>
      <c r="G84" s="15"/>
      <c r="H84" s="9">
        <f>SUM(E84:G84)</f>
        <v>0</v>
      </c>
      <c r="I84" s="15"/>
      <c r="J84" s="15"/>
      <c r="K84" s="15"/>
      <c r="L84" s="9">
        <f t="shared" si="16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9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1510039</v>
      </c>
      <c r="B85" s="14" t="s">
        <v>110</v>
      </c>
      <c r="C85" s="15">
        <v>30000</v>
      </c>
      <c r="D85" s="10">
        <v>4</v>
      </c>
      <c r="E85" s="15">
        <v>4</v>
      </c>
      <c r="F85" s="15"/>
      <c r="G85" s="15"/>
      <c r="H85" s="9">
        <f t="shared" si="15"/>
        <v>4</v>
      </c>
      <c r="I85" s="15">
        <v>1</v>
      </c>
      <c r="J85" s="15"/>
      <c r="K85" s="15"/>
      <c r="L85" s="9">
        <f t="shared" si="16"/>
        <v>1</v>
      </c>
      <c r="M85" s="15">
        <v>1</v>
      </c>
      <c r="N85" s="15"/>
      <c r="O85" s="15"/>
      <c r="P85" s="15"/>
      <c r="Q85" s="15"/>
      <c r="R85" s="11">
        <f t="shared" si="5"/>
        <v>1</v>
      </c>
      <c r="S85" s="15"/>
      <c r="T85" s="15"/>
      <c r="U85" s="9">
        <f t="shared" si="17"/>
        <v>0</v>
      </c>
      <c r="V85" s="9">
        <f t="shared" si="19"/>
        <v>6</v>
      </c>
      <c r="W85" s="15">
        <v>6</v>
      </c>
      <c r="X85" s="16">
        <f t="shared" si="18"/>
        <v>0</v>
      </c>
      <c r="Y85" s="27"/>
      <c r="Z85" s="17"/>
    </row>
    <row r="86" spans="1:26" ht="18" customHeight="1" x14ac:dyDescent="0.2">
      <c r="A86" s="13">
        <v>1510040</v>
      </c>
      <c r="B86" s="14" t="s">
        <v>111</v>
      </c>
      <c r="C86" s="15">
        <v>55000</v>
      </c>
      <c r="D86" s="10">
        <v>1</v>
      </c>
      <c r="E86" s="15">
        <v>2</v>
      </c>
      <c r="F86" s="15"/>
      <c r="G86" s="15"/>
      <c r="H86" s="9">
        <f t="shared" si="15"/>
        <v>2</v>
      </c>
      <c r="I86" s="15"/>
      <c r="J86" s="15"/>
      <c r="K86" s="15"/>
      <c r="L86" s="9">
        <f t="shared" si="16"/>
        <v>0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7"/>
        <v>0</v>
      </c>
      <c r="V86" s="9">
        <f t="shared" si="19"/>
        <v>3</v>
      </c>
      <c r="W86" s="15">
        <v>3</v>
      </c>
      <c r="X86" s="16">
        <f t="shared" si="18"/>
        <v>0</v>
      </c>
      <c r="Y86" s="27"/>
      <c r="Z86" s="17"/>
    </row>
    <row r="87" spans="1:26" ht="18" customHeight="1" x14ac:dyDescent="0.2">
      <c r="A87" s="13">
        <v>1510053</v>
      </c>
      <c r="B87" s="14" t="s">
        <v>112</v>
      </c>
      <c r="C87" s="15">
        <v>35000</v>
      </c>
      <c r="D87" s="10">
        <v>5</v>
      </c>
      <c r="E87" s="15">
        <v>4</v>
      </c>
      <c r="F87" s="15"/>
      <c r="G87" s="15"/>
      <c r="H87" s="9">
        <f t="shared" si="15"/>
        <v>4</v>
      </c>
      <c r="I87" s="15">
        <v>1</v>
      </c>
      <c r="J87" s="15"/>
      <c r="K87" s="15"/>
      <c r="L87" s="9">
        <f t="shared" si="16"/>
        <v>1</v>
      </c>
      <c r="M87" s="15">
        <v>1</v>
      </c>
      <c r="N87" s="15"/>
      <c r="O87" s="15"/>
      <c r="P87" s="15"/>
      <c r="Q87" s="15"/>
      <c r="R87" s="11">
        <f t="shared" ref="R87:R155" si="20">SUM(M87:Q87)</f>
        <v>1</v>
      </c>
      <c r="S87" s="15"/>
      <c r="T87" s="15"/>
      <c r="U87" s="9">
        <f t="shared" si="17"/>
        <v>0</v>
      </c>
      <c r="V87" s="9">
        <f t="shared" si="19"/>
        <v>7</v>
      </c>
      <c r="W87" s="15">
        <v>7</v>
      </c>
      <c r="X87" s="16">
        <f t="shared" si="18"/>
        <v>0</v>
      </c>
      <c r="Y87" s="27"/>
      <c r="Z87" s="17"/>
    </row>
    <row r="88" spans="1:26" ht="18" customHeight="1" x14ac:dyDescent="0.2">
      <c r="A88" s="7">
        <v>3500000</v>
      </c>
      <c r="B88" s="8" t="s">
        <v>113</v>
      </c>
      <c r="C88" s="9"/>
      <c r="D88" s="10"/>
      <c r="E88" s="10"/>
      <c r="F88" s="10"/>
      <c r="G88" s="10"/>
      <c r="H88" s="9"/>
      <c r="I88" s="10"/>
      <c r="J88" s="10"/>
      <c r="K88" s="10"/>
      <c r="L88" s="9">
        <f t="shared" si="16"/>
        <v>0</v>
      </c>
      <c r="M88" s="10"/>
      <c r="N88" s="10"/>
      <c r="O88" s="10"/>
      <c r="P88" s="10"/>
      <c r="Q88" s="10"/>
      <c r="R88" s="11">
        <f t="shared" si="20"/>
        <v>0</v>
      </c>
      <c r="S88" s="10"/>
      <c r="T88" s="10"/>
      <c r="U88" s="9"/>
      <c r="V88" s="9"/>
      <c r="W88" s="10"/>
      <c r="X88" s="9"/>
      <c r="Y88" s="18"/>
      <c r="Z88" s="17"/>
    </row>
    <row r="89" spans="1:26" ht="18" customHeight="1" x14ac:dyDescent="0.2">
      <c r="A89" s="13">
        <v>3500003</v>
      </c>
      <c r="B89" s="14" t="s">
        <v>114</v>
      </c>
      <c r="C89" s="15">
        <v>390000</v>
      </c>
      <c r="D89" s="10">
        <v>1</v>
      </c>
      <c r="E89" s="15"/>
      <c r="F89" s="15"/>
      <c r="G89" s="15"/>
      <c r="H89" s="9">
        <f>SUM(E89:G89)</f>
        <v>0</v>
      </c>
      <c r="I89" s="15"/>
      <c r="J89" s="15"/>
      <c r="K89" s="15"/>
      <c r="L89" s="9">
        <f t="shared" si="16"/>
        <v>0</v>
      </c>
      <c r="M89" s="15"/>
      <c r="N89" s="15"/>
      <c r="O89" s="15"/>
      <c r="P89" s="15"/>
      <c r="Q89" s="15"/>
      <c r="R89" s="11">
        <f>SUM(M89:Q89)</f>
        <v>0</v>
      </c>
      <c r="S89" s="15">
        <v>1</v>
      </c>
      <c r="T89" s="15"/>
      <c r="U89" s="9">
        <f>S89+T89</f>
        <v>1</v>
      </c>
      <c r="V89" s="9">
        <f t="shared" ref="V89:V106" si="21">D89+H89-L89-R89-U89</f>
        <v>0</v>
      </c>
      <c r="W89" s="15"/>
      <c r="X89" s="16">
        <f>W89-V89</f>
        <v>0</v>
      </c>
      <c r="Y89" s="18"/>
      <c r="Z89" s="17"/>
    </row>
    <row r="90" spans="1:26" ht="18" customHeight="1" x14ac:dyDescent="0.2">
      <c r="A90" s="13">
        <v>3500004</v>
      </c>
      <c r="B90" s="14" t="s">
        <v>115</v>
      </c>
      <c r="C90" s="15">
        <v>300000</v>
      </c>
      <c r="D90" s="10"/>
      <c r="E90" s="15"/>
      <c r="F90" s="15"/>
      <c r="G90" s="15"/>
      <c r="H90" s="9">
        <f>SUM(E90:G90)</f>
        <v>0</v>
      </c>
      <c r="I90" s="15"/>
      <c r="J90" s="15"/>
      <c r="K90" s="15"/>
      <c r="L90" s="9">
        <f t="shared" si="16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si="21"/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3500001</v>
      </c>
      <c r="B91" s="14" t="s">
        <v>116</v>
      </c>
      <c r="C91" s="15">
        <v>300000</v>
      </c>
      <c r="D91" s="10"/>
      <c r="E91" s="15"/>
      <c r="F91" s="15"/>
      <c r="G91" s="15"/>
      <c r="H91" s="9">
        <f t="shared" si="12"/>
        <v>0</v>
      </c>
      <c r="I91" s="15"/>
      <c r="J91" s="15"/>
      <c r="K91" s="15"/>
      <c r="L91" s="9">
        <f t="shared" si="16"/>
        <v>0</v>
      </c>
      <c r="M91" s="15"/>
      <c r="N91" s="15"/>
      <c r="O91" s="15"/>
      <c r="P91" s="15"/>
      <c r="Q91" s="15"/>
      <c r="R91" s="11">
        <f t="shared" si="20"/>
        <v>0</v>
      </c>
      <c r="S91" s="15"/>
      <c r="T91" s="15"/>
      <c r="U91" s="9">
        <f t="shared" ref="U91:U106" si="22">S91+T91</f>
        <v>0</v>
      </c>
      <c r="V91" s="9">
        <f t="shared" si="21"/>
        <v>0</v>
      </c>
      <c r="W91" s="15"/>
      <c r="X91" s="16">
        <f t="shared" ref="X91:X106" si="23">W91-V91</f>
        <v>0</v>
      </c>
      <c r="Y91" s="18"/>
      <c r="Z91" s="17"/>
    </row>
    <row r="92" spans="1:26" ht="18" customHeight="1" x14ac:dyDescent="0.2">
      <c r="A92" s="13">
        <v>3500009</v>
      </c>
      <c r="B92" s="14" t="s">
        <v>117</v>
      </c>
      <c r="C92" s="15">
        <v>390000</v>
      </c>
      <c r="D92" s="10">
        <v>2</v>
      </c>
      <c r="E92" s="15"/>
      <c r="F92" s="15"/>
      <c r="G92" s="15"/>
      <c r="H92" s="9">
        <f t="shared" si="12"/>
        <v>0</v>
      </c>
      <c r="I92" s="15">
        <v>1</v>
      </c>
      <c r="J92" s="15"/>
      <c r="K92" s="15"/>
      <c r="L92" s="9">
        <f t="shared" si="16"/>
        <v>1</v>
      </c>
      <c r="M92" s="15"/>
      <c r="N92" s="15"/>
      <c r="O92" s="15"/>
      <c r="P92" s="15"/>
      <c r="Q92" s="15"/>
      <c r="R92" s="11">
        <f t="shared" si="20"/>
        <v>0</v>
      </c>
      <c r="S92" s="15"/>
      <c r="T92" s="15"/>
      <c r="U92" s="9">
        <f t="shared" si="22"/>
        <v>0</v>
      </c>
      <c r="V92" s="9">
        <f t="shared" si="21"/>
        <v>1</v>
      </c>
      <c r="W92" s="15">
        <v>1</v>
      </c>
      <c r="X92" s="16">
        <f t="shared" si="23"/>
        <v>0</v>
      </c>
      <c r="Y92" s="18"/>
      <c r="Z92" s="17"/>
    </row>
    <row r="93" spans="1:26" ht="18" customHeight="1" x14ac:dyDescent="0.2">
      <c r="A93" s="13">
        <v>3500021</v>
      </c>
      <c r="B93" s="14" t="s">
        <v>118</v>
      </c>
      <c r="C93" s="15">
        <v>390000</v>
      </c>
      <c r="D93" s="10"/>
      <c r="E93" s="15"/>
      <c r="F93" s="15"/>
      <c r="G93" s="15"/>
      <c r="H93" s="9">
        <f t="shared" si="12"/>
        <v>0</v>
      </c>
      <c r="I93" s="15"/>
      <c r="J93" s="15"/>
      <c r="K93" s="15"/>
      <c r="L93" s="9">
        <f t="shared" si="16"/>
        <v>0</v>
      </c>
      <c r="M93" s="15"/>
      <c r="N93" s="15"/>
      <c r="O93" s="15"/>
      <c r="P93" s="15"/>
      <c r="Q93" s="15"/>
      <c r="R93" s="11">
        <f t="shared" si="20"/>
        <v>0</v>
      </c>
      <c r="S93" s="15"/>
      <c r="T93" s="15"/>
      <c r="U93" s="9">
        <f t="shared" si="22"/>
        <v>0</v>
      </c>
      <c r="V93" s="9">
        <f t="shared" si="21"/>
        <v>0</v>
      </c>
      <c r="W93" s="15"/>
      <c r="X93" s="16">
        <f t="shared" si="23"/>
        <v>0</v>
      </c>
      <c r="Y93" s="18"/>
      <c r="Z93" s="17"/>
    </row>
    <row r="94" spans="1:26" ht="18" customHeight="1" x14ac:dyDescent="0.2">
      <c r="A94" s="13">
        <v>3500022</v>
      </c>
      <c r="B94" s="14" t="s">
        <v>119</v>
      </c>
      <c r="C94" s="15">
        <v>300000</v>
      </c>
      <c r="D94" s="10"/>
      <c r="E94" s="15"/>
      <c r="F94" s="15"/>
      <c r="G94" s="15"/>
      <c r="H94" s="9">
        <f>SUM(E94:G94)</f>
        <v>0</v>
      </c>
      <c r="I94" s="15"/>
      <c r="J94" s="15"/>
      <c r="K94" s="15"/>
      <c r="L94" s="9">
        <f t="shared" si="16"/>
        <v>0</v>
      </c>
      <c r="M94" s="15"/>
      <c r="N94" s="15"/>
      <c r="O94" s="15"/>
      <c r="P94" s="15"/>
      <c r="Q94" s="15"/>
      <c r="R94" s="11">
        <f>SUM(M94:Q94)</f>
        <v>0</v>
      </c>
      <c r="S94" s="15"/>
      <c r="T94" s="15"/>
      <c r="U94" s="9">
        <f>S94+T94</f>
        <v>0</v>
      </c>
      <c r="V94" s="9">
        <f t="shared" si="21"/>
        <v>0</v>
      </c>
      <c r="W94" s="15"/>
      <c r="X94" s="16">
        <f>W94-V94</f>
        <v>0</v>
      </c>
      <c r="Y94" s="18"/>
      <c r="Z94" s="17"/>
    </row>
    <row r="95" spans="1:26" ht="18" customHeight="1" x14ac:dyDescent="0.2">
      <c r="A95" s="13">
        <v>3500029</v>
      </c>
      <c r="B95" s="14" t="s">
        <v>120</v>
      </c>
      <c r="C95" s="15">
        <v>390000</v>
      </c>
      <c r="D95" s="10">
        <v>1</v>
      </c>
      <c r="E95" s="15"/>
      <c r="F95" s="15"/>
      <c r="G95" s="15"/>
      <c r="H95" s="9">
        <f t="shared" si="12"/>
        <v>0</v>
      </c>
      <c r="I95" s="15"/>
      <c r="J95" s="15"/>
      <c r="K95" s="15"/>
      <c r="L95" s="9">
        <f t="shared" si="16"/>
        <v>0</v>
      </c>
      <c r="M95" s="15"/>
      <c r="N95" s="15"/>
      <c r="O95" s="15"/>
      <c r="P95" s="15"/>
      <c r="Q95" s="15"/>
      <c r="R95" s="11">
        <f t="shared" si="20"/>
        <v>0</v>
      </c>
      <c r="S95" s="15"/>
      <c r="T95" s="15"/>
      <c r="U95" s="9">
        <f t="shared" si="22"/>
        <v>0</v>
      </c>
      <c r="V95" s="9">
        <f t="shared" si="21"/>
        <v>1</v>
      </c>
      <c r="W95" s="15">
        <v>1</v>
      </c>
      <c r="X95" s="16">
        <f t="shared" si="23"/>
        <v>0</v>
      </c>
      <c r="Y95" s="18"/>
      <c r="Z95" s="17"/>
    </row>
    <row r="96" spans="1:26" ht="18" customHeight="1" x14ac:dyDescent="0.2">
      <c r="A96" s="13">
        <v>3500030</v>
      </c>
      <c r="B96" s="14" t="s">
        <v>121</v>
      </c>
      <c r="C96" s="15">
        <v>300000</v>
      </c>
      <c r="D96" s="10"/>
      <c r="E96" s="15"/>
      <c r="F96" s="15"/>
      <c r="G96" s="15"/>
      <c r="H96" s="9">
        <f>SUM(E96:G96)</f>
        <v>0</v>
      </c>
      <c r="I96" s="15"/>
      <c r="J96" s="15"/>
      <c r="K96" s="15"/>
      <c r="L96" s="9">
        <f t="shared" si="16"/>
        <v>0</v>
      </c>
      <c r="M96" s="15"/>
      <c r="N96" s="15"/>
      <c r="O96" s="15"/>
      <c r="P96" s="15"/>
      <c r="Q96" s="15"/>
      <c r="R96" s="11">
        <f>SUM(M96:Q96)</f>
        <v>0</v>
      </c>
      <c r="S96" s="15"/>
      <c r="T96" s="15"/>
      <c r="U96" s="9">
        <f>S96+T96</f>
        <v>0</v>
      </c>
      <c r="V96" s="9">
        <f t="shared" si="21"/>
        <v>0</v>
      </c>
      <c r="W96" s="15"/>
      <c r="X96" s="16">
        <f>W96-V96</f>
        <v>0</v>
      </c>
      <c r="Y96" s="18"/>
      <c r="Z96" s="17"/>
    </row>
    <row r="97" spans="1:26" ht="18" customHeight="1" x14ac:dyDescent="0.2">
      <c r="A97" s="13">
        <v>3500049</v>
      </c>
      <c r="B97" s="14" t="s">
        <v>122</v>
      </c>
      <c r="C97" s="15">
        <v>390000</v>
      </c>
      <c r="D97" s="10"/>
      <c r="E97" s="15"/>
      <c r="F97" s="15"/>
      <c r="G97" s="15"/>
      <c r="H97" s="9">
        <f>SUM(E97:G97)</f>
        <v>0</v>
      </c>
      <c r="I97" s="15"/>
      <c r="J97" s="15"/>
      <c r="K97" s="15"/>
      <c r="L97" s="9">
        <f t="shared" si="16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21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3500139</v>
      </c>
      <c r="B98" s="14" t="s">
        <v>123</v>
      </c>
      <c r="C98" s="15">
        <v>390000</v>
      </c>
      <c r="D98" s="10"/>
      <c r="E98" s="15"/>
      <c r="F98" s="15"/>
      <c r="G98" s="15"/>
      <c r="H98" s="9">
        <f>SUM(E98:G98)</f>
        <v>0</v>
      </c>
      <c r="I98" s="15"/>
      <c r="J98" s="15"/>
      <c r="K98" s="15"/>
      <c r="L98" s="9">
        <f t="shared" si="16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21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3500140</v>
      </c>
      <c r="B99" s="14" t="s">
        <v>124</v>
      </c>
      <c r="C99" s="15">
        <v>300000</v>
      </c>
      <c r="D99" s="10"/>
      <c r="E99" s="15"/>
      <c r="F99" s="15"/>
      <c r="G99" s="15"/>
      <c r="H99" s="9">
        <f>SUM(E99:G99)</f>
        <v>0</v>
      </c>
      <c r="I99" s="15"/>
      <c r="J99" s="15"/>
      <c r="K99" s="15"/>
      <c r="L99" s="9">
        <f t="shared" si="16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21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3500155</v>
      </c>
      <c r="B100" s="14" t="s">
        <v>125</v>
      </c>
      <c r="C100" s="15">
        <v>300000</v>
      </c>
      <c r="D100" s="10"/>
      <c r="E100" s="15"/>
      <c r="F100" s="15"/>
      <c r="G100" s="15"/>
      <c r="H100" s="9">
        <f t="shared" si="12"/>
        <v>0</v>
      </c>
      <c r="I100" s="15"/>
      <c r="J100" s="15"/>
      <c r="K100" s="15"/>
      <c r="L100" s="9">
        <f t="shared" si="16"/>
        <v>0</v>
      </c>
      <c r="M100" s="15"/>
      <c r="N100" s="15"/>
      <c r="O100" s="15"/>
      <c r="P100" s="15"/>
      <c r="Q100" s="15"/>
      <c r="R100" s="11">
        <f t="shared" si="20"/>
        <v>0</v>
      </c>
      <c r="S100" s="15"/>
      <c r="T100" s="15"/>
      <c r="U100" s="9">
        <f t="shared" si="22"/>
        <v>0</v>
      </c>
      <c r="V100" s="9">
        <f t="shared" si="21"/>
        <v>0</v>
      </c>
      <c r="W100" s="15"/>
      <c r="X100" s="16">
        <f t="shared" si="23"/>
        <v>0</v>
      </c>
      <c r="Y100" s="18"/>
      <c r="Z100" s="17"/>
    </row>
    <row r="101" spans="1:26" ht="18" customHeight="1" x14ac:dyDescent="0.2">
      <c r="A101" s="13">
        <v>3500156</v>
      </c>
      <c r="B101" s="14" t="s">
        <v>126</v>
      </c>
      <c r="C101" s="15">
        <v>390000</v>
      </c>
      <c r="D101" s="10">
        <v>1</v>
      </c>
      <c r="E101" s="15"/>
      <c r="F101" s="15"/>
      <c r="G101" s="15"/>
      <c r="H101" s="9">
        <f t="shared" si="12"/>
        <v>0</v>
      </c>
      <c r="I101" s="15"/>
      <c r="J101" s="15"/>
      <c r="K101" s="15"/>
      <c r="L101" s="9">
        <f t="shared" si="16"/>
        <v>0</v>
      </c>
      <c r="M101" s="15"/>
      <c r="N101" s="15"/>
      <c r="O101" s="15"/>
      <c r="P101" s="15"/>
      <c r="Q101" s="15"/>
      <c r="R101" s="11">
        <f t="shared" si="20"/>
        <v>0</v>
      </c>
      <c r="S101" s="15"/>
      <c r="T101" s="15"/>
      <c r="U101" s="9">
        <f t="shared" si="22"/>
        <v>0</v>
      </c>
      <c r="V101" s="9">
        <f t="shared" si="21"/>
        <v>1</v>
      </c>
      <c r="W101" s="15">
        <v>1</v>
      </c>
      <c r="X101" s="16">
        <f t="shared" si="23"/>
        <v>0</v>
      </c>
      <c r="Y101" s="18"/>
      <c r="Z101" s="17"/>
    </row>
    <row r="102" spans="1:26" ht="18" customHeight="1" x14ac:dyDescent="0.2">
      <c r="A102" s="13">
        <v>3500141</v>
      </c>
      <c r="B102" s="14" t="s">
        <v>127</v>
      </c>
      <c r="C102" s="15">
        <v>300000</v>
      </c>
      <c r="D102" s="10"/>
      <c r="E102" s="15"/>
      <c r="F102" s="15"/>
      <c r="G102" s="15"/>
      <c r="H102" s="9">
        <f t="shared" si="12"/>
        <v>0</v>
      </c>
      <c r="I102" s="15"/>
      <c r="J102" s="15"/>
      <c r="K102" s="15"/>
      <c r="L102" s="9">
        <f t="shared" si="16"/>
        <v>0</v>
      </c>
      <c r="M102" s="15"/>
      <c r="N102" s="15"/>
      <c r="O102" s="15"/>
      <c r="P102" s="15"/>
      <c r="Q102" s="15"/>
      <c r="R102" s="11">
        <f t="shared" si="20"/>
        <v>0</v>
      </c>
      <c r="S102" s="15"/>
      <c r="T102" s="15"/>
      <c r="U102" s="9">
        <f t="shared" si="22"/>
        <v>0</v>
      </c>
      <c r="V102" s="9">
        <f t="shared" si="21"/>
        <v>0</v>
      </c>
      <c r="W102" s="15"/>
      <c r="X102" s="16">
        <f t="shared" si="23"/>
        <v>0</v>
      </c>
      <c r="Y102" s="18"/>
      <c r="Z102" s="17"/>
    </row>
    <row r="103" spans="1:26" ht="18" customHeight="1" x14ac:dyDescent="0.2">
      <c r="A103" s="13">
        <v>3500142</v>
      </c>
      <c r="B103" s="14" t="s">
        <v>128</v>
      </c>
      <c r="C103" s="15">
        <v>390000</v>
      </c>
      <c r="D103" s="10"/>
      <c r="E103" s="15"/>
      <c r="F103" s="15"/>
      <c r="G103" s="15"/>
      <c r="H103" s="9">
        <f t="shared" si="12"/>
        <v>0</v>
      </c>
      <c r="I103" s="15"/>
      <c r="J103" s="15"/>
      <c r="K103" s="15"/>
      <c r="L103" s="9">
        <f t="shared" si="16"/>
        <v>0</v>
      </c>
      <c r="M103" s="15"/>
      <c r="N103" s="15"/>
      <c r="O103" s="15"/>
      <c r="P103" s="15"/>
      <c r="Q103" s="15"/>
      <c r="R103" s="11">
        <f t="shared" si="20"/>
        <v>0</v>
      </c>
      <c r="S103" s="15"/>
      <c r="T103" s="15"/>
      <c r="U103" s="9">
        <f t="shared" si="22"/>
        <v>0</v>
      </c>
      <c r="V103" s="9">
        <f t="shared" si="21"/>
        <v>0</v>
      </c>
      <c r="W103" s="15"/>
      <c r="X103" s="16">
        <f t="shared" si="23"/>
        <v>0</v>
      </c>
      <c r="Y103" s="18"/>
      <c r="Z103" s="17"/>
    </row>
    <row r="104" spans="1:26" ht="18" customHeight="1" x14ac:dyDescent="0.2">
      <c r="A104" s="13">
        <v>3500143</v>
      </c>
      <c r="B104" s="14" t="s">
        <v>129</v>
      </c>
      <c r="C104" s="15">
        <v>220000</v>
      </c>
      <c r="D104" s="10">
        <v>1</v>
      </c>
      <c r="E104" s="15"/>
      <c r="F104" s="15"/>
      <c r="G104" s="15"/>
      <c r="H104" s="9">
        <f t="shared" si="12"/>
        <v>0</v>
      </c>
      <c r="I104" s="15"/>
      <c r="J104" s="15"/>
      <c r="K104" s="15"/>
      <c r="L104" s="9">
        <f t="shared" si="16"/>
        <v>0</v>
      </c>
      <c r="M104" s="15"/>
      <c r="N104" s="15"/>
      <c r="O104" s="15"/>
      <c r="P104" s="15"/>
      <c r="Q104" s="15"/>
      <c r="R104" s="11">
        <f t="shared" si="20"/>
        <v>0</v>
      </c>
      <c r="S104" s="15"/>
      <c r="T104" s="15"/>
      <c r="U104" s="9">
        <f t="shared" si="22"/>
        <v>0</v>
      </c>
      <c r="V104" s="9">
        <f t="shared" si="21"/>
        <v>1</v>
      </c>
      <c r="W104" s="15">
        <v>1</v>
      </c>
      <c r="X104" s="16">
        <f t="shared" si="23"/>
        <v>0</v>
      </c>
      <c r="Y104" s="18"/>
      <c r="Z104" s="17"/>
    </row>
    <row r="105" spans="1:26" ht="18" customHeight="1" x14ac:dyDescent="0.2">
      <c r="A105" s="13">
        <v>3500144</v>
      </c>
      <c r="B105" s="14" t="s">
        <v>130</v>
      </c>
      <c r="C105" s="15">
        <v>260000</v>
      </c>
      <c r="D105" s="10">
        <v>2</v>
      </c>
      <c r="E105" s="15"/>
      <c r="F105" s="15"/>
      <c r="G105" s="15"/>
      <c r="H105" s="9">
        <f t="shared" si="12"/>
        <v>0</v>
      </c>
      <c r="I105" s="15"/>
      <c r="J105" s="15"/>
      <c r="K105" s="15"/>
      <c r="L105" s="9">
        <f t="shared" si="16"/>
        <v>0</v>
      </c>
      <c r="M105" s="15"/>
      <c r="N105" s="15"/>
      <c r="O105" s="15"/>
      <c r="P105" s="15"/>
      <c r="Q105" s="15"/>
      <c r="R105" s="11">
        <f t="shared" si="20"/>
        <v>0</v>
      </c>
      <c r="S105" s="15"/>
      <c r="T105" s="15"/>
      <c r="U105" s="9">
        <f t="shared" si="22"/>
        <v>0</v>
      </c>
      <c r="V105" s="9">
        <f t="shared" si="21"/>
        <v>2</v>
      </c>
      <c r="W105" s="15">
        <v>2</v>
      </c>
      <c r="X105" s="16">
        <f t="shared" si="23"/>
        <v>0</v>
      </c>
      <c r="Y105" s="18"/>
      <c r="Z105" s="17"/>
    </row>
    <row r="106" spans="1:26" ht="18" customHeight="1" x14ac:dyDescent="0.2">
      <c r="A106" s="13">
        <v>3500145</v>
      </c>
      <c r="B106" s="14" t="s">
        <v>131</v>
      </c>
      <c r="C106" s="15">
        <v>350000</v>
      </c>
      <c r="D106" s="10"/>
      <c r="E106" s="15"/>
      <c r="F106" s="15"/>
      <c r="G106" s="15"/>
      <c r="H106" s="9">
        <f t="shared" si="12"/>
        <v>0</v>
      </c>
      <c r="I106" s="15"/>
      <c r="J106" s="15"/>
      <c r="K106" s="15"/>
      <c r="L106" s="9">
        <f t="shared" si="16"/>
        <v>0</v>
      </c>
      <c r="M106" s="15"/>
      <c r="N106" s="15"/>
      <c r="O106" s="15"/>
      <c r="P106" s="15"/>
      <c r="Q106" s="15"/>
      <c r="R106" s="11">
        <f t="shared" si="20"/>
        <v>0</v>
      </c>
      <c r="S106" s="15"/>
      <c r="T106" s="15"/>
      <c r="U106" s="9">
        <f t="shared" si="22"/>
        <v>0</v>
      </c>
      <c r="V106" s="9">
        <f t="shared" si="21"/>
        <v>0</v>
      </c>
      <c r="W106" s="15"/>
      <c r="X106" s="16">
        <f t="shared" si="23"/>
        <v>0</v>
      </c>
      <c r="Y106" s="18"/>
      <c r="Z106" s="17"/>
    </row>
    <row r="107" spans="1:26" ht="18" customHeight="1" x14ac:dyDescent="0.2">
      <c r="A107" s="7">
        <v>3510000</v>
      </c>
      <c r="B107" s="8" t="s">
        <v>132</v>
      </c>
      <c r="C107" s="9"/>
      <c r="D107" s="10"/>
      <c r="E107" s="10"/>
      <c r="F107" s="10"/>
      <c r="G107" s="10"/>
      <c r="H107" s="9"/>
      <c r="I107" s="10"/>
      <c r="J107" s="10"/>
      <c r="K107" s="10"/>
      <c r="L107" s="9">
        <f t="shared" si="16"/>
        <v>0</v>
      </c>
      <c r="M107" s="10"/>
      <c r="N107" s="10"/>
      <c r="O107" s="10"/>
      <c r="P107" s="10"/>
      <c r="Q107" s="10"/>
      <c r="R107" s="11">
        <f t="shared" si="20"/>
        <v>0</v>
      </c>
      <c r="S107" s="10"/>
      <c r="T107" s="10"/>
      <c r="U107" s="9"/>
      <c r="V107" s="9"/>
      <c r="W107" s="10"/>
      <c r="X107" s="9"/>
      <c r="Y107" s="18"/>
      <c r="Z107" s="17"/>
    </row>
    <row r="108" spans="1:26" ht="18" customHeight="1" x14ac:dyDescent="0.2">
      <c r="A108" s="13">
        <v>3510004</v>
      </c>
      <c r="B108" s="14" t="s">
        <v>133</v>
      </c>
      <c r="C108" s="15">
        <v>43000</v>
      </c>
      <c r="D108" s="10"/>
      <c r="E108" s="15"/>
      <c r="F108" s="15"/>
      <c r="G108" s="15"/>
      <c r="H108" s="9">
        <f>SUM(E108:G108)</f>
        <v>0</v>
      </c>
      <c r="I108" s="15"/>
      <c r="J108" s="15"/>
      <c r="K108" s="15"/>
      <c r="L108" s="9">
        <f t="shared" si="16"/>
        <v>0</v>
      </c>
      <c r="M108" s="15"/>
      <c r="N108" s="15"/>
      <c r="O108" s="15"/>
      <c r="P108" s="15"/>
      <c r="Q108" s="15"/>
      <c r="R108" s="11">
        <f>SUM(M108:Q108)</f>
        <v>0</v>
      </c>
      <c r="S108" s="15"/>
      <c r="T108" s="15"/>
      <c r="U108" s="9">
        <f>S108+T108</f>
        <v>0</v>
      </c>
      <c r="V108" s="9">
        <f t="shared" ref="V108:V117" si="24">D108+H108-L108-R108-U108</f>
        <v>0</v>
      </c>
      <c r="W108" s="15"/>
      <c r="X108" s="16">
        <f>W108-V108</f>
        <v>0</v>
      </c>
      <c r="Y108" s="18"/>
      <c r="Z108" s="17"/>
    </row>
    <row r="109" spans="1:26" ht="18" customHeight="1" x14ac:dyDescent="0.2">
      <c r="A109" s="13">
        <v>3510011</v>
      </c>
      <c r="B109" s="14" t="s">
        <v>134</v>
      </c>
      <c r="C109" s="15">
        <v>42000</v>
      </c>
      <c r="D109" s="10">
        <v>3</v>
      </c>
      <c r="E109" s="15"/>
      <c r="F109" s="15"/>
      <c r="G109" s="15"/>
      <c r="H109" s="9">
        <f t="shared" si="12"/>
        <v>0</v>
      </c>
      <c r="I109" s="15">
        <v>2</v>
      </c>
      <c r="J109" s="15"/>
      <c r="K109" s="15"/>
      <c r="L109" s="9">
        <f t="shared" si="16"/>
        <v>2</v>
      </c>
      <c r="M109" s="15"/>
      <c r="N109" s="15"/>
      <c r="O109" s="15"/>
      <c r="P109" s="15"/>
      <c r="Q109" s="15"/>
      <c r="R109" s="11">
        <f t="shared" si="20"/>
        <v>0</v>
      </c>
      <c r="S109" s="15"/>
      <c r="T109" s="15"/>
      <c r="U109" s="9">
        <f t="shared" ref="U109:U117" si="25">S109+T109</f>
        <v>0</v>
      </c>
      <c r="V109" s="9">
        <f t="shared" si="24"/>
        <v>1</v>
      </c>
      <c r="W109" s="15">
        <v>1</v>
      </c>
      <c r="X109" s="16">
        <f t="shared" ref="X109:X117" si="26">W109-V109</f>
        <v>0</v>
      </c>
      <c r="Y109" s="18"/>
      <c r="Z109" s="17"/>
    </row>
    <row r="110" spans="1:26" ht="18" customHeight="1" x14ac:dyDescent="0.2">
      <c r="A110" s="13">
        <v>3510012</v>
      </c>
      <c r="B110" s="14" t="s">
        <v>135</v>
      </c>
      <c r="C110" s="15">
        <v>43000</v>
      </c>
      <c r="D110" s="10">
        <v>2</v>
      </c>
      <c r="E110" s="15"/>
      <c r="F110" s="15"/>
      <c r="G110" s="15"/>
      <c r="H110" s="9">
        <f>SUM(E110:G110)</f>
        <v>0</v>
      </c>
      <c r="I110" s="15">
        <v>2</v>
      </c>
      <c r="J110" s="15"/>
      <c r="K110" s="15"/>
      <c r="L110" s="9">
        <f t="shared" si="16"/>
        <v>2</v>
      </c>
      <c r="M110" s="15"/>
      <c r="N110" s="15"/>
      <c r="O110" s="15"/>
      <c r="P110" s="15"/>
      <c r="Q110" s="15"/>
      <c r="R110" s="11">
        <f>SUM(M110:Q110)</f>
        <v>0</v>
      </c>
      <c r="S110" s="15"/>
      <c r="T110" s="15"/>
      <c r="U110" s="9">
        <f>S110+T110</f>
        <v>0</v>
      </c>
      <c r="V110" s="9">
        <f t="shared" si="24"/>
        <v>0</v>
      </c>
      <c r="W110" s="15"/>
      <c r="X110" s="16">
        <f>W110-V110</f>
        <v>0</v>
      </c>
      <c r="Y110" s="18"/>
      <c r="Z110" s="17"/>
    </row>
    <row r="111" spans="1:26" ht="18" customHeight="1" x14ac:dyDescent="0.2">
      <c r="A111" s="13">
        <v>3510018</v>
      </c>
      <c r="B111" s="14" t="s">
        <v>136</v>
      </c>
      <c r="C111" s="15">
        <v>65000</v>
      </c>
      <c r="D111" s="10">
        <v>6</v>
      </c>
      <c r="E111" s="15"/>
      <c r="F111" s="15"/>
      <c r="G111" s="15"/>
      <c r="H111" s="9">
        <f t="shared" si="12"/>
        <v>0</v>
      </c>
      <c r="I111" s="15">
        <v>2</v>
      </c>
      <c r="J111" s="15"/>
      <c r="K111" s="15"/>
      <c r="L111" s="9">
        <f t="shared" si="16"/>
        <v>2</v>
      </c>
      <c r="M111" s="15"/>
      <c r="N111" s="15"/>
      <c r="O111" s="15"/>
      <c r="P111" s="15"/>
      <c r="Q111" s="15"/>
      <c r="R111" s="11">
        <f t="shared" si="20"/>
        <v>0</v>
      </c>
      <c r="S111" s="15"/>
      <c r="T111" s="15"/>
      <c r="U111" s="9">
        <f t="shared" si="25"/>
        <v>0</v>
      </c>
      <c r="V111" s="9">
        <f t="shared" si="24"/>
        <v>4</v>
      </c>
      <c r="W111" s="15">
        <v>4</v>
      </c>
      <c r="X111" s="16">
        <f t="shared" si="26"/>
        <v>0</v>
      </c>
      <c r="Y111" s="18"/>
      <c r="Z111" s="17"/>
    </row>
    <row r="112" spans="1:26" ht="18" customHeight="1" x14ac:dyDescent="0.2">
      <c r="A112" s="13">
        <v>3510066</v>
      </c>
      <c r="B112" s="14" t="s">
        <v>137</v>
      </c>
      <c r="C112" s="15">
        <v>42000</v>
      </c>
      <c r="D112" s="10"/>
      <c r="E112" s="15"/>
      <c r="F112" s="15"/>
      <c r="G112" s="15"/>
      <c r="H112" s="9">
        <f t="shared" si="12"/>
        <v>0</v>
      </c>
      <c r="I112" s="15"/>
      <c r="J112" s="15"/>
      <c r="K112" s="15"/>
      <c r="L112" s="9">
        <f t="shared" si="16"/>
        <v>0</v>
      </c>
      <c r="M112" s="15"/>
      <c r="N112" s="15"/>
      <c r="O112" s="15"/>
      <c r="P112" s="15"/>
      <c r="Q112" s="15"/>
      <c r="R112" s="11">
        <f t="shared" si="20"/>
        <v>0</v>
      </c>
      <c r="S112" s="15"/>
      <c r="T112" s="15"/>
      <c r="U112" s="9">
        <f t="shared" si="25"/>
        <v>0</v>
      </c>
      <c r="V112" s="9">
        <f t="shared" si="24"/>
        <v>0</v>
      </c>
      <c r="W112" s="15"/>
      <c r="X112" s="16">
        <f t="shared" si="26"/>
        <v>0</v>
      </c>
      <c r="Y112" s="18"/>
      <c r="Z112" s="17"/>
    </row>
    <row r="113" spans="1:26" ht="18" customHeight="1" x14ac:dyDescent="0.2">
      <c r="A113" s="13">
        <v>3510067</v>
      </c>
      <c r="B113" s="14" t="s">
        <v>138</v>
      </c>
      <c r="C113" s="15">
        <v>43000</v>
      </c>
      <c r="D113" s="10"/>
      <c r="E113" s="15"/>
      <c r="F113" s="15"/>
      <c r="G113" s="15"/>
      <c r="H113" s="9">
        <f t="shared" si="12"/>
        <v>0</v>
      </c>
      <c r="I113" s="15"/>
      <c r="J113" s="15"/>
      <c r="K113" s="15"/>
      <c r="L113" s="9">
        <f t="shared" si="16"/>
        <v>0</v>
      </c>
      <c r="M113" s="15"/>
      <c r="N113" s="15"/>
      <c r="O113" s="15"/>
      <c r="P113" s="15"/>
      <c r="Q113" s="15"/>
      <c r="R113" s="11">
        <f t="shared" si="20"/>
        <v>0</v>
      </c>
      <c r="S113" s="15"/>
      <c r="T113" s="15"/>
      <c r="U113" s="9">
        <f t="shared" si="25"/>
        <v>0</v>
      </c>
      <c r="V113" s="9">
        <f t="shared" si="24"/>
        <v>0</v>
      </c>
      <c r="W113" s="15"/>
      <c r="X113" s="16">
        <f t="shared" si="26"/>
        <v>0</v>
      </c>
      <c r="Y113" s="18"/>
      <c r="Z113" s="17"/>
    </row>
    <row r="114" spans="1:26" ht="18" customHeight="1" x14ac:dyDescent="0.2">
      <c r="A114" s="13">
        <v>3510068</v>
      </c>
      <c r="B114" s="14" t="s">
        <v>139</v>
      </c>
      <c r="C114" s="15">
        <v>12000</v>
      </c>
      <c r="D114" s="10"/>
      <c r="E114" s="15"/>
      <c r="F114" s="15"/>
      <c r="G114" s="15"/>
      <c r="H114" s="9">
        <f>SUM(E114:G114)</f>
        <v>0</v>
      </c>
      <c r="I114" s="15"/>
      <c r="J114" s="15"/>
      <c r="K114" s="15"/>
      <c r="L114" s="9">
        <f t="shared" si="16"/>
        <v>0</v>
      </c>
      <c r="M114" s="15"/>
      <c r="N114" s="15"/>
      <c r="O114" s="15"/>
      <c r="P114" s="15"/>
      <c r="Q114" s="15"/>
      <c r="R114" s="11">
        <f>SUM(M114:Q114)</f>
        <v>0</v>
      </c>
      <c r="S114" s="15"/>
      <c r="T114" s="15"/>
      <c r="U114" s="9">
        <f>S114+T114</f>
        <v>0</v>
      </c>
      <c r="V114" s="9">
        <f t="shared" si="24"/>
        <v>0</v>
      </c>
      <c r="W114" s="15"/>
      <c r="X114" s="16">
        <f>W114-V114</f>
        <v>0</v>
      </c>
      <c r="Y114" s="18"/>
      <c r="Z114" s="17"/>
    </row>
    <row r="115" spans="1:26" ht="18" customHeight="1" x14ac:dyDescent="0.2">
      <c r="A115" s="13">
        <v>3510069</v>
      </c>
      <c r="B115" s="14" t="s">
        <v>140</v>
      </c>
      <c r="C115" s="15">
        <v>12000</v>
      </c>
      <c r="D115" s="10">
        <v>5</v>
      </c>
      <c r="E115" s="15"/>
      <c r="F115" s="15"/>
      <c r="G115" s="15"/>
      <c r="H115" s="9">
        <f>SUM(E115:G115)</f>
        <v>0</v>
      </c>
      <c r="I115" s="15">
        <v>5</v>
      </c>
      <c r="J115" s="15"/>
      <c r="K115" s="15"/>
      <c r="L115" s="9">
        <f t="shared" si="16"/>
        <v>5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4"/>
        <v>0</v>
      </c>
      <c r="W115" s="15"/>
      <c r="X115" s="16">
        <f>W115-V115</f>
        <v>0</v>
      </c>
      <c r="Y115" s="158"/>
      <c r="Z115" s="17"/>
    </row>
    <row r="116" spans="1:26" ht="18" customHeight="1" x14ac:dyDescent="0.2">
      <c r="A116" s="13">
        <v>3510070</v>
      </c>
      <c r="B116" s="14" t="s">
        <v>141</v>
      </c>
      <c r="C116" s="15">
        <v>12000</v>
      </c>
      <c r="D116" s="10"/>
      <c r="E116" s="15"/>
      <c r="F116" s="15"/>
      <c r="G116" s="15"/>
      <c r="H116" s="9">
        <f>SUM(E116:G116)</f>
        <v>0</v>
      </c>
      <c r="I116" s="15"/>
      <c r="J116" s="15"/>
      <c r="K116" s="15"/>
      <c r="L116" s="9">
        <f t="shared" si="16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4"/>
        <v>0</v>
      </c>
      <c r="W116" s="15"/>
      <c r="X116" s="16">
        <f>W116-V116</f>
        <v>0</v>
      </c>
      <c r="Y116" s="158"/>
      <c r="Z116" s="17"/>
    </row>
    <row r="117" spans="1:26" ht="18" customHeight="1" x14ac:dyDescent="0.2">
      <c r="A117" s="13">
        <v>3512008</v>
      </c>
      <c r="B117" s="14" t="s">
        <v>142</v>
      </c>
      <c r="C117" s="15">
        <v>44000</v>
      </c>
      <c r="D117" s="10">
        <v>3</v>
      </c>
      <c r="E117" s="15"/>
      <c r="F117" s="15"/>
      <c r="G117" s="15"/>
      <c r="H117" s="9">
        <f t="shared" si="12"/>
        <v>0</v>
      </c>
      <c r="I117" s="15">
        <v>3</v>
      </c>
      <c r="J117" s="15"/>
      <c r="K117" s="15"/>
      <c r="L117" s="9">
        <f t="shared" si="16"/>
        <v>3</v>
      </c>
      <c r="M117" s="15"/>
      <c r="N117" s="15"/>
      <c r="O117" s="15"/>
      <c r="P117" s="15"/>
      <c r="Q117" s="15"/>
      <c r="R117" s="11">
        <f t="shared" si="20"/>
        <v>0</v>
      </c>
      <c r="S117" s="15"/>
      <c r="T117" s="15"/>
      <c r="U117" s="9">
        <f t="shared" si="25"/>
        <v>0</v>
      </c>
      <c r="V117" s="9">
        <f t="shared" si="24"/>
        <v>0</v>
      </c>
      <c r="W117" s="15"/>
      <c r="X117" s="16">
        <f t="shared" si="26"/>
        <v>0</v>
      </c>
      <c r="Y117" s="18"/>
      <c r="Z117" s="17"/>
    </row>
    <row r="118" spans="1:26" ht="18" customHeight="1" x14ac:dyDescent="0.2">
      <c r="A118" s="7">
        <v>3530000</v>
      </c>
      <c r="B118" s="28" t="s">
        <v>143</v>
      </c>
      <c r="C118" s="9"/>
      <c r="D118" s="10"/>
      <c r="E118" s="10"/>
      <c r="F118" s="10"/>
      <c r="G118" s="10"/>
      <c r="H118" s="9"/>
      <c r="I118" s="10"/>
      <c r="J118" s="10"/>
      <c r="K118" s="10"/>
      <c r="L118" s="9">
        <f t="shared" si="16"/>
        <v>0</v>
      </c>
      <c r="M118" s="10"/>
      <c r="N118" s="10"/>
      <c r="O118" s="10"/>
      <c r="P118" s="10"/>
      <c r="Q118" s="10"/>
      <c r="R118" s="11">
        <f t="shared" si="20"/>
        <v>0</v>
      </c>
      <c r="S118" s="10"/>
      <c r="T118" s="10"/>
      <c r="U118" s="9"/>
      <c r="V118" s="9"/>
      <c r="W118" s="10"/>
      <c r="X118" s="9"/>
      <c r="Y118" s="18"/>
      <c r="Z118" s="17"/>
    </row>
    <row r="119" spans="1:26" ht="18" customHeight="1" x14ac:dyDescent="0.2">
      <c r="A119" s="13">
        <v>3530003</v>
      </c>
      <c r="B119" s="14" t="s">
        <v>144</v>
      </c>
      <c r="C119" s="15">
        <v>20000</v>
      </c>
      <c r="D119" s="10"/>
      <c r="E119" s="15"/>
      <c r="F119" s="15"/>
      <c r="G119" s="15"/>
      <c r="H119" s="9">
        <f t="shared" ref="H119:H129" si="27">SUM(E119:G119)</f>
        <v>0</v>
      </c>
      <c r="I119" s="15"/>
      <c r="J119" s="15"/>
      <c r="K119" s="15"/>
      <c r="L119" s="9">
        <f t="shared" si="16"/>
        <v>0</v>
      </c>
      <c r="M119" s="15"/>
      <c r="N119" s="15"/>
      <c r="O119" s="15"/>
      <c r="P119" s="15"/>
      <c r="Q119" s="15"/>
      <c r="R119" s="11">
        <f t="shared" si="20"/>
        <v>0</v>
      </c>
      <c r="S119" s="15"/>
      <c r="T119" s="15"/>
      <c r="U119" s="9">
        <f t="shared" ref="U119:U131" si="28">S119+T119</f>
        <v>0</v>
      </c>
      <c r="V119" s="9">
        <f t="shared" ref="V119:V131" si="29">D119+H119-L119-R119-U119</f>
        <v>0</v>
      </c>
      <c r="W119" s="15"/>
      <c r="X119" s="16">
        <f t="shared" ref="X119:X131" si="30">W119-V119</f>
        <v>0</v>
      </c>
      <c r="Y119" s="18"/>
      <c r="Z119" s="17"/>
    </row>
    <row r="120" spans="1:26" ht="18" customHeight="1" x14ac:dyDescent="0.2">
      <c r="A120" s="13">
        <v>3530008</v>
      </c>
      <c r="B120" s="14" t="s">
        <v>145</v>
      </c>
      <c r="C120" s="15">
        <v>20000</v>
      </c>
      <c r="D120" s="10"/>
      <c r="E120" s="15"/>
      <c r="F120" s="15"/>
      <c r="G120" s="15"/>
      <c r="H120" s="9">
        <f t="shared" si="27"/>
        <v>0</v>
      </c>
      <c r="I120" s="15"/>
      <c r="J120" s="15"/>
      <c r="K120" s="15"/>
      <c r="L120" s="9">
        <f t="shared" si="16"/>
        <v>0</v>
      </c>
      <c r="M120" s="15"/>
      <c r="N120" s="15"/>
      <c r="O120" s="15"/>
      <c r="P120" s="15"/>
      <c r="Q120" s="15"/>
      <c r="R120" s="11">
        <f t="shared" si="20"/>
        <v>0</v>
      </c>
      <c r="S120" s="15"/>
      <c r="T120" s="15"/>
      <c r="U120" s="9">
        <f t="shared" si="28"/>
        <v>0</v>
      </c>
      <c r="V120" s="9">
        <f t="shared" si="29"/>
        <v>0</v>
      </c>
      <c r="W120" s="15"/>
      <c r="X120" s="16">
        <f t="shared" si="30"/>
        <v>0</v>
      </c>
      <c r="Y120" s="18"/>
      <c r="Z120" s="17"/>
    </row>
    <row r="121" spans="1:26" ht="18" customHeight="1" x14ac:dyDescent="0.2">
      <c r="A121" s="13">
        <v>3530009</v>
      </c>
      <c r="B121" s="14" t="s">
        <v>146</v>
      </c>
      <c r="C121" s="15">
        <v>20000</v>
      </c>
      <c r="D121" s="10"/>
      <c r="E121" s="15">
        <v>68</v>
      </c>
      <c r="F121" s="15"/>
      <c r="G121" s="15"/>
      <c r="H121" s="9">
        <f t="shared" si="27"/>
        <v>68</v>
      </c>
      <c r="I121" s="15">
        <v>22</v>
      </c>
      <c r="J121" s="15"/>
      <c r="K121" s="15"/>
      <c r="L121" s="9">
        <f t="shared" si="16"/>
        <v>22</v>
      </c>
      <c r="M121" s="15"/>
      <c r="N121" s="15"/>
      <c r="O121" s="15"/>
      <c r="P121" s="15"/>
      <c r="Q121" s="15"/>
      <c r="R121" s="11">
        <f t="shared" si="20"/>
        <v>0</v>
      </c>
      <c r="S121" s="15"/>
      <c r="T121" s="15"/>
      <c r="U121" s="9">
        <f t="shared" si="28"/>
        <v>0</v>
      </c>
      <c r="V121" s="9">
        <f t="shared" si="29"/>
        <v>46</v>
      </c>
      <c r="W121" s="15">
        <v>46</v>
      </c>
      <c r="X121" s="16">
        <f t="shared" si="30"/>
        <v>0</v>
      </c>
      <c r="Y121" s="18"/>
      <c r="Z121" s="17"/>
    </row>
    <row r="122" spans="1:26" ht="18" customHeight="1" x14ac:dyDescent="0.2">
      <c r="A122" s="13">
        <v>3530010</v>
      </c>
      <c r="B122" s="14" t="s">
        <v>147</v>
      </c>
      <c r="C122" s="15">
        <v>108000</v>
      </c>
      <c r="D122" s="10">
        <v>7</v>
      </c>
      <c r="E122" s="15"/>
      <c r="F122" s="15"/>
      <c r="G122" s="15"/>
      <c r="H122" s="9">
        <f t="shared" si="27"/>
        <v>0</v>
      </c>
      <c r="I122" s="15">
        <v>5</v>
      </c>
      <c r="J122" s="15"/>
      <c r="K122" s="15"/>
      <c r="L122" s="9">
        <f t="shared" si="16"/>
        <v>5</v>
      </c>
      <c r="M122" s="15"/>
      <c r="N122" s="15"/>
      <c r="O122" s="15"/>
      <c r="P122" s="15"/>
      <c r="Q122" s="15"/>
      <c r="R122" s="11">
        <f t="shared" si="20"/>
        <v>0</v>
      </c>
      <c r="S122" s="15">
        <v>2</v>
      </c>
      <c r="T122" s="15"/>
      <c r="U122" s="9">
        <f t="shared" si="28"/>
        <v>2</v>
      </c>
      <c r="V122" s="9">
        <f t="shared" si="29"/>
        <v>0</v>
      </c>
      <c r="W122" s="15"/>
      <c r="X122" s="16">
        <f t="shared" si="30"/>
        <v>0</v>
      </c>
      <c r="Y122" s="18"/>
      <c r="Z122" s="17"/>
    </row>
    <row r="123" spans="1:26" ht="18" customHeight="1" x14ac:dyDescent="0.2">
      <c r="A123" s="13">
        <v>3530014</v>
      </c>
      <c r="B123" s="14" t="s">
        <v>148</v>
      </c>
      <c r="C123" s="15">
        <v>20000</v>
      </c>
      <c r="D123" s="10"/>
      <c r="E123" s="15"/>
      <c r="F123" s="15"/>
      <c r="G123" s="15"/>
      <c r="H123" s="9">
        <f>SUM(E123:G123)</f>
        <v>0</v>
      </c>
      <c r="I123" s="15"/>
      <c r="J123" s="15"/>
      <c r="K123" s="15"/>
      <c r="L123" s="9">
        <f t="shared" si="16"/>
        <v>0</v>
      </c>
      <c r="M123" s="15"/>
      <c r="N123" s="15"/>
      <c r="O123" s="15"/>
      <c r="P123" s="15"/>
      <c r="Q123" s="15"/>
      <c r="R123" s="11">
        <f>SUM(M123:Q123)</f>
        <v>0</v>
      </c>
      <c r="S123" s="15"/>
      <c r="T123" s="15"/>
      <c r="U123" s="9">
        <f>S123+T123</f>
        <v>0</v>
      </c>
      <c r="V123" s="9">
        <f t="shared" si="29"/>
        <v>0</v>
      </c>
      <c r="W123" s="15"/>
      <c r="X123" s="16">
        <f>W123-V123</f>
        <v>0</v>
      </c>
      <c r="Y123" s="18"/>
      <c r="Z123" s="17"/>
    </row>
    <row r="124" spans="1:26" ht="18" customHeight="1" x14ac:dyDescent="0.2">
      <c r="A124" s="13">
        <v>3530087</v>
      </c>
      <c r="B124" s="14" t="s">
        <v>149</v>
      </c>
      <c r="C124" s="15"/>
      <c r="D124" s="10"/>
      <c r="E124" s="15"/>
      <c r="F124" s="15"/>
      <c r="G124" s="15"/>
      <c r="H124" s="9">
        <f t="shared" si="27"/>
        <v>0</v>
      </c>
      <c r="I124" s="15"/>
      <c r="J124" s="15"/>
      <c r="K124" s="15"/>
      <c r="L124" s="9">
        <f t="shared" si="16"/>
        <v>0</v>
      </c>
      <c r="M124" s="15"/>
      <c r="N124" s="15"/>
      <c r="O124" s="15"/>
      <c r="P124" s="15"/>
      <c r="Q124" s="15"/>
      <c r="R124" s="11">
        <f t="shared" si="20"/>
        <v>0</v>
      </c>
      <c r="S124" s="15"/>
      <c r="T124" s="15"/>
      <c r="U124" s="9">
        <f t="shared" si="28"/>
        <v>0</v>
      </c>
      <c r="V124" s="9">
        <f t="shared" si="29"/>
        <v>0</v>
      </c>
      <c r="W124" s="15"/>
      <c r="X124" s="16">
        <f t="shared" si="30"/>
        <v>0</v>
      </c>
      <c r="Y124" s="18"/>
      <c r="Z124" s="17"/>
    </row>
    <row r="125" spans="1:26" ht="18" customHeight="1" x14ac:dyDescent="0.2">
      <c r="A125" s="13">
        <v>3530088</v>
      </c>
      <c r="B125" s="14" t="s">
        <v>150</v>
      </c>
      <c r="C125" s="15">
        <v>20000</v>
      </c>
      <c r="D125" s="10">
        <v>8</v>
      </c>
      <c r="E125" s="15"/>
      <c r="F125" s="15"/>
      <c r="G125" s="15"/>
      <c r="H125" s="9">
        <f t="shared" si="27"/>
        <v>0</v>
      </c>
      <c r="I125" s="15">
        <v>6</v>
      </c>
      <c r="J125" s="15"/>
      <c r="K125" s="15"/>
      <c r="L125" s="9">
        <f t="shared" si="16"/>
        <v>6</v>
      </c>
      <c r="M125" s="15"/>
      <c r="N125" s="15"/>
      <c r="O125" s="15"/>
      <c r="P125" s="15"/>
      <c r="Q125" s="15"/>
      <c r="R125" s="11">
        <f t="shared" si="20"/>
        <v>0</v>
      </c>
      <c r="S125" s="15">
        <v>2</v>
      </c>
      <c r="T125" s="15"/>
      <c r="U125" s="9">
        <f t="shared" si="28"/>
        <v>2</v>
      </c>
      <c r="V125" s="9">
        <f t="shared" si="29"/>
        <v>0</v>
      </c>
      <c r="W125" s="15"/>
      <c r="X125" s="16">
        <f t="shared" si="30"/>
        <v>0</v>
      </c>
      <c r="Y125" s="18"/>
      <c r="Z125" s="17"/>
    </row>
    <row r="126" spans="1:26" ht="18" customHeight="1" x14ac:dyDescent="0.2">
      <c r="A126" s="13">
        <v>3530089</v>
      </c>
      <c r="B126" s="14" t="s">
        <v>151</v>
      </c>
      <c r="C126" s="15">
        <v>95000</v>
      </c>
      <c r="D126" s="10"/>
      <c r="E126" s="15"/>
      <c r="F126" s="15"/>
      <c r="G126" s="15"/>
      <c r="H126" s="9">
        <f t="shared" si="27"/>
        <v>0</v>
      </c>
      <c r="I126" s="15"/>
      <c r="J126" s="15"/>
      <c r="K126" s="15"/>
      <c r="L126" s="9">
        <f t="shared" si="16"/>
        <v>0</v>
      </c>
      <c r="M126" s="15"/>
      <c r="N126" s="15"/>
      <c r="O126" s="15"/>
      <c r="P126" s="15"/>
      <c r="Q126" s="15"/>
      <c r="R126" s="11">
        <f t="shared" si="20"/>
        <v>0</v>
      </c>
      <c r="S126" s="15"/>
      <c r="T126" s="15"/>
      <c r="U126" s="9">
        <f t="shared" si="28"/>
        <v>0</v>
      </c>
      <c r="V126" s="9">
        <f t="shared" si="29"/>
        <v>0</v>
      </c>
      <c r="W126" s="15"/>
      <c r="X126" s="16">
        <f t="shared" si="30"/>
        <v>0</v>
      </c>
      <c r="Y126" s="18"/>
      <c r="Z126" s="17"/>
    </row>
    <row r="127" spans="1:26" ht="18" customHeight="1" x14ac:dyDescent="0.2">
      <c r="A127" s="13">
        <v>3530100</v>
      </c>
      <c r="B127" s="14" t="s">
        <v>152</v>
      </c>
      <c r="C127" s="15">
        <v>22000</v>
      </c>
      <c r="D127" s="10"/>
      <c r="E127" s="15"/>
      <c r="F127" s="15"/>
      <c r="G127" s="15"/>
      <c r="H127" s="9">
        <f t="shared" si="27"/>
        <v>0</v>
      </c>
      <c r="I127" s="15"/>
      <c r="J127" s="15"/>
      <c r="K127" s="15"/>
      <c r="L127" s="9">
        <f t="shared" si="16"/>
        <v>0</v>
      </c>
      <c r="M127" s="15"/>
      <c r="N127" s="15"/>
      <c r="O127" s="15"/>
      <c r="P127" s="15"/>
      <c r="Q127" s="15"/>
      <c r="R127" s="11">
        <f t="shared" si="20"/>
        <v>0</v>
      </c>
      <c r="S127" s="15"/>
      <c r="T127" s="15"/>
      <c r="U127" s="9">
        <f t="shared" si="28"/>
        <v>0</v>
      </c>
      <c r="V127" s="9">
        <f t="shared" si="29"/>
        <v>0</v>
      </c>
      <c r="W127" s="15"/>
      <c r="X127" s="16">
        <f t="shared" si="30"/>
        <v>0</v>
      </c>
      <c r="Y127" s="18"/>
      <c r="Z127" s="17"/>
    </row>
    <row r="128" spans="1:26" ht="18" customHeight="1" x14ac:dyDescent="0.2">
      <c r="A128" s="13">
        <v>3550002</v>
      </c>
      <c r="B128" s="14" t="s">
        <v>153</v>
      </c>
      <c r="C128" s="15">
        <v>20000</v>
      </c>
      <c r="D128" s="10"/>
      <c r="E128" s="15">
        <v>28</v>
      </c>
      <c r="F128" s="15"/>
      <c r="G128" s="15"/>
      <c r="H128" s="9">
        <f t="shared" si="27"/>
        <v>28</v>
      </c>
      <c r="I128" s="15">
        <v>9</v>
      </c>
      <c r="J128" s="15"/>
      <c r="K128" s="15"/>
      <c r="L128" s="9">
        <f t="shared" si="16"/>
        <v>9</v>
      </c>
      <c r="M128" s="15"/>
      <c r="N128" s="15"/>
      <c r="O128" s="15"/>
      <c r="P128" s="15"/>
      <c r="Q128" s="15"/>
      <c r="R128" s="11">
        <f t="shared" si="20"/>
        <v>0</v>
      </c>
      <c r="S128" s="15"/>
      <c r="T128" s="15"/>
      <c r="U128" s="9">
        <f t="shared" si="28"/>
        <v>0</v>
      </c>
      <c r="V128" s="9">
        <f t="shared" si="29"/>
        <v>19</v>
      </c>
      <c r="W128" s="15">
        <v>19</v>
      </c>
      <c r="X128" s="16">
        <f t="shared" si="30"/>
        <v>0</v>
      </c>
      <c r="Y128" s="18"/>
      <c r="Z128" s="17"/>
    </row>
    <row r="129" spans="1:26" ht="18" customHeight="1" x14ac:dyDescent="0.2">
      <c r="A129" s="13">
        <v>3550005</v>
      </c>
      <c r="B129" s="14" t="s">
        <v>154</v>
      </c>
      <c r="C129" s="15">
        <v>20000</v>
      </c>
      <c r="D129" s="10"/>
      <c r="E129" s="15">
        <v>26</v>
      </c>
      <c r="F129" s="15"/>
      <c r="G129" s="15"/>
      <c r="H129" s="9">
        <f t="shared" si="27"/>
        <v>26</v>
      </c>
      <c r="I129" s="15">
        <v>24</v>
      </c>
      <c r="J129" s="15"/>
      <c r="K129" s="15"/>
      <c r="L129" s="9">
        <f t="shared" si="16"/>
        <v>24</v>
      </c>
      <c r="M129" s="15"/>
      <c r="N129" s="15"/>
      <c r="O129" s="15"/>
      <c r="P129" s="15"/>
      <c r="Q129" s="15"/>
      <c r="R129" s="11">
        <f t="shared" si="20"/>
        <v>0</v>
      </c>
      <c r="S129" s="15"/>
      <c r="T129" s="15"/>
      <c r="U129" s="9">
        <f t="shared" si="28"/>
        <v>0</v>
      </c>
      <c r="V129" s="9">
        <f t="shared" si="29"/>
        <v>2</v>
      </c>
      <c r="W129" s="15">
        <v>3</v>
      </c>
      <c r="X129" s="16">
        <f t="shared" si="30"/>
        <v>1</v>
      </c>
      <c r="Y129" s="18" t="s">
        <v>231</v>
      </c>
      <c r="Z129" s="17"/>
    </row>
    <row r="130" spans="1:26" ht="18" customHeight="1" x14ac:dyDescent="0.2">
      <c r="A130" s="13">
        <v>3550007</v>
      </c>
      <c r="B130" s="14" t="s">
        <v>155</v>
      </c>
      <c r="C130" s="15">
        <v>20000</v>
      </c>
      <c r="D130" s="10">
        <v>3</v>
      </c>
      <c r="E130" s="15">
        <v>28</v>
      </c>
      <c r="F130" s="15"/>
      <c r="G130" s="15"/>
      <c r="H130" s="9">
        <f t="shared" si="12"/>
        <v>28</v>
      </c>
      <c r="I130" s="15">
        <v>9</v>
      </c>
      <c r="J130" s="15"/>
      <c r="K130" s="15"/>
      <c r="L130" s="9">
        <f t="shared" si="16"/>
        <v>9</v>
      </c>
      <c r="M130" s="15"/>
      <c r="N130" s="15"/>
      <c r="O130" s="15"/>
      <c r="P130" s="15"/>
      <c r="Q130" s="15"/>
      <c r="R130" s="11">
        <f t="shared" si="20"/>
        <v>0</v>
      </c>
      <c r="S130" s="15"/>
      <c r="T130" s="15"/>
      <c r="U130" s="9">
        <f t="shared" si="28"/>
        <v>0</v>
      </c>
      <c r="V130" s="9">
        <f t="shared" si="29"/>
        <v>22</v>
      </c>
      <c r="W130" s="15">
        <v>21</v>
      </c>
      <c r="X130" s="16">
        <f t="shared" si="30"/>
        <v>-1</v>
      </c>
      <c r="Y130" s="18"/>
      <c r="Z130" s="17"/>
    </row>
    <row r="131" spans="1:26" ht="18" customHeight="1" x14ac:dyDescent="0.2">
      <c r="A131" s="13">
        <v>3550011</v>
      </c>
      <c r="B131" s="14" t="s">
        <v>156</v>
      </c>
      <c r="C131" s="15">
        <v>85000</v>
      </c>
      <c r="D131" s="10"/>
      <c r="E131" s="15"/>
      <c r="F131" s="15"/>
      <c r="G131" s="15"/>
      <c r="H131" s="9">
        <f t="shared" si="12"/>
        <v>0</v>
      </c>
      <c r="I131" s="15"/>
      <c r="J131" s="15"/>
      <c r="K131" s="15"/>
      <c r="L131" s="9">
        <f t="shared" si="16"/>
        <v>0</v>
      </c>
      <c r="M131" s="15"/>
      <c r="N131" s="15"/>
      <c r="O131" s="15"/>
      <c r="P131" s="15"/>
      <c r="Q131" s="15"/>
      <c r="R131" s="11">
        <f t="shared" si="20"/>
        <v>0</v>
      </c>
      <c r="S131" s="15"/>
      <c r="T131" s="15"/>
      <c r="U131" s="9">
        <f t="shared" si="28"/>
        <v>0</v>
      </c>
      <c r="V131" s="9">
        <f t="shared" si="29"/>
        <v>0</v>
      </c>
      <c r="W131" s="15"/>
      <c r="X131" s="16">
        <f t="shared" si="30"/>
        <v>0</v>
      </c>
      <c r="Y131" s="18"/>
      <c r="Z131" s="17"/>
    </row>
    <row r="132" spans="1:26" ht="18" customHeight="1" x14ac:dyDescent="0.2">
      <c r="A132" s="7">
        <v>5530000</v>
      </c>
      <c r="B132" s="28" t="s">
        <v>157</v>
      </c>
      <c r="C132" s="9"/>
      <c r="D132" s="10"/>
      <c r="E132" s="10"/>
      <c r="F132" s="10"/>
      <c r="G132" s="10"/>
      <c r="H132" s="9"/>
      <c r="I132" s="10"/>
      <c r="J132" s="10"/>
      <c r="K132" s="10"/>
      <c r="L132" s="9">
        <f t="shared" si="16"/>
        <v>0</v>
      </c>
      <c r="M132" s="10"/>
      <c r="N132" s="10"/>
      <c r="O132" s="10"/>
      <c r="P132" s="10"/>
      <c r="Q132" s="10"/>
      <c r="R132" s="11">
        <f t="shared" si="20"/>
        <v>0</v>
      </c>
      <c r="S132" s="10"/>
      <c r="T132" s="10"/>
      <c r="U132" s="9"/>
      <c r="V132" s="9"/>
      <c r="W132" s="10"/>
      <c r="X132" s="9"/>
      <c r="Y132" s="18"/>
      <c r="Z132" s="17"/>
    </row>
    <row r="133" spans="1:26" ht="18" customHeight="1" x14ac:dyDescent="0.2">
      <c r="A133" s="13">
        <v>5530012</v>
      </c>
      <c r="B133" s="14" t="s">
        <v>158</v>
      </c>
      <c r="C133" s="15">
        <v>30000</v>
      </c>
      <c r="D133" s="10"/>
      <c r="E133" s="15"/>
      <c r="F133" s="15"/>
      <c r="G133" s="15"/>
      <c r="H133" s="9">
        <f t="shared" ref="H133:H156" si="31">SUM(E133:G133)</f>
        <v>0</v>
      </c>
      <c r="I133" s="15"/>
      <c r="J133" s="15"/>
      <c r="K133" s="15"/>
      <c r="L133" s="9">
        <f t="shared" si="16"/>
        <v>0</v>
      </c>
      <c r="M133" s="15"/>
      <c r="N133" s="15"/>
      <c r="O133" s="15"/>
      <c r="P133" s="15"/>
      <c r="Q133" s="15"/>
      <c r="R133" s="11">
        <f t="shared" si="20"/>
        <v>0</v>
      </c>
      <c r="S133" s="15"/>
      <c r="T133" s="15"/>
      <c r="U133" s="9">
        <f t="shared" ref="U133:U140" si="32">S133+T133</f>
        <v>0</v>
      </c>
      <c r="V133" s="9">
        <f t="shared" ref="V133:V140" si="33">D133+H133-L133-R133-U133</f>
        <v>0</v>
      </c>
      <c r="W133" s="15"/>
      <c r="X133" s="16">
        <f t="shared" ref="X133:X140" si="34">W133-V133</f>
        <v>0</v>
      </c>
      <c r="Y133" s="18"/>
      <c r="Z133" s="17"/>
    </row>
    <row r="134" spans="1:26" ht="18" customHeight="1" x14ac:dyDescent="0.2">
      <c r="A134" s="13">
        <v>5530013</v>
      </c>
      <c r="B134" s="14" t="s">
        <v>159</v>
      </c>
      <c r="C134" s="15">
        <v>30000</v>
      </c>
      <c r="D134" s="10"/>
      <c r="E134" s="15"/>
      <c r="F134" s="15"/>
      <c r="G134" s="15"/>
      <c r="H134" s="9">
        <f t="shared" si="31"/>
        <v>0</v>
      </c>
      <c r="I134" s="15"/>
      <c r="J134" s="15"/>
      <c r="K134" s="15"/>
      <c r="L134" s="9">
        <f t="shared" si="16"/>
        <v>0</v>
      </c>
      <c r="M134" s="15"/>
      <c r="N134" s="15"/>
      <c r="O134" s="15"/>
      <c r="P134" s="15"/>
      <c r="Q134" s="15"/>
      <c r="R134" s="11">
        <f t="shared" si="20"/>
        <v>0</v>
      </c>
      <c r="S134" s="15"/>
      <c r="T134" s="15"/>
      <c r="U134" s="9">
        <f t="shared" si="32"/>
        <v>0</v>
      </c>
      <c r="V134" s="9">
        <f t="shared" si="33"/>
        <v>0</v>
      </c>
      <c r="W134" s="15"/>
      <c r="X134" s="16">
        <f t="shared" si="34"/>
        <v>0</v>
      </c>
      <c r="Y134" s="18"/>
      <c r="Z134" s="17"/>
    </row>
    <row r="135" spans="1:26" ht="18" customHeight="1" x14ac:dyDescent="0.2">
      <c r="A135" s="13">
        <v>5530014</v>
      </c>
      <c r="B135" s="14" t="s">
        <v>160</v>
      </c>
      <c r="C135" s="15">
        <v>30000</v>
      </c>
      <c r="D135" s="10"/>
      <c r="E135" s="15"/>
      <c r="F135" s="15"/>
      <c r="G135" s="15"/>
      <c r="H135" s="9">
        <f t="shared" si="31"/>
        <v>0</v>
      </c>
      <c r="I135" s="15"/>
      <c r="J135" s="15"/>
      <c r="K135" s="15"/>
      <c r="L135" s="9">
        <f t="shared" si="16"/>
        <v>0</v>
      </c>
      <c r="M135" s="15"/>
      <c r="N135" s="15"/>
      <c r="O135" s="15"/>
      <c r="P135" s="15"/>
      <c r="Q135" s="15"/>
      <c r="R135" s="11">
        <f t="shared" si="20"/>
        <v>0</v>
      </c>
      <c r="S135" s="15"/>
      <c r="T135" s="15"/>
      <c r="U135" s="9">
        <f t="shared" si="32"/>
        <v>0</v>
      </c>
      <c r="V135" s="9">
        <f t="shared" si="33"/>
        <v>0</v>
      </c>
      <c r="W135" s="15"/>
      <c r="X135" s="16">
        <f t="shared" si="34"/>
        <v>0</v>
      </c>
      <c r="Y135" s="18"/>
      <c r="Z135" s="17"/>
    </row>
    <row r="136" spans="1:26" ht="18" customHeight="1" x14ac:dyDescent="0.2">
      <c r="A136" s="13">
        <v>5530015</v>
      </c>
      <c r="B136" s="14" t="s">
        <v>161</v>
      </c>
      <c r="C136" s="15">
        <v>30000</v>
      </c>
      <c r="D136" s="10"/>
      <c r="E136" s="15">
        <v>25</v>
      </c>
      <c r="F136" s="15"/>
      <c r="G136" s="15"/>
      <c r="H136" s="9">
        <f>SUM(E136:G136)</f>
        <v>25</v>
      </c>
      <c r="I136" s="15">
        <v>8</v>
      </c>
      <c r="J136" s="15"/>
      <c r="K136" s="15"/>
      <c r="L136" s="9">
        <f t="shared" si="16"/>
        <v>8</v>
      </c>
      <c r="M136" s="15"/>
      <c r="N136" s="15"/>
      <c r="O136" s="15"/>
      <c r="P136" s="15"/>
      <c r="Q136" s="15"/>
      <c r="R136" s="11">
        <f t="shared" si="20"/>
        <v>0</v>
      </c>
      <c r="S136" s="15"/>
      <c r="T136" s="15"/>
      <c r="U136" s="9">
        <f t="shared" si="32"/>
        <v>0</v>
      </c>
      <c r="V136" s="9">
        <f t="shared" si="33"/>
        <v>17</v>
      </c>
      <c r="W136" s="15">
        <v>17</v>
      </c>
      <c r="X136" s="16">
        <f t="shared" si="34"/>
        <v>0</v>
      </c>
      <c r="Y136" s="158"/>
      <c r="Z136" s="17"/>
    </row>
    <row r="137" spans="1:26" ht="18" customHeight="1" x14ac:dyDescent="0.2">
      <c r="A137" s="13">
        <v>5530016</v>
      </c>
      <c r="B137" s="14" t="s">
        <v>162</v>
      </c>
      <c r="C137" s="15">
        <v>30000</v>
      </c>
      <c r="D137" s="10"/>
      <c r="E137" s="15">
        <v>17</v>
      </c>
      <c r="F137" s="15"/>
      <c r="G137" s="15"/>
      <c r="H137" s="9">
        <f>SUM(E137:G137)</f>
        <v>17</v>
      </c>
      <c r="I137" s="15">
        <v>11</v>
      </c>
      <c r="J137" s="15"/>
      <c r="K137" s="15"/>
      <c r="L137" s="9">
        <f t="shared" si="16"/>
        <v>11</v>
      </c>
      <c r="M137" s="15"/>
      <c r="N137" s="15"/>
      <c r="O137" s="15"/>
      <c r="P137" s="15"/>
      <c r="Q137" s="15"/>
      <c r="R137" s="11">
        <f t="shared" si="20"/>
        <v>0</v>
      </c>
      <c r="S137" s="15"/>
      <c r="T137" s="15"/>
      <c r="U137" s="9">
        <f t="shared" si="32"/>
        <v>0</v>
      </c>
      <c r="V137" s="9">
        <f t="shared" si="33"/>
        <v>6</v>
      </c>
      <c r="W137" s="15">
        <v>6</v>
      </c>
      <c r="X137" s="16">
        <f t="shared" si="34"/>
        <v>0</v>
      </c>
      <c r="Y137" s="158"/>
      <c r="Z137" s="17"/>
    </row>
    <row r="138" spans="1:26" ht="18" customHeight="1" x14ac:dyDescent="0.2">
      <c r="A138" s="13">
        <v>5530018</v>
      </c>
      <c r="B138" s="14" t="s">
        <v>163</v>
      </c>
      <c r="C138" s="15">
        <v>30000</v>
      </c>
      <c r="D138" s="10"/>
      <c r="E138" s="15"/>
      <c r="F138" s="15"/>
      <c r="G138" s="15"/>
      <c r="H138" s="9">
        <f>SUM(E138:G138)</f>
        <v>0</v>
      </c>
      <c r="I138" s="15"/>
      <c r="J138" s="15"/>
      <c r="K138" s="15"/>
      <c r="L138" s="9">
        <f t="shared" ref="L138:L198" si="35">SUM(I138:K138)</f>
        <v>0</v>
      </c>
      <c r="M138" s="15"/>
      <c r="N138" s="15"/>
      <c r="O138" s="15"/>
      <c r="P138" s="15"/>
      <c r="Q138" s="15"/>
      <c r="R138" s="11">
        <f>SUM(M138:Q138)</f>
        <v>0</v>
      </c>
      <c r="S138" s="15"/>
      <c r="T138" s="15"/>
      <c r="U138" s="9">
        <f>S138+T138</f>
        <v>0</v>
      </c>
      <c r="V138" s="9">
        <f t="shared" si="33"/>
        <v>0</v>
      </c>
      <c r="W138" s="15"/>
      <c r="X138" s="16">
        <f>W138-V138</f>
        <v>0</v>
      </c>
      <c r="Y138" s="18"/>
      <c r="Z138" s="17"/>
    </row>
    <row r="139" spans="1:26" ht="18" customHeight="1" x14ac:dyDescent="0.2">
      <c r="A139" s="13">
        <v>5530019</v>
      </c>
      <c r="B139" s="14" t="s">
        <v>164</v>
      </c>
      <c r="C139" s="15">
        <v>30000</v>
      </c>
      <c r="D139" s="10"/>
      <c r="E139" s="15"/>
      <c r="F139" s="15"/>
      <c r="G139" s="15"/>
      <c r="H139" s="9">
        <f t="shared" ref="H139" si="36">SUM(E139:G139)</f>
        <v>0</v>
      </c>
      <c r="I139" s="15"/>
      <c r="J139" s="15"/>
      <c r="K139" s="15"/>
      <c r="L139" s="9">
        <f t="shared" si="35"/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3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5530020</v>
      </c>
      <c r="B140" s="14" t="s">
        <v>165</v>
      </c>
      <c r="C140" s="15">
        <v>30000</v>
      </c>
      <c r="D140" s="10"/>
      <c r="E140" s="15"/>
      <c r="F140" s="15"/>
      <c r="G140" s="15"/>
      <c r="H140" s="9">
        <f>SUM(E140:G140)</f>
        <v>0</v>
      </c>
      <c r="I140" s="15"/>
      <c r="J140" s="15"/>
      <c r="K140" s="15"/>
      <c r="L140" s="9">
        <f t="shared" si="35"/>
        <v>0</v>
      </c>
      <c r="M140" s="15"/>
      <c r="N140" s="15"/>
      <c r="O140" s="15"/>
      <c r="P140" s="15"/>
      <c r="Q140" s="15"/>
      <c r="R140" s="11">
        <f t="shared" si="20"/>
        <v>0</v>
      </c>
      <c r="S140" s="15"/>
      <c r="T140" s="15"/>
      <c r="U140" s="9">
        <f t="shared" si="32"/>
        <v>0</v>
      </c>
      <c r="V140" s="9">
        <f t="shared" si="33"/>
        <v>0</v>
      </c>
      <c r="W140" s="15"/>
      <c r="X140" s="16">
        <f t="shared" si="34"/>
        <v>0</v>
      </c>
      <c r="Y140" s="18"/>
      <c r="Z140" s="17"/>
    </row>
    <row r="141" spans="1:26" ht="18" customHeight="1" x14ac:dyDescent="0.2">
      <c r="A141" s="7">
        <v>7550000</v>
      </c>
      <c r="B141" s="8" t="s">
        <v>166</v>
      </c>
      <c r="C141" s="9"/>
      <c r="D141" s="10"/>
      <c r="E141" s="10"/>
      <c r="F141" s="10"/>
      <c r="G141" s="10"/>
      <c r="H141" s="9"/>
      <c r="I141" s="10"/>
      <c r="J141" s="10"/>
      <c r="K141" s="10"/>
      <c r="L141" s="9">
        <f t="shared" si="35"/>
        <v>0</v>
      </c>
      <c r="M141" s="10"/>
      <c r="N141" s="10"/>
      <c r="O141" s="10"/>
      <c r="P141" s="10"/>
      <c r="Q141" s="10"/>
      <c r="R141" s="11">
        <f t="shared" si="20"/>
        <v>0</v>
      </c>
      <c r="S141" s="10"/>
      <c r="T141" s="10"/>
      <c r="U141" s="9"/>
      <c r="V141" s="9"/>
      <c r="W141" s="10"/>
      <c r="X141" s="9"/>
      <c r="Y141" s="18"/>
      <c r="Z141" s="17"/>
    </row>
    <row r="142" spans="1:26" ht="18" customHeight="1" x14ac:dyDescent="0.2">
      <c r="A142" s="13">
        <v>7520001</v>
      </c>
      <c r="B142" s="14" t="s">
        <v>167</v>
      </c>
      <c r="C142" s="15">
        <v>80000</v>
      </c>
      <c r="D142" s="10"/>
      <c r="E142" s="15"/>
      <c r="F142" s="15"/>
      <c r="G142" s="15"/>
      <c r="H142" s="9">
        <f>SUM(E142:G142)</f>
        <v>0</v>
      </c>
      <c r="I142" s="15"/>
      <c r="J142" s="15"/>
      <c r="K142" s="15"/>
      <c r="L142" s="9">
        <f t="shared" si="35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ref="V142:V156" si="37">D142+H142-L142-R142-U142</f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7520012</v>
      </c>
      <c r="B143" s="14" t="s">
        <v>168</v>
      </c>
      <c r="C143" s="15">
        <v>80000</v>
      </c>
      <c r="D143" s="10">
        <v>5</v>
      </c>
      <c r="E143" s="15"/>
      <c r="F143" s="15"/>
      <c r="G143" s="15"/>
      <c r="H143" s="9">
        <f>SUM(E143:G143)</f>
        <v>0</v>
      </c>
      <c r="I143" s="15"/>
      <c r="J143" s="15"/>
      <c r="K143" s="15"/>
      <c r="L143" s="9">
        <f t="shared" si="35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si="37"/>
        <v>5</v>
      </c>
      <c r="W143" s="15">
        <v>5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7520013</v>
      </c>
      <c r="B144" s="14" t="s">
        <v>169</v>
      </c>
      <c r="C144" s="15">
        <v>80000</v>
      </c>
      <c r="D144" s="10">
        <v>10</v>
      </c>
      <c r="E144" s="15"/>
      <c r="F144" s="15"/>
      <c r="G144" s="15"/>
      <c r="H144" s="9">
        <f>SUM(E144:G144)</f>
        <v>0</v>
      </c>
      <c r="I144" s="15"/>
      <c r="J144" s="15"/>
      <c r="K144" s="15"/>
      <c r="L144" s="9">
        <f t="shared" si="35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7"/>
        <v>10</v>
      </c>
      <c r="W144" s="15">
        <v>10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7520014</v>
      </c>
      <c r="B145" s="14" t="s">
        <v>170</v>
      </c>
      <c r="C145" s="15">
        <v>5000</v>
      </c>
      <c r="D145" s="10"/>
      <c r="E145" s="15"/>
      <c r="F145" s="15"/>
      <c r="G145" s="15"/>
      <c r="H145" s="9">
        <f>SUM(E145:G145)</f>
        <v>0</v>
      </c>
      <c r="I145" s="15"/>
      <c r="J145" s="15"/>
      <c r="K145" s="15"/>
      <c r="L145" s="9">
        <f t="shared" si="35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7"/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7550006</v>
      </c>
      <c r="B146" s="14" t="s">
        <v>171</v>
      </c>
      <c r="C146" s="15">
        <v>12000</v>
      </c>
      <c r="D146" s="10">
        <v>10</v>
      </c>
      <c r="E146" s="15"/>
      <c r="F146" s="15"/>
      <c r="G146" s="15"/>
      <c r="H146" s="9">
        <f t="shared" si="31"/>
        <v>0</v>
      </c>
      <c r="I146" s="15">
        <v>1</v>
      </c>
      <c r="J146" s="15"/>
      <c r="K146" s="15"/>
      <c r="L146" s="9">
        <f t="shared" si="35"/>
        <v>1</v>
      </c>
      <c r="M146" s="15"/>
      <c r="N146" s="15"/>
      <c r="O146" s="15"/>
      <c r="P146" s="15"/>
      <c r="Q146" s="15"/>
      <c r="R146" s="11">
        <f t="shared" si="20"/>
        <v>0</v>
      </c>
      <c r="S146" s="15"/>
      <c r="T146" s="15"/>
      <c r="U146" s="9">
        <f t="shared" ref="U146:U156" si="38">S146+T146</f>
        <v>0</v>
      </c>
      <c r="V146" s="9">
        <f t="shared" si="37"/>
        <v>9</v>
      </c>
      <c r="W146" s="15">
        <v>9</v>
      </c>
      <c r="X146" s="16">
        <f t="shared" ref="X146:X156" si="39">W146-V146</f>
        <v>0</v>
      </c>
      <c r="Y146" s="18"/>
      <c r="Z146" s="17"/>
    </row>
    <row r="147" spans="1:26" ht="18" customHeight="1" x14ac:dyDescent="0.2">
      <c r="A147" s="13">
        <v>7550007</v>
      </c>
      <c r="B147" s="14" t="s">
        <v>172</v>
      </c>
      <c r="C147" s="15">
        <v>9000</v>
      </c>
      <c r="D147" s="10">
        <v>10</v>
      </c>
      <c r="E147" s="15"/>
      <c r="F147" s="15"/>
      <c r="G147" s="15"/>
      <c r="H147" s="9">
        <f t="shared" si="31"/>
        <v>0</v>
      </c>
      <c r="I147" s="15"/>
      <c r="J147" s="15"/>
      <c r="K147" s="15"/>
      <c r="L147" s="9">
        <f t="shared" si="35"/>
        <v>0</v>
      </c>
      <c r="M147" s="15"/>
      <c r="N147" s="15"/>
      <c r="O147" s="15"/>
      <c r="P147" s="15"/>
      <c r="Q147" s="15"/>
      <c r="R147" s="11">
        <f t="shared" si="20"/>
        <v>0</v>
      </c>
      <c r="S147" s="15"/>
      <c r="T147" s="15"/>
      <c r="U147" s="9">
        <f t="shared" si="38"/>
        <v>0</v>
      </c>
      <c r="V147" s="9">
        <f t="shared" si="37"/>
        <v>10</v>
      </c>
      <c r="W147" s="15">
        <v>10</v>
      </c>
      <c r="X147" s="16">
        <f t="shared" si="39"/>
        <v>0</v>
      </c>
      <c r="Y147" s="18"/>
      <c r="Z147" s="17"/>
    </row>
    <row r="148" spans="1:26" ht="18" customHeight="1" x14ac:dyDescent="0.2">
      <c r="A148" s="13">
        <v>7550008</v>
      </c>
      <c r="B148" s="14" t="s">
        <v>173</v>
      </c>
      <c r="C148" s="15">
        <v>21000</v>
      </c>
      <c r="D148" s="10">
        <v>9</v>
      </c>
      <c r="E148" s="15"/>
      <c r="F148" s="15"/>
      <c r="G148" s="15"/>
      <c r="H148" s="9">
        <f t="shared" si="31"/>
        <v>0</v>
      </c>
      <c r="I148" s="15"/>
      <c r="J148" s="15"/>
      <c r="K148" s="15"/>
      <c r="L148" s="9">
        <f t="shared" si="35"/>
        <v>0</v>
      </c>
      <c r="M148" s="15"/>
      <c r="N148" s="15"/>
      <c r="O148" s="15"/>
      <c r="P148" s="15"/>
      <c r="Q148" s="15"/>
      <c r="R148" s="11">
        <f t="shared" si="20"/>
        <v>0</v>
      </c>
      <c r="S148" s="15"/>
      <c r="T148" s="15"/>
      <c r="U148" s="9">
        <f t="shared" si="38"/>
        <v>0</v>
      </c>
      <c r="V148" s="9">
        <f t="shared" si="37"/>
        <v>9</v>
      </c>
      <c r="W148" s="15">
        <v>8</v>
      </c>
      <c r="X148" s="16">
        <f t="shared" si="39"/>
        <v>-1</v>
      </c>
      <c r="Y148" s="18"/>
      <c r="Z148" s="17"/>
    </row>
    <row r="149" spans="1:26" ht="18" customHeight="1" x14ac:dyDescent="0.2">
      <c r="A149" s="13">
        <v>7550011</v>
      </c>
      <c r="B149" s="14" t="s">
        <v>174</v>
      </c>
      <c r="C149" s="15">
        <v>16000</v>
      </c>
      <c r="D149" s="10">
        <v>8</v>
      </c>
      <c r="E149" s="15"/>
      <c r="F149" s="15"/>
      <c r="G149" s="15"/>
      <c r="H149" s="9">
        <f t="shared" si="31"/>
        <v>0</v>
      </c>
      <c r="I149" s="15"/>
      <c r="J149" s="15"/>
      <c r="K149" s="15"/>
      <c r="L149" s="9">
        <f t="shared" si="35"/>
        <v>0</v>
      </c>
      <c r="M149" s="15"/>
      <c r="N149" s="15"/>
      <c r="O149" s="15"/>
      <c r="P149" s="15"/>
      <c r="Q149" s="15"/>
      <c r="R149" s="11">
        <f t="shared" si="20"/>
        <v>0</v>
      </c>
      <c r="S149" s="15"/>
      <c r="T149" s="15"/>
      <c r="U149" s="9">
        <f t="shared" si="38"/>
        <v>0</v>
      </c>
      <c r="V149" s="9">
        <f t="shared" si="37"/>
        <v>8</v>
      </c>
      <c r="W149" s="15">
        <v>8</v>
      </c>
      <c r="X149" s="16">
        <f t="shared" si="39"/>
        <v>0</v>
      </c>
      <c r="Y149" s="18"/>
      <c r="Z149" s="17"/>
    </row>
    <row r="150" spans="1:26" ht="18" customHeight="1" x14ac:dyDescent="0.2">
      <c r="A150" s="13">
        <v>7550012</v>
      </c>
      <c r="B150" s="14" t="s">
        <v>175</v>
      </c>
      <c r="C150" s="15">
        <v>24000</v>
      </c>
      <c r="D150" s="10">
        <v>4</v>
      </c>
      <c r="E150" s="15"/>
      <c r="F150" s="15"/>
      <c r="G150" s="15"/>
      <c r="H150" s="9">
        <f t="shared" si="31"/>
        <v>0</v>
      </c>
      <c r="I150" s="15"/>
      <c r="J150" s="15"/>
      <c r="K150" s="15"/>
      <c r="L150" s="9">
        <f t="shared" si="35"/>
        <v>0</v>
      </c>
      <c r="M150" s="15"/>
      <c r="N150" s="15"/>
      <c r="O150" s="15"/>
      <c r="P150" s="15"/>
      <c r="Q150" s="15"/>
      <c r="R150" s="11">
        <f t="shared" si="20"/>
        <v>0</v>
      </c>
      <c r="S150" s="15"/>
      <c r="T150" s="15"/>
      <c r="U150" s="9">
        <f t="shared" si="38"/>
        <v>0</v>
      </c>
      <c r="V150" s="9">
        <f t="shared" si="37"/>
        <v>4</v>
      </c>
      <c r="W150" s="15">
        <v>4</v>
      </c>
      <c r="X150" s="16">
        <f t="shared" si="39"/>
        <v>0</v>
      </c>
      <c r="Y150" s="18"/>
      <c r="Z150" s="17"/>
    </row>
    <row r="151" spans="1:26" ht="18" customHeight="1" x14ac:dyDescent="0.2">
      <c r="A151" s="13">
        <v>7550015</v>
      </c>
      <c r="B151" s="14" t="s">
        <v>176</v>
      </c>
      <c r="C151" s="15">
        <v>14000</v>
      </c>
      <c r="D151" s="10">
        <v>4</v>
      </c>
      <c r="E151" s="15"/>
      <c r="F151" s="15"/>
      <c r="G151" s="15"/>
      <c r="H151" s="9">
        <f t="shared" si="31"/>
        <v>0</v>
      </c>
      <c r="I151" s="15"/>
      <c r="J151" s="15"/>
      <c r="K151" s="15"/>
      <c r="L151" s="9">
        <f t="shared" si="35"/>
        <v>0</v>
      </c>
      <c r="M151" s="15"/>
      <c r="N151" s="15"/>
      <c r="O151" s="15"/>
      <c r="P151" s="15"/>
      <c r="Q151" s="15"/>
      <c r="R151" s="11">
        <f t="shared" si="20"/>
        <v>0</v>
      </c>
      <c r="S151" s="15"/>
      <c r="T151" s="15"/>
      <c r="U151" s="9">
        <f t="shared" si="38"/>
        <v>0</v>
      </c>
      <c r="V151" s="9">
        <f t="shared" si="37"/>
        <v>4</v>
      </c>
      <c r="W151" s="15">
        <v>4</v>
      </c>
      <c r="X151" s="16">
        <f t="shared" si="39"/>
        <v>0</v>
      </c>
      <c r="Y151" s="18"/>
      <c r="Z151" s="17"/>
    </row>
    <row r="152" spans="1:26" ht="18" customHeight="1" x14ac:dyDescent="0.2">
      <c r="A152" s="13">
        <v>7550016</v>
      </c>
      <c r="B152" s="14" t="s">
        <v>177</v>
      </c>
      <c r="C152" s="15">
        <v>14000</v>
      </c>
      <c r="D152" s="10">
        <v>12</v>
      </c>
      <c r="E152" s="15"/>
      <c r="F152" s="15"/>
      <c r="G152" s="15"/>
      <c r="H152" s="9">
        <f t="shared" si="31"/>
        <v>0</v>
      </c>
      <c r="I152" s="15">
        <v>1</v>
      </c>
      <c r="J152" s="15"/>
      <c r="K152" s="15"/>
      <c r="L152" s="9">
        <f t="shared" si="35"/>
        <v>1</v>
      </c>
      <c r="M152" s="15"/>
      <c r="N152" s="15"/>
      <c r="O152" s="15"/>
      <c r="P152" s="15"/>
      <c r="Q152" s="15"/>
      <c r="R152" s="11">
        <f t="shared" si="20"/>
        <v>0</v>
      </c>
      <c r="S152" s="15"/>
      <c r="T152" s="15"/>
      <c r="U152" s="9">
        <f t="shared" si="38"/>
        <v>0</v>
      </c>
      <c r="V152" s="9">
        <f t="shared" si="37"/>
        <v>11</v>
      </c>
      <c r="W152" s="15">
        <v>12</v>
      </c>
      <c r="X152" s="16">
        <f t="shared" si="39"/>
        <v>1</v>
      </c>
      <c r="Y152" s="18"/>
      <c r="Z152" s="17"/>
    </row>
    <row r="153" spans="1:26" ht="18" customHeight="1" x14ac:dyDescent="0.2">
      <c r="A153" s="13">
        <v>7550017</v>
      </c>
      <c r="B153" s="14" t="s">
        <v>178</v>
      </c>
      <c r="C153" s="15">
        <v>14000</v>
      </c>
      <c r="D153" s="10">
        <v>13</v>
      </c>
      <c r="E153" s="15"/>
      <c r="F153" s="15"/>
      <c r="G153" s="15"/>
      <c r="H153" s="9">
        <f t="shared" si="31"/>
        <v>0</v>
      </c>
      <c r="I153" s="15"/>
      <c r="J153" s="15"/>
      <c r="K153" s="15"/>
      <c r="L153" s="9">
        <f t="shared" si="35"/>
        <v>0</v>
      </c>
      <c r="M153" s="15"/>
      <c r="N153" s="15"/>
      <c r="O153" s="15"/>
      <c r="P153" s="15"/>
      <c r="Q153" s="15"/>
      <c r="R153" s="11">
        <f t="shared" si="20"/>
        <v>0</v>
      </c>
      <c r="S153" s="15"/>
      <c r="T153" s="15"/>
      <c r="U153" s="9">
        <f t="shared" si="38"/>
        <v>0</v>
      </c>
      <c r="V153" s="9">
        <f t="shared" si="37"/>
        <v>13</v>
      </c>
      <c r="W153" s="15">
        <v>13</v>
      </c>
      <c r="X153" s="16">
        <f t="shared" si="39"/>
        <v>0</v>
      </c>
      <c r="Y153" s="18"/>
      <c r="Z153" s="17"/>
    </row>
    <row r="154" spans="1:26" ht="18" customHeight="1" x14ac:dyDescent="0.2">
      <c r="A154" s="13">
        <v>7550019</v>
      </c>
      <c r="B154" s="14" t="s">
        <v>179</v>
      </c>
      <c r="C154" s="15">
        <v>10000</v>
      </c>
      <c r="D154" s="10">
        <v>36</v>
      </c>
      <c r="E154" s="15">
        <v>100</v>
      </c>
      <c r="F154" s="15"/>
      <c r="G154" s="15"/>
      <c r="H154" s="9">
        <f t="shared" si="31"/>
        <v>100</v>
      </c>
      <c r="I154" s="15">
        <v>11</v>
      </c>
      <c r="J154" s="15"/>
      <c r="K154" s="15"/>
      <c r="L154" s="9">
        <f t="shared" si="35"/>
        <v>11</v>
      </c>
      <c r="M154" s="15"/>
      <c r="N154" s="15"/>
      <c r="O154" s="15"/>
      <c r="P154" s="15"/>
      <c r="Q154" s="15"/>
      <c r="R154" s="11">
        <f t="shared" si="20"/>
        <v>0</v>
      </c>
      <c r="S154" s="15"/>
      <c r="T154" s="15"/>
      <c r="U154" s="9">
        <f t="shared" si="38"/>
        <v>0</v>
      </c>
      <c r="V154" s="9">
        <f t="shared" si="37"/>
        <v>125</v>
      </c>
      <c r="W154" s="15">
        <v>125</v>
      </c>
      <c r="X154" s="16">
        <f t="shared" si="39"/>
        <v>0</v>
      </c>
      <c r="Y154" s="18"/>
      <c r="Z154" s="17"/>
    </row>
    <row r="155" spans="1:26" ht="18" customHeight="1" x14ac:dyDescent="0.2">
      <c r="A155" s="13">
        <v>7550026</v>
      </c>
      <c r="B155" s="14" t="s">
        <v>180</v>
      </c>
      <c r="C155" s="15">
        <v>26000</v>
      </c>
      <c r="D155" s="10">
        <v>3</v>
      </c>
      <c r="E155" s="15"/>
      <c r="F155" s="15"/>
      <c r="G155" s="15"/>
      <c r="H155" s="9">
        <f t="shared" si="31"/>
        <v>0</v>
      </c>
      <c r="I155" s="15">
        <v>3</v>
      </c>
      <c r="J155" s="15"/>
      <c r="K155" s="15"/>
      <c r="L155" s="9">
        <f t="shared" si="35"/>
        <v>3</v>
      </c>
      <c r="M155" s="15"/>
      <c r="N155" s="15"/>
      <c r="O155" s="15"/>
      <c r="P155" s="15"/>
      <c r="Q155" s="15"/>
      <c r="R155" s="11">
        <f t="shared" si="20"/>
        <v>0</v>
      </c>
      <c r="S155" s="15"/>
      <c r="T155" s="15"/>
      <c r="U155" s="9">
        <f t="shared" si="38"/>
        <v>0</v>
      </c>
      <c r="V155" s="9">
        <f t="shared" si="37"/>
        <v>0</v>
      </c>
      <c r="W155" s="15"/>
      <c r="X155" s="16">
        <f t="shared" si="39"/>
        <v>0</v>
      </c>
      <c r="Y155" s="18"/>
      <c r="Z155" s="17"/>
    </row>
    <row r="156" spans="1:26" ht="18" customHeight="1" x14ac:dyDescent="0.2">
      <c r="A156" s="13">
        <v>4551001</v>
      </c>
      <c r="B156" s="14" t="s">
        <v>225</v>
      </c>
      <c r="C156" s="15">
        <v>15000</v>
      </c>
      <c r="D156" s="10"/>
      <c r="E156" s="15"/>
      <c r="F156" s="15"/>
      <c r="G156" s="15"/>
      <c r="H156" s="9">
        <f t="shared" si="31"/>
        <v>0</v>
      </c>
      <c r="I156" s="15"/>
      <c r="J156" s="15"/>
      <c r="K156" s="15"/>
      <c r="L156" s="9">
        <f t="shared" si="35"/>
        <v>0</v>
      </c>
      <c r="M156" s="15"/>
      <c r="N156" s="15"/>
      <c r="O156" s="15"/>
      <c r="P156" s="15"/>
      <c r="Q156" s="15"/>
      <c r="R156" s="11">
        <f t="shared" ref="R156:R198" si="40">SUM(M156:Q156)</f>
        <v>0</v>
      </c>
      <c r="S156" s="15"/>
      <c r="T156" s="15"/>
      <c r="U156" s="9">
        <f t="shared" si="38"/>
        <v>0</v>
      </c>
      <c r="V156" s="9">
        <f t="shared" si="37"/>
        <v>0</v>
      </c>
      <c r="W156" s="15"/>
      <c r="X156" s="16">
        <f t="shared" si="39"/>
        <v>0</v>
      </c>
      <c r="Y156" s="18"/>
      <c r="Z156" s="17"/>
    </row>
    <row r="157" spans="1:26" ht="18" customHeight="1" x14ac:dyDescent="0.2">
      <c r="A157" s="7">
        <v>5500000</v>
      </c>
      <c r="B157" s="8" t="s">
        <v>181</v>
      </c>
      <c r="C157" s="9"/>
      <c r="D157" s="10"/>
      <c r="E157" s="10"/>
      <c r="F157" s="10"/>
      <c r="G157" s="10"/>
      <c r="H157" s="9"/>
      <c r="I157" s="10"/>
      <c r="J157" s="10"/>
      <c r="K157" s="10"/>
      <c r="L157" s="9">
        <f t="shared" si="35"/>
        <v>0</v>
      </c>
      <c r="M157" s="10"/>
      <c r="N157" s="10"/>
      <c r="O157" s="10"/>
      <c r="P157" s="10"/>
      <c r="Q157" s="10"/>
      <c r="R157" s="11">
        <f t="shared" si="40"/>
        <v>0</v>
      </c>
      <c r="S157" s="10"/>
      <c r="T157" s="10"/>
      <c r="U157" s="9"/>
      <c r="V157" s="9"/>
      <c r="W157" s="10"/>
      <c r="X157" s="9"/>
      <c r="Y157" s="18"/>
      <c r="Z157" s="17"/>
    </row>
    <row r="158" spans="1:26" s="24" customFormat="1" ht="18" customHeight="1" x14ac:dyDescent="0.2">
      <c r="A158" s="13">
        <v>5500044</v>
      </c>
      <c r="B158" s="20" t="s">
        <v>182</v>
      </c>
      <c r="C158" s="21">
        <v>28000</v>
      </c>
      <c r="D158" s="10"/>
      <c r="E158" s="15"/>
      <c r="F158" s="15"/>
      <c r="G158" s="15"/>
      <c r="H158" s="9">
        <f t="shared" ref="H158:H197" si="41">SUM(E158:G158)</f>
        <v>0</v>
      </c>
      <c r="I158" s="15"/>
      <c r="J158" s="15"/>
      <c r="K158" s="15"/>
      <c r="L158" s="9">
        <f t="shared" si="35"/>
        <v>0</v>
      </c>
      <c r="M158" s="15"/>
      <c r="N158" s="15"/>
      <c r="O158" s="15"/>
      <c r="P158" s="15"/>
      <c r="Q158" s="15"/>
      <c r="R158" s="11">
        <f t="shared" si="40"/>
        <v>0</v>
      </c>
      <c r="S158" s="15"/>
      <c r="T158" s="15"/>
      <c r="U158" s="9">
        <f t="shared" ref="U158:U184" si="42">S158+T158</f>
        <v>0</v>
      </c>
      <c r="V158" s="9">
        <f t="shared" ref="V158:V197" si="43">D158+H158-L158-R158-U158</f>
        <v>0</v>
      </c>
      <c r="W158" s="15"/>
      <c r="X158" s="16">
        <f t="shared" ref="X158:X184" si="44">W158-V158</f>
        <v>0</v>
      </c>
      <c r="Y158" s="22"/>
      <c r="Z158" s="23"/>
    </row>
    <row r="159" spans="1:26" s="24" customFormat="1" ht="18" customHeight="1" x14ac:dyDescent="0.2">
      <c r="A159" s="13">
        <v>5500045</v>
      </c>
      <c r="B159" s="20" t="s">
        <v>183</v>
      </c>
      <c r="C159" s="21">
        <v>30000</v>
      </c>
      <c r="D159" s="10"/>
      <c r="E159" s="15">
        <v>5</v>
      </c>
      <c r="F159" s="15"/>
      <c r="G159" s="15"/>
      <c r="H159" s="9">
        <f t="shared" si="41"/>
        <v>5</v>
      </c>
      <c r="I159" s="15">
        <v>5</v>
      </c>
      <c r="J159" s="15"/>
      <c r="K159" s="15"/>
      <c r="L159" s="9">
        <f t="shared" si="35"/>
        <v>5</v>
      </c>
      <c r="M159" s="15"/>
      <c r="N159" s="15"/>
      <c r="O159" s="15"/>
      <c r="P159" s="15"/>
      <c r="Q159" s="15"/>
      <c r="R159" s="11">
        <f t="shared" si="40"/>
        <v>0</v>
      </c>
      <c r="S159" s="15"/>
      <c r="T159" s="15"/>
      <c r="U159" s="9">
        <f t="shared" si="42"/>
        <v>0</v>
      </c>
      <c r="V159" s="9">
        <f t="shared" si="43"/>
        <v>0</v>
      </c>
      <c r="W159" s="15"/>
      <c r="X159" s="16">
        <f t="shared" si="44"/>
        <v>0</v>
      </c>
      <c r="Y159" s="22"/>
      <c r="Z159" s="23"/>
    </row>
    <row r="160" spans="1:26" ht="18" customHeight="1" x14ac:dyDescent="0.2">
      <c r="A160" s="13">
        <v>5500063</v>
      </c>
      <c r="B160" s="14" t="s">
        <v>184</v>
      </c>
      <c r="C160" s="15">
        <v>21000</v>
      </c>
      <c r="D160" s="10"/>
      <c r="E160" s="15">
        <v>2</v>
      </c>
      <c r="F160" s="15"/>
      <c r="G160" s="15"/>
      <c r="H160" s="9">
        <f t="shared" si="41"/>
        <v>2</v>
      </c>
      <c r="I160" s="15">
        <v>2</v>
      </c>
      <c r="J160" s="15"/>
      <c r="K160" s="15"/>
      <c r="L160" s="9">
        <f t="shared" si="35"/>
        <v>2</v>
      </c>
      <c r="M160" s="15"/>
      <c r="N160" s="15"/>
      <c r="O160" s="15"/>
      <c r="P160" s="15"/>
      <c r="Q160" s="15"/>
      <c r="R160" s="11">
        <f t="shared" si="40"/>
        <v>0</v>
      </c>
      <c r="S160" s="15"/>
      <c r="T160" s="15"/>
      <c r="U160" s="9">
        <f t="shared" si="42"/>
        <v>0</v>
      </c>
      <c r="V160" s="9">
        <f t="shared" si="43"/>
        <v>0</v>
      </c>
      <c r="W160" s="15"/>
      <c r="X160" s="16">
        <f t="shared" si="44"/>
        <v>0</v>
      </c>
      <c r="Y160" s="18"/>
      <c r="Z160" s="17"/>
    </row>
    <row r="161" spans="1:26" ht="18" customHeight="1" x14ac:dyDescent="0.2">
      <c r="A161" s="13">
        <v>5500064</v>
      </c>
      <c r="B161" s="14" t="s">
        <v>185</v>
      </c>
      <c r="C161" s="15">
        <v>26000</v>
      </c>
      <c r="D161" s="10"/>
      <c r="E161" s="15"/>
      <c r="F161" s="15"/>
      <c r="G161" s="15"/>
      <c r="H161" s="9">
        <f t="shared" si="41"/>
        <v>0</v>
      </c>
      <c r="I161" s="15"/>
      <c r="J161" s="15"/>
      <c r="K161" s="15"/>
      <c r="L161" s="9">
        <f t="shared" si="35"/>
        <v>0</v>
      </c>
      <c r="M161" s="15"/>
      <c r="N161" s="15"/>
      <c r="O161" s="15"/>
      <c r="P161" s="15"/>
      <c r="Q161" s="15"/>
      <c r="R161" s="11">
        <f t="shared" si="40"/>
        <v>0</v>
      </c>
      <c r="S161" s="15"/>
      <c r="T161" s="15"/>
      <c r="U161" s="9">
        <f t="shared" si="42"/>
        <v>0</v>
      </c>
      <c r="V161" s="9">
        <f t="shared" si="43"/>
        <v>0</v>
      </c>
      <c r="W161" s="15"/>
      <c r="X161" s="16">
        <f t="shared" si="44"/>
        <v>0</v>
      </c>
      <c r="Y161" s="18"/>
      <c r="Z161" s="17"/>
    </row>
    <row r="162" spans="1:26" ht="18" customHeight="1" x14ac:dyDescent="0.2">
      <c r="A162" s="13">
        <v>5500065</v>
      </c>
      <c r="B162" s="14" t="s">
        <v>186</v>
      </c>
      <c r="C162" s="15">
        <v>24000</v>
      </c>
      <c r="D162" s="10"/>
      <c r="E162" s="15"/>
      <c r="F162" s="15"/>
      <c r="G162" s="15"/>
      <c r="H162" s="9">
        <f t="shared" si="41"/>
        <v>0</v>
      </c>
      <c r="I162" s="15"/>
      <c r="J162" s="15"/>
      <c r="K162" s="15"/>
      <c r="L162" s="9">
        <f t="shared" si="35"/>
        <v>0</v>
      </c>
      <c r="M162" s="15"/>
      <c r="N162" s="15"/>
      <c r="O162" s="15"/>
      <c r="P162" s="15"/>
      <c r="Q162" s="15"/>
      <c r="R162" s="11">
        <f t="shared" si="40"/>
        <v>0</v>
      </c>
      <c r="S162" s="15"/>
      <c r="T162" s="15"/>
      <c r="U162" s="9">
        <f t="shared" si="42"/>
        <v>0</v>
      </c>
      <c r="V162" s="9">
        <f t="shared" si="43"/>
        <v>0</v>
      </c>
      <c r="W162" s="15"/>
      <c r="X162" s="16">
        <f t="shared" si="44"/>
        <v>0</v>
      </c>
      <c r="Y162" s="18"/>
      <c r="Z162" s="17"/>
    </row>
    <row r="163" spans="1:26" ht="18" customHeight="1" x14ac:dyDescent="0.2">
      <c r="A163" s="13">
        <v>5500066</v>
      </c>
      <c r="B163" s="14" t="s">
        <v>187</v>
      </c>
      <c r="C163" s="15">
        <v>32000</v>
      </c>
      <c r="D163" s="10"/>
      <c r="E163" s="15"/>
      <c r="F163" s="15"/>
      <c r="G163" s="15"/>
      <c r="H163" s="9">
        <f t="shared" si="41"/>
        <v>0</v>
      </c>
      <c r="I163" s="15"/>
      <c r="J163" s="15"/>
      <c r="K163" s="15"/>
      <c r="L163" s="9">
        <f t="shared" si="35"/>
        <v>0</v>
      </c>
      <c r="M163" s="15"/>
      <c r="N163" s="15"/>
      <c r="O163" s="15"/>
      <c r="P163" s="15"/>
      <c r="Q163" s="15"/>
      <c r="R163" s="11">
        <f t="shared" si="40"/>
        <v>0</v>
      </c>
      <c r="S163" s="15"/>
      <c r="T163" s="15"/>
      <c r="U163" s="9">
        <f t="shared" si="42"/>
        <v>0</v>
      </c>
      <c r="V163" s="9">
        <f t="shared" si="43"/>
        <v>0</v>
      </c>
      <c r="W163" s="15"/>
      <c r="X163" s="16">
        <f t="shared" si="44"/>
        <v>0</v>
      </c>
      <c r="Y163" s="18"/>
      <c r="Z163" s="17"/>
    </row>
    <row r="164" spans="1:26" ht="18" customHeight="1" x14ac:dyDescent="0.2">
      <c r="A164" s="13">
        <v>5510070</v>
      </c>
      <c r="B164" s="14" t="s">
        <v>188</v>
      </c>
      <c r="C164" s="15">
        <v>28000</v>
      </c>
      <c r="D164" s="10"/>
      <c r="E164" s="15">
        <v>6</v>
      </c>
      <c r="F164" s="15"/>
      <c r="G164" s="15"/>
      <c r="H164" s="9">
        <f t="shared" si="41"/>
        <v>6</v>
      </c>
      <c r="I164" s="15">
        <v>6</v>
      </c>
      <c r="J164" s="15"/>
      <c r="K164" s="15"/>
      <c r="L164" s="9">
        <f t="shared" si="35"/>
        <v>6</v>
      </c>
      <c r="M164" s="15"/>
      <c r="N164" s="15"/>
      <c r="O164" s="15"/>
      <c r="P164" s="15"/>
      <c r="Q164" s="15"/>
      <c r="R164" s="11">
        <f t="shared" si="40"/>
        <v>0</v>
      </c>
      <c r="S164" s="15"/>
      <c r="T164" s="15"/>
      <c r="U164" s="9">
        <f t="shared" si="42"/>
        <v>0</v>
      </c>
      <c r="V164" s="9">
        <f t="shared" si="43"/>
        <v>0</v>
      </c>
      <c r="W164" s="15"/>
      <c r="X164" s="16">
        <f t="shared" si="44"/>
        <v>0</v>
      </c>
      <c r="Y164" s="18"/>
      <c r="Z164" s="17"/>
    </row>
    <row r="165" spans="1:26" ht="18" customHeight="1" x14ac:dyDescent="0.2">
      <c r="A165" s="13">
        <v>5510072</v>
      </c>
      <c r="B165" s="14" t="s">
        <v>189</v>
      </c>
      <c r="C165" s="15">
        <v>29000</v>
      </c>
      <c r="D165" s="10"/>
      <c r="E165" s="15"/>
      <c r="F165" s="15"/>
      <c r="G165" s="15"/>
      <c r="H165" s="9">
        <f t="shared" si="41"/>
        <v>0</v>
      </c>
      <c r="I165" s="15"/>
      <c r="J165" s="15"/>
      <c r="K165" s="15"/>
      <c r="L165" s="9">
        <f t="shared" si="35"/>
        <v>0</v>
      </c>
      <c r="M165" s="15"/>
      <c r="N165" s="15"/>
      <c r="O165" s="15"/>
      <c r="P165" s="15"/>
      <c r="Q165" s="15"/>
      <c r="R165" s="11">
        <f t="shared" si="40"/>
        <v>0</v>
      </c>
      <c r="S165" s="15"/>
      <c r="T165" s="15"/>
      <c r="U165" s="9">
        <f t="shared" si="42"/>
        <v>0</v>
      </c>
      <c r="V165" s="9">
        <f t="shared" si="43"/>
        <v>0</v>
      </c>
      <c r="W165" s="15"/>
      <c r="X165" s="16">
        <f t="shared" si="44"/>
        <v>0</v>
      </c>
      <c r="Y165" s="18"/>
      <c r="Z165" s="17"/>
    </row>
    <row r="166" spans="1:26" ht="18" customHeight="1" x14ac:dyDescent="0.2">
      <c r="A166" s="13">
        <v>5510074</v>
      </c>
      <c r="B166" s="14" t="s">
        <v>190</v>
      </c>
      <c r="C166" s="15">
        <v>30000</v>
      </c>
      <c r="D166" s="10"/>
      <c r="E166" s="15">
        <v>1</v>
      </c>
      <c r="F166" s="15"/>
      <c r="G166" s="15"/>
      <c r="H166" s="9">
        <f t="shared" si="41"/>
        <v>1</v>
      </c>
      <c r="I166" s="15">
        <v>1</v>
      </c>
      <c r="J166" s="15"/>
      <c r="K166" s="15"/>
      <c r="L166" s="9">
        <f t="shared" si="35"/>
        <v>1</v>
      </c>
      <c r="M166" s="15"/>
      <c r="N166" s="15"/>
      <c r="O166" s="15"/>
      <c r="P166" s="15"/>
      <c r="Q166" s="15"/>
      <c r="R166" s="11">
        <f t="shared" si="40"/>
        <v>0</v>
      </c>
      <c r="S166" s="15"/>
      <c r="T166" s="15"/>
      <c r="U166" s="9">
        <f t="shared" si="42"/>
        <v>0</v>
      </c>
      <c r="V166" s="9">
        <f t="shared" si="43"/>
        <v>0</v>
      </c>
      <c r="W166" s="15"/>
      <c r="X166" s="16">
        <f t="shared" si="44"/>
        <v>0</v>
      </c>
      <c r="Y166" s="18"/>
      <c r="Z166" s="17"/>
    </row>
    <row r="167" spans="1:26" ht="18" customHeight="1" x14ac:dyDescent="0.2">
      <c r="A167" s="13">
        <v>5520002</v>
      </c>
      <c r="B167" s="14" t="s">
        <v>191</v>
      </c>
      <c r="C167" s="15">
        <v>34000</v>
      </c>
      <c r="D167" s="10"/>
      <c r="E167" s="15"/>
      <c r="F167" s="15"/>
      <c r="G167" s="15"/>
      <c r="H167" s="9">
        <f>SUM(E167:G167)</f>
        <v>0</v>
      </c>
      <c r="I167" s="15"/>
      <c r="J167" s="15"/>
      <c r="K167" s="15"/>
      <c r="L167" s="9">
        <f t="shared" si="35"/>
        <v>0</v>
      </c>
      <c r="M167" s="15"/>
      <c r="N167" s="15"/>
      <c r="O167" s="15"/>
      <c r="P167" s="15"/>
      <c r="Q167" s="15"/>
      <c r="R167" s="11">
        <f>SUM(M167:Q167)</f>
        <v>0</v>
      </c>
      <c r="S167" s="15"/>
      <c r="T167" s="15"/>
      <c r="U167" s="9">
        <f>S167+T167</f>
        <v>0</v>
      </c>
      <c r="V167" s="9">
        <f t="shared" si="43"/>
        <v>0</v>
      </c>
      <c r="W167" s="15"/>
      <c r="X167" s="16">
        <f>W167-V167</f>
        <v>0</v>
      </c>
      <c r="Y167" s="18"/>
      <c r="Z167" s="17"/>
    </row>
    <row r="168" spans="1:26" ht="18" customHeight="1" x14ac:dyDescent="0.2">
      <c r="A168" s="13">
        <v>5520003</v>
      </c>
      <c r="B168" s="14" t="s">
        <v>192</v>
      </c>
      <c r="C168" s="15">
        <v>34000</v>
      </c>
      <c r="D168" s="10"/>
      <c r="E168" s="15">
        <v>1</v>
      </c>
      <c r="F168" s="15"/>
      <c r="G168" s="15"/>
      <c r="H168" s="9">
        <f>SUM(E168:G168)</f>
        <v>1</v>
      </c>
      <c r="I168" s="15">
        <v>1</v>
      </c>
      <c r="J168" s="15"/>
      <c r="K168" s="15"/>
      <c r="L168" s="9">
        <f t="shared" si="35"/>
        <v>1</v>
      </c>
      <c r="M168" s="15"/>
      <c r="N168" s="15"/>
      <c r="O168" s="15"/>
      <c r="P168" s="15"/>
      <c r="Q168" s="15"/>
      <c r="R168" s="11">
        <f>SUM(M168:Q168)</f>
        <v>0</v>
      </c>
      <c r="S168" s="15"/>
      <c r="T168" s="15"/>
      <c r="U168" s="9">
        <f>S168+T168</f>
        <v>0</v>
      </c>
      <c r="V168" s="9">
        <f t="shared" si="43"/>
        <v>0</v>
      </c>
      <c r="W168" s="15"/>
      <c r="X168" s="16">
        <f>W168-V168</f>
        <v>0</v>
      </c>
      <c r="Y168" s="18"/>
      <c r="Z168" s="17"/>
    </row>
    <row r="169" spans="1:26" ht="18" customHeight="1" x14ac:dyDescent="0.2">
      <c r="A169" s="13">
        <v>5520005</v>
      </c>
      <c r="B169" s="14" t="s">
        <v>193</v>
      </c>
      <c r="C169" s="15">
        <v>19000</v>
      </c>
      <c r="D169" s="10"/>
      <c r="E169" s="15">
        <v>5</v>
      </c>
      <c r="F169" s="15"/>
      <c r="G169" s="15"/>
      <c r="H169" s="9">
        <f>SUM(E169:G169)</f>
        <v>5</v>
      </c>
      <c r="I169" s="15">
        <v>5</v>
      </c>
      <c r="J169" s="15"/>
      <c r="K169" s="15"/>
      <c r="L169" s="9">
        <f t="shared" si="35"/>
        <v>5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3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5530001</v>
      </c>
      <c r="B170" s="14" t="s">
        <v>194</v>
      </c>
      <c r="C170" s="15">
        <v>46000</v>
      </c>
      <c r="D170" s="10"/>
      <c r="E170" s="15">
        <v>2</v>
      </c>
      <c r="F170" s="15"/>
      <c r="G170" s="15"/>
      <c r="H170" s="9">
        <f>SUM(E170:G170)</f>
        <v>2</v>
      </c>
      <c r="I170" s="15">
        <v>2</v>
      </c>
      <c r="J170" s="15"/>
      <c r="K170" s="15"/>
      <c r="L170" s="9">
        <f t="shared" si="35"/>
        <v>2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3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5530002</v>
      </c>
      <c r="B171" s="14" t="s">
        <v>195</v>
      </c>
      <c r="C171" s="15">
        <v>38000</v>
      </c>
      <c r="D171" s="10"/>
      <c r="E171" s="15">
        <v>1</v>
      </c>
      <c r="F171" s="15"/>
      <c r="G171" s="15"/>
      <c r="H171" s="9">
        <f>SUM(E171:G171)</f>
        <v>1</v>
      </c>
      <c r="I171" s="15">
        <v>1</v>
      </c>
      <c r="J171" s="15"/>
      <c r="K171" s="15"/>
      <c r="L171" s="9">
        <f t="shared" si="35"/>
        <v>1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3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5530003</v>
      </c>
      <c r="B172" s="14" t="s">
        <v>196</v>
      </c>
      <c r="C172" s="15">
        <v>38000</v>
      </c>
      <c r="D172" s="10"/>
      <c r="E172" s="15">
        <v>1</v>
      </c>
      <c r="F172" s="15"/>
      <c r="G172" s="15"/>
      <c r="H172" s="9">
        <f t="shared" si="41"/>
        <v>1</v>
      </c>
      <c r="I172" s="15">
        <v>1</v>
      </c>
      <c r="J172" s="15"/>
      <c r="K172" s="15"/>
      <c r="L172" s="9">
        <f t="shared" si="35"/>
        <v>1</v>
      </c>
      <c r="M172" s="15"/>
      <c r="N172" s="15"/>
      <c r="O172" s="15"/>
      <c r="P172" s="15"/>
      <c r="Q172" s="15"/>
      <c r="R172" s="11">
        <f t="shared" si="40"/>
        <v>0</v>
      </c>
      <c r="S172" s="15"/>
      <c r="T172" s="15"/>
      <c r="U172" s="9">
        <f t="shared" si="42"/>
        <v>0</v>
      </c>
      <c r="V172" s="9">
        <f t="shared" si="43"/>
        <v>0</v>
      </c>
      <c r="W172" s="15"/>
      <c r="X172" s="16">
        <f t="shared" si="44"/>
        <v>0</v>
      </c>
      <c r="Y172" s="18"/>
      <c r="Z172" s="17"/>
    </row>
    <row r="173" spans="1:26" ht="18" customHeight="1" x14ac:dyDescent="0.2">
      <c r="A173" s="13">
        <v>5530004</v>
      </c>
      <c r="B173" s="14" t="s">
        <v>197</v>
      </c>
      <c r="C173" s="15">
        <v>39000</v>
      </c>
      <c r="D173" s="10"/>
      <c r="E173" s="15"/>
      <c r="F173" s="15"/>
      <c r="G173" s="15"/>
      <c r="H173" s="9">
        <f t="shared" si="41"/>
        <v>0</v>
      </c>
      <c r="I173" s="15"/>
      <c r="J173" s="15"/>
      <c r="K173" s="15"/>
      <c r="L173" s="9">
        <f t="shared" si="35"/>
        <v>0</v>
      </c>
      <c r="M173" s="15"/>
      <c r="N173" s="15"/>
      <c r="O173" s="15"/>
      <c r="P173" s="15"/>
      <c r="Q173" s="15"/>
      <c r="R173" s="11">
        <f t="shared" si="40"/>
        <v>0</v>
      </c>
      <c r="S173" s="15"/>
      <c r="T173" s="15"/>
      <c r="U173" s="9">
        <f t="shared" si="42"/>
        <v>0</v>
      </c>
      <c r="V173" s="9">
        <f t="shared" si="43"/>
        <v>0</v>
      </c>
      <c r="W173" s="15"/>
      <c r="X173" s="16">
        <f t="shared" si="44"/>
        <v>0</v>
      </c>
      <c r="Y173" s="18"/>
      <c r="Z173" s="17"/>
    </row>
    <row r="174" spans="1:26" ht="18" customHeight="1" x14ac:dyDescent="0.2">
      <c r="A174" s="13">
        <v>5530005</v>
      </c>
      <c r="B174" s="14" t="s">
        <v>198</v>
      </c>
      <c r="C174" s="15">
        <v>35000</v>
      </c>
      <c r="D174" s="10"/>
      <c r="E174" s="15"/>
      <c r="F174" s="15"/>
      <c r="G174" s="15"/>
      <c r="H174" s="9">
        <f t="shared" si="41"/>
        <v>0</v>
      </c>
      <c r="I174" s="15"/>
      <c r="J174" s="15"/>
      <c r="K174" s="15"/>
      <c r="L174" s="9">
        <f t="shared" si="35"/>
        <v>0</v>
      </c>
      <c r="M174" s="15"/>
      <c r="N174" s="15"/>
      <c r="O174" s="15"/>
      <c r="P174" s="15"/>
      <c r="Q174" s="15"/>
      <c r="R174" s="11">
        <f t="shared" si="40"/>
        <v>0</v>
      </c>
      <c r="S174" s="15"/>
      <c r="T174" s="15"/>
      <c r="U174" s="9">
        <f t="shared" si="42"/>
        <v>0</v>
      </c>
      <c r="V174" s="9">
        <f t="shared" si="43"/>
        <v>0</v>
      </c>
      <c r="W174" s="15"/>
      <c r="X174" s="16">
        <f t="shared" si="44"/>
        <v>0</v>
      </c>
      <c r="Y174" s="18"/>
      <c r="Z174" s="17"/>
    </row>
    <row r="175" spans="1:26" ht="18" customHeight="1" x14ac:dyDescent="0.2">
      <c r="A175" s="13">
        <v>5530008</v>
      </c>
      <c r="B175" s="14" t="s">
        <v>199</v>
      </c>
      <c r="C175" s="15">
        <v>29000</v>
      </c>
      <c r="D175" s="10"/>
      <c r="E175" s="15"/>
      <c r="F175" s="15"/>
      <c r="G175" s="15"/>
      <c r="H175" s="9">
        <f t="shared" si="41"/>
        <v>0</v>
      </c>
      <c r="I175" s="15"/>
      <c r="J175" s="15"/>
      <c r="K175" s="15"/>
      <c r="L175" s="9">
        <f t="shared" si="35"/>
        <v>0</v>
      </c>
      <c r="M175" s="15"/>
      <c r="N175" s="15"/>
      <c r="O175" s="15"/>
      <c r="P175" s="15"/>
      <c r="Q175" s="15"/>
      <c r="R175" s="11">
        <f t="shared" si="40"/>
        <v>0</v>
      </c>
      <c r="S175" s="15"/>
      <c r="T175" s="15"/>
      <c r="U175" s="9">
        <f t="shared" si="42"/>
        <v>0</v>
      </c>
      <c r="V175" s="9">
        <f t="shared" si="43"/>
        <v>0</v>
      </c>
      <c r="W175" s="15"/>
      <c r="X175" s="16">
        <f t="shared" si="44"/>
        <v>0</v>
      </c>
      <c r="Y175" s="18"/>
      <c r="Z175" s="17"/>
    </row>
    <row r="176" spans="1:26" ht="18" customHeight="1" x14ac:dyDescent="0.2">
      <c r="A176" s="13">
        <v>5540001</v>
      </c>
      <c r="B176" s="14" t="s">
        <v>200</v>
      </c>
      <c r="C176" s="15">
        <v>18000</v>
      </c>
      <c r="D176" s="10">
        <v>16</v>
      </c>
      <c r="E176" s="15"/>
      <c r="F176" s="15"/>
      <c r="G176" s="15"/>
      <c r="H176" s="9">
        <f>SUM(E176:G176)</f>
        <v>0</v>
      </c>
      <c r="I176" s="15">
        <v>2</v>
      </c>
      <c r="J176" s="15"/>
      <c r="K176" s="15"/>
      <c r="L176" s="9">
        <f t="shared" si="35"/>
        <v>2</v>
      </c>
      <c r="M176" s="15"/>
      <c r="N176" s="15"/>
      <c r="O176" s="15"/>
      <c r="P176" s="15"/>
      <c r="Q176" s="15"/>
      <c r="R176" s="11">
        <f>SUM(M176:Q176)</f>
        <v>0</v>
      </c>
      <c r="S176" s="15"/>
      <c r="T176" s="15"/>
      <c r="U176" s="9">
        <f>S176+T176</f>
        <v>0</v>
      </c>
      <c r="V176" s="9">
        <f t="shared" si="43"/>
        <v>14</v>
      </c>
      <c r="W176" s="15">
        <v>14</v>
      </c>
      <c r="X176" s="16">
        <f>W176-V176</f>
        <v>0</v>
      </c>
      <c r="Y176" s="18"/>
      <c r="Z176" s="17"/>
    </row>
    <row r="177" spans="1:26" ht="18" customHeight="1" x14ac:dyDescent="0.2">
      <c r="A177" s="13">
        <v>5540003</v>
      </c>
      <c r="B177" s="14" t="s">
        <v>201</v>
      </c>
      <c r="C177" s="15">
        <v>18000</v>
      </c>
      <c r="D177" s="10">
        <v>109</v>
      </c>
      <c r="E177" s="15"/>
      <c r="F177" s="15"/>
      <c r="G177" s="15"/>
      <c r="H177" s="9">
        <f t="shared" si="41"/>
        <v>0</v>
      </c>
      <c r="I177" s="15"/>
      <c r="J177" s="15"/>
      <c r="K177" s="15"/>
      <c r="L177" s="9">
        <f t="shared" si="35"/>
        <v>0</v>
      </c>
      <c r="M177" s="15"/>
      <c r="N177" s="15"/>
      <c r="O177" s="15"/>
      <c r="P177" s="15"/>
      <c r="Q177" s="15"/>
      <c r="R177" s="11">
        <f t="shared" si="40"/>
        <v>0</v>
      </c>
      <c r="S177" s="15"/>
      <c r="T177" s="15"/>
      <c r="U177" s="9">
        <f t="shared" si="42"/>
        <v>0</v>
      </c>
      <c r="V177" s="9">
        <f t="shared" si="43"/>
        <v>109</v>
      </c>
      <c r="W177" s="15">
        <v>109</v>
      </c>
      <c r="X177" s="16">
        <f t="shared" si="44"/>
        <v>0</v>
      </c>
      <c r="Y177" s="18"/>
      <c r="Z177" s="17"/>
    </row>
    <row r="178" spans="1:26" ht="18" customHeight="1" x14ac:dyDescent="0.2">
      <c r="A178" s="13">
        <v>5540008</v>
      </c>
      <c r="B178" s="14" t="s">
        <v>202</v>
      </c>
      <c r="C178" s="15">
        <v>15000</v>
      </c>
      <c r="D178" s="10"/>
      <c r="E178" s="15"/>
      <c r="F178" s="15"/>
      <c r="G178" s="15"/>
      <c r="H178" s="9">
        <f t="shared" si="41"/>
        <v>0</v>
      </c>
      <c r="I178" s="15"/>
      <c r="J178" s="15"/>
      <c r="K178" s="15"/>
      <c r="L178" s="9">
        <f t="shared" si="35"/>
        <v>0</v>
      </c>
      <c r="M178" s="15"/>
      <c r="N178" s="15"/>
      <c r="O178" s="15"/>
      <c r="P178" s="15"/>
      <c r="Q178" s="15"/>
      <c r="R178" s="11">
        <f t="shared" si="40"/>
        <v>0</v>
      </c>
      <c r="S178" s="15"/>
      <c r="T178" s="15"/>
      <c r="U178" s="9">
        <f t="shared" si="42"/>
        <v>0</v>
      </c>
      <c r="V178" s="9">
        <f t="shared" si="43"/>
        <v>0</v>
      </c>
      <c r="W178" s="15"/>
      <c r="X178" s="16">
        <f t="shared" si="44"/>
        <v>0</v>
      </c>
      <c r="Y178" s="18"/>
      <c r="Z178" s="17"/>
    </row>
    <row r="179" spans="1:26" ht="18" customHeight="1" x14ac:dyDescent="0.2">
      <c r="A179" s="13">
        <v>5540017</v>
      </c>
      <c r="B179" s="14" t="s">
        <v>203</v>
      </c>
      <c r="C179" s="15">
        <v>25000</v>
      </c>
      <c r="D179" s="10"/>
      <c r="E179" s="15"/>
      <c r="F179" s="15"/>
      <c r="G179" s="15"/>
      <c r="H179" s="9">
        <f t="shared" si="41"/>
        <v>0</v>
      </c>
      <c r="I179" s="15"/>
      <c r="J179" s="15"/>
      <c r="K179" s="15"/>
      <c r="L179" s="9">
        <f t="shared" si="35"/>
        <v>0</v>
      </c>
      <c r="M179" s="15"/>
      <c r="N179" s="15"/>
      <c r="O179" s="15"/>
      <c r="P179" s="15"/>
      <c r="Q179" s="15"/>
      <c r="R179" s="11">
        <f t="shared" si="40"/>
        <v>0</v>
      </c>
      <c r="S179" s="15"/>
      <c r="T179" s="15"/>
      <c r="U179" s="9">
        <f t="shared" si="42"/>
        <v>0</v>
      </c>
      <c r="V179" s="9">
        <f t="shared" si="43"/>
        <v>0</v>
      </c>
      <c r="W179" s="15"/>
      <c r="X179" s="16">
        <f t="shared" si="44"/>
        <v>0</v>
      </c>
      <c r="Y179" s="18"/>
      <c r="Z179" s="17"/>
    </row>
    <row r="180" spans="1:26" ht="18" customHeight="1" x14ac:dyDescent="0.2">
      <c r="A180" s="13">
        <v>5540018</v>
      </c>
      <c r="B180" s="14" t="s">
        <v>204</v>
      </c>
      <c r="C180" s="15">
        <v>32000</v>
      </c>
      <c r="D180" s="10"/>
      <c r="E180" s="15">
        <v>6</v>
      </c>
      <c r="F180" s="15"/>
      <c r="G180" s="15"/>
      <c r="H180" s="9">
        <f t="shared" si="41"/>
        <v>6</v>
      </c>
      <c r="I180" s="15">
        <v>6</v>
      </c>
      <c r="J180" s="15"/>
      <c r="K180" s="15"/>
      <c r="L180" s="9">
        <f t="shared" si="35"/>
        <v>6</v>
      </c>
      <c r="M180" s="15"/>
      <c r="N180" s="15"/>
      <c r="O180" s="15"/>
      <c r="P180" s="15"/>
      <c r="Q180" s="15"/>
      <c r="R180" s="11">
        <f t="shared" si="40"/>
        <v>0</v>
      </c>
      <c r="S180" s="15"/>
      <c r="T180" s="15"/>
      <c r="U180" s="9">
        <f t="shared" si="42"/>
        <v>0</v>
      </c>
      <c r="V180" s="9">
        <f t="shared" si="43"/>
        <v>0</v>
      </c>
      <c r="W180" s="15"/>
      <c r="X180" s="16">
        <f t="shared" si="44"/>
        <v>0</v>
      </c>
      <c r="Y180" s="18"/>
      <c r="Z180" s="17"/>
    </row>
    <row r="181" spans="1:26" ht="18" customHeight="1" x14ac:dyDescent="0.2">
      <c r="A181" s="13">
        <v>5540019</v>
      </c>
      <c r="B181" s="14" t="s">
        <v>205</v>
      </c>
      <c r="C181" s="15">
        <v>39000</v>
      </c>
      <c r="D181" s="10"/>
      <c r="E181" s="15">
        <v>2</v>
      </c>
      <c r="F181" s="15"/>
      <c r="G181" s="15"/>
      <c r="H181" s="9">
        <f t="shared" si="41"/>
        <v>2</v>
      </c>
      <c r="I181" s="15">
        <v>2</v>
      </c>
      <c r="J181" s="15"/>
      <c r="K181" s="15"/>
      <c r="L181" s="9">
        <f t="shared" si="35"/>
        <v>2</v>
      </c>
      <c r="M181" s="15"/>
      <c r="N181" s="15"/>
      <c r="O181" s="15"/>
      <c r="P181" s="15"/>
      <c r="Q181" s="15"/>
      <c r="R181" s="11">
        <f t="shared" si="40"/>
        <v>0</v>
      </c>
      <c r="S181" s="15"/>
      <c r="T181" s="15"/>
      <c r="U181" s="9">
        <f t="shared" si="42"/>
        <v>0</v>
      </c>
      <c r="V181" s="9">
        <f t="shared" si="43"/>
        <v>0</v>
      </c>
      <c r="W181" s="15"/>
      <c r="X181" s="16">
        <f t="shared" si="44"/>
        <v>0</v>
      </c>
      <c r="Y181" s="18"/>
      <c r="Z181" s="17"/>
    </row>
    <row r="182" spans="1:26" ht="18" customHeight="1" x14ac:dyDescent="0.2">
      <c r="A182" s="13">
        <v>5540020</v>
      </c>
      <c r="B182" s="14" t="s">
        <v>206</v>
      </c>
      <c r="C182" s="15">
        <v>40000</v>
      </c>
      <c r="D182" s="10"/>
      <c r="E182" s="15">
        <v>2</v>
      </c>
      <c r="F182" s="15"/>
      <c r="G182" s="15"/>
      <c r="H182" s="9">
        <f t="shared" si="41"/>
        <v>2</v>
      </c>
      <c r="I182" s="15">
        <v>2</v>
      </c>
      <c r="J182" s="15"/>
      <c r="K182" s="15"/>
      <c r="L182" s="9">
        <f t="shared" si="35"/>
        <v>2</v>
      </c>
      <c r="M182" s="15"/>
      <c r="N182" s="15"/>
      <c r="O182" s="15"/>
      <c r="P182" s="15"/>
      <c r="Q182" s="15"/>
      <c r="R182" s="11">
        <f t="shared" si="40"/>
        <v>0</v>
      </c>
      <c r="S182" s="15"/>
      <c r="T182" s="15"/>
      <c r="U182" s="9">
        <f t="shared" si="42"/>
        <v>0</v>
      </c>
      <c r="V182" s="9">
        <f t="shared" si="43"/>
        <v>0</v>
      </c>
      <c r="W182" s="15"/>
      <c r="X182" s="16">
        <f t="shared" si="44"/>
        <v>0</v>
      </c>
      <c r="Y182" s="18"/>
      <c r="Z182" s="17"/>
    </row>
    <row r="183" spans="1:26" ht="18" customHeight="1" x14ac:dyDescent="0.2">
      <c r="A183" s="13">
        <v>5540021</v>
      </c>
      <c r="B183" s="14" t="s">
        <v>207</v>
      </c>
      <c r="C183" s="15">
        <v>46000</v>
      </c>
      <c r="D183" s="10"/>
      <c r="E183" s="15"/>
      <c r="F183" s="15"/>
      <c r="G183" s="15"/>
      <c r="H183" s="9">
        <f t="shared" si="41"/>
        <v>0</v>
      </c>
      <c r="I183" s="15"/>
      <c r="J183" s="15"/>
      <c r="K183" s="15"/>
      <c r="L183" s="9">
        <f t="shared" si="35"/>
        <v>0</v>
      </c>
      <c r="M183" s="15"/>
      <c r="N183" s="15"/>
      <c r="O183" s="15"/>
      <c r="P183" s="15"/>
      <c r="Q183" s="15"/>
      <c r="R183" s="11">
        <f t="shared" si="40"/>
        <v>0</v>
      </c>
      <c r="S183" s="15"/>
      <c r="T183" s="15"/>
      <c r="U183" s="9">
        <f t="shared" si="42"/>
        <v>0</v>
      </c>
      <c r="V183" s="9">
        <f t="shared" si="43"/>
        <v>0</v>
      </c>
      <c r="W183" s="15"/>
      <c r="X183" s="16">
        <f t="shared" si="44"/>
        <v>0</v>
      </c>
      <c r="Y183" s="18"/>
      <c r="Z183" s="17"/>
    </row>
    <row r="184" spans="1:26" ht="18" customHeight="1" x14ac:dyDescent="0.2">
      <c r="A184" s="13">
        <v>5540029</v>
      </c>
      <c r="B184" s="14" t="s">
        <v>208</v>
      </c>
      <c r="C184" s="15">
        <v>18000</v>
      </c>
      <c r="D184" s="10">
        <v>28</v>
      </c>
      <c r="E184" s="15"/>
      <c r="F184" s="15"/>
      <c r="G184" s="15"/>
      <c r="H184" s="9">
        <f t="shared" si="41"/>
        <v>0</v>
      </c>
      <c r="I184" s="15"/>
      <c r="J184" s="15"/>
      <c r="K184" s="15"/>
      <c r="L184" s="9">
        <f t="shared" si="35"/>
        <v>0</v>
      </c>
      <c r="M184" s="15"/>
      <c r="N184" s="15"/>
      <c r="O184" s="15"/>
      <c r="P184" s="15"/>
      <c r="Q184" s="15"/>
      <c r="R184" s="11">
        <f t="shared" si="40"/>
        <v>0</v>
      </c>
      <c r="S184" s="15"/>
      <c r="T184" s="15"/>
      <c r="U184" s="9">
        <f t="shared" si="42"/>
        <v>0</v>
      </c>
      <c r="V184" s="9">
        <f t="shared" si="43"/>
        <v>28</v>
      </c>
      <c r="W184" s="15">
        <v>28</v>
      </c>
      <c r="X184" s="16">
        <f t="shared" si="44"/>
        <v>0</v>
      </c>
      <c r="Y184" s="18"/>
      <c r="Z184" s="17"/>
    </row>
    <row r="185" spans="1:26" ht="18" customHeight="1" x14ac:dyDescent="0.2">
      <c r="A185" s="13">
        <v>5540030</v>
      </c>
      <c r="B185" s="14" t="s">
        <v>209</v>
      </c>
      <c r="C185" s="15">
        <v>20000</v>
      </c>
      <c r="D185" s="10">
        <v>59</v>
      </c>
      <c r="E185" s="15"/>
      <c r="F185" s="15"/>
      <c r="G185" s="15"/>
      <c r="H185" s="9">
        <f>SUM(E185:G185)</f>
        <v>0</v>
      </c>
      <c r="I185" s="15"/>
      <c r="J185" s="15"/>
      <c r="K185" s="15"/>
      <c r="L185" s="9">
        <f t="shared" si="35"/>
        <v>0</v>
      </c>
      <c r="M185" s="15"/>
      <c r="N185" s="15"/>
      <c r="O185" s="15"/>
      <c r="P185" s="15"/>
      <c r="Q185" s="15"/>
      <c r="R185" s="11">
        <f>SUM(M185:Q185)</f>
        <v>0</v>
      </c>
      <c r="S185" s="15"/>
      <c r="T185" s="15"/>
      <c r="U185" s="9">
        <f>S185+T185</f>
        <v>0</v>
      </c>
      <c r="V185" s="9">
        <f t="shared" si="43"/>
        <v>59</v>
      </c>
      <c r="W185" s="15">
        <v>59</v>
      </c>
      <c r="X185" s="16">
        <f>W185-V185</f>
        <v>0</v>
      </c>
      <c r="Y185" s="18"/>
      <c r="Z185" s="17"/>
    </row>
    <row r="186" spans="1:26" ht="18" customHeight="1" x14ac:dyDescent="0.2">
      <c r="A186" s="13">
        <v>5540031</v>
      </c>
      <c r="B186" s="14" t="s">
        <v>210</v>
      </c>
      <c r="C186" s="15">
        <v>20000</v>
      </c>
      <c r="D186" s="10">
        <v>61</v>
      </c>
      <c r="E186" s="15"/>
      <c r="F186" s="15"/>
      <c r="G186" s="15"/>
      <c r="H186" s="9">
        <f t="shared" si="41"/>
        <v>0</v>
      </c>
      <c r="I186" s="15">
        <v>3</v>
      </c>
      <c r="J186" s="15"/>
      <c r="K186" s="15"/>
      <c r="L186" s="9">
        <f t="shared" si="35"/>
        <v>3</v>
      </c>
      <c r="M186" s="15"/>
      <c r="N186" s="15"/>
      <c r="O186" s="15"/>
      <c r="P186" s="15"/>
      <c r="Q186" s="15"/>
      <c r="R186" s="11">
        <f t="shared" si="40"/>
        <v>0</v>
      </c>
      <c r="S186" s="15"/>
      <c r="T186" s="15"/>
      <c r="U186" s="9">
        <f t="shared" ref="U186:U197" si="45">S186+T186</f>
        <v>0</v>
      </c>
      <c r="V186" s="9">
        <f t="shared" si="43"/>
        <v>58</v>
      </c>
      <c r="W186" s="15">
        <v>58</v>
      </c>
      <c r="X186" s="16">
        <f t="shared" ref="X186:X197" si="46">W186-V186</f>
        <v>0</v>
      </c>
      <c r="Y186" s="18"/>
      <c r="Z186" s="17"/>
    </row>
    <row r="187" spans="1:26" ht="18" customHeight="1" x14ac:dyDescent="0.2">
      <c r="A187" s="13">
        <v>5540032</v>
      </c>
      <c r="B187" s="14" t="s">
        <v>211</v>
      </c>
      <c r="C187" s="15">
        <v>15000</v>
      </c>
      <c r="D187" s="10">
        <v>206</v>
      </c>
      <c r="E187" s="15"/>
      <c r="F187" s="15"/>
      <c r="G187" s="15"/>
      <c r="H187" s="9">
        <f t="shared" si="41"/>
        <v>0</v>
      </c>
      <c r="I187" s="15"/>
      <c r="J187" s="15"/>
      <c r="K187" s="15"/>
      <c r="L187" s="9">
        <f t="shared" si="35"/>
        <v>0</v>
      </c>
      <c r="M187" s="15"/>
      <c r="N187" s="15"/>
      <c r="O187" s="15"/>
      <c r="P187" s="15"/>
      <c r="Q187" s="15"/>
      <c r="R187" s="11">
        <f t="shared" si="40"/>
        <v>0</v>
      </c>
      <c r="S187" s="15"/>
      <c r="T187" s="15"/>
      <c r="U187" s="9">
        <f t="shared" si="45"/>
        <v>0</v>
      </c>
      <c r="V187" s="9">
        <f t="shared" si="43"/>
        <v>206</v>
      </c>
      <c r="W187" s="15">
        <v>206</v>
      </c>
      <c r="X187" s="16">
        <f t="shared" si="46"/>
        <v>0</v>
      </c>
      <c r="Y187" s="18"/>
      <c r="Z187" s="17"/>
    </row>
    <row r="188" spans="1:26" ht="18" customHeight="1" x14ac:dyDescent="0.2">
      <c r="A188" s="13">
        <v>5540033</v>
      </c>
      <c r="B188" s="14" t="s">
        <v>212</v>
      </c>
      <c r="C188" s="15">
        <v>15000</v>
      </c>
      <c r="D188" s="10">
        <v>65</v>
      </c>
      <c r="E188" s="15"/>
      <c r="F188" s="15"/>
      <c r="G188" s="15"/>
      <c r="H188" s="9">
        <f t="shared" si="41"/>
        <v>0</v>
      </c>
      <c r="I188" s="15"/>
      <c r="J188" s="15"/>
      <c r="K188" s="15"/>
      <c r="L188" s="9">
        <f t="shared" si="35"/>
        <v>0</v>
      </c>
      <c r="M188" s="15"/>
      <c r="N188" s="15"/>
      <c r="O188" s="15"/>
      <c r="P188" s="15"/>
      <c r="Q188" s="15"/>
      <c r="R188" s="11">
        <f t="shared" si="40"/>
        <v>0</v>
      </c>
      <c r="S188" s="15"/>
      <c r="T188" s="15"/>
      <c r="U188" s="9">
        <f t="shared" si="45"/>
        <v>0</v>
      </c>
      <c r="V188" s="9">
        <f t="shared" si="43"/>
        <v>65</v>
      </c>
      <c r="W188" s="15">
        <v>65</v>
      </c>
      <c r="X188" s="16">
        <f t="shared" si="46"/>
        <v>0</v>
      </c>
      <c r="Y188" s="18"/>
      <c r="Z188" s="17"/>
    </row>
    <row r="189" spans="1:26" ht="18" customHeight="1" x14ac:dyDescent="0.2">
      <c r="A189" s="13">
        <v>5540035</v>
      </c>
      <c r="B189" s="14" t="s">
        <v>213</v>
      </c>
      <c r="C189" s="15">
        <v>20000</v>
      </c>
      <c r="D189" s="10">
        <v>36</v>
      </c>
      <c r="E189" s="15"/>
      <c r="F189" s="15"/>
      <c r="G189" s="15"/>
      <c r="H189" s="9">
        <f>SUM(E189:G189)</f>
        <v>0</v>
      </c>
      <c r="I189" s="15">
        <v>1</v>
      </c>
      <c r="J189" s="15"/>
      <c r="K189" s="15"/>
      <c r="L189" s="9">
        <f t="shared" si="35"/>
        <v>1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>D189+H189-L189-R189-U189</f>
        <v>35</v>
      </c>
      <c r="W189" s="15">
        <v>35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5540037</v>
      </c>
      <c r="B190" s="14" t="s">
        <v>214</v>
      </c>
      <c r="C190" s="15">
        <v>18000</v>
      </c>
      <c r="D190" s="10">
        <v>172</v>
      </c>
      <c r="E190" s="15"/>
      <c r="F190" s="15"/>
      <c r="G190" s="15"/>
      <c r="H190" s="9">
        <f t="shared" si="41"/>
        <v>0</v>
      </c>
      <c r="I190" s="15">
        <v>8</v>
      </c>
      <c r="J190" s="15"/>
      <c r="K190" s="15"/>
      <c r="L190" s="9">
        <f t="shared" si="35"/>
        <v>8</v>
      </c>
      <c r="M190" s="15"/>
      <c r="N190" s="15"/>
      <c r="O190" s="15"/>
      <c r="P190" s="15"/>
      <c r="Q190" s="15"/>
      <c r="R190" s="11">
        <f t="shared" si="40"/>
        <v>0</v>
      </c>
      <c r="S190" s="15"/>
      <c r="T190" s="15"/>
      <c r="U190" s="9">
        <f t="shared" si="45"/>
        <v>0</v>
      </c>
      <c r="V190" s="9">
        <f t="shared" si="43"/>
        <v>164</v>
      </c>
      <c r="W190" s="15">
        <v>164</v>
      </c>
      <c r="X190" s="16">
        <f t="shared" si="46"/>
        <v>0</v>
      </c>
      <c r="Y190" s="18"/>
      <c r="Z190" s="17"/>
    </row>
    <row r="191" spans="1:26" ht="18" customHeight="1" x14ac:dyDescent="0.2">
      <c r="A191" s="13">
        <v>5541001</v>
      </c>
      <c r="B191" s="14" t="s">
        <v>215</v>
      </c>
      <c r="C191" s="15">
        <v>29000</v>
      </c>
      <c r="D191" s="10"/>
      <c r="E191" s="15">
        <v>4</v>
      </c>
      <c r="F191" s="15"/>
      <c r="G191" s="15"/>
      <c r="H191" s="9">
        <f t="shared" si="41"/>
        <v>4</v>
      </c>
      <c r="I191" s="15">
        <v>4</v>
      </c>
      <c r="J191" s="15"/>
      <c r="K191" s="15"/>
      <c r="L191" s="9">
        <f t="shared" si="35"/>
        <v>4</v>
      </c>
      <c r="M191" s="15"/>
      <c r="N191" s="15"/>
      <c r="O191" s="15"/>
      <c r="P191" s="15"/>
      <c r="Q191" s="15"/>
      <c r="R191" s="11">
        <f t="shared" si="40"/>
        <v>0</v>
      </c>
      <c r="S191" s="15"/>
      <c r="T191" s="15"/>
      <c r="U191" s="9">
        <f t="shared" si="45"/>
        <v>0</v>
      </c>
      <c r="V191" s="9">
        <f t="shared" si="43"/>
        <v>0</v>
      </c>
      <c r="W191" s="15"/>
      <c r="X191" s="16">
        <f t="shared" si="46"/>
        <v>0</v>
      </c>
      <c r="Y191" s="18"/>
      <c r="Z191" s="17"/>
    </row>
    <row r="192" spans="1:26" ht="18" customHeight="1" x14ac:dyDescent="0.2">
      <c r="A192" s="13">
        <v>7111005</v>
      </c>
      <c r="B192" s="14" t="s">
        <v>216</v>
      </c>
      <c r="C192" s="15">
        <v>10000</v>
      </c>
      <c r="D192" s="10"/>
      <c r="E192" s="15"/>
      <c r="F192" s="15"/>
      <c r="G192" s="15"/>
      <c r="H192" s="9">
        <f t="shared" si="41"/>
        <v>0</v>
      </c>
      <c r="I192" s="15"/>
      <c r="J192" s="15"/>
      <c r="K192" s="15"/>
      <c r="L192" s="9">
        <f t="shared" si="35"/>
        <v>0</v>
      </c>
      <c r="M192" s="15"/>
      <c r="N192" s="15"/>
      <c r="O192" s="15"/>
      <c r="P192" s="15"/>
      <c r="Q192" s="15"/>
      <c r="R192" s="11">
        <f t="shared" si="40"/>
        <v>0</v>
      </c>
      <c r="S192" s="15"/>
      <c r="T192" s="15"/>
      <c r="U192" s="9">
        <f t="shared" si="45"/>
        <v>0</v>
      </c>
      <c r="V192" s="9">
        <f t="shared" si="43"/>
        <v>0</v>
      </c>
      <c r="W192" s="15"/>
      <c r="X192" s="16">
        <f t="shared" si="46"/>
        <v>0</v>
      </c>
      <c r="Y192" s="18"/>
      <c r="Z192" s="17"/>
    </row>
    <row r="193" spans="1:28" ht="18" customHeight="1" x14ac:dyDescent="0.2">
      <c r="A193" s="13">
        <v>7116001</v>
      </c>
      <c r="B193" s="14" t="s">
        <v>217</v>
      </c>
      <c r="C193" s="15">
        <v>99000</v>
      </c>
      <c r="D193" s="10"/>
      <c r="E193" s="15"/>
      <c r="F193" s="15"/>
      <c r="G193" s="15"/>
      <c r="H193" s="9">
        <f t="shared" si="41"/>
        <v>0</v>
      </c>
      <c r="I193" s="15"/>
      <c r="J193" s="15"/>
      <c r="K193" s="15"/>
      <c r="L193" s="9">
        <f t="shared" si="35"/>
        <v>0</v>
      </c>
      <c r="M193" s="15"/>
      <c r="N193" s="15"/>
      <c r="O193" s="15"/>
      <c r="P193" s="15"/>
      <c r="Q193" s="15"/>
      <c r="R193" s="11">
        <f t="shared" si="40"/>
        <v>0</v>
      </c>
      <c r="S193" s="15"/>
      <c r="T193" s="15"/>
      <c r="U193" s="9">
        <f t="shared" si="45"/>
        <v>0</v>
      </c>
      <c r="V193" s="9">
        <f t="shared" si="43"/>
        <v>0</v>
      </c>
      <c r="W193" s="15"/>
      <c r="X193" s="16">
        <f t="shared" si="46"/>
        <v>0</v>
      </c>
      <c r="Y193" s="18"/>
      <c r="Z193" s="17"/>
    </row>
    <row r="194" spans="1:28" ht="18" customHeight="1" x14ac:dyDescent="0.2">
      <c r="A194" s="13">
        <v>7116002</v>
      </c>
      <c r="B194" s="14" t="s">
        <v>227</v>
      </c>
      <c r="C194" s="15">
        <v>60000</v>
      </c>
      <c r="D194" s="10"/>
      <c r="E194" s="15"/>
      <c r="F194" s="15"/>
      <c r="G194" s="15"/>
      <c r="H194" s="9">
        <f t="shared" si="41"/>
        <v>0</v>
      </c>
      <c r="I194" s="15"/>
      <c r="J194" s="15"/>
      <c r="K194" s="15"/>
      <c r="L194" s="9">
        <f t="shared" si="35"/>
        <v>0</v>
      </c>
      <c r="M194" s="15"/>
      <c r="N194" s="15"/>
      <c r="O194" s="15"/>
      <c r="P194" s="15"/>
      <c r="Q194" s="15"/>
      <c r="R194" s="11">
        <f t="shared" si="40"/>
        <v>0</v>
      </c>
      <c r="S194" s="15"/>
      <c r="T194" s="15"/>
      <c r="U194" s="9">
        <f t="shared" si="45"/>
        <v>0</v>
      </c>
      <c r="V194" s="9">
        <f t="shared" si="43"/>
        <v>0</v>
      </c>
      <c r="W194" s="15"/>
      <c r="X194" s="16">
        <f t="shared" si="46"/>
        <v>0</v>
      </c>
      <c r="Y194" s="18"/>
      <c r="Z194" s="17"/>
    </row>
    <row r="195" spans="1:28" ht="18" customHeight="1" x14ac:dyDescent="0.2">
      <c r="A195" s="13">
        <v>7116003</v>
      </c>
      <c r="B195" s="14" t="s">
        <v>228</v>
      </c>
      <c r="C195" s="15">
        <v>60000</v>
      </c>
      <c r="D195" s="10"/>
      <c r="E195" s="15"/>
      <c r="F195" s="15"/>
      <c r="G195" s="15"/>
      <c r="H195" s="9">
        <f t="shared" si="41"/>
        <v>0</v>
      </c>
      <c r="I195" s="15"/>
      <c r="J195" s="15"/>
      <c r="K195" s="15"/>
      <c r="L195" s="9">
        <f t="shared" si="35"/>
        <v>0</v>
      </c>
      <c r="M195" s="15"/>
      <c r="N195" s="15"/>
      <c r="O195" s="15"/>
      <c r="P195" s="15"/>
      <c r="Q195" s="15"/>
      <c r="R195" s="11">
        <f t="shared" si="40"/>
        <v>0</v>
      </c>
      <c r="S195" s="15"/>
      <c r="T195" s="15"/>
      <c r="U195" s="9">
        <f t="shared" si="45"/>
        <v>0</v>
      </c>
      <c r="V195" s="9">
        <f t="shared" si="43"/>
        <v>0</v>
      </c>
      <c r="W195" s="15"/>
      <c r="X195" s="16">
        <f t="shared" si="46"/>
        <v>0</v>
      </c>
      <c r="Y195" s="18"/>
      <c r="Z195" s="17"/>
    </row>
    <row r="196" spans="1:28" ht="18" customHeight="1" x14ac:dyDescent="0.2">
      <c r="A196" s="13">
        <v>9500002</v>
      </c>
      <c r="B196" s="14" t="s">
        <v>218</v>
      </c>
      <c r="C196" s="15">
        <v>4000</v>
      </c>
      <c r="D196" s="10"/>
      <c r="E196" s="15"/>
      <c r="F196" s="15"/>
      <c r="G196" s="15"/>
      <c r="H196" s="9">
        <f t="shared" si="41"/>
        <v>0</v>
      </c>
      <c r="I196" s="15"/>
      <c r="J196" s="15"/>
      <c r="K196" s="15"/>
      <c r="L196" s="9">
        <f t="shared" si="35"/>
        <v>0</v>
      </c>
      <c r="M196" s="15"/>
      <c r="N196" s="15"/>
      <c r="O196" s="15"/>
      <c r="P196" s="15"/>
      <c r="Q196" s="15"/>
      <c r="R196" s="11">
        <f t="shared" si="40"/>
        <v>0</v>
      </c>
      <c r="S196" s="15"/>
      <c r="T196" s="15"/>
      <c r="U196" s="9">
        <f t="shared" si="45"/>
        <v>0</v>
      </c>
      <c r="V196" s="9">
        <f t="shared" si="43"/>
        <v>0</v>
      </c>
      <c r="W196" s="15"/>
      <c r="X196" s="16">
        <f t="shared" si="46"/>
        <v>0</v>
      </c>
      <c r="Y196" s="18"/>
      <c r="Z196" s="17"/>
    </row>
    <row r="197" spans="1:28" ht="18" customHeight="1" x14ac:dyDescent="0.2">
      <c r="A197" s="13">
        <v>9500003</v>
      </c>
      <c r="B197" s="14" t="s">
        <v>219</v>
      </c>
      <c r="C197" s="15">
        <v>5000</v>
      </c>
      <c r="D197" s="10"/>
      <c r="E197" s="15">
        <v>1</v>
      </c>
      <c r="F197" s="15"/>
      <c r="G197" s="15"/>
      <c r="H197" s="9">
        <f t="shared" si="41"/>
        <v>1</v>
      </c>
      <c r="I197" s="15">
        <v>1</v>
      </c>
      <c r="J197" s="15"/>
      <c r="K197" s="15"/>
      <c r="L197" s="9">
        <f t="shared" si="35"/>
        <v>1</v>
      </c>
      <c r="M197" s="15"/>
      <c r="N197" s="15"/>
      <c r="O197" s="15"/>
      <c r="P197" s="15"/>
      <c r="Q197" s="15"/>
      <c r="R197" s="11">
        <f t="shared" si="40"/>
        <v>0</v>
      </c>
      <c r="S197" s="15"/>
      <c r="T197" s="15"/>
      <c r="U197" s="9">
        <f t="shared" si="45"/>
        <v>0</v>
      </c>
      <c r="V197" s="9">
        <f t="shared" si="43"/>
        <v>0</v>
      </c>
      <c r="W197" s="15"/>
      <c r="X197" s="16">
        <f t="shared" si="46"/>
        <v>0</v>
      </c>
      <c r="Y197" s="18"/>
      <c r="Z197" s="17"/>
    </row>
    <row r="198" spans="1:28" ht="18" customHeight="1" x14ac:dyDescent="0.2">
      <c r="A198" s="7"/>
      <c r="B198" s="28" t="s">
        <v>220</v>
      </c>
      <c r="C198" s="9"/>
      <c r="D198" s="10"/>
      <c r="E198" s="10"/>
      <c r="F198" s="10"/>
      <c r="G198" s="10"/>
      <c r="H198" s="9"/>
      <c r="I198" s="10"/>
      <c r="J198" s="10"/>
      <c r="K198" s="10"/>
      <c r="L198" s="9">
        <f t="shared" si="35"/>
        <v>0</v>
      </c>
      <c r="M198" s="10"/>
      <c r="N198" s="10"/>
      <c r="O198" s="10"/>
      <c r="P198" s="10"/>
      <c r="Q198" s="10"/>
      <c r="R198" s="11">
        <f t="shared" si="40"/>
        <v>0</v>
      </c>
      <c r="S198" s="10"/>
      <c r="T198" s="10"/>
      <c r="U198" s="9"/>
      <c r="V198" s="9"/>
      <c r="W198" s="10"/>
      <c r="X198" s="9"/>
      <c r="Y198" s="18"/>
      <c r="Z198" s="17"/>
    </row>
    <row r="200" spans="1:28" ht="25.5" customHeight="1" x14ac:dyDescent="0.2">
      <c r="D200" s="30">
        <f>SUM(D9:D198)</f>
        <v>981</v>
      </c>
      <c r="E200" s="31"/>
      <c r="F200" s="31"/>
      <c r="G200" s="31"/>
      <c r="H200" s="31"/>
      <c r="I200" s="30">
        <f>SUM(I9:I198)</f>
        <v>432</v>
      </c>
      <c r="J200" s="30">
        <f>SUM(J9:J198)</f>
        <v>0</v>
      </c>
      <c r="K200" s="30"/>
      <c r="L200" s="31"/>
      <c r="M200" s="31"/>
      <c r="N200" s="31"/>
      <c r="O200" s="31"/>
      <c r="P200" s="31"/>
      <c r="Q200" s="30">
        <f>SUM(Q9:Q198)</f>
        <v>0</v>
      </c>
      <c r="R200" s="30">
        <f>SUM(R9:R198)</f>
        <v>6</v>
      </c>
      <c r="S200" s="30">
        <f>SUM(S9:S198)</f>
        <v>46</v>
      </c>
      <c r="T200" s="31"/>
      <c r="U200" s="31"/>
      <c r="V200" s="32"/>
      <c r="W200" s="30">
        <f>SUM(W9:W198)</f>
        <v>1120</v>
      </c>
      <c r="X200" s="30">
        <f>SUM(X9:X198)</f>
        <v>-5</v>
      </c>
    </row>
    <row r="201" spans="1:28" ht="12.75" customHeight="1" x14ac:dyDescent="0.2"/>
    <row r="202" spans="1:28" s="1" customFormat="1" x14ac:dyDescent="0.2">
      <c r="A202" s="29"/>
      <c r="B202" s="29" t="s">
        <v>221</v>
      </c>
      <c r="I202" s="33" t="s">
        <v>222</v>
      </c>
      <c r="S202" s="1" t="s">
        <v>223</v>
      </c>
      <c r="V202" s="2"/>
      <c r="W202" s="2"/>
      <c r="X202" s="2"/>
      <c r="Y202" s="3"/>
      <c r="Z202" s="3"/>
      <c r="AA202" s="3"/>
      <c r="AB202" s="3"/>
    </row>
    <row r="204" spans="1:28" s="1" customFormat="1" x14ac:dyDescent="0.2">
      <c r="A204" s="29" t="s">
        <v>224</v>
      </c>
      <c r="B204" s="3"/>
      <c r="V204" s="2"/>
      <c r="W204" s="2"/>
      <c r="X204" s="2"/>
      <c r="Y204" s="3"/>
      <c r="Z204" s="3"/>
      <c r="AA204" s="3"/>
      <c r="AB204" s="3"/>
    </row>
  </sheetData>
  <mergeCells count="35">
    <mergeCell ref="Y136:Y13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Y74:Y75"/>
    <mergeCell ref="Y115:Y116"/>
    <mergeCell ref="R6:R7"/>
    <mergeCell ref="S6:S7"/>
    <mergeCell ref="J6:J7"/>
    <mergeCell ref="K6:K7"/>
    <mergeCell ref="L6:L7"/>
    <mergeCell ref="M6:M7"/>
    <mergeCell ref="N6:N7"/>
    <mergeCell ref="O6:Q6"/>
    <mergeCell ref="E6:E7"/>
    <mergeCell ref="F6:F7"/>
    <mergeCell ref="G6:G7"/>
    <mergeCell ref="H6:H7"/>
    <mergeCell ref="I6:I7"/>
    <mergeCell ref="Y42:Y43"/>
    <mergeCell ref="Y44:Y46"/>
    <mergeCell ref="Z5:AB6"/>
    <mergeCell ref="S5:U5"/>
    <mergeCell ref="V5:V7"/>
    <mergeCell ref="W5:W7"/>
    <mergeCell ref="X5:X7"/>
    <mergeCell ref="T6:T7"/>
    <mergeCell ref="U6:U7"/>
  </mergeCells>
  <conditionalFormatting sqref="B100:B101">
    <cfRule type="duplicateValues" dxfId="1298" priority="34" stopIfTrue="1"/>
  </conditionalFormatting>
  <conditionalFormatting sqref="B132">
    <cfRule type="duplicateValues" dxfId="1297" priority="33" stopIfTrue="1"/>
  </conditionalFormatting>
  <conditionalFormatting sqref="B118">
    <cfRule type="duplicateValues" dxfId="1296" priority="32" stopIfTrue="1"/>
  </conditionalFormatting>
  <conditionalFormatting sqref="B198">
    <cfRule type="duplicateValues" dxfId="1295" priority="31" stopIfTrue="1"/>
  </conditionalFormatting>
  <conditionalFormatting sqref="B201:B274">
    <cfRule type="duplicateValues" dxfId="1294" priority="30" stopIfTrue="1"/>
  </conditionalFormatting>
  <conditionalFormatting sqref="B200">
    <cfRule type="duplicateValues" dxfId="1293" priority="29" stopIfTrue="1"/>
  </conditionalFormatting>
  <conditionalFormatting sqref="I202">
    <cfRule type="duplicateValues" dxfId="1292" priority="28" stopIfTrue="1"/>
  </conditionalFormatting>
  <conditionalFormatting sqref="I202">
    <cfRule type="duplicateValues" dxfId="1291" priority="25" stopIfTrue="1"/>
    <cfRule type="duplicateValues" dxfId="1290" priority="26" stopIfTrue="1"/>
    <cfRule type="duplicateValues" dxfId="1289" priority="27" stopIfTrue="1"/>
  </conditionalFormatting>
  <conditionalFormatting sqref="B20">
    <cfRule type="duplicateValues" dxfId="1288" priority="19" stopIfTrue="1"/>
  </conditionalFormatting>
  <conditionalFormatting sqref="B20">
    <cfRule type="duplicateValues" dxfId="1287" priority="20" stopIfTrue="1"/>
  </conditionalFormatting>
  <conditionalFormatting sqref="B20">
    <cfRule type="duplicateValues" dxfId="1286" priority="21" stopIfTrue="1"/>
  </conditionalFormatting>
  <conditionalFormatting sqref="B20">
    <cfRule type="duplicateValues" dxfId="1285" priority="22" stopIfTrue="1"/>
    <cfRule type="duplicateValues" dxfId="1284" priority="23" stopIfTrue="1"/>
    <cfRule type="duplicateValues" dxfId="1283" priority="24" stopIfTrue="1"/>
  </conditionalFormatting>
  <conditionalFormatting sqref="A20:A25">
    <cfRule type="duplicateValues" dxfId="1282" priority="18" stopIfTrue="1"/>
  </conditionalFormatting>
  <conditionalFormatting sqref="A26">
    <cfRule type="duplicateValues" dxfId="1281" priority="17" stopIfTrue="1"/>
  </conditionalFormatting>
  <conditionalFormatting sqref="A27">
    <cfRule type="duplicateValues" dxfId="1280" priority="16" stopIfTrue="1"/>
  </conditionalFormatting>
  <conditionalFormatting sqref="A28">
    <cfRule type="duplicateValues" dxfId="1279" priority="15" stopIfTrue="1"/>
  </conditionalFormatting>
  <conditionalFormatting sqref="A29">
    <cfRule type="duplicateValues" dxfId="1278" priority="14" stopIfTrue="1"/>
  </conditionalFormatting>
  <conditionalFormatting sqref="A30">
    <cfRule type="duplicateValues" dxfId="1277" priority="13" stopIfTrue="1"/>
  </conditionalFormatting>
  <conditionalFormatting sqref="B275:B65318 B200 B5 B8:B19 B119:B131 B21:B117 B133:B197">
    <cfRule type="duplicateValues" dxfId="1276" priority="35" stopIfTrue="1"/>
  </conditionalFormatting>
  <conditionalFormatting sqref="B275:B65318 B200 B5 B8:B19 B102:B117 B119:B131 B21:B99 B133:B197">
    <cfRule type="duplicateValues" dxfId="1275" priority="36" stopIfTrue="1"/>
  </conditionalFormatting>
  <conditionalFormatting sqref="A200:A65318 A1:A5 A8:A19 A31:A198">
    <cfRule type="duplicateValues" dxfId="1274" priority="37" stopIfTrue="1"/>
  </conditionalFormatting>
  <conditionalFormatting sqref="B200:B65318 B5 B8:B19 B21:B198">
    <cfRule type="duplicateValues" dxfId="1273" priority="38" stopIfTrue="1"/>
  </conditionalFormatting>
  <conditionalFormatting sqref="B200:B65318 B1:B5 B8:B19 B21:B198">
    <cfRule type="duplicateValues" dxfId="1272" priority="39" stopIfTrue="1"/>
    <cfRule type="duplicateValues" dxfId="1271" priority="40" stopIfTrue="1"/>
    <cfRule type="duplicateValues" dxfId="1270" priority="41" stopIfTrue="1"/>
  </conditionalFormatting>
  <conditionalFormatting sqref="Y17">
    <cfRule type="duplicateValues" dxfId="1269" priority="7" stopIfTrue="1"/>
  </conditionalFormatting>
  <conditionalFormatting sqref="Y17">
    <cfRule type="duplicateValues" dxfId="1268" priority="8" stopIfTrue="1"/>
  </conditionalFormatting>
  <conditionalFormatting sqref="Y17">
    <cfRule type="duplicateValues" dxfId="1267" priority="9" stopIfTrue="1"/>
  </conditionalFormatting>
  <conditionalFormatting sqref="Y17">
    <cfRule type="duplicateValues" dxfId="1266" priority="10" stopIfTrue="1"/>
    <cfRule type="duplicateValues" dxfId="1265" priority="11" stopIfTrue="1"/>
    <cfRule type="duplicateValues" dxfId="1264" priority="12" stopIfTrue="1"/>
  </conditionalFormatting>
  <conditionalFormatting sqref="Y13">
    <cfRule type="duplicateValues" dxfId="1263" priority="1" stopIfTrue="1"/>
  </conditionalFormatting>
  <conditionalFormatting sqref="Y13">
    <cfRule type="duplicateValues" dxfId="1262" priority="2" stopIfTrue="1"/>
  </conditionalFormatting>
  <conditionalFormatting sqref="Y13">
    <cfRule type="duplicateValues" dxfId="1261" priority="3" stopIfTrue="1"/>
  </conditionalFormatting>
  <conditionalFormatting sqref="Y13">
    <cfRule type="duplicateValues" dxfId="1260" priority="4" stopIfTrue="1"/>
    <cfRule type="duplicateValues" dxfId="1259" priority="5" stopIfTrue="1"/>
    <cfRule type="duplicateValues" dxfId="1258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4"/>
  <sheetViews>
    <sheetView zoomScaleNormal="100" workbookViewId="0">
      <pane xSplit="4" ySplit="8" topLeftCell="E132" activePane="bottomRight" state="frozen"/>
      <selection pane="topRight" activeCell="E1" sqref="E1"/>
      <selection pane="bottomLeft" activeCell="A9" sqref="A9"/>
      <selection pane="bottomRight" activeCell="W191" sqref="W191"/>
    </sheetView>
  </sheetViews>
  <sheetFormatPr defaultColWidth="6.85546875" defaultRowHeight="15.75" x14ac:dyDescent="0.2"/>
  <cols>
    <col min="1" max="1" width="9.5703125" style="29" customWidth="1"/>
    <col min="2" max="2" width="24.42578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6.7109375" style="1" hidden="1" customWidth="1"/>
    <col min="7" max="7" width="9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72" t="s">
        <v>0</v>
      </c>
      <c r="B1" s="172"/>
    </row>
    <row r="2" spans="1:28" x14ac:dyDescent="0.2">
      <c r="A2" s="172" t="s">
        <v>1</v>
      </c>
      <c r="B2" s="172"/>
    </row>
    <row r="3" spans="1:28" ht="19.5" x14ac:dyDescent="0.2">
      <c r="A3" s="173" t="s">
        <v>2</v>
      </c>
      <c r="B3" s="173"/>
      <c r="C3" s="173"/>
      <c r="D3" s="173"/>
      <c r="E3" s="173"/>
      <c r="F3" s="173"/>
      <c r="G3" s="173"/>
      <c r="H3" s="173"/>
      <c r="I3" s="173"/>
      <c r="J3" s="173"/>
      <c r="K3" s="173"/>
      <c r="L3" s="173"/>
      <c r="M3" s="173"/>
      <c r="N3" s="173"/>
      <c r="O3" s="173"/>
      <c r="P3" s="173"/>
      <c r="Q3" s="173"/>
      <c r="R3" s="173"/>
      <c r="S3" s="173"/>
      <c r="T3" s="173"/>
      <c r="U3" s="173"/>
      <c r="V3" s="173"/>
      <c r="W3" s="173"/>
      <c r="X3" s="173"/>
    </row>
    <row r="4" spans="1:28" ht="18.75" x14ac:dyDescent="0.2">
      <c r="A4" s="38" t="s">
        <v>3</v>
      </c>
      <c r="B4" s="4">
        <v>42553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74" t="s">
        <v>4</v>
      </c>
      <c r="B5" s="174" t="s">
        <v>5</v>
      </c>
      <c r="C5" s="175" t="s">
        <v>6</v>
      </c>
      <c r="D5" s="176" t="s">
        <v>7</v>
      </c>
      <c r="E5" s="175" t="s">
        <v>8</v>
      </c>
      <c r="F5" s="175"/>
      <c r="G5" s="175"/>
      <c r="H5" s="175"/>
      <c r="I5" s="175" t="s">
        <v>9</v>
      </c>
      <c r="J5" s="175"/>
      <c r="K5" s="175"/>
      <c r="L5" s="175"/>
      <c r="M5" s="175" t="s">
        <v>10</v>
      </c>
      <c r="N5" s="175"/>
      <c r="O5" s="175"/>
      <c r="P5" s="175"/>
      <c r="Q5" s="175"/>
      <c r="R5" s="175"/>
      <c r="S5" s="160" t="s">
        <v>11</v>
      </c>
      <c r="T5" s="161"/>
      <c r="U5" s="162"/>
      <c r="V5" s="163" t="s">
        <v>12</v>
      </c>
      <c r="W5" s="166" t="s">
        <v>13</v>
      </c>
      <c r="X5" s="166" t="s">
        <v>14</v>
      </c>
      <c r="Z5" s="159" t="s">
        <v>15</v>
      </c>
      <c r="AA5" s="159"/>
      <c r="AB5" s="159"/>
    </row>
    <row r="6" spans="1:28" ht="20.25" customHeight="1" x14ac:dyDescent="0.2">
      <c r="A6" s="174"/>
      <c r="B6" s="174"/>
      <c r="C6" s="175"/>
      <c r="D6" s="176"/>
      <c r="E6" s="169" t="s">
        <v>16</v>
      </c>
      <c r="F6" s="169" t="s">
        <v>17</v>
      </c>
      <c r="G6" s="163" t="s">
        <v>18</v>
      </c>
      <c r="H6" s="163" t="s">
        <v>19</v>
      </c>
      <c r="I6" s="163" t="s">
        <v>20</v>
      </c>
      <c r="J6" s="163" t="s">
        <v>21</v>
      </c>
      <c r="K6" s="163" t="s">
        <v>226</v>
      </c>
      <c r="L6" s="163" t="s">
        <v>22</v>
      </c>
      <c r="M6" s="163" t="s">
        <v>18</v>
      </c>
      <c r="N6" s="163" t="s">
        <v>23</v>
      </c>
      <c r="O6" s="171" t="s">
        <v>24</v>
      </c>
      <c r="P6" s="171"/>
      <c r="Q6" s="171"/>
      <c r="R6" s="163" t="s">
        <v>25</v>
      </c>
      <c r="S6" s="163" t="s">
        <v>26</v>
      </c>
      <c r="T6" s="163" t="s">
        <v>27</v>
      </c>
      <c r="U6" s="163" t="s">
        <v>28</v>
      </c>
      <c r="V6" s="164"/>
      <c r="W6" s="167"/>
      <c r="X6" s="167"/>
      <c r="Z6" s="159"/>
      <c r="AA6" s="159"/>
      <c r="AB6" s="159"/>
    </row>
    <row r="7" spans="1:28" ht="58.5" customHeight="1" x14ac:dyDescent="0.2">
      <c r="A7" s="174"/>
      <c r="B7" s="174"/>
      <c r="C7" s="175"/>
      <c r="D7" s="176"/>
      <c r="E7" s="170"/>
      <c r="F7" s="170"/>
      <c r="G7" s="165"/>
      <c r="H7" s="165"/>
      <c r="I7" s="165"/>
      <c r="J7" s="165"/>
      <c r="K7" s="165"/>
      <c r="L7" s="165"/>
      <c r="M7" s="165"/>
      <c r="N7" s="165"/>
      <c r="O7" s="40" t="s">
        <v>29</v>
      </c>
      <c r="P7" s="40" t="s">
        <v>30</v>
      </c>
      <c r="Q7" s="39" t="s">
        <v>31</v>
      </c>
      <c r="R7" s="165"/>
      <c r="S7" s="165"/>
      <c r="T7" s="165"/>
      <c r="U7" s="165"/>
      <c r="V7" s="165"/>
      <c r="W7" s="168"/>
      <c r="X7" s="168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VLOOKUP($A9,'01.07'!$A$9:$W$200,23,0)</f>
        <v>0</v>
      </c>
      <c r="E9" s="15">
        <v>28</v>
      </c>
      <c r="F9" s="15"/>
      <c r="G9" s="15"/>
      <c r="H9" s="9">
        <f>SUM(E9:G9)</f>
        <v>28</v>
      </c>
      <c r="I9" s="15">
        <v>27</v>
      </c>
      <c r="J9" s="15"/>
      <c r="K9" s="15"/>
      <c r="L9" s="9">
        <f>SUM(I9:K9)</f>
        <v>27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0">S9+T9</f>
        <v>0</v>
      </c>
      <c r="V9" s="9">
        <f t="shared" ref="V9:V52" si="1">D9+H9-L9-R9-U9</f>
        <v>1</v>
      </c>
      <c r="W9" s="15"/>
      <c r="X9" s="34">
        <f t="shared" ref="X9:X52" si="2">W9-V9</f>
        <v>-1</v>
      </c>
      <c r="Y9" s="29" t="s">
        <v>43</v>
      </c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VLOOKUP($A10,'01.07'!$A$9:$W$200,23,0)</f>
        <v>0</v>
      </c>
      <c r="E10" s="15">
        <v>10</v>
      </c>
      <c r="F10" s="15"/>
      <c r="G10" s="15"/>
      <c r="H10" s="9">
        <f t="shared" ref="H10:H61" si="3">SUM(E10:G10)</f>
        <v>10</v>
      </c>
      <c r="I10" s="15">
        <v>9</v>
      </c>
      <c r="J10" s="15"/>
      <c r="K10" s="15"/>
      <c r="L10" s="9">
        <f t="shared" ref="L10:L73" si="4">SUM(I10:K10)</f>
        <v>9</v>
      </c>
      <c r="M10" s="15"/>
      <c r="N10" s="15"/>
      <c r="O10" s="15"/>
      <c r="P10" s="15"/>
      <c r="Q10" s="15"/>
      <c r="R10" s="11">
        <f t="shared" ref="R10:R86" si="5">SUM(M10:Q10)</f>
        <v>0</v>
      </c>
      <c r="S10" s="15"/>
      <c r="T10" s="15"/>
      <c r="U10" s="9">
        <f t="shared" si="0"/>
        <v>0</v>
      </c>
      <c r="V10" s="9">
        <f t="shared" si="1"/>
        <v>1</v>
      </c>
      <c r="W10" s="15"/>
      <c r="X10" s="16">
        <f t="shared" si="2"/>
        <v>-1</v>
      </c>
      <c r="Y10" s="178" t="s">
        <v>232</v>
      </c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VLOOKUP($A11,'01.07'!$A$9:$W$200,23,0)</f>
        <v>0</v>
      </c>
      <c r="E11" s="15">
        <v>10</v>
      </c>
      <c r="F11" s="15"/>
      <c r="G11" s="15"/>
      <c r="H11" s="9">
        <f t="shared" si="3"/>
        <v>10</v>
      </c>
      <c r="I11" s="15">
        <v>11</v>
      </c>
      <c r="J11" s="15"/>
      <c r="K11" s="15"/>
      <c r="L11" s="9">
        <f t="shared" si="4"/>
        <v>11</v>
      </c>
      <c r="M11" s="15"/>
      <c r="N11" s="15"/>
      <c r="O11" s="15"/>
      <c r="P11" s="15"/>
      <c r="Q11" s="15"/>
      <c r="R11" s="11">
        <f t="shared" si="5"/>
        <v>0</v>
      </c>
      <c r="S11" s="15"/>
      <c r="T11" s="15"/>
      <c r="U11" s="9">
        <f t="shared" si="0"/>
        <v>0</v>
      </c>
      <c r="V11" s="9">
        <f t="shared" si="1"/>
        <v>-1</v>
      </c>
      <c r="W11" s="15"/>
      <c r="X11" s="16">
        <f t="shared" si="2"/>
        <v>1</v>
      </c>
      <c r="Y11" s="178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VLOOKUP($A12,'01.07'!$A$9:$W$200,23,0)</f>
        <v>0</v>
      </c>
      <c r="E12" s="15">
        <v>28</v>
      </c>
      <c r="F12" s="15"/>
      <c r="G12" s="15"/>
      <c r="H12" s="9">
        <f t="shared" si="3"/>
        <v>28</v>
      </c>
      <c r="I12" s="15">
        <v>28</v>
      </c>
      <c r="J12" s="15"/>
      <c r="K12" s="15"/>
      <c r="L12" s="9">
        <f t="shared" si="4"/>
        <v>28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0"/>
        <v>0</v>
      </c>
      <c r="V12" s="9">
        <f t="shared" si="1"/>
        <v>0</v>
      </c>
      <c r="W12" s="15"/>
      <c r="X12" s="16">
        <f t="shared" si="2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VLOOKUP($A13,'01.07'!$A$9:$W$200,23,0)</f>
        <v>6</v>
      </c>
      <c r="E13" s="15"/>
      <c r="F13" s="15"/>
      <c r="G13" s="15"/>
      <c r="H13" s="9">
        <f t="shared" si="3"/>
        <v>0</v>
      </c>
      <c r="I13" s="15">
        <v>6</v>
      </c>
      <c r="J13" s="15"/>
      <c r="K13" s="15"/>
      <c r="L13" s="9">
        <f t="shared" si="4"/>
        <v>6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0"/>
        <v>0</v>
      </c>
      <c r="V13" s="9">
        <f t="shared" si="1"/>
        <v>0</v>
      </c>
      <c r="W13" s="15"/>
      <c r="X13" s="16">
        <f t="shared" si="2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VLOOKUP($A14,'01.07'!$A$9:$W$200,23,0)</f>
        <v>0</v>
      </c>
      <c r="E14" s="15">
        <v>8</v>
      </c>
      <c r="F14" s="15"/>
      <c r="G14" s="15"/>
      <c r="H14" s="9">
        <f t="shared" si="3"/>
        <v>8</v>
      </c>
      <c r="I14" s="15">
        <v>8</v>
      </c>
      <c r="J14" s="15"/>
      <c r="K14" s="15"/>
      <c r="L14" s="9">
        <f t="shared" si="4"/>
        <v>8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0"/>
        <v>0</v>
      </c>
      <c r="V14" s="9">
        <f t="shared" si="1"/>
        <v>0</v>
      </c>
      <c r="W14" s="15"/>
      <c r="X14" s="16">
        <f t="shared" si="2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VLOOKUP($A15,'01.07'!$A$9:$W$200,23,0)</f>
        <v>0</v>
      </c>
      <c r="E15" s="15">
        <v>10</v>
      </c>
      <c r="F15" s="15"/>
      <c r="G15" s="15"/>
      <c r="H15" s="9">
        <f t="shared" si="3"/>
        <v>10</v>
      </c>
      <c r="I15" s="15">
        <v>9</v>
      </c>
      <c r="J15" s="15"/>
      <c r="K15" s="15"/>
      <c r="L15" s="9">
        <f t="shared" si="4"/>
        <v>9</v>
      </c>
      <c r="M15" s="15"/>
      <c r="N15" s="15"/>
      <c r="O15" s="15"/>
      <c r="P15" s="15"/>
      <c r="Q15" s="15"/>
      <c r="R15" s="11">
        <f t="shared" si="5"/>
        <v>0</v>
      </c>
      <c r="S15" s="15">
        <v>1</v>
      </c>
      <c r="T15" s="15"/>
      <c r="U15" s="9">
        <f t="shared" si="0"/>
        <v>1</v>
      </c>
      <c r="V15" s="9">
        <f t="shared" si="1"/>
        <v>0</v>
      </c>
      <c r="W15" s="15"/>
      <c r="X15" s="16">
        <f t="shared" si="2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VLOOKUP($A16,'01.07'!$A$9:$W$200,23,0)</f>
        <v>0</v>
      </c>
      <c r="E16" s="15">
        <v>10</v>
      </c>
      <c r="F16" s="15"/>
      <c r="G16" s="15"/>
      <c r="H16" s="9">
        <f t="shared" si="3"/>
        <v>10</v>
      </c>
      <c r="I16" s="15">
        <v>10</v>
      </c>
      <c r="J16" s="15"/>
      <c r="K16" s="15"/>
      <c r="L16" s="9">
        <f t="shared" si="4"/>
        <v>10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0"/>
        <v>0</v>
      </c>
      <c r="V16" s="9">
        <f t="shared" si="1"/>
        <v>0</v>
      </c>
      <c r="W16" s="15"/>
      <c r="X16" s="16">
        <f t="shared" si="2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VLOOKUP($A17,'01.07'!$A$9:$W$200,23,0)</f>
        <v>0</v>
      </c>
      <c r="E17" s="15">
        <v>10</v>
      </c>
      <c r="F17" s="15"/>
      <c r="G17" s="15"/>
      <c r="H17" s="9">
        <f>SUM(E17:G17)</f>
        <v>10</v>
      </c>
      <c r="I17" s="15">
        <v>10</v>
      </c>
      <c r="J17" s="15"/>
      <c r="K17" s="15"/>
      <c r="L17" s="9">
        <f t="shared" si="4"/>
        <v>10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0"/>
        <v>0</v>
      </c>
      <c r="V17" s="9">
        <f t="shared" si="1"/>
        <v>0</v>
      </c>
      <c r="W17" s="15"/>
      <c r="X17" s="16">
        <f t="shared" si="2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VLOOKUP($A18,'01.07'!$A$9:$W$200,23,0)</f>
        <v>0</v>
      </c>
      <c r="E18" s="15">
        <v>32</v>
      </c>
      <c r="F18" s="15"/>
      <c r="G18" s="15"/>
      <c r="H18" s="9">
        <f>SUM(E18:G18)</f>
        <v>32</v>
      </c>
      <c r="I18" s="15">
        <v>25</v>
      </c>
      <c r="J18" s="15"/>
      <c r="K18" s="15"/>
      <c r="L18" s="9">
        <f t="shared" si="4"/>
        <v>25</v>
      </c>
      <c r="M18" s="15"/>
      <c r="N18" s="15"/>
      <c r="O18" s="15"/>
      <c r="P18" s="15"/>
      <c r="Q18" s="15"/>
      <c r="R18" s="11">
        <f>SUM(M18:Q18)</f>
        <v>0</v>
      </c>
      <c r="S18" s="15">
        <v>7</v>
      </c>
      <c r="T18" s="15"/>
      <c r="U18" s="9">
        <f>S18+T18</f>
        <v>7</v>
      </c>
      <c r="V18" s="9">
        <f t="shared" si="1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44</v>
      </c>
      <c r="C19" s="15">
        <v>19000</v>
      </c>
      <c r="D19" s="10">
        <f>VLOOKUP($A19,'01.07'!$A$9:$W$200,23,0)</f>
        <v>0</v>
      </c>
      <c r="E19" s="15">
        <v>8</v>
      </c>
      <c r="F19" s="15"/>
      <c r="G19" s="15"/>
      <c r="H19" s="9">
        <f>SUM(E19:G19)</f>
        <v>8</v>
      </c>
      <c r="I19" s="15">
        <v>8</v>
      </c>
      <c r="J19" s="15"/>
      <c r="K19" s="15"/>
      <c r="L19" s="9">
        <f t="shared" si="4"/>
        <v>8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1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45</v>
      </c>
      <c r="C20" s="15">
        <v>19000</v>
      </c>
      <c r="D20" s="10">
        <f>VLOOKUP($A20,'01.07'!$A$9:$W$200,23,0)</f>
        <v>0</v>
      </c>
      <c r="E20" s="15">
        <v>8</v>
      </c>
      <c r="F20" s="15"/>
      <c r="G20" s="15"/>
      <c r="H20" s="9">
        <f t="shared" si="3"/>
        <v>8</v>
      </c>
      <c r="I20" s="15">
        <v>9</v>
      </c>
      <c r="J20" s="15"/>
      <c r="K20" s="15"/>
      <c r="L20" s="9">
        <f t="shared" si="4"/>
        <v>9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0"/>
        <v>0</v>
      </c>
      <c r="V20" s="9">
        <f t="shared" si="1"/>
        <v>-1</v>
      </c>
      <c r="W20" s="15"/>
      <c r="X20" s="16">
        <f t="shared" si="2"/>
        <v>1</v>
      </c>
      <c r="Y20" s="41" t="s">
        <v>235</v>
      </c>
      <c r="Z20" s="17"/>
    </row>
    <row r="21" spans="1:26" ht="18" customHeight="1" x14ac:dyDescent="0.2">
      <c r="A21" s="13">
        <v>1500022</v>
      </c>
      <c r="B21" s="14" t="s">
        <v>46</v>
      </c>
      <c r="C21" s="15">
        <v>19000</v>
      </c>
      <c r="D21" s="10">
        <f>VLOOKUP($A21,'01.07'!$A$9:$W$200,23,0)</f>
        <v>0</v>
      </c>
      <c r="E21" s="15">
        <v>10</v>
      </c>
      <c r="F21" s="15"/>
      <c r="G21" s="15"/>
      <c r="H21" s="9">
        <f t="shared" si="3"/>
        <v>10</v>
      </c>
      <c r="I21" s="15">
        <v>9</v>
      </c>
      <c r="J21" s="15"/>
      <c r="K21" s="15"/>
      <c r="L21" s="9">
        <f t="shared" si="4"/>
        <v>9</v>
      </c>
      <c r="M21" s="15"/>
      <c r="N21" s="15"/>
      <c r="O21" s="15"/>
      <c r="P21" s="15"/>
      <c r="Q21" s="15"/>
      <c r="R21" s="11">
        <f t="shared" si="5"/>
        <v>0</v>
      </c>
      <c r="S21" s="15">
        <v>1</v>
      </c>
      <c r="T21" s="15"/>
      <c r="U21" s="9">
        <f t="shared" si="0"/>
        <v>1</v>
      </c>
      <c r="V21" s="9">
        <f t="shared" si="1"/>
        <v>0</v>
      </c>
      <c r="W21" s="15"/>
      <c r="X21" s="16">
        <f t="shared" si="2"/>
        <v>0</v>
      </c>
      <c r="Y21" s="18"/>
      <c r="Z21" s="17"/>
    </row>
    <row r="22" spans="1:26" ht="18" customHeight="1" x14ac:dyDescent="0.2">
      <c r="A22" s="13">
        <v>1500023</v>
      </c>
      <c r="B22" s="14" t="s">
        <v>47</v>
      </c>
      <c r="C22" s="15">
        <v>16000</v>
      </c>
      <c r="D22" s="10">
        <f>VLOOKUP($A22,'01.07'!$A$9:$W$200,23,0)</f>
        <v>0</v>
      </c>
      <c r="E22" s="15">
        <v>8</v>
      </c>
      <c r="F22" s="15"/>
      <c r="G22" s="15"/>
      <c r="H22" s="9">
        <f t="shared" si="3"/>
        <v>8</v>
      </c>
      <c r="I22" s="15">
        <v>6</v>
      </c>
      <c r="J22" s="15"/>
      <c r="K22" s="15"/>
      <c r="L22" s="9">
        <f t="shared" si="4"/>
        <v>6</v>
      </c>
      <c r="M22" s="15"/>
      <c r="N22" s="15"/>
      <c r="O22" s="15"/>
      <c r="P22" s="15"/>
      <c r="Q22" s="15"/>
      <c r="R22" s="11">
        <f t="shared" si="5"/>
        <v>0</v>
      </c>
      <c r="S22" s="15">
        <v>2</v>
      </c>
      <c r="T22" s="15"/>
      <c r="U22" s="9">
        <f t="shared" si="0"/>
        <v>2</v>
      </c>
      <c r="V22" s="9">
        <f t="shared" si="1"/>
        <v>0</v>
      </c>
      <c r="W22" s="15"/>
      <c r="X22" s="16">
        <f t="shared" si="2"/>
        <v>0</v>
      </c>
      <c r="Y22" s="18"/>
      <c r="Z22" s="17"/>
    </row>
    <row r="23" spans="1:26" ht="18" customHeight="1" x14ac:dyDescent="0.2">
      <c r="A23" s="13">
        <v>1500024</v>
      </c>
      <c r="B23" s="14" t="s">
        <v>48</v>
      </c>
      <c r="C23" s="15">
        <v>21000</v>
      </c>
      <c r="D23" s="10">
        <f>VLOOKUP($A23,'01.07'!$A$9:$W$200,23,0)</f>
        <v>0</v>
      </c>
      <c r="E23" s="15"/>
      <c r="F23" s="15"/>
      <c r="G23" s="15"/>
      <c r="H23" s="9">
        <f t="shared" si="3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0"/>
        <v>0</v>
      </c>
      <c r="V23" s="9">
        <f t="shared" si="1"/>
        <v>0</v>
      </c>
      <c r="W23" s="15"/>
      <c r="X23" s="16">
        <f t="shared" si="2"/>
        <v>0</v>
      </c>
      <c r="Y23" s="18"/>
      <c r="Z23" s="17"/>
    </row>
    <row r="24" spans="1:26" ht="18" customHeight="1" x14ac:dyDescent="0.2">
      <c r="A24" s="13">
        <v>1500026</v>
      </c>
      <c r="B24" s="14" t="s">
        <v>49</v>
      </c>
      <c r="C24" s="15">
        <v>21000</v>
      </c>
      <c r="D24" s="10">
        <f>VLOOKUP($A24,'01.07'!$A$9:$W$200,23,0)</f>
        <v>0</v>
      </c>
      <c r="E24" s="15">
        <v>10</v>
      </c>
      <c r="F24" s="15"/>
      <c r="G24" s="15"/>
      <c r="H24" s="9">
        <f t="shared" si="3"/>
        <v>10</v>
      </c>
      <c r="I24" s="15">
        <v>8</v>
      </c>
      <c r="J24" s="15"/>
      <c r="K24" s="15"/>
      <c r="L24" s="9">
        <f t="shared" si="4"/>
        <v>8</v>
      </c>
      <c r="M24" s="15"/>
      <c r="N24" s="15"/>
      <c r="O24" s="15"/>
      <c r="P24" s="15"/>
      <c r="Q24" s="15"/>
      <c r="R24" s="11">
        <f t="shared" si="5"/>
        <v>0</v>
      </c>
      <c r="S24" s="15">
        <v>2</v>
      </c>
      <c r="T24" s="15"/>
      <c r="U24" s="9">
        <f t="shared" si="0"/>
        <v>2</v>
      </c>
      <c r="V24" s="9">
        <f t="shared" si="1"/>
        <v>0</v>
      </c>
      <c r="W24" s="15"/>
      <c r="X24" s="16">
        <f t="shared" si="2"/>
        <v>0</v>
      </c>
      <c r="Y24" s="18"/>
      <c r="Z24" s="17"/>
    </row>
    <row r="25" spans="1:26" ht="18" customHeight="1" x14ac:dyDescent="0.2">
      <c r="A25" s="13">
        <v>1500028</v>
      </c>
      <c r="B25" s="14" t="s">
        <v>50</v>
      </c>
      <c r="C25" s="15">
        <v>20000</v>
      </c>
      <c r="D25" s="10">
        <f>VLOOKUP($A25,'01.07'!$A$9:$W$200,23,0)</f>
        <v>0</v>
      </c>
      <c r="E25" s="15">
        <v>10</v>
      </c>
      <c r="F25" s="15"/>
      <c r="G25" s="15"/>
      <c r="H25" s="9">
        <f t="shared" si="3"/>
        <v>10</v>
      </c>
      <c r="I25" s="15">
        <v>10</v>
      </c>
      <c r="J25" s="15"/>
      <c r="K25" s="15"/>
      <c r="L25" s="9">
        <f t="shared" si="4"/>
        <v>10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0"/>
        <v>0</v>
      </c>
      <c r="V25" s="9">
        <f t="shared" si="1"/>
        <v>0</v>
      </c>
      <c r="W25" s="15"/>
      <c r="X25" s="16">
        <f t="shared" si="2"/>
        <v>0</v>
      </c>
      <c r="Y25" s="18"/>
      <c r="Z25" s="17"/>
    </row>
    <row r="26" spans="1:26" ht="18" customHeight="1" x14ac:dyDescent="0.2">
      <c r="A26" s="13">
        <v>1500029</v>
      </c>
      <c r="B26" s="14" t="s">
        <v>51</v>
      </c>
      <c r="C26" s="15">
        <v>18000</v>
      </c>
      <c r="D26" s="10">
        <f>VLOOKUP($A26,'01.07'!$A$9:$W$200,23,0)</f>
        <v>0</v>
      </c>
      <c r="E26" s="15">
        <v>6</v>
      </c>
      <c r="F26" s="15"/>
      <c r="G26" s="15"/>
      <c r="H26" s="9">
        <f>SUM(E26:G26)</f>
        <v>6</v>
      </c>
      <c r="I26" s="15">
        <v>6</v>
      </c>
      <c r="J26" s="15"/>
      <c r="K26" s="15"/>
      <c r="L26" s="9">
        <f t="shared" si="4"/>
        <v>6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1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52</v>
      </c>
      <c r="C27" s="15">
        <v>32000</v>
      </c>
      <c r="D27" s="10">
        <f>VLOOKUP($A27,'01.07'!$A$9:$W$200,23,0)</f>
        <v>3</v>
      </c>
      <c r="E27" s="15"/>
      <c r="F27" s="15"/>
      <c r="G27" s="15"/>
      <c r="H27" s="9">
        <f>SUM(E27:G27)</f>
        <v>0</v>
      </c>
      <c r="I27" s="15">
        <v>3</v>
      </c>
      <c r="J27" s="15"/>
      <c r="K27" s="15"/>
      <c r="L27" s="9">
        <f t="shared" si="4"/>
        <v>3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1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53</v>
      </c>
      <c r="C28" s="15">
        <v>22000</v>
      </c>
      <c r="D28" s="10">
        <f>VLOOKUP($A28,'01.07'!$A$9:$W$200,23,0)</f>
        <v>0</v>
      </c>
      <c r="E28" s="15">
        <v>10</v>
      </c>
      <c r="F28" s="15"/>
      <c r="G28" s="15"/>
      <c r="H28" s="9">
        <f>SUM(E28:G28)</f>
        <v>10</v>
      </c>
      <c r="I28" s="15">
        <v>10</v>
      </c>
      <c r="J28" s="15"/>
      <c r="K28" s="15"/>
      <c r="L28" s="9">
        <f t="shared" si="4"/>
        <v>10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1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54</v>
      </c>
      <c r="C29" s="15">
        <v>21000</v>
      </c>
      <c r="D29" s="10">
        <f>VLOOKUP($A29,'01.07'!$A$9:$W$200,23,0)</f>
        <v>0</v>
      </c>
      <c r="E29" s="15">
        <v>10</v>
      </c>
      <c r="F29" s="15"/>
      <c r="G29" s="15"/>
      <c r="H29" s="9">
        <f t="shared" si="3"/>
        <v>10</v>
      </c>
      <c r="I29" s="15">
        <v>10</v>
      </c>
      <c r="J29" s="15"/>
      <c r="K29" s="15"/>
      <c r="L29" s="9">
        <f t="shared" si="4"/>
        <v>10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0"/>
        <v>0</v>
      </c>
      <c r="V29" s="9">
        <f t="shared" si="1"/>
        <v>0</v>
      </c>
      <c r="W29" s="15"/>
      <c r="X29" s="16">
        <f t="shared" si="2"/>
        <v>0</v>
      </c>
      <c r="Y29" s="18"/>
      <c r="Z29" s="17"/>
    </row>
    <row r="30" spans="1:26" ht="18" customHeight="1" x14ac:dyDescent="0.2">
      <c r="A30" s="13">
        <v>1500089</v>
      </c>
      <c r="B30" s="14" t="s">
        <v>55</v>
      </c>
      <c r="C30" s="15">
        <v>20000</v>
      </c>
      <c r="D30" s="10">
        <f>VLOOKUP($A30,'01.07'!$A$9:$W$200,23,0)</f>
        <v>0</v>
      </c>
      <c r="E30" s="15">
        <v>10</v>
      </c>
      <c r="F30" s="15"/>
      <c r="G30" s="15"/>
      <c r="H30" s="9">
        <f>SUM(E30:G30)</f>
        <v>10</v>
      </c>
      <c r="I30" s="15">
        <v>10</v>
      </c>
      <c r="J30" s="15"/>
      <c r="K30" s="15"/>
      <c r="L30" s="9">
        <f t="shared" si="4"/>
        <v>10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1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56</v>
      </c>
      <c r="C31" s="15">
        <v>24000</v>
      </c>
      <c r="D31" s="10">
        <f>VLOOKUP($A31,'01.07'!$A$9:$W$200,23,0)</f>
        <v>0</v>
      </c>
      <c r="E31" s="15">
        <v>10</v>
      </c>
      <c r="F31" s="15"/>
      <c r="G31" s="15"/>
      <c r="H31" s="9">
        <f t="shared" si="3"/>
        <v>10</v>
      </c>
      <c r="I31" s="15">
        <v>10</v>
      </c>
      <c r="J31" s="15"/>
      <c r="K31" s="15"/>
      <c r="L31" s="9">
        <f t="shared" si="4"/>
        <v>10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0"/>
        <v>0</v>
      </c>
      <c r="V31" s="9">
        <f t="shared" si="1"/>
        <v>0</v>
      </c>
      <c r="W31" s="15"/>
      <c r="X31" s="16">
        <f t="shared" si="2"/>
        <v>0</v>
      </c>
      <c r="Y31" s="18"/>
      <c r="Z31" s="17"/>
    </row>
    <row r="32" spans="1:26" ht="18" customHeight="1" x14ac:dyDescent="0.2">
      <c r="A32" s="13">
        <v>1500228</v>
      </c>
      <c r="B32" s="14" t="s">
        <v>57</v>
      </c>
      <c r="C32" s="15">
        <v>18000</v>
      </c>
      <c r="D32" s="10">
        <f>VLOOKUP($A32,'01.07'!$A$9:$W$200,23,0)</f>
        <v>0</v>
      </c>
      <c r="E32" s="15">
        <v>10</v>
      </c>
      <c r="F32" s="15"/>
      <c r="G32" s="15"/>
      <c r="H32" s="9">
        <f>SUM(E32:G32)</f>
        <v>10</v>
      </c>
      <c r="I32" s="15">
        <v>10</v>
      </c>
      <c r="J32" s="15"/>
      <c r="K32" s="15"/>
      <c r="L32" s="9">
        <f t="shared" si="4"/>
        <v>10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1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58</v>
      </c>
      <c r="C33" s="15">
        <v>22000</v>
      </c>
      <c r="D33" s="10">
        <f>VLOOKUP($A33,'01.07'!$A$9:$W$200,23,0)</f>
        <v>0</v>
      </c>
      <c r="E33" s="15">
        <v>10</v>
      </c>
      <c r="F33" s="15"/>
      <c r="G33" s="15"/>
      <c r="H33" s="9">
        <f t="shared" si="3"/>
        <v>10</v>
      </c>
      <c r="I33" s="15">
        <v>12</v>
      </c>
      <c r="J33" s="15"/>
      <c r="K33" s="15"/>
      <c r="L33" s="9">
        <f t="shared" si="4"/>
        <v>12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0"/>
        <v>0</v>
      </c>
      <c r="V33" s="9">
        <f t="shared" si="1"/>
        <v>-2</v>
      </c>
      <c r="W33" s="15"/>
      <c r="X33" s="16">
        <f t="shared" si="2"/>
        <v>2</v>
      </c>
      <c r="Y33" s="41" t="s">
        <v>235</v>
      </c>
      <c r="Z33" s="17"/>
    </row>
    <row r="34" spans="1:26" ht="18" customHeight="1" x14ac:dyDescent="0.2">
      <c r="A34" s="13">
        <v>1500301</v>
      </c>
      <c r="B34" s="14" t="s">
        <v>59</v>
      </c>
      <c r="C34" s="15">
        <v>20000</v>
      </c>
      <c r="D34" s="10">
        <f>VLOOKUP($A34,'01.07'!$A$9:$W$200,23,0)</f>
        <v>0</v>
      </c>
      <c r="E34" s="15">
        <v>10</v>
      </c>
      <c r="F34" s="15"/>
      <c r="G34" s="15"/>
      <c r="H34" s="9">
        <f t="shared" si="3"/>
        <v>10</v>
      </c>
      <c r="I34" s="15">
        <v>6</v>
      </c>
      <c r="J34" s="15"/>
      <c r="K34" s="15"/>
      <c r="L34" s="9">
        <f t="shared" si="4"/>
        <v>6</v>
      </c>
      <c r="M34" s="15"/>
      <c r="N34" s="15"/>
      <c r="O34" s="15"/>
      <c r="P34" s="15"/>
      <c r="Q34" s="15"/>
      <c r="R34" s="11">
        <f t="shared" si="5"/>
        <v>0</v>
      </c>
      <c r="S34" s="15">
        <v>4</v>
      </c>
      <c r="T34" s="15"/>
      <c r="U34" s="9">
        <f t="shared" si="0"/>
        <v>4</v>
      </c>
      <c r="V34" s="9">
        <f t="shared" si="1"/>
        <v>0</v>
      </c>
      <c r="W34" s="15"/>
      <c r="X34" s="16">
        <f t="shared" si="2"/>
        <v>0</v>
      </c>
      <c r="Y34" s="18"/>
      <c r="Z34" s="17"/>
    </row>
    <row r="35" spans="1:26" ht="18" customHeight="1" x14ac:dyDescent="0.2">
      <c r="A35" s="13">
        <v>1500303</v>
      </c>
      <c r="B35" s="14" t="s">
        <v>60</v>
      </c>
      <c r="C35" s="15">
        <v>18000</v>
      </c>
      <c r="D35" s="10">
        <f>VLOOKUP($A35,'01.07'!$A$9:$W$200,23,0)</f>
        <v>0</v>
      </c>
      <c r="E35" s="15">
        <v>10</v>
      </c>
      <c r="F35" s="15"/>
      <c r="G35" s="15"/>
      <c r="H35" s="9">
        <f t="shared" si="3"/>
        <v>10</v>
      </c>
      <c r="I35" s="15">
        <v>6</v>
      </c>
      <c r="J35" s="15"/>
      <c r="K35" s="15"/>
      <c r="L35" s="9">
        <f t="shared" si="4"/>
        <v>6</v>
      </c>
      <c r="M35" s="15"/>
      <c r="N35" s="15"/>
      <c r="O35" s="15"/>
      <c r="P35" s="15"/>
      <c r="Q35" s="15"/>
      <c r="R35" s="11">
        <f t="shared" si="5"/>
        <v>0</v>
      </c>
      <c r="S35" s="15">
        <v>4</v>
      </c>
      <c r="T35" s="15"/>
      <c r="U35" s="9">
        <f t="shared" si="0"/>
        <v>4</v>
      </c>
      <c r="V35" s="9">
        <f t="shared" si="1"/>
        <v>0</v>
      </c>
      <c r="W35" s="15"/>
      <c r="X35" s="16">
        <f t="shared" si="2"/>
        <v>0</v>
      </c>
      <c r="Y35" s="18"/>
      <c r="Z35" s="17"/>
    </row>
    <row r="36" spans="1:26" ht="18.75" customHeight="1" x14ac:dyDescent="0.2">
      <c r="A36" s="13">
        <v>1500304</v>
      </c>
      <c r="B36" s="14" t="s">
        <v>61</v>
      </c>
      <c r="C36" s="15">
        <v>18000</v>
      </c>
      <c r="D36" s="10">
        <f>VLOOKUP($A36,'01.07'!$A$9:$W$200,23,0)</f>
        <v>0</v>
      </c>
      <c r="E36" s="15">
        <v>10</v>
      </c>
      <c r="F36" s="15"/>
      <c r="G36" s="15"/>
      <c r="H36" s="9">
        <f t="shared" si="3"/>
        <v>10</v>
      </c>
      <c r="I36" s="15">
        <v>10</v>
      </c>
      <c r="J36" s="15"/>
      <c r="K36" s="15"/>
      <c r="L36" s="9">
        <f t="shared" si="4"/>
        <v>10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0"/>
        <v>0</v>
      </c>
      <c r="V36" s="9">
        <f t="shared" si="1"/>
        <v>0</v>
      </c>
      <c r="W36" s="15"/>
      <c r="X36" s="16">
        <f t="shared" si="2"/>
        <v>0</v>
      </c>
      <c r="Y36" s="18"/>
      <c r="Z36" s="17"/>
    </row>
    <row r="37" spans="1:26" ht="18" customHeight="1" x14ac:dyDescent="0.2">
      <c r="A37" s="13">
        <v>1500306</v>
      </c>
      <c r="B37" s="14" t="s">
        <v>62</v>
      </c>
      <c r="C37" s="15">
        <v>17000</v>
      </c>
      <c r="D37" s="10">
        <f>VLOOKUP($A37,'01.07'!$A$9:$W$200,23,0)</f>
        <v>0</v>
      </c>
      <c r="E37" s="15">
        <v>10</v>
      </c>
      <c r="F37" s="15"/>
      <c r="G37" s="15"/>
      <c r="H37" s="9">
        <f t="shared" si="3"/>
        <v>10</v>
      </c>
      <c r="I37" s="15">
        <v>9</v>
      </c>
      <c r="J37" s="15"/>
      <c r="K37" s="15"/>
      <c r="L37" s="9">
        <f t="shared" si="4"/>
        <v>9</v>
      </c>
      <c r="M37" s="15"/>
      <c r="N37" s="15"/>
      <c r="O37" s="15"/>
      <c r="P37" s="15"/>
      <c r="Q37" s="15"/>
      <c r="R37" s="11">
        <f t="shared" si="5"/>
        <v>0</v>
      </c>
      <c r="S37" s="15"/>
      <c r="T37" s="15"/>
      <c r="U37" s="9">
        <f t="shared" si="0"/>
        <v>0</v>
      </c>
      <c r="V37" s="9">
        <f t="shared" si="1"/>
        <v>1</v>
      </c>
      <c r="W37" s="15"/>
      <c r="X37" s="16">
        <f t="shared" si="2"/>
        <v>-1</v>
      </c>
      <c r="Y37" s="41" t="s">
        <v>43</v>
      </c>
      <c r="Z37" s="17"/>
    </row>
    <row r="38" spans="1:26" ht="18" customHeight="1" x14ac:dyDescent="0.2">
      <c r="A38" s="13">
        <v>1500307</v>
      </c>
      <c r="B38" s="14" t="s">
        <v>63</v>
      </c>
      <c r="C38" s="15">
        <v>20000</v>
      </c>
      <c r="D38" s="10">
        <f>VLOOKUP($A38,'01.07'!$A$9:$W$200,23,0)</f>
        <v>0</v>
      </c>
      <c r="E38" s="15">
        <v>10</v>
      </c>
      <c r="F38" s="15"/>
      <c r="G38" s="15"/>
      <c r="H38" s="9">
        <f t="shared" si="3"/>
        <v>10</v>
      </c>
      <c r="I38" s="15">
        <v>6</v>
      </c>
      <c r="J38" s="15"/>
      <c r="K38" s="15"/>
      <c r="L38" s="9">
        <f t="shared" si="4"/>
        <v>6</v>
      </c>
      <c r="M38" s="15"/>
      <c r="N38" s="15"/>
      <c r="O38" s="15"/>
      <c r="P38" s="15"/>
      <c r="Q38" s="15"/>
      <c r="R38" s="11">
        <f t="shared" si="5"/>
        <v>0</v>
      </c>
      <c r="S38" s="15">
        <v>4</v>
      </c>
      <c r="T38" s="15"/>
      <c r="U38" s="9">
        <f t="shared" si="0"/>
        <v>4</v>
      </c>
      <c r="V38" s="9">
        <f t="shared" si="1"/>
        <v>0</v>
      </c>
      <c r="W38" s="15"/>
      <c r="X38" s="16">
        <f t="shared" si="2"/>
        <v>0</v>
      </c>
      <c r="Y38" s="18"/>
      <c r="Z38" s="17"/>
    </row>
    <row r="39" spans="1:26" ht="18" customHeight="1" x14ac:dyDescent="0.2">
      <c r="A39" s="13">
        <v>1500309</v>
      </c>
      <c r="B39" s="14" t="s">
        <v>64</v>
      </c>
      <c r="C39" s="15">
        <v>18000</v>
      </c>
      <c r="D39" s="10">
        <f>VLOOKUP($A39,'01.07'!$A$9:$W$200,23,0)</f>
        <v>0</v>
      </c>
      <c r="E39" s="15">
        <v>8</v>
      </c>
      <c r="F39" s="15"/>
      <c r="G39" s="15"/>
      <c r="H39" s="9">
        <f t="shared" si="3"/>
        <v>8</v>
      </c>
      <c r="I39" s="15">
        <v>8</v>
      </c>
      <c r="J39" s="15"/>
      <c r="K39" s="15"/>
      <c r="L39" s="9">
        <f t="shared" si="4"/>
        <v>8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0"/>
        <v>0</v>
      </c>
      <c r="V39" s="9">
        <f t="shared" si="1"/>
        <v>0</v>
      </c>
      <c r="W39" s="15"/>
      <c r="X39" s="16">
        <f t="shared" si="2"/>
        <v>0</v>
      </c>
      <c r="Y39" s="18"/>
      <c r="Z39" s="17"/>
    </row>
    <row r="40" spans="1:26" ht="18" customHeight="1" x14ac:dyDescent="0.2">
      <c r="A40" s="13">
        <v>1500310</v>
      </c>
      <c r="B40" s="14" t="s">
        <v>65</v>
      </c>
      <c r="C40" s="15">
        <v>20000</v>
      </c>
      <c r="D40" s="10">
        <f>VLOOKUP($A40,'01.07'!$A$9:$W$200,23,0)</f>
        <v>0</v>
      </c>
      <c r="E40" s="15">
        <v>10</v>
      </c>
      <c r="F40" s="15"/>
      <c r="G40" s="15"/>
      <c r="H40" s="9">
        <f t="shared" si="3"/>
        <v>10</v>
      </c>
      <c r="I40" s="15">
        <v>6</v>
      </c>
      <c r="J40" s="15"/>
      <c r="K40" s="15"/>
      <c r="L40" s="9">
        <f t="shared" si="4"/>
        <v>6</v>
      </c>
      <c r="M40" s="15"/>
      <c r="N40" s="15"/>
      <c r="O40" s="15"/>
      <c r="P40" s="15"/>
      <c r="Q40" s="15"/>
      <c r="R40" s="11">
        <f t="shared" si="5"/>
        <v>0</v>
      </c>
      <c r="S40" s="15">
        <v>4</v>
      </c>
      <c r="T40" s="15"/>
      <c r="U40" s="9">
        <f t="shared" si="0"/>
        <v>4</v>
      </c>
      <c r="V40" s="9">
        <f t="shared" si="1"/>
        <v>0</v>
      </c>
      <c r="W40" s="15"/>
      <c r="X40" s="16">
        <f t="shared" si="2"/>
        <v>0</v>
      </c>
      <c r="Y40" s="18"/>
      <c r="Z40" s="17"/>
    </row>
    <row r="41" spans="1:26" ht="18" customHeight="1" x14ac:dyDescent="0.2">
      <c r="A41" s="13">
        <v>1500311</v>
      </c>
      <c r="B41" s="14" t="s">
        <v>66</v>
      </c>
      <c r="C41" s="15">
        <v>21000</v>
      </c>
      <c r="D41" s="10">
        <f>VLOOKUP($A41,'01.07'!$A$9:$W$200,23,0)</f>
        <v>0</v>
      </c>
      <c r="E41" s="15">
        <v>10</v>
      </c>
      <c r="F41" s="15"/>
      <c r="G41" s="15"/>
      <c r="H41" s="9">
        <f t="shared" si="3"/>
        <v>10</v>
      </c>
      <c r="I41" s="15">
        <v>10</v>
      </c>
      <c r="J41" s="15"/>
      <c r="K41" s="15"/>
      <c r="L41" s="9">
        <f t="shared" si="4"/>
        <v>10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0"/>
        <v>0</v>
      </c>
      <c r="V41" s="9">
        <f t="shared" si="1"/>
        <v>0</v>
      </c>
      <c r="W41" s="15"/>
      <c r="X41" s="16">
        <f t="shared" si="2"/>
        <v>0</v>
      </c>
      <c r="Y41" s="18"/>
      <c r="Z41" s="17"/>
    </row>
    <row r="42" spans="1:26" ht="18" customHeight="1" x14ac:dyDescent="0.2">
      <c r="A42" s="13">
        <v>1500312</v>
      </c>
      <c r="B42" s="14" t="s">
        <v>67</v>
      </c>
      <c r="C42" s="15">
        <v>21000</v>
      </c>
      <c r="D42" s="10">
        <f>VLOOKUP($A42,'01.07'!$A$9:$W$200,23,0)</f>
        <v>0</v>
      </c>
      <c r="E42" s="15"/>
      <c r="F42" s="15"/>
      <c r="G42" s="15"/>
      <c r="H42" s="9">
        <f t="shared" si="3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0"/>
        <v>0</v>
      </c>
      <c r="V42" s="9">
        <f t="shared" si="1"/>
        <v>0</v>
      </c>
      <c r="W42" s="15"/>
      <c r="X42" s="16">
        <f t="shared" si="2"/>
        <v>0</v>
      </c>
      <c r="Y42" s="158"/>
      <c r="Z42" s="17"/>
    </row>
    <row r="43" spans="1:26" ht="18" customHeight="1" x14ac:dyDescent="0.2">
      <c r="A43" s="13">
        <v>1500313</v>
      </c>
      <c r="B43" s="14" t="s">
        <v>68</v>
      </c>
      <c r="C43" s="15">
        <v>20000</v>
      </c>
      <c r="D43" s="10">
        <f>VLOOKUP($A43,'01.07'!$A$9:$W$200,23,0)</f>
        <v>0</v>
      </c>
      <c r="E43" s="15">
        <v>10</v>
      </c>
      <c r="F43" s="15"/>
      <c r="G43" s="15"/>
      <c r="H43" s="9">
        <f t="shared" si="3"/>
        <v>10</v>
      </c>
      <c r="I43" s="15">
        <v>9</v>
      </c>
      <c r="J43" s="15"/>
      <c r="K43" s="15"/>
      <c r="L43" s="9">
        <f t="shared" si="4"/>
        <v>9</v>
      </c>
      <c r="M43" s="15"/>
      <c r="N43" s="15"/>
      <c r="O43" s="15"/>
      <c r="P43" s="15"/>
      <c r="Q43" s="15"/>
      <c r="R43" s="11">
        <f t="shared" si="5"/>
        <v>0</v>
      </c>
      <c r="S43" s="15">
        <v>1</v>
      </c>
      <c r="T43" s="15"/>
      <c r="U43" s="9">
        <f t="shared" si="0"/>
        <v>1</v>
      </c>
      <c r="V43" s="9">
        <f t="shared" si="1"/>
        <v>0</v>
      </c>
      <c r="W43" s="15"/>
      <c r="X43" s="16">
        <f t="shared" si="2"/>
        <v>0</v>
      </c>
      <c r="Y43" s="158"/>
      <c r="Z43" s="17"/>
    </row>
    <row r="44" spans="1:26" ht="18" customHeight="1" x14ac:dyDescent="0.2">
      <c r="A44" s="13">
        <v>1500314</v>
      </c>
      <c r="B44" s="14" t="s">
        <v>69</v>
      </c>
      <c r="C44" s="15">
        <v>17000</v>
      </c>
      <c r="D44" s="10">
        <f>VLOOKUP($A44,'01.07'!$A$9:$W$200,23,0)</f>
        <v>0</v>
      </c>
      <c r="E44" s="15">
        <v>10</v>
      </c>
      <c r="F44" s="15"/>
      <c r="G44" s="15"/>
      <c r="H44" s="9">
        <f t="shared" si="3"/>
        <v>10</v>
      </c>
      <c r="I44" s="15">
        <v>9</v>
      </c>
      <c r="J44" s="15"/>
      <c r="K44" s="15"/>
      <c r="L44" s="9">
        <f t="shared" si="4"/>
        <v>9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0"/>
        <v>0</v>
      </c>
      <c r="V44" s="9">
        <f t="shared" si="1"/>
        <v>1</v>
      </c>
      <c r="W44" s="15"/>
      <c r="X44" s="16">
        <f t="shared" si="2"/>
        <v>-1</v>
      </c>
      <c r="Y44" s="178" t="s">
        <v>232</v>
      </c>
      <c r="Z44" s="17"/>
    </row>
    <row r="45" spans="1:26" ht="18" customHeight="1" x14ac:dyDescent="0.2">
      <c r="A45" s="13">
        <v>1502007</v>
      </c>
      <c r="B45" s="14" t="s">
        <v>70</v>
      </c>
      <c r="C45" s="15">
        <v>19000</v>
      </c>
      <c r="D45" s="10">
        <f>VLOOKUP($A45,'01.07'!$A$9:$W$200,23,0)</f>
        <v>0</v>
      </c>
      <c r="E45" s="15"/>
      <c r="F45" s="15"/>
      <c r="G45" s="15"/>
      <c r="H45" s="9">
        <f t="shared" si="3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0"/>
        <v>0</v>
      </c>
      <c r="V45" s="9">
        <f t="shared" si="1"/>
        <v>0</v>
      </c>
      <c r="W45" s="15"/>
      <c r="X45" s="16">
        <f t="shared" si="2"/>
        <v>0</v>
      </c>
      <c r="Y45" s="178"/>
      <c r="Z45" s="17"/>
    </row>
    <row r="46" spans="1:26" ht="18" customHeight="1" x14ac:dyDescent="0.2">
      <c r="A46" s="13">
        <v>1502011</v>
      </c>
      <c r="B46" s="14" t="s">
        <v>71</v>
      </c>
      <c r="C46" s="15">
        <v>17000</v>
      </c>
      <c r="D46" s="10">
        <f>VLOOKUP($A46,'01.07'!$A$9:$W$200,23,0)</f>
        <v>0</v>
      </c>
      <c r="E46" s="15">
        <v>10</v>
      </c>
      <c r="F46" s="15"/>
      <c r="G46" s="15"/>
      <c r="H46" s="9">
        <f t="shared" si="3"/>
        <v>10</v>
      </c>
      <c r="I46" s="15">
        <v>11</v>
      </c>
      <c r="J46" s="15"/>
      <c r="K46" s="15"/>
      <c r="L46" s="9">
        <f t="shared" si="4"/>
        <v>11</v>
      </c>
      <c r="M46" s="15"/>
      <c r="N46" s="15"/>
      <c r="O46" s="15"/>
      <c r="P46" s="15"/>
      <c r="Q46" s="15"/>
      <c r="R46" s="11">
        <f t="shared" si="5"/>
        <v>0</v>
      </c>
      <c r="S46" s="15"/>
      <c r="T46" s="15"/>
      <c r="U46" s="9">
        <f t="shared" si="0"/>
        <v>0</v>
      </c>
      <c r="V46" s="9">
        <f t="shared" si="1"/>
        <v>-1</v>
      </c>
      <c r="W46" s="15"/>
      <c r="X46" s="16">
        <f t="shared" si="2"/>
        <v>1</v>
      </c>
      <c r="Y46" s="178"/>
      <c r="Z46" s="17"/>
    </row>
    <row r="47" spans="1:26" ht="18" customHeight="1" x14ac:dyDescent="0.2">
      <c r="A47" s="13">
        <v>1502012</v>
      </c>
      <c r="B47" s="14" t="s">
        <v>72</v>
      </c>
      <c r="C47" s="15">
        <v>18000</v>
      </c>
      <c r="D47" s="10">
        <f>VLOOKUP($A47,'01.07'!$A$9:$W$200,23,0)</f>
        <v>0</v>
      </c>
      <c r="E47" s="15">
        <v>8</v>
      </c>
      <c r="F47" s="15"/>
      <c r="G47" s="15"/>
      <c r="H47" s="9">
        <f t="shared" si="3"/>
        <v>8</v>
      </c>
      <c r="I47" s="15">
        <v>8</v>
      </c>
      <c r="J47" s="15"/>
      <c r="K47" s="15"/>
      <c r="L47" s="9">
        <f t="shared" si="4"/>
        <v>8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0"/>
        <v>0</v>
      </c>
      <c r="V47" s="9">
        <f t="shared" si="1"/>
        <v>0</v>
      </c>
      <c r="W47" s="15"/>
      <c r="X47" s="16">
        <f t="shared" si="2"/>
        <v>0</v>
      </c>
      <c r="Y47" s="18"/>
      <c r="Z47" s="17"/>
    </row>
    <row r="48" spans="1:26" ht="18" customHeight="1" x14ac:dyDescent="0.2">
      <c r="A48" s="13">
        <v>1502013</v>
      </c>
      <c r="B48" s="14" t="s">
        <v>73</v>
      </c>
      <c r="C48" s="15">
        <v>20000</v>
      </c>
      <c r="D48" s="10">
        <f>VLOOKUP($A48,'01.07'!$A$9:$W$200,23,0)</f>
        <v>0</v>
      </c>
      <c r="E48" s="15">
        <v>11</v>
      </c>
      <c r="F48" s="15"/>
      <c r="G48" s="15"/>
      <c r="H48" s="9">
        <f t="shared" si="3"/>
        <v>11</v>
      </c>
      <c r="I48" s="15">
        <v>5</v>
      </c>
      <c r="J48" s="15"/>
      <c r="K48" s="15"/>
      <c r="L48" s="9">
        <f t="shared" si="4"/>
        <v>5</v>
      </c>
      <c r="M48" s="15"/>
      <c r="N48" s="15"/>
      <c r="O48" s="15"/>
      <c r="P48" s="15"/>
      <c r="Q48" s="15"/>
      <c r="R48" s="11">
        <f t="shared" si="5"/>
        <v>0</v>
      </c>
      <c r="S48" s="15">
        <v>6</v>
      </c>
      <c r="T48" s="15"/>
      <c r="U48" s="9">
        <f t="shared" si="0"/>
        <v>6</v>
      </c>
      <c r="V48" s="9">
        <f t="shared" si="1"/>
        <v>0</v>
      </c>
      <c r="W48" s="15"/>
      <c r="X48" s="16">
        <f t="shared" si="2"/>
        <v>0</v>
      </c>
      <c r="Y48" s="18"/>
      <c r="Z48" s="17"/>
    </row>
    <row r="49" spans="1:26" ht="18" customHeight="1" x14ac:dyDescent="0.2">
      <c r="A49" s="13">
        <v>1502021</v>
      </c>
      <c r="B49" s="14" t="s">
        <v>74</v>
      </c>
      <c r="C49" s="15">
        <v>22000</v>
      </c>
      <c r="D49" s="10">
        <f>VLOOKUP($A49,'01.07'!$A$9:$W$200,23,0)</f>
        <v>0</v>
      </c>
      <c r="E49" s="15">
        <v>10</v>
      </c>
      <c r="F49" s="15"/>
      <c r="G49" s="15"/>
      <c r="H49" s="9">
        <f t="shared" si="3"/>
        <v>10</v>
      </c>
      <c r="I49" s="15">
        <v>9</v>
      </c>
      <c r="J49" s="15"/>
      <c r="K49" s="15"/>
      <c r="L49" s="9">
        <f t="shared" si="4"/>
        <v>9</v>
      </c>
      <c r="M49" s="15"/>
      <c r="N49" s="15"/>
      <c r="O49" s="15"/>
      <c r="P49" s="15"/>
      <c r="Q49" s="15"/>
      <c r="R49" s="11">
        <f t="shared" si="5"/>
        <v>0</v>
      </c>
      <c r="S49" s="15"/>
      <c r="T49" s="15"/>
      <c r="U49" s="9">
        <f t="shared" si="0"/>
        <v>0</v>
      </c>
      <c r="V49" s="9">
        <f t="shared" si="1"/>
        <v>1</v>
      </c>
      <c r="W49" s="15"/>
      <c r="X49" s="16">
        <f t="shared" si="2"/>
        <v>-1</v>
      </c>
      <c r="Y49" s="18" t="s">
        <v>233</v>
      </c>
      <c r="Z49" s="17"/>
    </row>
    <row r="50" spans="1:26" ht="18" customHeight="1" x14ac:dyDescent="0.2">
      <c r="A50" s="13">
        <v>1502024</v>
      </c>
      <c r="B50" s="14" t="s">
        <v>75</v>
      </c>
      <c r="C50" s="15">
        <v>21000</v>
      </c>
      <c r="D50" s="10">
        <f>VLOOKUP($A50,'01.07'!$A$9:$W$200,23,0)</f>
        <v>0</v>
      </c>
      <c r="E50" s="15"/>
      <c r="F50" s="15"/>
      <c r="G50" s="15"/>
      <c r="H50" s="9">
        <f t="shared" si="3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0"/>
        <v>0</v>
      </c>
      <c r="V50" s="9">
        <f t="shared" si="1"/>
        <v>0</v>
      </c>
      <c r="W50" s="15"/>
      <c r="X50" s="16">
        <f t="shared" si="2"/>
        <v>0</v>
      </c>
      <c r="Y50" s="18"/>
      <c r="Z50" s="17"/>
    </row>
    <row r="51" spans="1:26" ht="18" customHeight="1" x14ac:dyDescent="0.2">
      <c r="A51" s="13">
        <v>1502029</v>
      </c>
      <c r="B51" s="14" t="s">
        <v>76</v>
      </c>
      <c r="C51" s="15">
        <v>19000</v>
      </c>
      <c r="D51" s="10">
        <f>VLOOKUP($A51,'01.07'!$A$9:$W$200,23,0)</f>
        <v>0</v>
      </c>
      <c r="E51" s="15">
        <v>10</v>
      </c>
      <c r="F51" s="15"/>
      <c r="G51" s="15"/>
      <c r="H51" s="9">
        <f t="shared" si="3"/>
        <v>10</v>
      </c>
      <c r="I51" s="15">
        <v>10</v>
      </c>
      <c r="J51" s="15"/>
      <c r="K51" s="15"/>
      <c r="L51" s="9">
        <f t="shared" si="4"/>
        <v>10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0"/>
        <v>0</v>
      </c>
      <c r="V51" s="9">
        <f t="shared" si="1"/>
        <v>0</v>
      </c>
      <c r="W51" s="15"/>
      <c r="X51" s="16">
        <f t="shared" si="2"/>
        <v>0</v>
      </c>
      <c r="Y51" s="18"/>
      <c r="Z51" s="17"/>
    </row>
    <row r="52" spans="1:26" ht="18" customHeight="1" x14ac:dyDescent="0.2">
      <c r="A52" s="13">
        <v>1509001</v>
      </c>
      <c r="B52" s="14" t="s">
        <v>77</v>
      </c>
      <c r="C52" s="15">
        <v>25000</v>
      </c>
      <c r="D52" s="10">
        <f>VLOOKUP($A52,'01.07'!$A$9:$W$200,23,0)</f>
        <v>0</v>
      </c>
      <c r="E52" s="15"/>
      <c r="F52" s="15"/>
      <c r="G52" s="15"/>
      <c r="H52" s="9">
        <f t="shared" si="3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0"/>
        <v>0</v>
      </c>
      <c r="V52" s="9">
        <f t="shared" si="1"/>
        <v>0</v>
      </c>
      <c r="W52" s="15"/>
      <c r="X52" s="16">
        <f t="shared" si="2"/>
        <v>0</v>
      </c>
      <c r="Y52" s="18"/>
      <c r="Z52" s="17"/>
    </row>
    <row r="53" spans="1:26" ht="18" customHeight="1" x14ac:dyDescent="0.2">
      <c r="A53" s="7">
        <v>1520000</v>
      </c>
      <c r="B53" s="8" t="s">
        <v>78</v>
      </c>
      <c r="C53" s="9"/>
      <c r="D53" s="10">
        <f>VLOOKUP($A53,'01.07'!$A$9:$W$200,23,0)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6" s="24" customFormat="1" ht="18" customHeight="1" x14ac:dyDescent="0.2">
      <c r="A54" s="13">
        <v>1520001</v>
      </c>
      <c r="B54" s="20" t="s">
        <v>79</v>
      </c>
      <c r="C54" s="21">
        <v>22000</v>
      </c>
      <c r="D54" s="10">
        <f>VLOOKUP($A54,'01.07'!$A$9:$W$200,23,0)</f>
        <v>0</v>
      </c>
      <c r="E54" s="21">
        <v>8</v>
      </c>
      <c r="F54" s="21"/>
      <c r="G54" s="21"/>
      <c r="H54" s="9">
        <f t="shared" ref="H54:H55" si="6">SUM(E54:G54)</f>
        <v>8</v>
      </c>
      <c r="I54" s="21">
        <v>8</v>
      </c>
      <c r="J54" s="21"/>
      <c r="K54" s="21"/>
      <c r="L54" s="9">
        <f t="shared" si="4"/>
        <v>8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1" si="7">S54+T54</f>
        <v>0</v>
      </c>
      <c r="V54" s="9">
        <f t="shared" ref="V54:V61" si="8">D54+H54-L54-R54-U54</f>
        <v>0</v>
      </c>
      <c r="W54" s="21"/>
      <c r="X54" s="16">
        <f t="shared" ref="X54:X61" si="9">W54-V54</f>
        <v>0</v>
      </c>
      <c r="Y54" s="22"/>
      <c r="Z54" s="23"/>
    </row>
    <row r="55" spans="1:26" s="24" customFormat="1" ht="18" customHeight="1" x14ac:dyDescent="0.2">
      <c r="A55" s="13">
        <v>1520004</v>
      </c>
      <c r="B55" s="20" t="s">
        <v>80</v>
      </c>
      <c r="C55" s="21">
        <v>22000</v>
      </c>
      <c r="D55" s="10">
        <f>VLOOKUP($A55,'01.07'!$A$9:$W$200,23,0)</f>
        <v>0</v>
      </c>
      <c r="E55" s="15">
        <v>8</v>
      </c>
      <c r="F55" s="15"/>
      <c r="G55" s="15"/>
      <c r="H55" s="9">
        <f t="shared" si="6"/>
        <v>8</v>
      </c>
      <c r="I55" s="15">
        <v>5</v>
      </c>
      <c r="J55" s="15"/>
      <c r="K55" s="15"/>
      <c r="L55" s="9">
        <f t="shared" si="4"/>
        <v>5</v>
      </c>
      <c r="M55" s="15"/>
      <c r="N55" s="15"/>
      <c r="O55" s="15"/>
      <c r="P55" s="15"/>
      <c r="Q55" s="15"/>
      <c r="R55" s="11">
        <f t="shared" si="5"/>
        <v>0</v>
      </c>
      <c r="S55" s="15">
        <v>3</v>
      </c>
      <c r="T55" s="15"/>
      <c r="U55" s="9">
        <f t="shared" si="7"/>
        <v>3</v>
      </c>
      <c r="V55" s="9">
        <f t="shared" si="8"/>
        <v>0</v>
      </c>
      <c r="W55" s="15"/>
      <c r="X55" s="16">
        <f t="shared" si="9"/>
        <v>0</v>
      </c>
      <c r="Y55" s="22"/>
      <c r="Z55" s="23"/>
    </row>
    <row r="56" spans="1:26" x14ac:dyDescent="0.2">
      <c r="A56" s="13">
        <v>1520005</v>
      </c>
      <c r="B56" s="14" t="s">
        <v>81</v>
      </c>
      <c r="C56" s="15">
        <v>22000</v>
      </c>
      <c r="D56" s="10">
        <f>VLOOKUP($A56,'01.07'!$A$9:$W$200,23,0)</f>
        <v>0</v>
      </c>
      <c r="E56" s="15">
        <v>10</v>
      </c>
      <c r="F56" s="15"/>
      <c r="G56" s="15"/>
      <c r="H56" s="9">
        <f t="shared" si="3"/>
        <v>10</v>
      </c>
      <c r="I56" s="15">
        <v>10</v>
      </c>
      <c r="J56" s="15"/>
      <c r="K56" s="15"/>
      <c r="L56" s="9">
        <f t="shared" si="4"/>
        <v>10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22"/>
      <c r="Z56" s="17"/>
    </row>
    <row r="57" spans="1:26" x14ac:dyDescent="0.2">
      <c r="A57" s="13">
        <v>1520020</v>
      </c>
      <c r="B57" s="14" t="s">
        <v>82</v>
      </c>
      <c r="C57" s="15">
        <v>20000</v>
      </c>
      <c r="D57" s="10">
        <f>VLOOKUP($A57,'01.07'!$A$9:$W$200,23,0)</f>
        <v>0</v>
      </c>
      <c r="E57" s="15">
        <v>10</v>
      </c>
      <c r="F57" s="15"/>
      <c r="G57" s="15"/>
      <c r="H57" s="9">
        <f t="shared" si="3"/>
        <v>10</v>
      </c>
      <c r="I57" s="15">
        <v>10</v>
      </c>
      <c r="J57" s="15"/>
      <c r="K57" s="15"/>
      <c r="L57" s="9">
        <f t="shared" si="4"/>
        <v>10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6" ht="18" customHeight="1" x14ac:dyDescent="0.2">
      <c r="A58" s="13">
        <v>1520041</v>
      </c>
      <c r="B58" s="14" t="s">
        <v>83</v>
      </c>
      <c r="C58" s="15">
        <v>29000</v>
      </c>
      <c r="D58" s="10">
        <f>VLOOKUP($A58,'01.07'!$A$9:$W$200,23,0)</f>
        <v>0</v>
      </c>
      <c r="E58" s="15">
        <v>5</v>
      </c>
      <c r="F58" s="15"/>
      <c r="G58" s="15"/>
      <c r="H58" s="9">
        <f>SUM(E58:G58)</f>
        <v>5</v>
      </c>
      <c r="I58" s="15">
        <v>5</v>
      </c>
      <c r="J58" s="15"/>
      <c r="K58" s="15"/>
      <c r="L58" s="9">
        <f t="shared" si="4"/>
        <v>5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6" ht="18" customHeight="1" x14ac:dyDescent="0.2">
      <c r="A59" s="13">
        <v>1520043</v>
      </c>
      <c r="B59" s="14" t="s">
        <v>84</v>
      </c>
      <c r="C59" s="15">
        <v>32000</v>
      </c>
      <c r="D59" s="10">
        <f>VLOOKUP($A59,'01.07'!$A$9:$W$200,23,0)</f>
        <v>0</v>
      </c>
      <c r="E59" s="15"/>
      <c r="F59" s="15"/>
      <c r="G59" s="15"/>
      <c r="H59" s="9">
        <f t="shared" si="3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6" ht="18" customHeight="1" x14ac:dyDescent="0.2">
      <c r="A60" s="13">
        <v>1522008</v>
      </c>
      <c r="B60" s="14" t="s">
        <v>85</v>
      </c>
      <c r="C60" s="15">
        <v>25000</v>
      </c>
      <c r="D60" s="10">
        <f>VLOOKUP($A60,'01.07'!$A$9:$W$200,23,0)</f>
        <v>0</v>
      </c>
      <c r="E60" s="15">
        <v>8</v>
      </c>
      <c r="F60" s="15"/>
      <c r="G60" s="15"/>
      <c r="H60" s="9">
        <f t="shared" si="3"/>
        <v>8</v>
      </c>
      <c r="I60" s="15">
        <v>6</v>
      </c>
      <c r="J60" s="15"/>
      <c r="K60" s="15"/>
      <c r="L60" s="9">
        <f t="shared" si="4"/>
        <v>6</v>
      </c>
      <c r="M60" s="15"/>
      <c r="N60" s="15"/>
      <c r="O60" s="15"/>
      <c r="P60" s="15"/>
      <c r="Q60" s="15"/>
      <c r="R60" s="11">
        <f t="shared" si="5"/>
        <v>0</v>
      </c>
      <c r="S60" s="15">
        <v>2</v>
      </c>
      <c r="T60" s="15"/>
      <c r="U60" s="9">
        <f t="shared" si="7"/>
        <v>2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6" ht="18" customHeight="1" x14ac:dyDescent="0.2">
      <c r="A61" s="13">
        <v>1522009</v>
      </c>
      <c r="B61" s="14" t="s">
        <v>86</v>
      </c>
      <c r="C61" s="15">
        <v>24000</v>
      </c>
      <c r="D61" s="10">
        <f>VLOOKUP($A61,'01.07'!$A$9:$W$200,23,0)</f>
        <v>0</v>
      </c>
      <c r="E61" s="15"/>
      <c r="F61" s="15"/>
      <c r="G61" s="15"/>
      <c r="H61" s="9">
        <f t="shared" si="3"/>
        <v>0</v>
      </c>
      <c r="I61" s="15"/>
      <c r="J61" s="15"/>
      <c r="K61" s="15"/>
      <c r="L61" s="9">
        <f t="shared" si="4"/>
        <v>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6" ht="18" customHeight="1" x14ac:dyDescent="0.2">
      <c r="A62" s="7">
        <v>1530000</v>
      </c>
      <c r="B62" s="8" t="s">
        <v>87</v>
      </c>
      <c r="C62" s="9"/>
      <c r="D62" s="10">
        <f>VLOOKUP($A62,'01.07'!$A$9:$W$200,23,0)</f>
        <v>0</v>
      </c>
      <c r="E62" s="10"/>
      <c r="F62" s="10"/>
      <c r="G62" s="10"/>
      <c r="H62" s="9"/>
      <c r="I62" s="10"/>
      <c r="J62" s="10"/>
      <c r="K62" s="10"/>
      <c r="L62" s="9">
        <f t="shared" si="4"/>
        <v>0</v>
      </c>
      <c r="M62" s="10"/>
      <c r="N62" s="10"/>
      <c r="O62" s="10"/>
      <c r="P62" s="10"/>
      <c r="Q62" s="10"/>
      <c r="R62" s="11">
        <f t="shared" si="5"/>
        <v>0</v>
      </c>
      <c r="S62" s="10"/>
      <c r="T62" s="10"/>
      <c r="U62" s="9"/>
      <c r="V62" s="9"/>
      <c r="W62" s="10"/>
      <c r="X62" s="9"/>
      <c r="Y62" s="18"/>
      <c r="Z62" s="17"/>
    </row>
    <row r="63" spans="1:26" ht="18" customHeight="1" x14ac:dyDescent="0.2">
      <c r="A63" s="13">
        <v>1532013</v>
      </c>
      <c r="B63" s="14" t="s">
        <v>88</v>
      </c>
      <c r="C63" s="15">
        <v>89000</v>
      </c>
      <c r="D63" s="10">
        <f>VLOOKUP($A63,'01.07'!$A$9:$W$200,23,0)</f>
        <v>6</v>
      </c>
      <c r="E63" s="15"/>
      <c r="F63" s="15"/>
      <c r="G63" s="15"/>
      <c r="H63" s="9">
        <f t="shared" ref="H63" si="10">SUM(E63:G63)</f>
        <v>0</v>
      </c>
      <c r="I63" s="15">
        <v>2</v>
      </c>
      <c r="J63" s="15"/>
      <c r="K63" s="15"/>
      <c r="L63" s="9">
        <f t="shared" si="4"/>
        <v>2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>S63+T63</f>
        <v>0</v>
      </c>
      <c r="V63" s="9">
        <f>D63+H63-L63-R63-U63</f>
        <v>4</v>
      </c>
      <c r="W63" s="15">
        <v>4</v>
      </c>
      <c r="X63" s="16">
        <f>W63-V63</f>
        <v>0</v>
      </c>
      <c r="Y63" s="18"/>
      <c r="Z63" s="17"/>
    </row>
    <row r="64" spans="1:26" ht="18" customHeight="1" x14ac:dyDescent="0.2">
      <c r="A64" s="7">
        <v>1540000</v>
      </c>
      <c r="B64" s="8" t="s">
        <v>89</v>
      </c>
      <c r="C64" s="9"/>
      <c r="D64" s="10">
        <f>VLOOKUP($A64,'01.07'!$A$9:$W$200,23,0)</f>
        <v>0</v>
      </c>
      <c r="E64" s="10"/>
      <c r="F64" s="10"/>
      <c r="G64" s="10"/>
      <c r="H64" s="9"/>
      <c r="I64" s="10"/>
      <c r="J64" s="10"/>
      <c r="K64" s="10"/>
      <c r="L64" s="9">
        <f t="shared" si="4"/>
        <v>0</v>
      </c>
      <c r="M64" s="10"/>
      <c r="N64" s="10"/>
      <c r="O64" s="10"/>
      <c r="P64" s="10"/>
      <c r="Q64" s="10"/>
      <c r="R64" s="11">
        <f t="shared" si="5"/>
        <v>0</v>
      </c>
      <c r="S64" s="10"/>
      <c r="T64" s="10"/>
      <c r="U64" s="9"/>
      <c r="V64" s="9"/>
      <c r="W64" s="10"/>
      <c r="X64" s="9"/>
      <c r="Y64" s="18"/>
      <c r="Z64" s="17"/>
    </row>
    <row r="65" spans="1:26" s="24" customFormat="1" ht="18" customHeight="1" x14ac:dyDescent="0.2">
      <c r="A65" s="25">
        <v>1540002</v>
      </c>
      <c r="B65" s="20" t="s">
        <v>90</v>
      </c>
      <c r="C65" s="21">
        <v>19000</v>
      </c>
      <c r="D65" s="10">
        <f>VLOOKUP($A65,'01.07'!$A$9:$W$200,23,0)</f>
        <v>0</v>
      </c>
      <c r="E65" s="15"/>
      <c r="F65" s="15"/>
      <c r="G65" s="15"/>
      <c r="H65" s="9">
        <f t="shared" ref="H65:H66" si="11">SUM(E65:G65)</f>
        <v>0</v>
      </c>
      <c r="I65" s="15"/>
      <c r="J65" s="15"/>
      <c r="K65" s="15"/>
      <c r="L65" s="9">
        <f t="shared" si="4"/>
        <v>0</v>
      </c>
      <c r="M65" s="15"/>
      <c r="N65" s="15"/>
      <c r="O65" s="15"/>
      <c r="P65" s="15"/>
      <c r="Q65" s="15"/>
      <c r="R65" s="11">
        <f t="shared" si="5"/>
        <v>0</v>
      </c>
      <c r="S65" s="15"/>
      <c r="T65" s="15"/>
      <c r="U65" s="9">
        <f>S65+T65</f>
        <v>0</v>
      </c>
      <c r="V65" s="9">
        <f>D65+H65-L65-R65-U65</f>
        <v>0</v>
      </c>
      <c r="W65" s="15"/>
      <c r="X65" s="16">
        <f>W65-V65</f>
        <v>0</v>
      </c>
      <c r="Y65" s="22"/>
      <c r="Z65" s="23"/>
    </row>
    <row r="66" spans="1:26" s="24" customFormat="1" ht="18" customHeight="1" x14ac:dyDescent="0.2">
      <c r="A66" s="25">
        <v>1540034</v>
      </c>
      <c r="B66" s="20" t="s">
        <v>91</v>
      </c>
      <c r="C66" s="21">
        <v>16000</v>
      </c>
      <c r="D66" s="10">
        <f>VLOOKUP($A66,'01.07'!$A$9:$W$200,23,0)</f>
        <v>0</v>
      </c>
      <c r="E66" s="15"/>
      <c r="F66" s="15"/>
      <c r="G66" s="15"/>
      <c r="H66" s="9">
        <f t="shared" si="11"/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ht="18" customHeight="1" x14ac:dyDescent="0.2">
      <c r="A67" s="7">
        <v>1560000</v>
      </c>
      <c r="B67" s="8" t="s">
        <v>92</v>
      </c>
      <c r="C67" s="9"/>
      <c r="D67" s="10">
        <f>VLOOKUP($A67,'01.07'!$A$9:$W$200,23,0)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ht="18" customHeight="1" x14ac:dyDescent="0.2">
      <c r="A68" s="13">
        <v>1560001</v>
      </c>
      <c r="B68" s="14" t="s">
        <v>93</v>
      </c>
      <c r="C68" s="15">
        <v>28000</v>
      </c>
      <c r="D68" s="10">
        <f>VLOOKUP($A68,'01.07'!$A$9:$W$200,23,0)</f>
        <v>0</v>
      </c>
      <c r="E68" s="15">
        <v>7</v>
      </c>
      <c r="F68" s="15"/>
      <c r="G68" s="15"/>
      <c r="H68" s="9">
        <f t="shared" ref="H68:H131" si="12">SUM(E68:G68)</f>
        <v>7</v>
      </c>
      <c r="I68" s="15">
        <v>7</v>
      </c>
      <c r="J68" s="15"/>
      <c r="K68" s="15"/>
      <c r="L68" s="9">
        <f t="shared" si="4"/>
        <v>7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 t="shared" ref="U68:U72" si="13">S68+T68</f>
        <v>0</v>
      </c>
      <c r="V68" s="9">
        <f>D68+H68-L68-R68-U68</f>
        <v>0</v>
      </c>
      <c r="W68" s="15"/>
      <c r="X68" s="16">
        <f t="shared" ref="X68:X72" si="14">W68-V68</f>
        <v>0</v>
      </c>
      <c r="Y68" s="26"/>
      <c r="Z68" s="17"/>
    </row>
    <row r="69" spans="1:26" ht="18" customHeight="1" x14ac:dyDescent="0.2">
      <c r="A69" s="13">
        <v>1560002</v>
      </c>
      <c r="B69" s="14" t="s">
        <v>94</v>
      </c>
      <c r="C69" s="15">
        <v>28000</v>
      </c>
      <c r="D69" s="10">
        <f>VLOOKUP($A69,'01.07'!$A$9:$W$200,23,0)</f>
        <v>0</v>
      </c>
      <c r="E69" s="15">
        <v>8</v>
      </c>
      <c r="F69" s="15"/>
      <c r="G69" s="15"/>
      <c r="H69" s="9">
        <f t="shared" si="12"/>
        <v>8</v>
      </c>
      <c r="I69" s="15">
        <v>8</v>
      </c>
      <c r="J69" s="15"/>
      <c r="K69" s="15"/>
      <c r="L69" s="9">
        <f t="shared" si="4"/>
        <v>8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 t="shared" si="13"/>
        <v>0</v>
      </c>
      <c r="V69" s="9">
        <f>D69+H69-L69-R69-U69</f>
        <v>0</v>
      </c>
      <c r="W69" s="15"/>
      <c r="X69" s="16">
        <f t="shared" si="14"/>
        <v>0</v>
      </c>
      <c r="Y69" s="26"/>
      <c r="Z69" s="17"/>
    </row>
    <row r="70" spans="1:26" ht="18" customHeight="1" x14ac:dyDescent="0.2">
      <c r="A70" s="13">
        <v>1560006</v>
      </c>
      <c r="B70" s="14" t="s">
        <v>95</v>
      </c>
      <c r="C70" s="15">
        <v>28000</v>
      </c>
      <c r="D70" s="10">
        <f>VLOOKUP($A70,'01.07'!$A$9:$W$200,23,0)</f>
        <v>0</v>
      </c>
      <c r="E70" s="15">
        <v>7</v>
      </c>
      <c r="F70" s="15"/>
      <c r="G70" s="15"/>
      <c r="H70" s="9">
        <f>SUM(E70:G70)</f>
        <v>7</v>
      </c>
      <c r="I70" s="15">
        <v>8</v>
      </c>
      <c r="J70" s="15"/>
      <c r="K70" s="15"/>
      <c r="L70" s="9">
        <f t="shared" si="4"/>
        <v>8</v>
      </c>
      <c r="M70" s="15"/>
      <c r="N70" s="15"/>
      <c r="O70" s="15"/>
      <c r="P70" s="15"/>
      <c r="Q70" s="15"/>
      <c r="R70" s="11">
        <f>SUM(M70:Q70)</f>
        <v>0</v>
      </c>
      <c r="S70" s="15"/>
      <c r="T70" s="15"/>
      <c r="U70" s="9">
        <f>S70+T70</f>
        <v>0</v>
      </c>
      <c r="V70" s="9">
        <f>D70+H70-L70-R70-U70</f>
        <v>-1</v>
      </c>
      <c r="W70" s="15"/>
      <c r="X70" s="16">
        <f>W70-V70</f>
        <v>1</v>
      </c>
      <c r="Y70" s="26"/>
      <c r="Z70" s="17"/>
    </row>
    <row r="71" spans="1:26" ht="18" customHeight="1" x14ac:dyDescent="0.2">
      <c r="A71" s="13">
        <v>1560008</v>
      </c>
      <c r="B71" s="14" t="s">
        <v>96</v>
      </c>
      <c r="C71" s="15">
        <v>28000</v>
      </c>
      <c r="D71" s="10">
        <f>VLOOKUP($A71,'01.07'!$A$9:$W$200,23,0)</f>
        <v>0</v>
      </c>
      <c r="E71" s="15">
        <v>7</v>
      </c>
      <c r="F71" s="15"/>
      <c r="G71" s="15"/>
      <c r="H71" s="9">
        <f>SUM(E71:G71)</f>
        <v>7</v>
      </c>
      <c r="I71" s="15">
        <v>7</v>
      </c>
      <c r="J71" s="15"/>
      <c r="K71" s="15"/>
      <c r="L71" s="9">
        <f t="shared" si="4"/>
        <v>7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1560048</v>
      </c>
      <c r="B72" s="14" t="s">
        <v>97</v>
      </c>
      <c r="C72" s="15">
        <v>28000</v>
      </c>
      <c r="D72" s="10">
        <f>VLOOKUP($A72,'01.07'!$A$9:$W$200,23,0)</f>
        <v>0</v>
      </c>
      <c r="E72" s="15">
        <v>7</v>
      </c>
      <c r="F72" s="15"/>
      <c r="G72" s="15"/>
      <c r="H72" s="9">
        <f t="shared" si="12"/>
        <v>7</v>
      </c>
      <c r="I72" s="15">
        <v>6</v>
      </c>
      <c r="J72" s="15"/>
      <c r="K72" s="15"/>
      <c r="L72" s="9">
        <f t="shared" si="4"/>
        <v>6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 t="shared" si="13"/>
        <v>0</v>
      </c>
      <c r="V72" s="9">
        <f>D72+H72-L72-R72-U72</f>
        <v>1</v>
      </c>
      <c r="W72" s="15"/>
      <c r="X72" s="16">
        <f t="shared" si="14"/>
        <v>-1</v>
      </c>
      <c r="Y72" s="26"/>
      <c r="Z72" s="17"/>
    </row>
    <row r="73" spans="1:26" ht="18" customHeight="1" x14ac:dyDescent="0.2">
      <c r="A73" s="7">
        <v>1510000</v>
      </c>
      <c r="B73" s="8" t="s">
        <v>98</v>
      </c>
      <c r="C73" s="9"/>
      <c r="D73" s="10">
        <f>VLOOKUP($A73,'01.07'!$A$9:$W$200,23,0)</f>
        <v>0</v>
      </c>
      <c r="E73" s="10"/>
      <c r="F73" s="10"/>
      <c r="G73" s="10"/>
      <c r="H73" s="9"/>
      <c r="I73" s="10"/>
      <c r="J73" s="10"/>
      <c r="K73" s="10"/>
      <c r="L73" s="9">
        <f t="shared" si="4"/>
        <v>0</v>
      </c>
      <c r="M73" s="10"/>
      <c r="N73" s="10"/>
      <c r="O73" s="10"/>
      <c r="P73" s="10"/>
      <c r="Q73" s="10"/>
      <c r="R73" s="11">
        <f t="shared" si="5"/>
        <v>0</v>
      </c>
      <c r="S73" s="10"/>
      <c r="T73" s="10"/>
      <c r="U73" s="9"/>
      <c r="V73" s="9"/>
      <c r="W73" s="10"/>
      <c r="X73" s="9"/>
      <c r="Y73" s="18"/>
      <c r="Z73" s="17"/>
    </row>
    <row r="74" spans="1:26" ht="18" customHeight="1" x14ac:dyDescent="0.2">
      <c r="A74" s="13">
        <v>1510001</v>
      </c>
      <c r="B74" s="14" t="s">
        <v>99</v>
      </c>
      <c r="C74" s="15">
        <v>55000</v>
      </c>
      <c r="D74" s="10">
        <f>VLOOKUP($A74,'01.07'!$A$9:$W$200,23,0)</f>
        <v>0</v>
      </c>
      <c r="E74" s="15">
        <v>3</v>
      </c>
      <c r="F74" s="15"/>
      <c r="G74" s="15"/>
      <c r="H74" s="9">
        <f t="shared" ref="H74:H87" si="15">SUM(E74:G74)</f>
        <v>3</v>
      </c>
      <c r="I74" s="15"/>
      <c r="J74" s="15"/>
      <c r="K74" s="15"/>
      <c r="L74" s="9">
        <f t="shared" ref="L74:L137" si="16">SUM(I74:K74)</f>
        <v>0</v>
      </c>
      <c r="M74" s="15">
        <v>2</v>
      </c>
      <c r="N74" s="15"/>
      <c r="O74" s="15"/>
      <c r="P74" s="15"/>
      <c r="Q74" s="15"/>
      <c r="R74" s="11">
        <f t="shared" si="5"/>
        <v>2</v>
      </c>
      <c r="S74" s="15"/>
      <c r="T74" s="15"/>
      <c r="U74" s="9">
        <f t="shared" ref="U74:U87" si="17">S74+T74</f>
        <v>0</v>
      </c>
      <c r="V74" s="9">
        <f>D74+H74-L74-R74-U74</f>
        <v>1</v>
      </c>
      <c r="W74" s="15">
        <v>2</v>
      </c>
      <c r="X74" s="16">
        <f t="shared" ref="X74:X87" si="18">W74-V74</f>
        <v>1</v>
      </c>
      <c r="Y74" s="177"/>
      <c r="Z74" s="17"/>
    </row>
    <row r="75" spans="1:26" ht="18" customHeight="1" x14ac:dyDescent="0.2">
      <c r="A75" s="13">
        <v>1510002</v>
      </c>
      <c r="B75" s="14" t="s">
        <v>100</v>
      </c>
      <c r="C75" s="15">
        <v>30000</v>
      </c>
      <c r="D75" s="10">
        <f>VLOOKUP($A75,'01.07'!$A$9:$W$200,23,0)</f>
        <v>6</v>
      </c>
      <c r="E75" s="15">
        <v>10</v>
      </c>
      <c r="F75" s="15"/>
      <c r="G75" s="15"/>
      <c r="H75" s="9">
        <f t="shared" si="15"/>
        <v>10</v>
      </c>
      <c r="I75" s="15"/>
      <c r="J75" s="15"/>
      <c r="K75" s="15"/>
      <c r="L75" s="9">
        <f t="shared" si="16"/>
        <v>0</v>
      </c>
      <c r="M75" s="15">
        <v>7</v>
      </c>
      <c r="N75" s="15"/>
      <c r="O75" s="15"/>
      <c r="P75" s="15"/>
      <c r="Q75" s="15"/>
      <c r="R75" s="11">
        <f t="shared" si="5"/>
        <v>7</v>
      </c>
      <c r="S75" s="15"/>
      <c r="T75" s="15"/>
      <c r="U75" s="9">
        <f t="shared" si="17"/>
        <v>0</v>
      </c>
      <c r="V75" s="9">
        <f t="shared" ref="V75:V87" si="19">D75+H75-L75-R75-U75</f>
        <v>9</v>
      </c>
      <c r="W75" s="15">
        <v>10</v>
      </c>
      <c r="X75" s="16">
        <f t="shared" si="18"/>
        <v>1</v>
      </c>
      <c r="Y75" s="177"/>
      <c r="Z75" s="17"/>
    </row>
    <row r="76" spans="1:26" ht="18" customHeight="1" x14ac:dyDescent="0.2">
      <c r="A76" s="13">
        <v>1510005</v>
      </c>
      <c r="B76" s="14" t="s">
        <v>101</v>
      </c>
      <c r="C76" s="15">
        <v>70000</v>
      </c>
      <c r="D76" s="10">
        <f>VLOOKUP($A76,'01.07'!$A$9:$W$200,23,0)</f>
        <v>0</v>
      </c>
      <c r="E76" s="15"/>
      <c r="F76" s="15"/>
      <c r="G76" s="15"/>
      <c r="H76" s="9">
        <f t="shared" si="15"/>
        <v>0</v>
      </c>
      <c r="I76" s="15"/>
      <c r="J76" s="15"/>
      <c r="K76" s="15"/>
      <c r="L76" s="9">
        <f t="shared" si="16"/>
        <v>0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7"/>
        <v>0</v>
      </c>
      <c r="V76" s="9">
        <f t="shared" si="19"/>
        <v>0</v>
      </c>
      <c r="W76" s="15"/>
      <c r="X76" s="16">
        <f t="shared" si="18"/>
        <v>0</v>
      </c>
      <c r="Y76" s="18"/>
      <c r="Z76" s="17"/>
    </row>
    <row r="77" spans="1:26" ht="18" customHeight="1" x14ac:dyDescent="0.2">
      <c r="A77" s="13">
        <v>1510006</v>
      </c>
      <c r="B77" s="14" t="s">
        <v>102</v>
      </c>
      <c r="C77" s="15">
        <v>38000</v>
      </c>
      <c r="D77" s="10">
        <f>VLOOKUP($A77,'01.07'!$A$9:$W$200,23,0)</f>
        <v>4</v>
      </c>
      <c r="E77" s="15"/>
      <c r="F77" s="15"/>
      <c r="G77" s="15"/>
      <c r="H77" s="9">
        <f t="shared" si="15"/>
        <v>0</v>
      </c>
      <c r="I77" s="15">
        <v>2</v>
      </c>
      <c r="J77" s="15"/>
      <c r="K77" s="15"/>
      <c r="L77" s="9">
        <f t="shared" si="16"/>
        <v>2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7"/>
        <v>0</v>
      </c>
      <c r="V77" s="9">
        <f t="shared" si="19"/>
        <v>2</v>
      </c>
      <c r="W77" s="15">
        <v>2</v>
      </c>
      <c r="X77" s="16">
        <f t="shared" si="18"/>
        <v>0</v>
      </c>
      <c r="Y77" s="18"/>
      <c r="Z77" s="17"/>
    </row>
    <row r="78" spans="1:26" ht="18" customHeight="1" x14ac:dyDescent="0.2">
      <c r="A78" s="13">
        <v>1510007</v>
      </c>
      <c r="B78" s="14" t="s">
        <v>103</v>
      </c>
      <c r="C78" s="15">
        <v>75000</v>
      </c>
      <c r="D78" s="10">
        <f>VLOOKUP($A78,'01.07'!$A$9:$W$200,23,0)</f>
        <v>0</v>
      </c>
      <c r="E78" s="15"/>
      <c r="F78" s="15"/>
      <c r="G78" s="15"/>
      <c r="H78" s="9">
        <f>SUM(E78:G78)</f>
        <v>0</v>
      </c>
      <c r="I78" s="15"/>
      <c r="J78" s="15"/>
      <c r="K78" s="15"/>
      <c r="L78" s="9">
        <f t="shared" si="16"/>
        <v>0</v>
      </c>
      <c r="M78" s="15"/>
      <c r="N78" s="15"/>
      <c r="O78" s="15"/>
      <c r="P78" s="15"/>
      <c r="Q78" s="15"/>
      <c r="R78" s="11">
        <f>SUM(M78:Q78)</f>
        <v>0</v>
      </c>
      <c r="S78" s="15"/>
      <c r="T78" s="15"/>
      <c r="U78" s="9">
        <f>S78+T78</f>
        <v>0</v>
      </c>
      <c r="V78" s="9">
        <f t="shared" si="19"/>
        <v>0</v>
      </c>
      <c r="W78" s="15"/>
      <c r="X78" s="16">
        <f>W78-V78</f>
        <v>0</v>
      </c>
      <c r="Y78" s="18"/>
      <c r="Z78" s="17"/>
    </row>
    <row r="79" spans="1:26" ht="18" customHeight="1" x14ac:dyDescent="0.2">
      <c r="A79" s="13">
        <v>1510008</v>
      </c>
      <c r="B79" s="14" t="s">
        <v>104</v>
      </c>
      <c r="C79" s="15">
        <v>55000</v>
      </c>
      <c r="D79" s="10">
        <f>VLOOKUP($A79,'01.07'!$A$9:$W$200,23,0)</f>
        <v>0</v>
      </c>
      <c r="E79" s="15"/>
      <c r="F79" s="15"/>
      <c r="G79" s="15"/>
      <c r="H79" s="9">
        <f>SUM(E79:G79)</f>
        <v>0</v>
      </c>
      <c r="I79" s="15">
        <v>1</v>
      </c>
      <c r="J79" s="15"/>
      <c r="K79" s="15"/>
      <c r="L79" s="9">
        <f t="shared" si="16"/>
        <v>1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9"/>
        <v>-1</v>
      </c>
      <c r="W79" s="15"/>
      <c r="X79" s="16">
        <f>W79-V79</f>
        <v>1</v>
      </c>
      <c r="Y79" s="178" t="s">
        <v>234</v>
      </c>
      <c r="Z79" s="17"/>
    </row>
    <row r="80" spans="1:26" ht="18" customHeight="1" x14ac:dyDescent="0.2">
      <c r="A80" s="13">
        <v>1510009</v>
      </c>
      <c r="B80" s="14" t="s">
        <v>105</v>
      </c>
      <c r="C80" s="15">
        <v>30000</v>
      </c>
      <c r="D80" s="10">
        <f>VLOOKUP($A80,'01.07'!$A$9:$W$200,23,0)</f>
        <v>5</v>
      </c>
      <c r="E80" s="15"/>
      <c r="F80" s="15"/>
      <c r="G80" s="15"/>
      <c r="H80" s="9">
        <f t="shared" si="15"/>
        <v>0</v>
      </c>
      <c r="I80" s="15">
        <v>1</v>
      </c>
      <c r="J80" s="15"/>
      <c r="K80" s="15"/>
      <c r="L80" s="9">
        <f t="shared" si="16"/>
        <v>1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7"/>
        <v>0</v>
      </c>
      <c r="V80" s="9">
        <f t="shared" si="19"/>
        <v>4</v>
      </c>
      <c r="W80" s="15">
        <v>2</v>
      </c>
      <c r="X80" s="16">
        <f t="shared" si="18"/>
        <v>-2</v>
      </c>
      <c r="Y80" s="178"/>
      <c r="Z80" s="17"/>
    </row>
    <row r="81" spans="1:26" ht="18" customHeight="1" x14ac:dyDescent="0.2">
      <c r="A81" s="13">
        <v>1510018</v>
      </c>
      <c r="B81" s="14" t="s">
        <v>106</v>
      </c>
      <c r="C81" s="15">
        <v>60000</v>
      </c>
      <c r="D81" s="10">
        <f>VLOOKUP($A81,'01.07'!$A$9:$W$200,23,0)</f>
        <v>2</v>
      </c>
      <c r="E81" s="15">
        <v>1</v>
      </c>
      <c r="F81" s="15"/>
      <c r="G81" s="15"/>
      <c r="H81" s="9">
        <f t="shared" si="15"/>
        <v>1</v>
      </c>
      <c r="I81" s="15"/>
      <c r="J81" s="15"/>
      <c r="K81" s="15"/>
      <c r="L81" s="9">
        <f t="shared" si="16"/>
        <v>0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7"/>
        <v>0</v>
      </c>
      <c r="V81" s="9">
        <f t="shared" si="19"/>
        <v>3</v>
      </c>
      <c r="W81" s="15">
        <v>3</v>
      </c>
      <c r="X81" s="16">
        <f t="shared" si="18"/>
        <v>0</v>
      </c>
      <c r="Y81" s="18"/>
      <c r="Z81" s="17"/>
    </row>
    <row r="82" spans="1:26" ht="18" customHeight="1" x14ac:dyDescent="0.2">
      <c r="A82" s="13">
        <v>1510021</v>
      </c>
      <c r="B82" s="14" t="s">
        <v>107</v>
      </c>
      <c r="C82" s="15">
        <v>38000</v>
      </c>
      <c r="D82" s="10">
        <f>VLOOKUP($A82,'01.07'!$A$9:$W$200,23,0)</f>
        <v>3</v>
      </c>
      <c r="E82" s="15"/>
      <c r="F82" s="15"/>
      <c r="G82" s="15"/>
      <c r="H82" s="9">
        <f t="shared" si="15"/>
        <v>0</v>
      </c>
      <c r="I82" s="15">
        <v>3</v>
      </c>
      <c r="J82" s="15"/>
      <c r="K82" s="15"/>
      <c r="L82" s="9">
        <f t="shared" si="16"/>
        <v>3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7"/>
        <v>0</v>
      </c>
      <c r="V82" s="9">
        <f t="shared" si="19"/>
        <v>0</v>
      </c>
      <c r="W82" s="15"/>
      <c r="X82" s="16">
        <f t="shared" si="18"/>
        <v>0</v>
      </c>
      <c r="Y82" s="18"/>
      <c r="Z82" s="17"/>
    </row>
    <row r="83" spans="1:26" ht="18" customHeight="1" x14ac:dyDescent="0.2">
      <c r="A83" s="13">
        <v>1510023</v>
      </c>
      <c r="B83" s="14" t="s">
        <v>108</v>
      </c>
      <c r="C83" s="15">
        <v>55000</v>
      </c>
      <c r="D83" s="10">
        <f>VLOOKUP($A83,'01.07'!$A$9:$W$200,23,0)</f>
        <v>0</v>
      </c>
      <c r="E83" s="15"/>
      <c r="F83" s="15"/>
      <c r="G83" s="15"/>
      <c r="H83" s="9">
        <f>SUM(E83:G83)</f>
        <v>0</v>
      </c>
      <c r="I83" s="15"/>
      <c r="J83" s="15"/>
      <c r="K83" s="15"/>
      <c r="L83" s="9">
        <f t="shared" si="16"/>
        <v>0</v>
      </c>
      <c r="M83" s="15"/>
      <c r="N83" s="15"/>
      <c r="O83" s="15"/>
      <c r="P83" s="15"/>
      <c r="Q83" s="15"/>
      <c r="R83" s="11">
        <f>SUM(M83:Q83)</f>
        <v>0</v>
      </c>
      <c r="S83" s="15"/>
      <c r="T83" s="15"/>
      <c r="U83" s="9">
        <f>S83+T83</f>
        <v>0</v>
      </c>
      <c r="V83" s="9">
        <f t="shared" si="19"/>
        <v>0</v>
      </c>
      <c r="W83" s="15"/>
      <c r="X83" s="16">
        <f>W83-V83</f>
        <v>0</v>
      </c>
      <c r="Y83" s="18"/>
      <c r="Z83" s="17"/>
    </row>
    <row r="84" spans="1:26" ht="18" customHeight="1" x14ac:dyDescent="0.2">
      <c r="A84" s="13">
        <v>1510024</v>
      </c>
      <c r="B84" s="14" t="s">
        <v>109</v>
      </c>
      <c r="C84" s="15">
        <v>30000</v>
      </c>
      <c r="D84" s="10">
        <f>VLOOKUP($A84,'01.07'!$A$9:$W$200,23,0)</f>
        <v>0</v>
      </c>
      <c r="E84" s="15"/>
      <c r="F84" s="15"/>
      <c r="G84" s="15"/>
      <c r="H84" s="9">
        <f>SUM(E84:G84)</f>
        <v>0</v>
      </c>
      <c r="I84" s="15"/>
      <c r="J84" s="15"/>
      <c r="K84" s="15"/>
      <c r="L84" s="9">
        <f t="shared" si="16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9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1510039</v>
      </c>
      <c r="B85" s="14" t="s">
        <v>110</v>
      </c>
      <c r="C85" s="15">
        <v>30000</v>
      </c>
      <c r="D85" s="10">
        <f>VLOOKUP($A85,'01.07'!$A$9:$W$200,23,0)</f>
        <v>6</v>
      </c>
      <c r="E85" s="15">
        <v>4</v>
      </c>
      <c r="F85" s="15"/>
      <c r="G85" s="15"/>
      <c r="H85" s="9">
        <f t="shared" si="15"/>
        <v>4</v>
      </c>
      <c r="I85" s="15">
        <v>4</v>
      </c>
      <c r="J85" s="15"/>
      <c r="K85" s="15"/>
      <c r="L85" s="9">
        <f t="shared" si="16"/>
        <v>4</v>
      </c>
      <c r="M85" s="15"/>
      <c r="N85" s="15"/>
      <c r="O85" s="15"/>
      <c r="P85" s="15"/>
      <c r="Q85" s="15"/>
      <c r="R85" s="11">
        <f t="shared" si="5"/>
        <v>0</v>
      </c>
      <c r="S85" s="15"/>
      <c r="T85" s="15"/>
      <c r="U85" s="9">
        <f t="shared" si="17"/>
        <v>0</v>
      </c>
      <c r="V85" s="9">
        <f t="shared" si="19"/>
        <v>6</v>
      </c>
      <c r="W85" s="15">
        <v>6</v>
      </c>
      <c r="X85" s="16">
        <f t="shared" si="18"/>
        <v>0</v>
      </c>
      <c r="Y85" s="27"/>
      <c r="Z85" s="17"/>
    </row>
    <row r="86" spans="1:26" ht="18" customHeight="1" x14ac:dyDescent="0.2">
      <c r="A86" s="13">
        <v>1510040</v>
      </c>
      <c r="B86" s="14" t="s">
        <v>111</v>
      </c>
      <c r="C86" s="15">
        <v>55000</v>
      </c>
      <c r="D86" s="10">
        <f>VLOOKUP($A86,'01.07'!$A$9:$W$200,23,0)</f>
        <v>3</v>
      </c>
      <c r="E86" s="15">
        <v>2</v>
      </c>
      <c r="F86" s="15"/>
      <c r="G86" s="15"/>
      <c r="H86" s="9">
        <f t="shared" si="15"/>
        <v>2</v>
      </c>
      <c r="I86" s="15"/>
      <c r="J86" s="15"/>
      <c r="K86" s="15"/>
      <c r="L86" s="9">
        <f t="shared" si="16"/>
        <v>0</v>
      </c>
      <c r="M86" s="15">
        <v>1</v>
      </c>
      <c r="N86" s="15"/>
      <c r="O86" s="15"/>
      <c r="P86" s="15"/>
      <c r="Q86" s="15"/>
      <c r="R86" s="11">
        <f t="shared" si="5"/>
        <v>1</v>
      </c>
      <c r="S86" s="15"/>
      <c r="T86" s="15"/>
      <c r="U86" s="9">
        <f t="shared" si="17"/>
        <v>0</v>
      </c>
      <c r="V86" s="9">
        <f t="shared" si="19"/>
        <v>4</v>
      </c>
      <c r="W86" s="15">
        <v>4</v>
      </c>
      <c r="X86" s="16">
        <f t="shared" si="18"/>
        <v>0</v>
      </c>
      <c r="Y86" s="27"/>
      <c r="Z86" s="17"/>
    </row>
    <row r="87" spans="1:26" ht="18" customHeight="1" x14ac:dyDescent="0.2">
      <c r="A87" s="13">
        <v>1510053</v>
      </c>
      <c r="B87" s="14" t="s">
        <v>112</v>
      </c>
      <c r="C87" s="15">
        <v>35000</v>
      </c>
      <c r="D87" s="10">
        <f>VLOOKUP($A87,'01.07'!$A$9:$W$200,23,0)</f>
        <v>7</v>
      </c>
      <c r="E87" s="15">
        <v>2</v>
      </c>
      <c r="F87" s="15"/>
      <c r="G87" s="15"/>
      <c r="H87" s="9">
        <f t="shared" si="15"/>
        <v>2</v>
      </c>
      <c r="I87" s="15">
        <v>3</v>
      </c>
      <c r="J87" s="15"/>
      <c r="K87" s="15"/>
      <c r="L87" s="9">
        <f t="shared" si="16"/>
        <v>3</v>
      </c>
      <c r="M87" s="15">
        <v>2</v>
      </c>
      <c r="N87" s="15"/>
      <c r="O87" s="15"/>
      <c r="P87" s="15"/>
      <c r="Q87" s="15"/>
      <c r="R87" s="11">
        <f t="shared" ref="R87:R155" si="20">SUM(M87:Q87)</f>
        <v>2</v>
      </c>
      <c r="S87" s="15"/>
      <c r="T87" s="15"/>
      <c r="U87" s="9">
        <f t="shared" si="17"/>
        <v>0</v>
      </c>
      <c r="V87" s="9">
        <f t="shared" si="19"/>
        <v>4</v>
      </c>
      <c r="W87" s="15">
        <v>4</v>
      </c>
      <c r="X87" s="16">
        <f t="shared" si="18"/>
        <v>0</v>
      </c>
      <c r="Y87" s="27"/>
      <c r="Z87" s="17"/>
    </row>
    <row r="88" spans="1:26" ht="18" customHeight="1" x14ac:dyDescent="0.2">
      <c r="A88" s="7">
        <v>3500000</v>
      </c>
      <c r="B88" s="8" t="s">
        <v>113</v>
      </c>
      <c r="C88" s="9"/>
      <c r="D88" s="10">
        <f>VLOOKUP($A88,'01.07'!$A$9:$W$200,23,0)</f>
        <v>0</v>
      </c>
      <c r="E88" s="10"/>
      <c r="F88" s="10"/>
      <c r="G88" s="10"/>
      <c r="H88" s="9"/>
      <c r="I88" s="10"/>
      <c r="J88" s="10"/>
      <c r="K88" s="10"/>
      <c r="L88" s="9">
        <f t="shared" si="16"/>
        <v>0</v>
      </c>
      <c r="M88" s="10"/>
      <c r="N88" s="10"/>
      <c r="O88" s="10"/>
      <c r="P88" s="10"/>
      <c r="Q88" s="10"/>
      <c r="R88" s="11">
        <f t="shared" si="20"/>
        <v>0</v>
      </c>
      <c r="S88" s="10"/>
      <c r="T88" s="10"/>
      <c r="U88" s="9"/>
      <c r="V88" s="9"/>
      <c r="W88" s="10"/>
      <c r="X88" s="9"/>
      <c r="Y88" s="18"/>
      <c r="Z88" s="17"/>
    </row>
    <row r="89" spans="1:26" ht="18" customHeight="1" x14ac:dyDescent="0.2">
      <c r="A89" s="13">
        <v>3500003</v>
      </c>
      <c r="B89" s="14" t="s">
        <v>114</v>
      </c>
      <c r="C89" s="15">
        <v>390000</v>
      </c>
      <c r="D89" s="10">
        <f>VLOOKUP($A89,'01.07'!$A$9:$W$200,23,0)</f>
        <v>0</v>
      </c>
      <c r="E89" s="15"/>
      <c r="F89" s="15"/>
      <c r="G89" s="15"/>
      <c r="H89" s="9">
        <f>SUM(E89:G89)</f>
        <v>0</v>
      </c>
      <c r="I89" s="15"/>
      <c r="J89" s="15"/>
      <c r="K89" s="15"/>
      <c r="L89" s="9">
        <f t="shared" si="16"/>
        <v>0</v>
      </c>
      <c r="M89" s="15"/>
      <c r="N89" s="15"/>
      <c r="O89" s="15"/>
      <c r="P89" s="15"/>
      <c r="Q89" s="15"/>
      <c r="R89" s="11">
        <f>SUM(M89:Q89)</f>
        <v>0</v>
      </c>
      <c r="S89" s="15"/>
      <c r="T89" s="15"/>
      <c r="U89" s="9">
        <f>S89+T89</f>
        <v>0</v>
      </c>
      <c r="V89" s="9">
        <f t="shared" ref="V89:V106" si="21">D89+H89-L89-R89-U89</f>
        <v>0</v>
      </c>
      <c r="W89" s="15"/>
      <c r="X89" s="16">
        <f>W89-V89</f>
        <v>0</v>
      </c>
      <c r="Y89" s="18"/>
      <c r="Z89" s="17"/>
    </row>
    <row r="90" spans="1:26" ht="18" customHeight="1" x14ac:dyDescent="0.2">
      <c r="A90" s="13">
        <v>3500004</v>
      </c>
      <c r="B90" s="14" t="s">
        <v>115</v>
      </c>
      <c r="C90" s="15">
        <v>300000</v>
      </c>
      <c r="D90" s="10">
        <f>VLOOKUP($A90,'01.07'!$A$9:$W$200,23,0)</f>
        <v>0</v>
      </c>
      <c r="E90" s="15"/>
      <c r="F90" s="15"/>
      <c r="G90" s="15"/>
      <c r="H90" s="9">
        <f>SUM(E90:G90)</f>
        <v>0</v>
      </c>
      <c r="I90" s="15"/>
      <c r="J90" s="15"/>
      <c r="K90" s="15"/>
      <c r="L90" s="9">
        <f t="shared" si="16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si="21"/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3500001</v>
      </c>
      <c r="B91" s="14" t="s">
        <v>116</v>
      </c>
      <c r="C91" s="15">
        <v>300000</v>
      </c>
      <c r="D91" s="10">
        <f>VLOOKUP($A91,'01.07'!$A$9:$W$200,23,0)</f>
        <v>0</v>
      </c>
      <c r="E91" s="15"/>
      <c r="F91" s="15"/>
      <c r="G91" s="15"/>
      <c r="H91" s="9">
        <f t="shared" si="12"/>
        <v>0</v>
      </c>
      <c r="I91" s="15"/>
      <c r="J91" s="15"/>
      <c r="K91" s="15"/>
      <c r="L91" s="9">
        <f t="shared" si="16"/>
        <v>0</v>
      </c>
      <c r="M91" s="15"/>
      <c r="N91" s="15"/>
      <c r="O91" s="15"/>
      <c r="P91" s="15"/>
      <c r="Q91" s="15"/>
      <c r="R91" s="11">
        <f t="shared" si="20"/>
        <v>0</v>
      </c>
      <c r="S91" s="15"/>
      <c r="T91" s="15"/>
      <c r="U91" s="9">
        <f t="shared" ref="U91:U106" si="22">S91+T91</f>
        <v>0</v>
      </c>
      <c r="V91" s="9">
        <f t="shared" si="21"/>
        <v>0</v>
      </c>
      <c r="W91" s="15"/>
      <c r="X91" s="16">
        <f t="shared" ref="X91:X106" si="23">W91-V91</f>
        <v>0</v>
      </c>
      <c r="Y91" s="18"/>
      <c r="Z91" s="17"/>
    </row>
    <row r="92" spans="1:26" ht="18" customHeight="1" x14ac:dyDescent="0.2">
      <c r="A92" s="13">
        <v>3500009</v>
      </c>
      <c r="B92" s="14" t="s">
        <v>117</v>
      </c>
      <c r="C92" s="15">
        <v>390000</v>
      </c>
      <c r="D92" s="10">
        <f>VLOOKUP($A92,'01.07'!$A$9:$W$200,23,0)</f>
        <v>1</v>
      </c>
      <c r="E92" s="15"/>
      <c r="F92" s="15"/>
      <c r="G92" s="15"/>
      <c r="H92" s="9">
        <f t="shared" si="12"/>
        <v>0</v>
      </c>
      <c r="I92" s="15">
        <v>1</v>
      </c>
      <c r="J92" s="15"/>
      <c r="K92" s="15"/>
      <c r="L92" s="9">
        <f t="shared" si="16"/>
        <v>1</v>
      </c>
      <c r="M92" s="15"/>
      <c r="N92" s="15"/>
      <c r="O92" s="15"/>
      <c r="P92" s="15"/>
      <c r="Q92" s="15"/>
      <c r="R92" s="11">
        <f t="shared" si="20"/>
        <v>0</v>
      </c>
      <c r="S92" s="15"/>
      <c r="T92" s="15"/>
      <c r="U92" s="9">
        <f t="shared" si="22"/>
        <v>0</v>
      </c>
      <c r="V92" s="9">
        <f t="shared" si="21"/>
        <v>0</v>
      </c>
      <c r="W92" s="15"/>
      <c r="X92" s="16">
        <f t="shared" si="23"/>
        <v>0</v>
      </c>
      <c r="Y92" s="18"/>
      <c r="Z92" s="17"/>
    </row>
    <row r="93" spans="1:26" ht="18" customHeight="1" x14ac:dyDescent="0.2">
      <c r="A93" s="13">
        <v>3500021</v>
      </c>
      <c r="B93" s="14" t="s">
        <v>118</v>
      </c>
      <c r="C93" s="15">
        <v>390000</v>
      </c>
      <c r="D93" s="10">
        <f>VLOOKUP($A93,'01.07'!$A$9:$W$200,23,0)</f>
        <v>0</v>
      </c>
      <c r="E93" s="15">
        <v>1</v>
      </c>
      <c r="F93" s="15"/>
      <c r="G93" s="15"/>
      <c r="H93" s="9">
        <f t="shared" si="12"/>
        <v>1</v>
      </c>
      <c r="I93" s="15"/>
      <c r="J93" s="15"/>
      <c r="K93" s="15"/>
      <c r="L93" s="9">
        <f t="shared" si="16"/>
        <v>0</v>
      </c>
      <c r="M93" s="15"/>
      <c r="N93" s="15"/>
      <c r="O93" s="15"/>
      <c r="P93" s="15"/>
      <c r="Q93" s="15"/>
      <c r="R93" s="11">
        <f t="shared" si="20"/>
        <v>0</v>
      </c>
      <c r="S93" s="15"/>
      <c r="T93" s="15"/>
      <c r="U93" s="9">
        <f t="shared" si="22"/>
        <v>0</v>
      </c>
      <c r="V93" s="9">
        <f t="shared" si="21"/>
        <v>1</v>
      </c>
      <c r="W93" s="15">
        <v>1</v>
      </c>
      <c r="X93" s="16">
        <f t="shared" si="23"/>
        <v>0</v>
      </c>
      <c r="Y93" s="18"/>
      <c r="Z93" s="17"/>
    </row>
    <row r="94" spans="1:26" ht="18" customHeight="1" x14ac:dyDescent="0.2">
      <c r="A94" s="13">
        <v>3500022</v>
      </c>
      <c r="B94" s="14" t="s">
        <v>119</v>
      </c>
      <c r="C94" s="15">
        <v>300000</v>
      </c>
      <c r="D94" s="10">
        <f>VLOOKUP($A94,'01.07'!$A$9:$W$200,23,0)</f>
        <v>0</v>
      </c>
      <c r="E94" s="15"/>
      <c r="F94" s="15"/>
      <c r="G94" s="15"/>
      <c r="H94" s="9">
        <f>SUM(E94:G94)</f>
        <v>0</v>
      </c>
      <c r="I94" s="15"/>
      <c r="J94" s="15"/>
      <c r="K94" s="15"/>
      <c r="L94" s="9">
        <f t="shared" si="16"/>
        <v>0</v>
      </c>
      <c r="M94" s="15"/>
      <c r="N94" s="15"/>
      <c r="O94" s="15"/>
      <c r="P94" s="15"/>
      <c r="Q94" s="15"/>
      <c r="R94" s="11">
        <f>SUM(M94:Q94)</f>
        <v>0</v>
      </c>
      <c r="S94" s="15"/>
      <c r="T94" s="15"/>
      <c r="U94" s="9">
        <f>S94+T94</f>
        <v>0</v>
      </c>
      <c r="V94" s="9">
        <f t="shared" si="21"/>
        <v>0</v>
      </c>
      <c r="W94" s="15"/>
      <c r="X94" s="16">
        <f>W94-V94</f>
        <v>0</v>
      </c>
      <c r="Y94" s="18"/>
      <c r="Z94" s="17"/>
    </row>
    <row r="95" spans="1:26" ht="18" customHeight="1" x14ac:dyDescent="0.2">
      <c r="A95" s="13">
        <v>3500029</v>
      </c>
      <c r="B95" s="14" t="s">
        <v>120</v>
      </c>
      <c r="C95" s="15">
        <v>390000</v>
      </c>
      <c r="D95" s="10">
        <f>VLOOKUP($A95,'01.07'!$A$9:$W$200,23,0)</f>
        <v>1</v>
      </c>
      <c r="E95" s="15"/>
      <c r="F95" s="15"/>
      <c r="G95" s="15"/>
      <c r="H95" s="9">
        <f t="shared" si="12"/>
        <v>0</v>
      </c>
      <c r="I95" s="15">
        <v>1</v>
      </c>
      <c r="J95" s="15"/>
      <c r="K95" s="15"/>
      <c r="L95" s="9">
        <f t="shared" si="16"/>
        <v>1</v>
      </c>
      <c r="M95" s="15"/>
      <c r="N95" s="15"/>
      <c r="O95" s="15"/>
      <c r="P95" s="15"/>
      <c r="Q95" s="15"/>
      <c r="R95" s="11">
        <f t="shared" si="20"/>
        <v>0</v>
      </c>
      <c r="S95" s="15"/>
      <c r="T95" s="15"/>
      <c r="U95" s="9">
        <f t="shared" si="22"/>
        <v>0</v>
      </c>
      <c r="V95" s="9">
        <f t="shared" si="21"/>
        <v>0</v>
      </c>
      <c r="W95" s="15"/>
      <c r="X95" s="16">
        <f t="shared" si="23"/>
        <v>0</v>
      </c>
      <c r="Y95" s="18"/>
      <c r="Z95" s="17"/>
    </row>
    <row r="96" spans="1:26" ht="18" customHeight="1" x14ac:dyDescent="0.2">
      <c r="A96" s="13">
        <v>3500030</v>
      </c>
      <c r="B96" s="14" t="s">
        <v>121</v>
      </c>
      <c r="C96" s="15">
        <v>300000</v>
      </c>
      <c r="D96" s="10">
        <f>VLOOKUP($A96,'01.07'!$A$9:$W$200,23,0)</f>
        <v>0</v>
      </c>
      <c r="E96" s="15"/>
      <c r="F96" s="15"/>
      <c r="G96" s="15"/>
      <c r="H96" s="9">
        <f>SUM(E96:G96)</f>
        <v>0</v>
      </c>
      <c r="I96" s="15"/>
      <c r="J96" s="15"/>
      <c r="K96" s="15"/>
      <c r="L96" s="9">
        <f t="shared" si="16"/>
        <v>0</v>
      </c>
      <c r="M96" s="15"/>
      <c r="N96" s="15"/>
      <c r="O96" s="15"/>
      <c r="P96" s="15"/>
      <c r="Q96" s="15"/>
      <c r="R96" s="11">
        <f>SUM(M96:Q96)</f>
        <v>0</v>
      </c>
      <c r="S96" s="15"/>
      <c r="T96" s="15"/>
      <c r="U96" s="9">
        <f>S96+T96</f>
        <v>0</v>
      </c>
      <c r="V96" s="9">
        <f t="shared" si="21"/>
        <v>0</v>
      </c>
      <c r="W96" s="15"/>
      <c r="X96" s="16">
        <f>W96-V96</f>
        <v>0</v>
      </c>
      <c r="Y96" s="18"/>
      <c r="Z96" s="17"/>
    </row>
    <row r="97" spans="1:26" ht="18" customHeight="1" x14ac:dyDescent="0.2">
      <c r="A97" s="13">
        <v>3500049</v>
      </c>
      <c r="B97" s="14" t="s">
        <v>122</v>
      </c>
      <c r="C97" s="15">
        <v>390000</v>
      </c>
      <c r="D97" s="10">
        <f>VLOOKUP($A97,'01.07'!$A$9:$W$200,23,0)</f>
        <v>0</v>
      </c>
      <c r="E97" s="15"/>
      <c r="F97" s="15"/>
      <c r="G97" s="15"/>
      <c r="H97" s="9">
        <f>SUM(E97:G97)</f>
        <v>0</v>
      </c>
      <c r="I97" s="15"/>
      <c r="J97" s="15"/>
      <c r="K97" s="15"/>
      <c r="L97" s="9">
        <f t="shared" si="16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21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3500139</v>
      </c>
      <c r="B98" s="14" t="s">
        <v>123</v>
      </c>
      <c r="C98" s="15">
        <v>390000</v>
      </c>
      <c r="D98" s="10">
        <f>VLOOKUP($A98,'01.07'!$A$9:$W$200,23,0)</f>
        <v>0</v>
      </c>
      <c r="E98" s="15"/>
      <c r="F98" s="15"/>
      <c r="G98" s="15"/>
      <c r="H98" s="9">
        <f>SUM(E98:G98)</f>
        <v>0</v>
      </c>
      <c r="I98" s="15"/>
      <c r="J98" s="15"/>
      <c r="K98" s="15"/>
      <c r="L98" s="9">
        <f t="shared" si="16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21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3500140</v>
      </c>
      <c r="B99" s="14" t="s">
        <v>124</v>
      </c>
      <c r="C99" s="15">
        <v>300000</v>
      </c>
      <c r="D99" s="10">
        <f>VLOOKUP($A99,'01.07'!$A$9:$W$200,23,0)</f>
        <v>0</v>
      </c>
      <c r="E99" s="15"/>
      <c r="F99" s="15"/>
      <c r="G99" s="15"/>
      <c r="H99" s="9">
        <f>SUM(E99:G99)</f>
        <v>0</v>
      </c>
      <c r="I99" s="15"/>
      <c r="J99" s="15"/>
      <c r="K99" s="15"/>
      <c r="L99" s="9">
        <f t="shared" si="16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21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3500155</v>
      </c>
      <c r="B100" s="14" t="s">
        <v>125</v>
      </c>
      <c r="C100" s="15">
        <v>300000</v>
      </c>
      <c r="D100" s="10">
        <f>VLOOKUP($A100,'01.07'!$A$9:$W$200,23,0)</f>
        <v>0</v>
      </c>
      <c r="E100" s="15"/>
      <c r="F100" s="15"/>
      <c r="G100" s="15"/>
      <c r="H100" s="9">
        <f t="shared" si="12"/>
        <v>0</v>
      </c>
      <c r="I100" s="15"/>
      <c r="J100" s="15"/>
      <c r="K100" s="15"/>
      <c r="L100" s="9">
        <f t="shared" si="16"/>
        <v>0</v>
      </c>
      <c r="M100" s="15"/>
      <c r="N100" s="15"/>
      <c r="O100" s="15"/>
      <c r="P100" s="15"/>
      <c r="Q100" s="15"/>
      <c r="R100" s="11">
        <f t="shared" si="20"/>
        <v>0</v>
      </c>
      <c r="S100" s="15"/>
      <c r="T100" s="15"/>
      <c r="U100" s="9">
        <f t="shared" si="22"/>
        <v>0</v>
      </c>
      <c r="V100" s="9">
        <f t="shared" si="21"/>
        <v>0</v>
      </c>
      <c r="W100" s="15"/>
      <c r="X100" s="16">
        <f t="shared" si="23"/>
        <v>0</v>
      </c>
      <c r="Y100" s="18"/>
      <c r="Z100" s="17"/>
    </row>
    <row r="101" spans="1:26" ht="18" customHeight="1" x14ac:dyDescent="0.2">
      <c r="A101" s="13">
        <v>3500156</v>
      </c>
      <c r="B101" s="14" t="s">
        <v>126</v>
      </c>
      <c r="C101" s="15">
        <v>390000</v>
      </c>
      <c r="D101" s="10">
        <f>VLOOKUP($A101,'01.07'!$A$9:$W$200,23,0)</f>
        <v>1</v>
      </c>
      <c r="E101" s="15"/>
      <c r="F101" s="15"/>
      <c r="G101" s="15"/>
      <c r="H101" s="9">
        <f t="shared" si="12"/>
        <v>0</v>
      </c>
      <c r="I101" s="15">
        <v>1</v>
      </c>
      <c r="J101" s="15"/>
      <c r="K101" s="15"/>
      <c r="L101" s="9">
        <f t="shared" si="16"/>
        <v>1</v>
      </c>
      <c r="M101" s="15"/>
      <c r="N101" s="15"/>
      <c r="O101" s="15"/>
      <c r="P101" s="15"/>
      <c r="Q101" s="15"/>
      <c r="R101" s="11">
        <f t="shared" si="20"/>
        <v>0</v>
      </c>
      <c r="S101" s="15"/>
      <c r="T101" s="15"/>
      <c r="U101" s="9">
        <f t="shared" si="22"/>
        <v>0</v>
      </c>
      <c r="V101" s="9">
        <f t="shared" si="21"/>
        <v>0</v>
      </c>
      <c r="W101" s="15"/>
      <c r="X101" s="16">
        <f t="shared" si="23"/>
        <v>0</v>
      </c>
      <c r="Y101" s="18"/>
      <c r="Z101" s="17"/>
    </row>
    <row r="102" spans="1:26" ht="18" customHeight="1" x14ac:dyDescent="0.2">
      <c r="A102" s="13">
        <v>3500141</v>
      </c>
      <c r="B102" s="14" t="s">
        <v>127</v>
      </c>
      <c r="C102" s="15">
        <v>300000</v>
      </c>
      <c r="D102" s="10">
        <f>VLOOKUP($A102,'01.07'!$A$9:$W$200,23,0)</f>
        <v>0</v>
      </c>
      <c r="E102" s="15"/>
      <c r="F102" s="15"/>
      <c r="G102" s="15"/>
      <c r="H102" s="9">
        <f t="shared" si="12"/>
        <v>0</v>
      </c>
      <c r="I102" s="15"/>
      <c r="J102" s="15"/>
      <c r="K102" s="15"/>
      <c r="L102" s="9">
        <f t="shared" si="16"/>
        <v>0</v>
      </c>
      <c r="M102" s="15"/>
      <c r="N102" s="15"/>
      <c r="O102" s="15"/>
      <c r="P102" s="15"/>
      <c r="Q102" s="15"/>
      <c r="R102" s="11">
        <f t="shared" si="20"/>
        <v>0</v>
      </c>
      <c r="S102" s="15"/>
      <c r="T102" s="15"/>
      <c r="U102" s="9">
        <f t="shared" si="22"/>
        <v>0</v>
      </c>
      <c r="V102" s="9">
        <f t="shared" si="21"/>
        <v>0</v>
      </c>
      <c r="W102" s="15"/>
      <c r="X102" s="16">
        <f t="shared" si="23"/>
        <v>0</v>
      </c>
      <c r="Y102" s="18"/>
      <c r="Z102" s="17"/>
    </row>
    <row r="103" spans="1:26" ht="18" customHeight="1" x14ac:dyDescent="0.2">
      <c r="A103" s="13">
        <v>3500142</v>
      </c>
      <c r="B103" s="14" t="s">
        <v>128</v>
      </c>
      <c r="C103" s="15">
        <v>390000</v>
      </c>
      <c r="D103" s="10">
        <f>VLOOKUP($A103,'01.07'!$A$9:$W$200,23,0)</f>
        <v>0</v>
      </c>
      <c r="E103" s="15"/>
      <c r="F103" s="15"/>
      <c r="G103" s="15"/>
      <c r="H103" s="9">
        <f t="shared" si="12"/>
        <v>0</v>
      </c>
      <c r="I103" s="15"/>
      <c r="J103" s="15"/>
      <c r="K103" s="15"/>
      <c r="L103" s="9">
        <f t="shared" si="16"/>
        <v>0</v>
      </c>
      <c r="M103" s="15"/>
      <c r="N103" s="15"/>
      <c r="O103" s="15"/>
      <c r="P103" s="15"/>
      <c r="Q103" s="15"/>
      <c r="R103" s="11">
        <f t="shared" si="20"/>
        <v>0</v>
      </c>
      <c r="S103" s="15"/>
      <c r="T103" s="15"/>
      <c r="U103" s="9">
        <f t="shared" si="22"/>
        <v>0</v>
      </c>
      <c r="V103" s="9">
        <f t="shared" si="21"/>
        <v>0</v>
      </c>
      <c r="W103" s="15"/>
      <c r="X103" s="16">
        <f t="shared" si="23"/>
        <v>0</v>
      </c>
      <c r="Y103" s="18"/>
      <c r="Z103" s="17"/>
    </row>
    <row r="104" spans="1:26" ht="18" customHeight="1" x14ac:dyDescent="0.2">
      <c r="A104" s="13">
        <v>3500143</v>
      </c>
      <c r="B104" s="14" t="s">
        <v>129</v>
      </c>
      <c r="C104" s="15">
        <v>220000</v>
      </c>
      <c r="D104" s="10">
        <f>VLOOKUP($A104,'01.07'!$A$9:$W$200,23,0)</f>
        <v>1</v>
      </c>
      <c r="E104" s="15"/>
      <c r="F104" s="15"/>
      <c r="G104" s="15"/>
      <c r="H104" s="9">
        <f t="shared" si="12"/>
        <v>0</v>
      </c>
      <c r="I104" s="15"/>
      <c r="J104" s="15"/>
      <c r="K104" s="15"/>
      <c r="L104" s="9">
        <f t="shared" si="16"/>
        <v>0</v>
      </c>
      <c r="M104" s="15"/>
      <c r="N104" s="15"/>
      <c r="O104" s="15"/>
      <c r="P104" s="15"/>
      <c r="Q104" s="15"/>
      <c r="R104" s="11">
        <f t="shared" si="20"/>
        <v>0</v>
      </c>
      <c r="S104" s="15"/>
      <c r="T104" s="15"/>
      <c r="U104" s="9">
        <f t="shared" si="22"/>
        <v>0</v>
      </c>
      <c r="V104" s="9">
        <f t="shared" si="21"/>
        <v>1</v>
      </c>
      <c r="W104" s="15">
        <v>1</v>
      </c>
      <c r="X104" s="16">
        <f t="shared" si="23"/>
        <v>0</v>
      </c>
      <c r="Y104" s="18"/>
      <c r="Z104" s="17"/>
    </row>
    <row r="105" spans="1:26" ht="18" customHeight="1" x14ac:dyDescent="0.2">
      <c r="A105" s="13">
        <v>3500144</v>
      </c>
      <c r="B105" s="14" t="s">
        <v>130</v>
      </c>
      <c r="C105" s="15">
        <v>260000</v>
      </c>
      <c r="D105" s="10">
        <f>VLOOKUP($A105,'01.07'!$A$9:$W$200,23,0)</f>
        <v>2</v>
      </c>
      <c r="E105" s="15"/>
      <c r="F105" s="15"/>
      <c r="G105" s="15"/>
      <c r="H105" s="9">
        <f t="shared" si="12"/>
        <v>0</v>
      </c>
      <c r="I105" s="15"/>
      <c r="J105" s="15"/>
      <c r="K105" s="15"/>
      <c r="L105" s="9">
        <f t="shared" si="16"/>
        <v>0</v>
      </c>
      <c r="M105" s="15"/>
      <c r="N105" s="15"/>
      <c r="O105" s="15"/>
      <c r="P105" s="15"/>
      <c r="Q105" s="15"/>
      <c r="R105" s="11">
        <f t="shared" si="20"/>
        <v>0</v>
      </c>
      <c r="S105" s="15"/>
      <c r="T105" s="15"/>
      <c r="U105" s="9">
        <f t="shared" si="22"/>
        <v>0</v>
      </c>
      <c r="V105" s="9">
        <f t="shared" si="21"/>
        <v>2</v>
      </c>
      <c r="W105" s="15">
        <v>2</v>
      </c>
      <c r="X105" s="16">
        <f t="shared" si="23"/>
        <v>0</v>
      </c>
      <c r="Y105" s="18"/>
      <c r="Z105" s="17"/>
    </row>
    <row r="106" spans="1:26" ht="18" customHeight="1" x14ac:dyDescent="0.2">
      <c r="A106" s="13">
        <v>3500145</v>
      </c>
      <c r="B106" s="14" t="s">
        <v>131</v>
      </c>
      <c r="C106" s="15">
        <v>350000</v>
      </c>
      <c r="D106" s="10">
        <f>VLOOKUP($A106,'01.07'!$A$9:$W$200,23,0)</f>
        <v>0</v>
      </c>
      <c r="E106" s="15"/>
      <c r="F106" s="15"/>
      <c r="G106" s="15"/>
      <c r="H106" s="9">
        <f t="shared" si="12"/>
        <v>0</v>
      </c>
      <c r="I106" s="15"/>
      <c r="J106" s="15"/>
      <c r="K106" s="15"/>
      <c r="L106" s="9">
        <f t="shared" si="16"/>
        <v>0</v>
      </c>
      <c r="M106" s="15"/>
      <c r="N106" s="15"/>
      <c r="O106" s="15"/>
      <c r="P106" s="15"/>
      <c r="Q106" s="15"/>
      <c r="R106" s="11">
        <f t="shared" si="20"/>
        <v>0</v>
      </c>
      <c r="S106" s="15"/>
      <c r="T106" s="15"/>
      <c r="U106" s="9">
        <f t="shared" si="22"/>
        <v>0</v>
      </c>
      <c r="V106" s="9">
        <f t="shared" si="21"/>
        <v>0</v>
      </c>
      <c r="W106" s="15"/>
      <c r="X106" s="16">
        <f t="shared" si="23"/>
        <v>0</v>
      </c>
      <c r="Y106" s="18"/>
      <c r="Z106" s="17"/>
    </row>
    <row r="107" spans="1:26" ht="18" customHeight="1" x14ac:dyDescent="0.2">
      <c r="A107" s="7">
        <v>3510000</v>
      </c>
      <c r="B107" s="8" t="s">
        <v>132</v>
      </c>
      <c r="C107" s="9"/>
      <c r="D107" s="10">
        <f>VLOOKUP($A107,'01.07'!$A$9:$W$200,23,0)</f>
        <v>0</v>
      </c>
      <c r="E107" s="10"/>
      <c r="F107" s="10"/>
      <c r="G107" s="10"/>
      <c r="H107" s="9"/>
      <c r="I107" s="10"/>
      <c r="J107" s="10"/>
      <c r="K107" s="10"/>
      <c r="L107" s="9">
        <f t="shared" si="16"/>
        <v>0</v>
      </c>
      <c r="M107" s="10"/>
      <c r="N107" s="10"/>
      <c r="O107" s="10"/>
      <c r="P107" s="10"/>
      <c r="Q107" s="10"/>
      <c r="R107" s="11">
        <f t="shared" si="20"/>
        <v>0</v>
      </c>
      <c r="S107" s="10"/>
      <c r="T107" s="10"/>
      <c r="U107" s="9"/>
      <c r="V107" s="9"/>
      <c r="W107" s="10"/>
      <c r="X107" s="9"/>
      <c r="Y107" s="18"/>
      <c r="Z107" s="17"/>
    </row>
    <row r="108" spans="1:26" ht="18" customHeight="1" x14ac:dyDescent="0.2">
      <c r="A108" s="13">
        <v>3510004</v>
      </c>
      <c r="B108" s="14" t="s">
        <v>133</v>
      </c>
      <c r="C108" s="15">
        <v>43000</v>
      </c>
      <c r="D108" s="10">
        <f>VLOOKUP($A108,'01.07'!$A$9:$W$200,23,0)</f>
        <v>0</v>
      </c>
      <c r="E108" s="15">
        <v>9</v>
      </c>
      <c r="F108" s="15"/>
      <c r="G108" s="15"/>
      <c r="H108" s="9">
        <f>SUM(E108:G108)</f>
        <v>9</v>
      </c>
      <c r="I108" s="15">
        <v>9</v>
      </c>
      <c r="J108" s="15"/>
      <c r="K108" s="15"/>
      <c r="L108" s="9">
        <f t="shared" si="16"/>
        <v>9</v>
      </c>
      <c r="M108" s="15"/>
      <c r="N108" s="15"/>
      <c r="O108" s="15"/>
      <c r="P108" s="15"/>
      <c r="Q108" s="15"/>
      <c r="R108" s="11">
        <f>SUM(M108:Q108)</f>
        <v>0</v>
      </c>
      <c r="S108" s="15"/>
      <c r="T108" s="15"/>
      <c r="U108" s="9">
        <f>S108+T108</f>
        <v>0</v>
      </c>
      <c r="V108" s="9">
        <f t="shared" ref="V108:V117" si="24">D108+H108-L108-R108-U108</f>
        <v>0</v>
      </c>
      <c r="W108" s="15"/>
      <c r="X108" s="16">
        <f>W108-V108</f>
        <v>0</v>
      </c>
      <c r="Y108" s="18"/>
      <c r="Z108" s="17"/>
    </row>
    <row r="109" spans="1:26" ht="18" customHeight="1" x14ac:dyDescent="0.2">
      <c r="A109" s="13">
        <v>3510011</v>
      </c>
      <c r="B109" s="14" t="s">
        <v>134</v>
      </c>
      <c r="C109" s="15">
        <v>42000</v>
      </c>
      <c r="D109" s="10">
        <f>VLOOKUP($A109,'01.07'!$A$9:$W$200,23,0)</f>
        <v>1</v>
      </c>
      <c r="E109" s="15">
        <v>9</v>
      </c>
      <c r="F109" s="15"/>
      <c r="G109" s="15"/>
      <c r="H109" s="9">
        <f t="shared" si="12"/>
        <v>9</v>
      </c>
      <c r="I109" s="15">
        <v>9</v>
      </c>
      <c r="J109" s="15"/>
      <c r="K109" s="15"/>
      <c r="L109" s="9">
        <f t="shared" si="16"/>
        <v>9</v>
      </c>
      <c r="M109" s="15"/>
      <c r="N109" s="15"/>
      <c r="O109" s="15"/>
      <c r="P109" s="15"/>
      <c r="Q109" s="15"/>
      <c r="R109" s="11">
        <f t="shared" si="20"/>
        <v>0</v>
      </c>
      <c r="S109" s="15"/>
      <c r="T109" s="15"/>
      <c r="U109" s="9">
        <f t="shared" ref="U109:U117" si="25">S109+T109</f>
        <v>0</v>
      </c>
      <c r="V109" s="9">
        <f t="shared" si="24"/>
        <v>1</v>
      </c>
      <c r="W109" s="15">
        <v>1</v>
      </c>
      <c r="X109" s="16">
        <f t="shared" ref="X109:X117" si="26">W109-V109</f>
        <v>0</v>
      </c>
      <c r="Y109" s="18"/>
      <c r="Z109" s="17"/>
    </row>
    <row r="110" spans="1:26" ht="18" customHeight="1" x14ac:dyDescent="0.2">
      <c r="A110" s="13">
        <v>3510012</v>
      </c>
      <c r="B110" s="14" t="s">
        <v>135</v>
      </c>
      <c r="C110" s="15">
        <v>43000</v>
      </c>
      <c r="D110" s="10">
        <f>VLOOKUP($A110,'01.07'!$A$9:$W$200,23,0)</f>
        <v>0</v>
      </c>
      <c r="E110" s="15">
        <v>9</v>
      </c>
      <c r="F110" s="15"/>
      <c r="G110" s="15"/>
      <c r="H110" s="9">
        <f>SUM(E110:G110)</f>
        <v>9</v>
      </c>
      <c r="I110" s="15">
        <v>8</v>
      </c>
      <c r="J110" s="15"/>
      <c r="K110" s="15"/>
      <c r="L110" s="9">
        <f t="shared" si="16"/>
        <v>8</v>
      </c>
      <c r="M110" s="15"/>
      <c r="N110" s="15"/>
      <c r="O110" s="15"/>
      <c r="P110" s="15"/>
      <c r="Q110" s="15"/>
      <c r="R110" s="11">
        <f>SUM(M110:Q110)</f>
        <v>0</v>
      </c>
      <c r="S110" s="15"/>
      <c r="T110" s="15"/>
      <c r="U110" s="9">
        <f>S110+T110</f>
        <v>0</v>
      </c>
      <c r="V110" s="9">
        <f t="shared" si="24"/>
        <v>1</v>
      </c>
      <c r="W110" s="15">
        <v>1</v>
      </c>
      <c r="X110" s="16">
        <f>W110-V110</f>
        <v>0</v>
      </c>
      <c r="Y110" s="18"/>
      <c r="Z110" s="17"/>
    </row>
    <row r="111" spans="1:26" ht="18" customHeight="1" x14ac:dyDescent="0.2">
      <c r="A111" s="13">
        <v>3510018</v>
      </c>
      <c r="B111" s="14" t="s">
        <v>136</v>
      </c>
      <c r="C111" s="15">
        <v>65000</v>
      </c>
      <c r="D111" s="10">
        <f>VLOOKUP($A111,'01.07'!$A$9:$W$200,23,0)</f>
        <v>4</v>
      </c>
      <c r="E111" s="15"/>
      <c r="F111" s="15"/>
      <c r="G111" s="15"/>
      <c r="H111" s="9">
        <f t="shared" si="12"/>
        <v>0</v>
      </c>
      <c r="I111" s="15">
        <v>1</v>
      </c>
      <c r="J111" s="15"/>
      <c r="K111" s="15"/>
      <c r="L111" s="9">
        <f t="shared" si="16"/>
        <v>1</v>
      </c>
      <c r="M111" s="15"/>
      <c r="N111" s="15"/>
      <c r="O111" s="15"/>
      <c r="P111" s="15"/>
      <c r="Q111" s="15"/>
      <c r="R111" s="11">
        <f t="shared" si="20"/>
        <v>0</v>
      </c>
      <c r="S111" s="15">
        <v>3</v>
      </c>
      <c r="T111" s="15"/>
      <c r="U111" s="9">
        <f t="shared" si="25"/>
        <v>3</v>
      </c>
      <c r="V111" s="9">
        <f t="shared" si="24"/>
        <v>0</v>
      </c>
      <c r="W111" s="15"/>
      <c r="X111" s="16">
        <f t="shared" si="26"/>
        <v>0</v>
      </c>
      <c r="Y111" s="18"/>
      <c r="Z111" s="17"/>
    </row>
    <row r="112" spans="1:26" ht="18" customHeight="1" x14ac:dyDescent="0.2">
      <c r="A112" s="13">
        <v>3510066</v>
      </c>
      <c r="B112" s="14" t="s">
        <v>137</v>
      </c>
      <c r="C112" s="15">
        <v>42000</v>
      </c>
      <c r="D112" s="10">
        <f>VLOOKUP($A112,'01.07'!$A$9:$W$200,23,0)</f>
        <v>0</v>
      </c>
      <c r="E112" s="15"/>
      <c r="F112" s="15"/>
      <c r="G112" s="15"/>
      <c r="H112" s="9">
        <f t="shared" si="12"/>
        <v>0</v>
      </c>
      <c r="I112" s="15"/>
      <c r="J112" s="15"/>
      <c r="K112" s="15"/>
      <c r="L112" s="9">
        <f t="shared" si="16"/>
        <v>0</v>
      </c>
      <c r="M112" s="15"/>
      <c r="N112" s="15"/>
      <c r="O112" s="15"/>
      <c r="P112" s="15"/>
      <c r="Q112" s="15"/>
      <c r="R112" s="11">
        <f t="shared" si="20"/>
        <v>0</v>
      </c>
      <c r="S112" s="15"/>
      <c r="T112" s="15"/>
      <c r="U112" s="9">
        <f t="shared" si="25"/>
        <v>0</v>
      </c>
      <c r="V112" s="9">
        <f t="shared" si="24"/>
        <v>0</v>
      </c>
      <c r="W112" s="15"/>
      <c r="X112" s="16">
        <f t="shared" si="26"/>
        <v>0</v>
      </c>
      <c r="Y112" s="18"/>
      <c r="Z112" s="17"/>
    </row>
    <row r="113" spans="1:26" ht="18" customHeight="1" x14ac:dyDescent="0.2">
      <c r="A113" s="13">
        <v>3510067</v>
      </c>
      <c r="B113" s="14" t="s">
        <v>138</v>
      </c>
      <c r="C113" s="15">
        <v>43000</v>
      </c>
      <c r="D113" s="10">
        <f>VLOOKUP($A113,'01.07'!$A$9:$W$200,23,0)</f>
        <v>0</v>
      </c>
      <c r="E113" s="15"/>
      <c r="F113" s="15"/>
      <c r="G113" s="15"/>
      <c r="H113" s="9">
        <f t="shared" si="12"/>
        <v>0</v>
      </c>
      <c r="I113" s="15"/>
      <c r="J113" s="15"/>
      <c r="K113" s="15"/>
      <c r="L113" s="9">
        <f t="shared" si="16"/>
        <v>0</v>
      </c>
      <c r="M113" s="15"/>
      <c r="N113" s="15"/>
      <c r="O113" s="15"/>
      <c r="P113" s="15"/>
      <c r="Q113" s="15"/>
      <c r="R113" s="11">
        <f t="shared" si="20"/>
        <v>0</v>
      </c>
      <c r="S113" s="15"/>
      <c r="T113" s="15"/>
      <c r="U113" s="9">
        <f t="shared" si="25"/>
        <v>0</v>
      </c>
      <c r="V113" s="9">
        <f t="shared" si="24"/>
        <v>0</v>
      </c>
      <c r="W113" s="15"/>
      <c r="X113" s="16">
        <f t="shared" si="26"/>
        <v>0</v>
      </c>
      <c r="Y113" s="18"/>
      <c r="Z113" s="17"/>
    </row>
    <row r="114" spans="1:26" ht="18" customHeight="1" x14ac:dyDescent="0.2">
      <c r="A114" s="13">
        <v>3510068</v>
      </c>
      <c r="B114" s="14" t="s">
        <v>139</v>
      </c>
      <c r="C114" s="15">
        <v>12000</v>
      </c>
      <c r="D114" s="10">
        <f>VLOOKUP($A114,'01.07'!$A$9:$W$200,23,0)</f>
        <v>0</v>
      </c>
      <c r="E114" s="15"/>
      <c r="F114" s="15"/>
      <c r="G114" s="15"/>
      <c r="H114" s="9">
        <f>SUM(E114:G114)</f>
        <v>0</v>
      </c>
      <c r="I114" s="15"/>
      <c r="J114" s="15"/>
      <c r="K114" s="15"/>
      <c r="L114" s="9">
        <f t="shared" si="16"/>
        <v>0</v>
      </c>
      <c r="M114" s="15"/>
      <c r="N114" s="15"/>
      <c r="O114" s="15"/>
      <c r="P114" s="15"/>
      <c r="Q114" s="15"/>
      <c r="R114" s="11">
        <f>SUM(M114:Q114)</f>
        <v>0</v>
      </c>
      <c r="S114" s="15"/>
      <c r="T114" s="15"/>
      <c r="U114" s="9">
        <f>S114+T114</f>
        <v>0</v>
      </c>
      <c r="V114" s="9">
        <f t="shared" si="24"/>
        <v>0</v>
      </c>
      <c r="W114" s="15"/>
      <c r="X114" s="16">
        <f>W114-V114</f>
        <v>0</v>
      </c>
      <c r="Y114" s="18"/>
      <c r="Z114" s="17"/>
    </row>
    <row r="115" spans="1:26" ht="18" customHeight="1" x14ac:dyDescent="0.2">
      <c r="A115" s="13">
        <v>3510069</v>
      </c>
      <c r="B115" s="14" t="s">
        <v>140</v>
      </c>
      <c r="C115" s="15">
        <v>12000</v>
      </c>
      <c r="D115" s="10">
        <f>VLOOKUP($A115,'01.07'!$A$9:$W$200,23,0)</f>
        <v>0</v>
      </c>
      <c r="E115" s="15"/>
      <c r="F115" s="15"/>
      <c r="G115" s="15"/>
      <c r="H115" s="9">
        <f>SUM(E115:G115)</f>
        <v>0</v>
      </c>
      <c r="I115" s="15"/>
      <c r="J115" s="15"/>
      <c r="K115" s="15"/>
      <c r="L115" s="9">
        <f t="shared" si="16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4"/>
        <v>0</v>
      </c>
      <c r="W115" s="15"/>
      <c r="X115" s="16">
        <f>W115-V115</f>
        <v>0</v>
      </c>
      <c r="Y115" s="158"/>
      <c r="Z115" s="17"/>
    </row>
    <row r="116" spans="1:26" ht="18" customHeight="1" x14ac:dyDescent="0.2">
      <c r="A116" s="13">
        <v>3510070</v>
      </c>
      <c r="B116" s="14" t="s">
        <v>141</v>
      </c>
      <c r="C116" s="15">
        <v>12000</v>
      </c>
      <c r="D116" s="10">
        <f>VLOOKUP($A116,'01.07'!$A$9:$W$200,23,0)</f>
        <v>0</v>
      </c>
      <c r="E116" s="15"/>
      <c r="F116" s="15"/>
      <c r="G116" s="15"/>
      <c r="H116" s="9">
        <f>SUM(E116:G116)</f>
        <v>0</v>
      </c>
      <c r="I116" s="15"/>
      <c r="J116" s="15"/>
      <c r="K116" s="15"/>
      <c r="L116" s="9">
        <f t="shared" si="16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4"/>
        <v>0</v>
      </c>
      <c r="W116" s="15"/>
      <c r="X116" s="16">
        <f>W116-V116</f>
        <v>0</v>
      </c>
      <c r="Y116" s="158"/>
      <c r="Z116" s="17"/>
    </row>
    <row r="117" spans="1:26" ht="18" customHeight="1" x14ac:dyDescent="0.2">
      <c r="A117" s="13">
        <v>3512008</v>
      </c>
      <c r="B117" s="14" t="s">
        <v>142</v>
      </c>
      <c r="C117" s="15">
        <v>44000</v>
      </c>
      <c r="D117" s="10">
        <f>VLOOKUP($A117,'01.07'!$A$9:$W$200,23,0)</f>
        <v>0</v>
      </c>
      <c r="E117" s="15">
        <v>9</v>
      </c>
      <c r="F117" s="15"/>
      <c r="G117" s="15"/>
      <c r="H117" s="9">
        <f t="shared" si="12"/>
        <v>9</v>
      </c>
      <c r="I117" s="15">
        <v>5</v>
      </c>
      <c r="J117" s="15"/>
      <c r="K117" s="15"/>
      <c r="L117" s="9">
        <f t="shared" si="16"/>
        <v>5</v>
      </c>
      <c r="M117" s="15"/>
      <c r="N117" s="15"/>
      <c r="O117" s="15"/>
      <c r="P117" s="15"/>
      <c r="Q117" s="15"/>
      <c r="R117" s="11">
        <f t="shared" si="20"/>
        <v>0</v>
      </c>
      <c r="S117" s="15"/>
      <c r="T117" s="15"/>
      <c r="U117" s="9">
        <f t="shared" si="25"/>
        <v>0</v>
      </c>
      <c r="V117" s="9">
        <f t="shared" si="24"/>
        <v>4</v>
      </c>
      <c r="W117" s="15">
        <v>4</v>
      </c>
      <c r="X117" s="16">
        <f t="shared" si="26"/>
        <v>0</v>
      </c>
      <c r="Y117" s="18"/>
      <c r="Z117" s="17"/>
    </row>
    <row r="118" spans="1:26" ht="18" customHeight="1" x14ac:dyDescent="0.2">
      <c r="A118" s="7">
        <v>3530000</v>
      </c>
      <c r="B118" s="28" t="s">
        <v>143</v>
      </c>
      <c r="C118" s="9"/>
      <c r="D118" s="10">
        <f>VLOOKUP($A118,'01.07'!$A$9:$W$200,23,0)</f>
        <v>0</v>
      </c>
      <c r="E118" s="10"/>
      <c r="F118" s="10"/>
      <c r="G118" s="10"/>
      <c r="H118" s="9"/>
      <c r="I118" s="10"/>
      <c r="J118" s="10"/>
      <c r="K118" s="10"/>
      <c r="L118" s="9">
        <f t="shared" si="16"/>
        <v>0</v>
      </c>
      <c r="M118" s="10"/>
      <c r="N118" s="10"/>
      <c r="O118" s="10"/>
      <c r="P118" s="10"/>
      <c r="Q118" s="10"/>
      <c r="R118" s="11">
        <f t="shared" si="20"/>
        <v>0</v>
      </c>
      <c r="S118" s="10"/>
      <c r="T118" s="10"/>
      <c r="U118" s="9"/>
      <c r="V118" s="9"/>
      <c r="W118" s="10"/>
      <c r="X118" s="9"/>
      <c r="Y118" s="18"/>
      <c r="Z118" s="17"/>
    </row>
    <row r="119" spans="1:26" ht="18" customHeight="1" x14ac:dyDescent="0.2">
      <c r="A119" s="13">
        <v>3530003</v>
      </c>
      <c r="B119" s="14" t="s">
        <v>144</v>
      </c>
      <c r="C119" s="15">
        <v>20000</v>
      </c>
      <c r="D119" s="10">
        <f>VLOOKUP($A119,'01.07'!$A$9:$W$200,23,0)</f>
        <v>0</v>
      </c>
      <c r="E119" s="15"/>
      <c r="F119" s="15"/>
      <c r="G119" s="15"/>
      <c r="H119" s="9">
        <f t="shared" ref="H119:H129" si="27">SUM(E119:G119)</f>
        <v>0</v>
      </c>
      <c r="I119" s="15"/>
      <c r="J119" s="15"/>
      <c r="K119" s="15"/>
      <c r="L119" s="9">
        <f t="shared" si="16"/>
        <v>0</v>
      </c>
      <c r="M119" s="15"/>
      <c r="N119" s="15"/>
      <c r="O119" s="15"/>
      <c r="P119" s="15"/>
      <c r="Q119" s="15"/>
      <c r="R119" s="11">
        <f t="shared" si="20"/>
        <v>0</v>
      </c>
      <c r="S119" s="15"/>
      <c r="T119" s="15"/>
      <c r="U119" s="9">
        <f t="shared" ref="U119:U131" si="28">S119+T119</f>
        <v>0</v>
      </c>
      <c r="V119" s="9">
        <f t="shared" ref="V119:V131" si="29">D119+H119-L119-R119-U119</f>
        <v>0</v>
      </c>
      <c r="W119" s="15"/>
      <c r="X119" s="16">
        <f t="shared" ref="X119:X131" si="30">W119-V119</f>
        <v>0</v>
      </c>
      <c r="Y119" s="18"/>
      <c r="Z119" s="17"/>
    </row>
    <row r="120" spans="1:26" ht="18" customHeight="1" x14ac:dyDescent="0.2">
      <c r="A120" s="13">
        <v>3530008</v>
      </c>
      <c r="B120" s="14" t="s">
        <v>145</v>
      </c>
      <c r="C120" s="15">
        <v>20000</v>
      </c>
      <c r="D120" s="10">
        <f>VLOOKUP($A120,'01.07'!$A$9:$W$200,23,0)</f>
        <v>0</v>
      </c>
      <c r="E120" s="15"/>
      <c r="F120" s="15"/>
      <c r="G120" s="15"/>
      <c r="H120" s="9">
        <f t="shared" si="27"/>
        <v>0</v>
      </c>
      <c r="I120" s="15"/>
      <c r="J120" s="15"/>
      <c r="K120" s="15"/>
      <c r="L120" s="9">
        <f t="shared" si="16"/>
        <v>0</v>
      </c>
      <c r="M120" s="15"/>
      <c r="N120" s="15"/>
      <c r="O120" s="15"/>
      <c r="P120" s="15"/>
      <c r="Q120" s="15"/>
      <c r="R120" s="11">
        <f t="shared" si="20"/>
        <v>0</v>
      </c>
      <c r="S120" s="15"/>
      <c r="T120" s="15"/>
      <c r="U120" s="9">
        <f t="shared" si="28"/>
        <v>0</v>
      </c>
      <c r="V120" s="9">
        <f t="shared" si="29"/>
        <v>0</v>
      </c>
      <c r="W120" s="15"/>
      <c r="X120" s="16">
        <f t="shared" si="30"/>
        <v>0</v>
      </c>
      <c r="Y120" s="18"/>
      <c r="Z120" s="17"/>
    </row>
    <row r="121" spans="1:26" ht="18" customHeight="1" x14ac:dyDescent="0.2">
      <c r="A121" s="13">
        <v>3530009</v>
      </c>
      <c r="B121" s="14" t="s">
        <v>146</v>
      </c>
      <c r="C121" s="15">
        <v>20000</v>
      </c>
      <c r="D121" s="10">
        <f>VLOOKUP($A121,'01.07'!$A$9:$W$200,23,0)</f>
        <v>46</v>
      </c>
      <c r="E121" s="15"/>
      <c r="F121" s="15"/>
      <c r="G121" s="15"/>
      <c r="H121" s="9">
        <f t="shared" si="27"/>
        <v>0</v>
      </c>
      <c r="I121" s="15">
        <v>33</v>
      </c>
      <c r="J121" s="15"/>
      <c r="K121" s="15"/>
      <c r="L121" s="9">
        <f t="shared" si="16"/>
        <v>33</v>
      </c>
      <c r="M121" s="15"/>
      <c r="N121" s="15"/>
      <c r="O121" s="15"/>
      <c r="P121" s="15"/>
      <c r="Q121" s="15"/>
      <c r="R121" s="11">
        <f t="shared" si="20"/>
        <v>0</v>
      </c>
      <c r="S121" s="15"/>
      <c r="T121" s="15"/>
      <c r="U121" s="9">
        <f t="shared" si="28"/>
        <v>0</v>
      </c>
      <c r="V121" s="9">
        <f t="shared" si="29"/>
        <v>13</v>
      </c>
      <c r="W121" s="15">
        <v>12</v>
      </c>
      <c r="X121" s="16">
        <f t="shared" si="30"/>
        <v>-1</v>
      </c>
      <c r="Y121" s="18"/>
      <c r="Z121" s="17"/>
    </row>
    <row r="122" spans="1:26" ht="18" customHeight="1" x14ac:dyDescent="0.2">
      <c r="A122" s="13">
        <v>3530010</v>
      </c>
      <c r="B122" s="14" t="s">
        <v>147</v>
      </c>
      <c r="C122" s="15">
        <v>108000</v>
      </c>
      <c r="D122" s="10">
        <f>VLOOKUP($A122,'01.07'!$A$9:$W$200,23,0)</f>
        <v>0</v>
      </c>
      <c r="E122" s="15">
        <v>20</v>
      </c>
      <c r="F122" s="15"/>
      <c r="G122" s="15"/>
      <c r="H122" s="9">
        <f t="shared" si="27"/>
        <v>20</v>
      </c>
      <c r="I122" s="15">
        <v>6</v>
      </c>
      <c r="J122" s="15"/>
      <c r="K122" s="15"/>
      <c r="L122" s="9">
        <f t="shared" si="16"/>
        <v>6</v>
      </c>
      <c r="M122" s="15"/>
      <c r="N122" s="15"/>
      <c r="O122" s="15"/>
      <c r="P122" s="15"/>
      <c r="Q122" s="15"/>
      <c r="R122" s="11">
        <f t="shared" si="20"/>
        <v>0</v>
      </c>
      <c r="S122" s="15"/>
      <c r="T122" s="15"/>
      <c r="U122" s="9">
        <f t="shared" si="28"/>
        <v>0</v>
      </c>
      <c r="V122" s="9">
        <f t="shared" si="29"/>
        <v>14</v>
      </c>
      <c r="W122" s="15">
        <v>14</v>
      </c>
      <c r="X122" s="16">
        <f t="shared" si="30"/>
        <v>0</v>
      </c>
      <c r="Y122" s="18"/>
      <c r="Z122" s="17"/>
    </row>
    <row r="123" spans="1:26" ht="18" customHeight="1" x14ac:dyDescent="0.2">
      <c r="A123" s="13">
        <v>3530014</v>
      </c>
      <c r="B123" s="14" t="s">
        <v>148</v>
      </c>
      <c r="C123" s="15">
        <v>20000</v>
      </c>
      <c r="D123" s="10">
        <f>VLOOKUP($A123,'01.07'!$A$9:$W$200,23,0)</f>
        <v>0</v>
      </c>
      <c r="E123" s="15"/>
      <c r="F123" s="15"/>
      <c r="G123" s="15"/>
      <c r="H123" s="9">
        <f>SUM(E123:G123)</f>
        <v>0</v>
      </c>
      <c r="I123" s="15"/>
      <c r="J123" s="15"/>
      <c r="K123" s="15"/>
      <c r="L123" s="9">
        <f t="shared" si="16"/>
        <v>0</v>
      </c>
      <c r="M123" s="15"/>
      <c r="N123" s="15"/>
      <c r="O123" s="15"/>
      <c r="P123" s="15"/>
      <c r="Q123" s="15"/>
      <c r="R123" s="11">
        <f>SUM(M123:Q123)</f>
        <v>0</v>
      </c>
      <c r="S123" s="15"/>
      <c r="T123" s="15"/>
      <c r="U123" s="9">
        <f>S123+T123</f>
        <v>0</v>
      </c>
      <c r="V123" s="9">
        <f t="shared" si="29"/>
        <v>0</v>
      </c>
      <c r="W123" s="15"/>
      <c r="X123" s="16">
        <f>W123-V123</f>
        <v>0</v>
      </c>
      <c r="Y123" s="18"/>
      <c r="Z123" s="17"/>
    </row>
    <row r="124" spans="1:26" ht="18" customHeight="1" x14ac:dyDescent="0.2">
      <c r="A124" s="13">
        <v>3530087</v>
      </c>
      <c r="B124" s="14" t="s">
        <v>149</v>
      </c>
      <c r="C124" s="15"/>
      <c r="D124" s="10">
        <f>VLOOKUP($A124,'01.07'!$A$9:$W$200,23,0)</f>
        <v>0</v>
      </c>
      <c r="E124" s="15"/>
      <c r="F124" s="15"/>
      <c r="G124" s="15"/>
      <c r="H124" s="9">
        <f t="shared" si="27"/>
        <v>0</v>
      </c>
      <c r="I124" s="15"/>
      <c r="J124" s="15"/>
      <c r="K124" s="15"/>
      <c r="L124" s="9">
        <f t="shared" si="16"/>
        <v>0</v>
      </c>
      <c r="M124" s="15"/>
      <c r="N124" s="15"/>
      <c r="O124" s="15"/>
      <c r="P124" s="15"/>
      <c r="Q124" s="15"/>
      <c r="R124" s="11">
        <f t="shared" si="20"/>
        <v>0</v>
      </c>
      <c r="S124" s="15"/>
      <c r="T124" s="15"/>
      <c r="U124" s="9">
        <f t="shared" si="28"/>
        <v>0</v>
      </c>
      <c r="V124" s="9">
        <f t="shared" si="29"/>
        <v>0</v>
      </c>
      <c r="W124" s="15"/>
      <c r="X124" s="16">
        <f t="shared" si="30"/>
        <v>0</v>
      </c>
      <c r="Y124" s="18"/>
      <c r="Z124" s="17"/>
    </row>
    <row r="125" spans="1:26" ht="18" customHeight="1" x14ac:dyDescent="0.2">
      <c r="A125" s="13">
        <v>3530088</v>
      </c>
      <c r="B125" s="14" t="s">
        <v>150</v>
      </c>
      <c r="C125" s="15">
        <v>20000</v>
      </c>
      <c r="D125" s="10">
        <f>VLOOKUP($A125,'01.07'!$A$9:$W$200,23,0)</f>
        <v>0</v>
      </c>
      <c r="E125" s="15">
        <f>47+22</f>
        <v>69</v>
      </c>
      <c r="F125" s="15"/>
      <c r="G125" s="15"/>
      <c r="H125" s="9">
        <f t="shared" si="27"/>
        <v>69</v>
      </c>
      <c r="I125" s="15">
        <v>25</v>
      </c>
      <c r="J125" s="15"/>
      <c r="K125" s="15"/>
      <c r="L125" s="9">
        <f t="shared" si="16"/>
        <v>25</v>
      </c>
      <c r="M125" s="15"/>
      <c r="N125" s="15"/>
      <c r="O125" s="15"/>
      <c r="P125" s="15"/>
      <c r="Q125" s="15"/>
      <c r="R125" s="11">
        <f t="shared" si="20"/>
        <v>0</v>
      </c>
      <c r="S125" s="15"/>
      <c r="T125" s="15"/>
      <c r="U125" s="9">
        <f t="shared" si="28"/>
        <v>0</v>
      </c>
      <c r="V125" s="9">
        <f t="shared" si="29"/>
        <v>44</v>
      </c>
      <c r="W125" s="15">
        <v>44</v>
      </c>
      <c r="X125" s="16">
        <f t="shared" si="30"/>
        <v>0</v>
      </c>
      <c r="Y125" s="18"/>
      <c r="Z125" s="17"/>
    </row>
    <row r="126" spans="1:26" ht="18" customHeight="1" x14ac:dyDescent="0.2">
      <c r="A126" s="13">
        <v>3530089</v>
      </c>
      <c r="B126" s="14" t="s">
        <v>151</v>
      </c>
      <c r="C126" s="15">
        <v>95000</v>
      </c>
      <c r="D126" s="10">
        <f>VLOOKUP($A126,'01.07'!$A$9:$W$200,23,0)</f>
        <v>0</v>
      </c>
      <c r="E126" s="15">
        <v>4</v>
      </c>
      <c r="F126" s="15"/>
      <c r="G126" s="15"/>
      <c r="H126" s="9">
        <f t="shared" si="27"/>
        <v>4</v>
      </c>
      <c r="I126" s="15">
        <v>2</v>
      </c>
      <c r="J126" s="15"/>
      <c r="K126" s="15"/>
      <c r="L126" s="9">
        <f t="shared" si="16"/>
        <v>2</v>
      </c>
      <c r="M126" s="15"/>
      <c r="N126" s="15"/>
      <c r="O126" s="15"/>
      <c r="P126" s="15"/>
      <c r="Q126" s="15"/>
      <c r="R126" s="11">
        <f t="shared" si="20"/>
        <v>0</v>
      </c>
      <c r="S126" s="15"/>
      <c r="T126" s="15"/>
      <c r="U126" s="9">
        <f t="shared" si="28"/>
        <v>0</v>
      </c>
      <c r="V126" s="9">
        <f t="shared" si="29"/>
        <v>2</v>
      </c>
      <c r="W126" s="15">
        <v>2</v>
      </c>
      <c r="X126" s="16">
        <f t="shared" si="30"/>
        <v>0</v>
      </c>
      <c r="Y126" s="18"/>
      <c r="Z126" s="17"/>
    </row>
    <row r="127" spans="1:26" ht="18" customHeight="1" x14ac:dyDescent="0.2">
      <c r="A127" s="13">
        <v>3530100</v>
      </c>
      <c r="B127" s="14" t="s">
        <v>152</v>
      </c>
      <c r="C127" s="15">
        <v>22000</v>
      </c>
      <c r="D127" s="10">
        <f>VLOOKUP($A127,'01.07'!$A$9:$W$200,23,0)</f>
        <v>0</v>
      </c>
      <c r="E127" s="15"/>
      <c r="F127" s="15"/>
      <c r="G127" s="15"/>
      <c r="H127" s="9">
        <f t="shared" si="27"/>
        <v>0</v>
      </c>
      <c r="I127" s="15"/>
      <c r="J127" s="15"/>
      <c r="K127" s="15"/>
      <c r="L127" s="9">
        <f t="shared" si="16"/>
        <v>0</v>
      </c>
      <c r="M127" s="15"/>
      <c r="N127" s="15"/>
      <c r="O127" s="15"/>
      <c r="P127" s="15"/>
      <c r="Q127" s="15"/>
      <c r="R127" s="11">
        <f t="shared" si="20"/>
        <v>0</v>
      </c>
      <c r="S127" s="15"/>
      <c r="T127" s="15"/>
      <c r="U127" s="9">
        <f t="shared" si="28"/>
        <v>0</v>
      </c>
      <c r="V127" s="9">
        <f t="shared" si="29"/>
        <v>0</v>
      </c>
      <c r="W127" s="15"/>
      <c r="X127" s="16">
        <f t="shared" si="30"/>
        <v>0</v>
      </c>
      <c r="Y127" s="18"/>
      <c r="Z127" s="17"/>
    </row>
    <row r="128" spans="1:26" ht="18" customHeight="1" x14ac:dyDescent="0.2">
      <c r="A128" s="13">
        <v>3550002</v>
      </c>
      <c r="B128" s="14" t="s">
        <v>153</v>
      </c>
      <c r="C128" s="15">
        <v>20000</v>
      </c>
      <c r="D128" s="10">
        <f>VLOOKUP($A128,'01.07'!$A$9:$W$200,23,0)</f>
        <v>19</v>
      </c>
      <c r="E128" s="15"/>
      <c r="F128" s="15"/>
      <c r="G128" s="15"/>
      <c r="H128" s="9">
        <f t="shared" si="27"/>
        <v>0</v>
      </c>
      <c r="I128" s="15">
        <v>11</v>
      </c>
      <c r="J128" s="15"/>
      <c r="K128" s="15"/>
      <c r="L128" s="9">
        <f t="shared" si="16"/>
        <v>11</v>
      </c>
      <c r="M128" s="15"/>
      <c r="N128" s="15"/>
      <c r="O128" s="15"/>
      <c r="P128" s="15"/>
      <c r="Q128" s="15"/>
      <c r="R128" s="11">
        <f t="shared" si="20"/>
        <v>0</v>
      </c>
      <c r="S128" s="15"/>
      <c r="T128" s="15"/>
      <c r="U128" s="9">
        <f t="shared" si="28"/>
        <v>0</v>
      </c>
      <c r="V128" s="9">
        <f t="shared" si="29"/>
        <v>8</v>
      </c>
      <c r="W128" s="15">
        <v>8</v>
      </c>
      <c r="X128" s="16">
        <f t="shared" si="30"/>
        <v>0</v>
      </c>
      <c r="Y128" s="18"/>
      <c r="Z128" s="17"/>
    </row>
    <row r="129" spans="1:26" ht="18" customHeight="1" x14ac:dyDescent="0.2">
      <c r="A129" s="13">
        <v>3550005</v>
      </c>
      <c r="B129" s="14" t="s">
        <v>154</v>
      </c>
      <c r="C129" s="15">
        <v>20000</v>
      </c>
      <c r="D129" s="10">
        <f>VLOOKUP($A129,'01.07'!$A$9:$W$200,23,0)</f>
        <v>3</v>
      </c>
      <c r="E129" s="15"/>
      <c r="F129" s="15"/>
      <c r="G129" s="15"/>
      <c r="H129" s="9">
        <f t="shared" si="27"/>
        <v>0</v>
      </c>
      <c r="I129" s="15">
        <v>2</v>
      </c>
      <c r="J129" s="15"/>
      <c r="K129" s="15"/>
      <c r="L129" s="9">
        <f t="shared" si="16"/>
        <v>2</v>
      </c>
      <c r="M129" s="15"/>
      <c r="N129" s="15"/>
      <c r="O129" s="15"/>
      <c r="P129" s="15"/>
      <c r="Q129" s="15"/>
      <c r="R129" s="11">
        <f t="shared" si="20"/>
        <v>0</v>
      </c>
      <c r="S129" s="15"/>
      <c r="T129" s="15"/>
      <c r="U129" s="9">
        <f t="shared" si="28"/>
        <v>0</v>
      </c>
      <c r="V129" s="9">
        <f t="shared" si="29"/>
        <v>1</v>
      </c>
      <c r="W129" s="15"/>
      <c r="X129" s="16">
        <f t="shared" si="30"/>
        <v>-1</v>
      </c>
      <c r="Y129" s="18"/>
      <c r="Z129" s="17"/>
    </row>
    <row r="130" spans="1:26" ht="18" customHeight="1" x14ac:dyDescent="0.2">
      <c r="A130" s="13">
        <v>3550007</v>
      </c>
      <c r="B130" s="14" t="s">
        <v>155</v>
      </c>
      <c r="C130" s="15">
        <v>20000</v>
      </c>
      <c r="D130" s="10">
        <f>VLOOKUP($A130,'01.07'!$A$9:$W$200,23,0)</f>
        <v>21</v>
      </c>
      <c r="E130" s="15"/>
      <c r="F130" s="15"/>
      <c r="G130" s="15"/>
      <c r="H130" s="9">
        <f t="shared" si="12"/>
        <v>0</v>
      </c>
      <c r="I130" s="15">
        <v>18</v>
      </c>
      <c r="J130" s="15"/>
      <c r="K130" s="15"/>
      <c r="L130" s="9">
        <f t="shared" si="16"/>
        <v>18</v>
      </c>
      <c r="M130" s="15"/>
      <c r="N130" s="15"/>
      <c r="O130" s="15"/>
      <c r="P130" s="15"/>
      <c r="Q130" s="15"/>
      <c r="R130" s="11">
        <f t="shared" si="20"/>
        <v>0</v>
      </c>
      <c r="S130" s="15"/>
      <c r="T130" s="15"/>
      <c r="U130" s="9">
        <f t="shared" si="28"/>
        <v>0</v>
      </c>
      <c r="V130" s="9">
        <f t="shared" si="29"/>
        <v>3</v>
      </c>
      <c r="W130" s="15">
        <v>5</v>
      </c>
      <c r="X130" s="16">
        <f t="shared" si="30"/>
        <v>2</v>
      </c>
      <c r="Y130" s="18"/>
      <c r="Z130" s="17"/>
    </row>
    <row r="131" spans="1:26" ht="18" customHeight="1" x14ac:dyDescent="0.2">
      <c r="A131" s="13">
        <v>3550011</v>
      </c>
      <c r="B131" s="14" t="s">
        <v>156</v>
      </c>
      <c r="C131" s="15">
        <v>85000</v>
      </c>
      <c r="D131" s="10">
        <f>VLOOKUP($A131,'01.07'!$A$9:$W$200,23,0)</f>
        <v>0</v>
      </c>
      <c r="E131" s="15"/>
      <c r="F131" s="15"/>
      <c r="G131" s="15"/>
      <c r="H131" s="9">
        <f t="shared" si="12"/>
        <v>0</v>
      </c>
      <c r="I131" s="15"/>
      <c r="J131" s="15"/>
      <c r="K131" s="15"/>
      <c r="L131" s="9">
        <f t="shared" si="16"/>
        <v>0</v>
      </c>
      <c r="M131" s="15"/>
      <c r="N131" s="15"/>
      <c r="O131" s="15"/>
      <c r="P131" s="15"/>
      <c r="Q131" s="15"/>
      <c r="R131" s="11">
        <f t="shared" si="20"/>
        <v>0</v>
      </c>
      <c r="S131" s="15"/>
      <c r="T131" s="15"/>
      <c r="U131" s="9">
        <f t="shared" si="28"/>
        <v>0</v>
      </c>
      <c r="V131" s="9">
        <f t="shared" si="29"/>
        <v>0</v>
      </c>
      <c r="W131" s="15"/>
      <c r="X131" s="16">
        <f t="shared" si="30"/>
        <v>0</v>
      </c>
      <c r="Y131" s="18"/>
      <c r="Z131" s="17"/>
    </row>
    <row r="132" spans="1:26" ht="18" customHeight="1" x14ac:dyDescent="0.2">
      <c r="A132" s="7">
        <v>5530000</v>
      </c>
      <c r="B132" s="28" t="s">
        <v>157</v>
      </c>
      <c r="C132" s="9"/>
      <c r="D132" s="10">
        <f>VLOOKUP($A132,'01.07'!$A$9:$W$200,23,0)</f>
        <v>0</v>
      </c>
      <c r="E132" s="10"/>
      <c r="F132" s="10"/>
      <c r="G132" s="10"/>
      <c r="H132" s="9"/>
      <c r="I132" s="10"/>
      <c r="J132" s="10"/>
      <c r="K132" s="10"/>
      <c r="L132" s="9">
        <f t="shared" si="16"/>
        <v>0</v>
      </c>
      <c r="M132" s="10"/>
      <c r="N132" s="10"/>
      <c r="O132" s="10"/>
      <c r="P132" s="10"/>
      <c r="Q132" s="10"/>
      <c r="R132" s="11">
        <f t="shared" si="20"/>
        <v>0</v>
      </c>
      <c r="S132" s="10"/>
      <c r="T132" s="10"/>
      <c r="U132" s="9"/>
      <c r="V132" s="9"/>
      <c r="W132" s="10"/>
      <c r="X132" s="9"/>
      <c r="Y132" s="18"/>
      <c r="Z132" s="17"/>
    </row>
    <row r="133" spans="1:26" ht="18" customHeight="1" x14ac:dyDescent="0.2">
      <c r="A133" s="13">
        <v>5530012</v>
      </c>
      <c r="B133" s="14" t="s">
        <v>158</v>
      </c>
      <c r="C133" s="15">
        <v>30000</v>
      </c>
      <c r="D133" s="10">
        <f>VLOOKUP($A133,'01.07'!$A$9:$W$200,23,0)</f>
        <v>0</v>
      </c>
      <c r="E133" s="15"/>
      <c r="F133" s="15"/>
      <c r="G133" s="15"/>
      <c r="H133" s="9">
        <f t="shared" ref="H133:H156" si="31">SUM(E133:G133)</f>
        <v>0</v>
      </c>
      <c r="I133" s="15"/>
      <c r="J133" s="15"/>
      <c r="K133" s="15"/>
      <c r="L133" s="9">
        <f t="shared" si="16"/>
        <v>0</v>
      </c>
      <c r="M133" s="15"/>
      <c r="N133" s="15"/>
      <c r="O133" s="15"/>
      <c r="P133" s="15"/>
      <c r="Q133" s="15"/>
      <c r="R133" s="11">
        <f t="shared" si="20"/>
        <v>0</v>
      </c>
      <c r="S133" s="15"/>
      <c r="T133" s="15"/>
      <c r="U133" s="9">
        <f t="shared" ref="U133:U140" si="32">S133+T133</f>
        <v>0</v>
      </c>
      <c r="V133" s="9">
        <f t="shared" ref="V133:V140" si="33">D133+H133-L133-R133-U133</f>
        <v>0</v>
      </c>
      <c r="W133" s="15"/>
      <c r="X133" s="16">
        <f t="shared" ref="X133:X140" si="34">W133-V133</f>
        <v>0</v>
      </c>
      <c r="Y133" s="18"/>
      <c r="Z133" s="17"/>
    </row>
    <row r="134" spans="1:26" ht="18" customHeight="1" x14ac:dyDescent="0.2">
      <c r="A134" s="13">
        <v>5530013</v>
      </c>
      <c r="B134" s="14" t="s">
        <v>159</v>
      </c>
      <c r="C134" s="15">
        <v>30000</v>
      </c>
      <c r="D134" s="10">
        <f>VLOOKUP($A134,'01.07'!$A$9:$W$200,23,0)</f>
        <v>0</v>
      </c>
      <c r="E134" s="15">
        <v>17</v>
      </c>
      <c r="F134" s="15"/>
      <c r="G134" s="15"/>
      <c r="H134" s="9">
        <f t="shared" si="31"/>
        <v>17</v>
      </c>
      <c r="I134" s="15">
        <v>8</v>
      </c>
      <c r="J134" s="15"/>
      <c r="K134" s="15"/>
      <c r="L134" s="9">
        <f t="shared" si="16"/>
        <v>8</v>
      </c>
      <c r="M134" s="15"/>
      <c r="N134" s="15"/>
      <c r="O134" s="15"/>
      <c r="P134" s="15"/>
      <c r="Q134" s="15"/>
      <c r="R134" s="11">
        <f t="shared" si="20"/>
        <v>0</v>
      </c>
      <c r="S134" s="15"/>
      <c r="T134" s="15"/>
      <c r="U134" s="9">
        <f t="shared" si="32"/>
        <v>0</v>
      </c>
      <c r="V134" s="9">
        <f t="shared" si="33"/>
        <v>9</v>
      </c>
      <c r="W134" s="15">
        <v>7</v>
      </c>
      <c r="X134" s="16">
        <f t="shared" si="34"/>
        <v>-2</v>
      </c>
      <c r="Y134" s="18"/>
      <c r="Z134" s="17"/>
    </row>
    <row r="135" spans="1:26" ht="18" customHeight="1" x14ac:dyDescent="0.2">
      <c r="A135" s="13">
        <v>5530014</v>
      </c>
      <c r="B135" s="14" t="s">
        <v>160</v>
      </c>
      <c r="C135" s="15">
        <v>30000</v>
      </c>
      <c r="D135" s="10">
        <f>VLOOKUP($A135,'01.07'!$A$9:$W$200,23,0)</f>
        <v>0</v>
      </c>
      <c r="E135" s="15"/>
      <c r="F135" s="15"/>
      <c r="G135" s="15"/>
      <c r="H135" s="9">
        <f t="shared" si="31"/>
        <v>0</v>
      </c>
      <c r="I135" s="15"/>
      <c r="J135" s="15"/>
      <c r="K135" s="15"/>
      <c r="L135" s="9">
        <f t="shared" si="16"/>
        <v>0</v>
      </c>
      <c r="M135" s="15"/>
      <c r="N135" s="15"/>
      <c r="O135" s="15"/>
      <c r="P135" s="15"/>
      <c r="Q135" s="15"/>
      <c r="R135" s="11">
        <f t="shared" si="20"/>
        <v>0</v>
      </c>
      <c r="S135" s="15"/>
      <c r="T135" s="15"/>
      <c r="U135" s="9">
        <f t="shared" si="32"/>
        <v>0</v>
      </c>
      <c r="V135" s="9">
        <f t="shared" si="33"/>
        <v>0</v>
      </c>
      <c r="W135" s="15"/>
      <c r="X135" s="16">
        <f t="shared" si="34"/>
        <v>0</v>
      </c>
      <c r="Y135" s="18"/>
      <c r="Z135" s="17"/>
    </row>
    <row r="136" spans="1:26" ht="18" customHeight="1" x14ac:dyDescent="0.2">
      <c r="A136" s="13">
        <v>5530015</v>
      </c>
      <c r="B136" s="14" t="s">
        <v>161</v>
      </c>
      <c r="C136" s="15">
        <v>30000</v>
      </c>
      <c r="D136" s="10">
        <f>VLOOKUP($A136,'01.07'!$A$9:$W$200,23,0)</f>
        <v>17</v>
      </c>
      <c r="E136" s="15"/>
      <c r="F136" s="15"/>
      <c r="G136" s="15"/>
      <c r="H136" s="9">
        <f>SUM(E136:G136)</f>
        <v>0</v>
      </c>
      <c r="I136" s="15">
        <v>14</v>
      </c>
      <c r="J136" s="15"/>
      <c r="K136" s="15"/>
      <c r="L136" s="9">
        <f t="shared" si="16"/>
        <v>14</v>
      </c>
      <c r="M136" s="15"/>
      <c r="N136" s="15"/>
      <c r="O136" s="15"/>
      <c r="P136" s="15"/>
      <c r="Q136" s="15"/>
      <c r="R136" s="11">
        <f t="shared" si="20"/>
        <v>0</v>
      </c>
      <c r="S136" s="15"/>
      <c r="T136" s="15"/>
      <c r="U136" s="9">
        <f t="shared" si="32"/>
        <v>0</v>
      </c>
      <c r="V136" s="9">
        <f t="shared" si="33"/>
        <v>3</v>
      </c>
      <c r="W136" s="15">
        <v>3</v>
      </c>
      <c r="X136" s="16">
        <f t="shared" si="34"/>
        <v>0</v>
      </c>
      <c r="Y136" s="158"/>
      <c r="Z136" s="17"/>
    </row>
    <row r="137" spans="1:26" ht="18" customHeight="1" x14ac:dyDescent="0.2">
      <c r="A137" s="13">
        <v>5530016</v>
      </c>
      <c r="B137" s="14" t="s">
        <v>162</v>
      </c>
      <c r="C137" s="15">
        <v>30000</v>
      </c>
      <c r="D137" s="10">
        <f>VLOOKUP($A137,'01.07'!$A$9:$W$200,23,0)</f>
        <v>6</v>
      </c>
      <c r="E137" s="15"/>
      <c r="F137" s="15"/>
      <c r="G137" s="15"/>
      <c r="H137" s="9">
        <f>SUM(E137:G137)</f>
        <v>0</v>
      </c>
      <c r="I137" s="15">
        <v>1</v>
      </c>
      <c r="J137" s="15"/>
      <c r="K137" s="15"/>
      <c r="L137" s="9">
        <f t="shared" si="16"/>
        <v>1</v>
      </c>
      <c r="M137" s="15"/>
      <c r="N137" s="15"/>
      <c r="O137" s="15"/>
      <c r="P137" s="15"/>
      <c r="Q137" s="15"/>
      <c r="R137" s="11">
        <f t="shared" si="20"/>
        <v>0</v>
      </c>
      <c r="S137" s="15"/>
      <c r="T137" s="15"/>
      <c r="U137" s="9">
        <f t="shared" si="32"/>
        <v>0</v>
      </c>
      <c r="V137" s="9">
        <f t="shared" si="33"/>
        <v>5</v>
      </c>
      <c r="W137" s="15">
        <v>5</v>
      </c>
      <c r="X137" s="16">
        <f t="shared" si="34"/>
        <v>0</v>
      </c>
      <c r="Y137" s="158"/>
      <c r="Z137" s="17"/>
    </row>
    <row r="138" spans="1:26" ht="18" customHeight="1" x14ac:dyDescent="0.2">
      <c r="A138" s="13">
        <v>5530018</v>
      </c>
      <c r="B138" s="14" t="s">
        <v>163</v>
      </c>
      <c r="C138" s="15">
        <v>30000</v>
      </c>
      <c r="D138" s="10">
        <f>VLOOKUP($A138,'01.07'!$A$9:$W$200,23,0)</f>
        <v>0</v>
      </c>
      <c r="E138" s="15">
        <v>22</v>
      </c>
      <c r="F138" s="15"/>
      <c r="G138" s="15"/>
      <c r="H138" s="9">
        <f>SUM(E138:G138)</f>
        <v>22</v>
      </c>
      <c r="I138" s="15">
        <v>8</v>
      </c>
      <c r="J138" s="15"/>
      <c r="K138" s="15"/>
      <c r="L138" s="9">
        <f t="shared" ref="L138:L198" si="35">SUM(I138:K138)</f>
        <v>8</v>
      </c>
      <c r="M138" s="15"/>
      <c r="N138" s="15"/>
      <c r="O138" s="15"/>
      <c r="P138" s="15"/>
      <c r="Q138" s="15"/>
      <c r="R138" s="11">
        <f>SUM(M138:Q138)</f>
        <v>0</v>
      </c>
      <c r="S138" s="15"/>
      <c r="T138" s="15"/>
      <c r="U138" s="9">
        <f>S138+T138</f>
        <v>0</v>
      </c>
      <c r="V138" s="9">
        <f t="shared" si="33"/>
        <v>14</v>
      </c>
      <c r="W138" s="15">
        <v>15</v>
      </c>
      <c r="X138" s="16">
        <f>W138-V138</f>
        <v>1</v>
      </c>
      <c r="Y138" s="18"/>
      <c r="Z138" s="17"/>
    </row>
    <row r="139" spans="1:26" ht="18" customHeight="1" x14ac:dyDescent="0.2">
      <c r="A139" s="13">
        <v>5530019</v>
      </c>
      <c r="B139" s="14" t="s">
        <v>164</v>
      </c>
      <c r="C139" s="15">
        <v>30000</v>
      </c>
      <c r="D139" s="10">
        <f>VLOOKUP($A139,'01.07'!$A$9:$W$200,23,0)</f>
        <v>0</v>
      </c>
      <c r="E139" s="15">
        <v>19</v>
      </c>
      <c r="F139" s="15"/>
      <c r="G139" s="15"/>
      <c r="H139" s="9">
        <f t="shared" ref="H139" si="36">SUM(E139:G139)</f>
        <v>19</v>
      </c>
      <c r="I139" s="15">
        <v>5</v>
      </c>
      <c r="J139" s="15"/>
      <c r="K139" s="15"/>
      <c r="L139" s="9">
        <f t="shared" si="35"/>
        <v>5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3"/>
        <v>14</v>
      </c>
      <c r="W139" s="15">
        <v>14</v>
      </c>
      <c r="X139" s="16">
        <f>W139-V139</f>
        <v>0</v>
      </c>
      <c r="Y139" s="18"/>
      <c r="Z139" s="17"/>
    </row>
    <row r="140" spans="1:26" ht="18" customHeight="1" x14ac:dyDescent="0.2">
      <c r="A140" s="13">
        <v>5530020</v>
      </c>
      <c r="B140" s="14" t="s">
        <v>165</v>
      </c>
      <c r="C140" s="15">
        <v>30000</v>
      </c>
      <c r="D140" s="10">
        <f>VLOOKUP($A140,'01.07'!$A$9:$W$200,23,0)</f>
        <v>0</v>
      </c>
      <c r="E140" s="15"/>
      <c r="F140" s="15"/>
      <c r="G140" s="15"/>
      <c r="H140" s="9">
        <f>SUM(E140:G140)</f>
        <v>0</v>
      </c>
      <c r="I140" s="15"/>
      <c r="J140" s="15"/>
      <c r="K140" s="15"/>
      <c r="L140" s="9">
        <f t="shared" si="35"/>
        <v>0</v>
      </c>
      <c r="M140" s="15"/>
      <c r="N140" s="15"/>
      <c r="O140" s="15"/>
      <c r="P140" s="15"/>
      <c r="Q140" s="15"/>
      <c r="R140" s="11">
        <f t="shared" si="20"/>
        <v>0</v>
      </c>
      <c r="S140" s="15"/>
      <c r="T140" s="15"/>
      <c r="U140" s="9">
        <f t="shared" si="32"/>
        <v>0</v>
      </c>
      <c r="V140" s="9">
        <f t="shared" si="33"/>
        <v>0</v>
      </c>
      <c r="W140" s="15"/>
      <c r="X140" s="16">
        <f t="shared" si="34"/>
        <v>0</v>
      </c>
      <c r="Y140" s="18"/>
      <c r="Z140" s="17"/>
    </row>
    <row r="141" spans="1:26" ht="18" customHeight="1" x14ac:dyDescent="0.2">
      <c r="A141" s="7">
        <v>7550000</v>
      </c>
      <c r="B141" s="8" t="s">
        <v>166</v>
      </c>
      <c r="C141" s="9"/>
      <c r="D141" s="10">
        <f>VLOOKUP($A141,'01.07'!$A$9:$W$200,23,0)</f>
        <v>0</v>
      </c>
      <c r="E141" s="10"/>
      <c r="F141" s="10"/>
      <c r="G141" s="10"/>
      <c r="H141" s="9"/>
      <c r="I141" s="10"/>
      <c r="J141" s="10"/>
      <c r="K141" s="10"/>
      <c r="L141" s="9">
        <f t="shared" si="35"/>
        <v>0</v>
      </c>
      <c r="M141" s="10"/>
      <c r="N141" s="10"/>
      <c r="O141" s="10"/>
      <c r="P141" s="10"/>
      <c r="Q141" s="10"/>
      <c r="R141" s="11">
        <f t="shared" si="20"/>
        <v>0</v>
      </c>
      <c r="S141" s="10"/>
      <c r="T141" s="10"/>
      <c r="U141" s="9"/>
      <c r="V141" s="9"/>
      <c r="W141" s="10"/>
      <c r="X141" s="9"/>
      <c r="Y141" s="18"/>
      <c r="Z141" s="17"/>
    </row>
    <row r="142" spans="1:26" ht="18" customHeight="1" x14ac:dyDescent="0.2">
      <c r="A142" s="13">
        <v>7520001</v>
      </c>
      <c r="B142" s="14" t="s">
        <v>167</v>
      </c>
      <c r="C142" s="15">
        <v>80000</v>
      </c>
      <c r="D142" s="10">
        <f>VLOOKUP($A142,'01.07'!$A$9:$W$200,23,0)</f>
        <v>0</v>
      </c>
      <c r="E142" s="15"/>
      <c r="F142" s="15"/>
      <c r="G142" s="15"/>
      <c r="H142" s="9">
        <f>SUM(E142:G142)</f>
        <v>0</v>
      </c>
      <c r="I142" s="15"/>
      <c r="J142" s="15"/>
      <c r="K142" s="15"/>
      <c r="L142" s="9">
        <f t="shared" si="35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ref="V142:V156" si="37">D142+H142-L142-R142-U142</f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7520012</v>
      </c>
      <c r="B143" s="14" t="s">
        <v>168</v>
      </c>
      <c r="C143" s="15">
        <v>80000</v>
      </c>
      <c r="D143" s="10">
        <f>VLOOKUP($A143,'01.07'!$A$9:$W$200,23,0)</f>
        <v>5</v>
      </c>
      <c r="E143" s="15"/>
      <c r="F143" s="15"/>
      <c r="G143" s="15"/>
      <c r="H143" s="9">
        <f>SUM(E143:G143)</f>
        <v>0</v>
      </c>
      <c r="I143" s="15">
        <v>3</v>
      </c>
      <c r="J143" s="15"/>
      <c r="K143" s="15"/>
      <c r="L143" s="9">
        <f t="shared" si="35"/>
        <v>3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si="37"/>
        <v>2</v>
      </c>
      <c r="W143" s="15">
        <v>2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7520013</v>
      </c>
      <c r="B144" s="14" t="s">
        <v>169</v>
      </c>
      <c r="C144" s="15">
        <v>80000</v>
      </c>
      <c r="D144" s="10">
        <f>VLOOKUP($A144,'01.07'!$A$9:$W$200,23,0)</f>
        <v>10</v>
      </c>
      <c r="E144" s="15"/>
      <c r="F144" s="15"/>
      <c r="G144" s="15"/>
      <c r="H144" s="9">
        <f>SUM(E144:G144)</f>
        <v>0</v>
      </c>
      <c r="I144" s="15"/>
      <c r="J144" s="15"/>
      <c r="K144" s="15"/>
      <c r="L144" s="9">
        <f t="shared" si="35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7"/>
        <v>10</v>
      </c>
      <c r="W144" s="15">
        <v>10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7520014</v>
      </c>
      <c r="B145" s="14" t="s">
        <v>170</v>
      </c>
      <c r="C145" s="15">
        <v>5000</v>
      </c>
      <c r="D145" s="10">
        <f>VLOOKUP($A145,'01.07'!$A$9:$W$200,23,0)</f>
        <v>0</v>
      </c>
      <c r="E145" s="15"/>
      <c r="F145" s="15"/>
      <c r="G145" s="15"/>
      <c r="H145" s="9">
        <f>SUM(E145:G145)</f>
        <v>0</v>
      </c>
      <c r="I145" s="15"/>
      <c r="J145" s="15"/>
      <c r="K145" s="15"/>
      <c r="L145" s="9">
        <f t="shared" si="35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7"/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7550006</v>
      </c>
      <c r="B146" s="14" t="s">
        <v>171</v>
      </c>
      <c r="C146" s="15">
        <v>12000</v>
      </c>
      <c r="D146" s="10">
        <f>VLOOKUP($A146,'01.07'!$A$9:$W$200,23,0)</f>
        <v>9</v>
      </c>
      <c r="E146" s="15"/>
      <c r="F146" s="15"/>
      <c r="G146" s="15"/>
      <c r="H146" s="9">
        <f t="shared" si="31"/>
        <v>0</v>
      </c>
      <c r="I146" s="15">
        <v>1</v>
      </c>
      <c r="J146" s="15"/>
      <c r="K146" s="15"/>
      <c r="L146" s="9">
        <f t="shared" si="35"/>
        <v>1</v>
      </c>
      <c r="M146" s="15"/>
      <c r="N146" s="15"/>
      <c r="O146" s="15"/>
      <c r="P146" s="15"/>
      <c r="Q146" s="15"/>
      <c r="R146" s="11">
        <f t="shared" si="20"/>
        <v>0</v>
      </c>
      <c r="S146" s="15"/>
      <c r="T146" s="15"/>
      <c r="U146" s="9">
        <f t="shared" ref="U146:U156" si="38">S146+T146</f>
        <v>0</v>
      </c>
      <c r="V146" s="9">
        <f t="shared" si="37"/>
        <v>8</v>
      </c>
      <c r="W146" s="15">
        <v>8</v>
      </c>
      <c r="X146" s="16">
        <f t="shared" ref="X146:X156" si="39">W146-V146</f>
        <v>0</v>
      </c>
      <c r="Y146" s="18"/>
      <c r="Z146" s="17"/>
    </row>
    <row r="147" spans="1:26" ht="18" customHeight="1" x14ac:dyDescent="0.2">
      <c r="A147" s="13">
        <v>7550007</v>
      </c>
      <c r="B147" s="14" t="s">
        <v>172</v>
      </c>
      <c r="C147" s="15">
        <v>9000</v>
      </c>
      <c r="D147" s="10">
        <f>VLOOKUP($A147,'01.07'!$A$9:$W$200,23,0)</f>
        <v>10</v>
      </c>
      <c r="E147" s="15"/>
      <c r="F147" s="15"/>
      <c r="G147" s="15"/>
      <c r="H147" s="9">
        <f t="shared" si="31"/>
        <v>0</v>
      </c>
      <c r="I147" s="15">
        <v>1</v>
      </c>
      <c r="J147" s="15"/>
      <c r="K147" s="15"/>
      <c r="L147" s="9">
        <f t="shared" si="35"/>
        <v>1</v>
      </c>
      <c r="M147" s="15"/>
      <c r="N147" s="15"/>
      <c r="O147" s="15"/>
      <c r="P147" s="15"/>
      <c r="Q147" s="15"/>
      <c r="R147" s="11">
        <f t="shared" si="20"/>
        <v>0</v>
      </c>
      <c r="S147" s="15"/>
      <c r="T147" s="15"/>
      <c r="U147" s="9">
        <f t="shared" si="38"/>
        <v>0</v>
      </c>
      <c r="V147" s="9">
        <f t="shared" si="37"/>
        <v>9</v>
      </c>
      <c r="W147" s="15">
        <v>9</v>
      </c>
      <c r="X147" s="16">
        <f t="shared" si="39"/>
        <v>0</v>
      </c>
      <c r="Y147" s="18"/>
      <c r="Z147" s="17"/>
    </row>
    <row r="148" spans="1:26" ht="18" customHeight="1" x14ac:dyDescent="0.2">
      <c r="A148" s="13">
        <v>7550008</v>
      </c>
      <c r="B148" s="14" t="s">
        <v>173</v>
      </c>
      <c r="C148" s="15">
        <v>21000</v>
      </c>
      <c r="D148" s="10">
        <f>VLOOKUP($A148,'01.07'!$A$9:$W$200,23,0)</f>
        <v>8</v>
      </c>
      <c r="E148" s="15"/>
      <c r="F148" s="15"/>
      <c r="G148" s="15"/>
      <c r="H148" s="9">
        <f t="shared" si="31"/>
        <v>0</v>
      </c>
      <c r="I148" s="15"/>
      <c r="J148" s="15"/>
      <c r="K148" s="15"/>
      <c r="L148" s="9">
        <f t="shared" si="35"/>
        <v>0</v>
      </c>
      <c r="M148" s="15"/>
      <c r="N148" s="15"/>
      <c r="O148" s="15"/>
      <c r="P148" s="15"/>
      <c r="Q148" s="15"/>
      <c r="R148" s="11">
        <f t="shared" si="20"/>
        <v>0</v>
      </c>
      <c r="S148" s="15"/>
      <c r="T148" s="15"/>
      <c r="U148" s="9">
        <f t="shared" si="38"/>
        <v>0</v>
      </c>
      <c r="V148" s="9">
        <f t="shared" si="37"/>
        <v>8</v>
      </c>
      <c r="W148" s="15">
        <v>8</v>
      </c>
      <c r="X148" s="16">
        <f t="shared" si="39"/>
        <v>0</v>
      </c>
      <c r="Y148" s="18"/>
      <c r="Z148" s="17"/>
    </row>
    <row r="149" spans="1:26" ht="18" customHeight="1" x14ac:dyDescent="0.2">
      <c r="A149" s="13">
        <v>7550011</v>
      </c>
      <c r="B149" s="14" t="s">
        <v>174</v>
      </c>
      <c r="C149" s="15">
        <v>16000</v>
      </c>
      <c r="D149" s="10">
        <f>VLOOKUP($A149,'01.07'!$A$9:$W$200,23,0)</f>
        <v>8</v>
      </c>
      <c r="E149" s="15"/>
      <c r="F149" s="15"/>
      <c r="G149" s="15"/>
      <c r="H149" s="9">
        <f t="shared" si="31"/>
        <v>0</v>
      </c>
      <c r="I149" s="15"/>
      <c r="J149" s="15"/>
      <c r="K149" s="15"/>
      <c r="L149" s="9">
        <f t="shared" si="35"/>
        <v>0</v>
      </c>
      <c r="M149" s="15"/>
      <c r="N149" s="15"/>
      <c r="O149" s="15"/>
      <c r="P149" s="15"/>
      <c r="Q149" s="15"/>
      <c r="R149" s="11">
        <f t="shared" si="20"/>
        <v>0</v>
      </c>
      <c r="S149" s="15"/>
      <c r="T149" s="15"/>
      <c r="U149" s="9">
        <f t="shared" si="38"/>
        <v>0</v>
      </c>
      <c r="V149" s="9">
        <f t="shared" si="37"/>
        <v>8</v>
      </c>
      <c r="W149" s="15">
        <v>8</v>
      </c>
      <c r="X149" s="16">
        <f t="shared" si="39"/>
        <v>0</v>
      </c>
      <c r="Y149" s="18"/>
      <c r="Z149" s="17"/>
    </row>
    <row r="150" spans="1:26" ht="18" customHeight="1" x14ac:dyDescent="0.2">
      <c r="A150" s="13">
        <v>7550012</v>
      </c>
      <c r="B150" s="14" t="s">
        <v>175</v>
      </c>
      <c r="C150" s="15">
        <v>24000</v>
      </c>
      <c r="D150" s="10">
        <f>VLOOKUP($A150,'01.07'!$A$9:$W$200,23,0)</f>
        <v>4</v>
      </c>
      <c r="E150" s="15"/>
      <c r="F150" s="15"/>
      <c r="G150" s="15"/>
      <c r="H150" s="9">
        <f t="shared" si="31"/>
        <v>0</v>
      </c>
      <c r="I150" s="15"/>
      <c r="J150" s="15"/>
      <c r="K150" s="15"/>
      <c r="L150" s="9">
        <f t="shared" si="35"/>
        <v>0</v>
      </c>
      <c r="M150" s="15"/>
      <c r="N150" s="15"/>
      <c r="O150" s="15"/>
      <c r="P150" s="15"/>
      <c r="Q150" s="15"/>
      <c r="R150" s="11">
        <f t="shared" si="20"/>
        <v>0</v>
      </c>
      <c r="S150" s="15"/>
      <c r="T150" s="15"/>
      <c r="U150" s="9">
        <f t="shared" si="38"/>
        <v>0</v>
      </c>
      <c r="V150" s="9">
        <f t="shared" si="37"/>
        <v>4</v>
      </c>
      <c r="W150" s="15">
        <v>4</v>
      </c>
      <c r="X150" s="16">
        <f t="shared" si="39"/>
        <v>0</v>
      </c>
      <c r="Y150" s="18"/>
      <c r="Z150" s="17"/>
    </row>
    <row r="151" spans="1:26" ht="18" customHeight="1" x14ac:dyDescent="0.2">
      <c r="A151" s="13">
        <v>7550015</v>
      </c>
      <c r="B151" s="14" t="s">
        <v>176</v>
      </c>
      <c r="C151" s="15">
        <v>14000</v>
      </c>
      <c r="D151" s="10">
        <f>VLOOKUP($A151,'01.07'!$A$9:$W$200,23,0)</f>
        <v>4</v>
      </c>
      <c r="E151" s="15"/>
      <c r="F151" s="15"/>
      <c r="G151" s="15"/>
      <c r="H151" s="9">
        <f t="shared" si="31"/>
        <v>0</v>
      </c>
      <c r="I151" s="15"/>
      <c r="J151" s="15"/>
      <c r="K151" s="15"/>
      <c r="L151" s="9">
        <f t="shared" si="35"/>
        <v>0</v>
      </c>
      <c r="M151" s="15"/>
      <c r="N151" s="15"/>
      <c r="O151" s="15"/>
      <c r="P151" s="15"/>
      <c r="Q151" s="15"/>
      <c r="R151" s="11">
        <f t="shared" si="20"/>
        <v>0</v>
      </c>
      <c r="S151" s="15"/>
      <c r="T151" s="15"/>
      <c r="U151" s="9">
        <f t="shared" si="38"/>
        <v>0</v>
      </c>
      <c r="V151" s="9">
        <f t="shared" si="37"/>
        <v>4</v>
      </c>
      <c r="W151" s="15">
        <v>4</v>
      </c>
      <c r="X151" s="16">
        <f t="shared" si="39"/>
        <v>0</v>
      </c>
      <c r="Y151" s="18"/>
      <c r="Z151" s="17"/>
    </row>
    <row r="152" spans="1:26" ht="18" customHeight="1" x14ac:dyDescent="0.2">
      <c r="A152" s="13">
        <v>7550016</v>
      </c>
      <c r="B152" s="14" t="s">
        <v>177</v>
      </c>
      <c r="C152" s="15">
        <v>14000</v>
      </c>
      <c r="D152" s="10">
        <f>VLOOKUP($A152,'01.07'!$A$9:$W$200,23,0)</f>
        <v>12</v>
      </c>
      <c r="E152" s="15"/>
      <c r="F152" s="15"/>
      <c r="G152" s="15"/>
      <c r="H152" s="9">
        <f t="shared" si="31"/>
        <v>0</v>
      </c>
      <c r="I152" s="15"/>
      <c r="J152" s="15"/>
      <c r="K152" s="15"/>
      <c r="L152" s="9">
        <f t="shared" si="35"/>
        <v>0</v>
      </c>
      <c r="M152" s="15"/>
      <c r="N152" s="15"/>
      <c r="O152" s="15"/>
      <c r="P152" s="15"/>
      <c r="Q152" s="15"/>
      <c r="R152" s="11">
        <f t="shared" si="20"/>
        <v>0</v>
      </c>
      <c r="S152" s="15"/>
      <c r="T152" s="15"/>
      <c r="U152" s="9">
        <f t="shared" si="38"/>
        <v>0</v>
      </c>
      <c r="V152" s="9">
        <f t="shared" si="37"/>
        <v>12</v>
      </c>
      <c r="W152" s="15">
        <v>12</v>
      </c>
      <c r="X152" s="16">
        <f t="shared" si="39"/>
        <v>0</v>
      </c>
      <c r="Y152" s="18"/>
      <c r="Z152" s="17"/>
    </row>
    <row r="153" spans="1:26" ht="18" customHeight="1" x14ac:dyDescent="0.2">
      <c r="A153" s="13">
        <v>7550017</v>
      </c>
      <c r="B153" s="14" t="s">
        <v>178</v>
      </c>
      <c r="C153" s="15">
        <v>14000</v>
      </c>
      <c r="D153" s="10">
        <f>VLOOKUP($A153,'01.07'!$A$9:$W$200,23,0)</f>
        <v>13</v>
      </c>
      <c r="E153" s="15"/>
      <c r="F153" s="15"/>
      <c r="G153" s="15"/>
      <c r="H153" s="9">
        <f t="shared" si="31"/>
        <v>0</v>
      </c>
      <c r="I153" s="15"/>
      <c r="J153" s="15"/>
      <c r="K153" s="15"/>
      <c r="L153" s="9">
        <f t="shared" si="35"/>
        <v>0</v>
      </c>
      <c r="M153" s="15"/>
      <c r="N153" s="15"/>
      <c r="O153" s="15"/>
      <c r="P153" s="15"/>
      <c r="Q153" s="15"/>
      <c r="R153" s="11">
        <f t="shared" si="20"/>
        <v>0</v>
      </c>
      <c r="S153" s="15"/>
      <c r="T153" s="15"/>
      <c r="U153" s="9">
        <f t="shared" si="38"/>
        <v>0</v>
      </c>
      <c r="V153" s="9">
        <f t="shared" si="37"/>
        <v>13</v>
      </c>
      <c r="W153" s="15">
        <v>13</v>
      </c>
      <c r="X153" s="16">
        <f t="shared" si="39"/>
        <v>0</v>
      </c>
      <c r="Y153" s="18"/>
      <c r="Z153" s="17"/>
    </row>
    <row r="154" spans="1:26" ht="18" customHeight="1" x14ac:dyDescent="0.2">
      <c r="A154" s="13">
        <v>7550019</v>
      </c>
      <c r="B154" s="14" t="s">
        <v>179</v>
      </c>
      <c r="C154" s="15">
        <v>10000</v>
      </c>
      <c r="D154" s="10">
        <f>VLOOKUP($A154,'01.07'!$A$9:$W$200,23,0)</f>
        <v>125</v>
      </c>
      <c r="E154" s="15"/>
      <c r="F154" s="15"/>
      <c r="G154" s="15"/>
      <c r="H154" s="9">
        <f t="shared" si="31"/>
        <v>0</v>
      </c>
      <c r="I154" s="15">
        <v>13</v>
      </c>
      <c r="J154" s="15"/>
      <c r="K154" s="15"/>
      <c r="L154" s="9">
        <f t="shared" si="35"/>
        <v>13</v>
      </c>
      <c r="M154" s="15"/>
      <c r="N154" s="15"/>
      <c r="O154" s="15"/>
      <c r="P154" s="15"/>
      <c r="Q154" s="15"/>
      <c r="R154" s="11">
        <f t="shared" si="20"/>
        <v>0</v>
      </c>
      <c r="S154" s="15"/>
      <c r="T154" s="15"/>
      <c r="U154" s="9">
        <f t="shared" si="38"/>
        <v>0</v>
      </c>
      <c r="V154" s="9">
        <f t="shared" si="37"/>
        <v>112</v>
      </c>
      <c r="W154" s="15">
        <v>112</v>
      </c>
      <c r="X154" s="16">
        <f t="shared" si="39"/>
        <v>0</v>
      </c>
      <c r="Y154" s="18"/>
      <c r="Z154" s="17"/>
    </row>
    <row r="155" spans="1:26" ht="18" customHeight="1" x14ac:dyDescent="0.2">
      <c r="A155" s="13">
        <v>7550026</v>
      </c>
      <c r="B155" s="14" t="s">
        <v>180</v>
      </c>
      <c r="C155" s="15">
        <v>26000</v>
      </c>
      <c r="D155" s="10">
        <f>VLOOKUP($A155,'01.07'!$A$9:$W$200,23,0)</f>
        <v>0</v>
      </c>
      <c r="E155" s="15"/>
      <c r="F155" s="15"/>
      <c r="G155" s="15"/>
      <c r="H155" s="9">
        <f t="shared" si="31"/>
        <v>0</v>
      </c>
      <c r="I155" s="15"/>
      <c r="J155" s="15"/>
      <c r="K155" s="15"/>
      <c r="L155" s="9">
        <f t="shared" si="35"/>
        <v>0</v>
      </c>
      <c r="M155" s="15"/>
      <c r="N155" s="15"/>
      <c r="O155" s="15"/>
      <c r="P155" s="15"/>
      <c r="Q155" s="15"/>
      <c r="R155" s="11">
        <f t="shared" si="20"/>
        <v>0</v>
      </c>
      <c r="S155" s="15"/>
      <c r="T155" s="15"/>
      <c r="U155" s="9">
        <f t="shared" si="38"/>
        <v>0</v>
      </c>
      <c r="V155" s="9">
        <f t="shared" si="37"/>
        <v>0</v>
      </c>
      <c r="W155" s="15"/>
      <c r="X155" s="16">
        <f t="shared" si="39"/>
        <v>0</v>
      </c>
      <c r="Y155" s="18"/>
      <c r="Z155" s="17"/>
    </row>
    <row r="156" spans="1:26" ht="18" customHeight="1" x14ac:dyDescent="0.2">
      <c r="A156" s="13">
        <v>4551001</v>
      </c>
      <c r="B156" s="14" t="s">
        <v>225</v>
      </c>
      <c r="C156" s="15">
        <v>15000</v>
      </c>
      <c r="D156" s="10">
        <f>VLOOKUP($A156,'01.07'!$A$9:$W$200,23,0)</f>
        <v>0</v>
      </c>
      <c r="E156" s="15"/>
      <c r="F156" s="15"/>
      <c r="G156" s="15"/>
      <c r="H156" s="9">
        <f t="shared" si="31"/>
        <v>0</v>
      </c>
      <c r="I156" s="15"/>
      <c r="J156" s="15"/>
      <c r="K156" s="15"/>
      <c r="L156" s="9">
        <f t="shared" si="35"/>
        <v>0</v>
      </c>
      <c r="M156" s="15"/>
      <c r="N156" s="15"/>
      <c r="O156" s="15"/>
      <c r="P156" s="15"/>
      <c r="Q156" s="15"/>
      <c r="R156" s="11">
        <f t="shared" ref="R156:R198" si="40">SUM(M156:Q156)</f>
        <v>0</v>
      </c>
      <c r="S156" s="15"/>
      <c r="T156" s="15"/>
      <c r="U156" s="9">
        <f t="shared" si="38"/>
        <v>0</v>
      </c>
      <c r="V156" s="9">
        <f t="shared" si="37"/>
        <v>0</v>
      </c>
      <c r="W156" s="15"/>
      <c r="X156" s="16">
        <f t="shared" si="39"/>
        <v>0</v>
      </c>
      <c r="Y156" s="18"/>
      <c r="Z156" s="17"/>
    </row>
    <row r="157" spans="1:26" ht="18" customHeight="1" x14ac:dyDescent="0.2">
      <c r="A157" s="7">
        <v>5500000</v>
      </c>
      <c r="B157" s="8" t="s">
        <v>181</v>
      </c>
      <c r="C157" s="9"/>
      <c r="D157" s="10">
        <f>VLOOKUP($A157,'01.07'!$A$9:$W$200,23,0)</f>
        <v>0</v>
      </c>
      <c r="E157" s="10"/>
      <c r="F157" s="10"/>
      <c r="G157" s="10"/>
      <c r="H157" s="9"/>
      <c r="I157" s="10"/>
      <c r="J157" s="10"/>
      <c r="K157" s="10"/>
      <c r="L157" s="9">
        <f t="shared" si="35"/>
        <v>0</v>
      </c>
      <c r="M157" s="10"/>
      <c r="N157" s="10"/>
      <c r="O157" s="10"/>
      <c r="P157" s="10"/>
      <c r="Q157" s="10"/>
      <c r="R157" s="11">
        <f t="shared" si="40"/>
        <v>0</v>
      </c>
      <c r="S157" s="10"/>
      <c r="T157" s="10"/>
      <c r="U157" s="9"/>
      <c r="V157" s="9"/>
      <c r="W157" s="10"/>
      <c r="X157" s="9"/>
      <c r="Y157" s="18"/>
      <c r="Z157" s="17"/>
    </row>
    <row r="158" spans="1:26" s="24" customFormat="1" ht="18" customHeight="1" x14ac:dyDescent="0.2">
      <c r="A158" s="13">
        <v>5500044</v>
      </c>
      <c r="B158" s="20" t="s">
        <v>182</v>
      </c>
      <c r="C158" s="21">
        <v>28000</v>
      </c>
      <c r="D158" s="10">
        <f>VLOOKUP($A158,'01.07'!$A$9:$W$200,23,0)</f>
        <v>0</v>
      </c>
      <c r="E158" s="15">
        <v>2</v>
      </c>
      <c r="F158" s="15"/>
      <c r="G158" s="15"/>
      <c r="H158" s="9">
        <f t="shared" ref="H158:H197" si="41">SUM(E158:G158)</f>
        <v>2</v>
      </c>
      <c r="I158" s="15">
        <v>2</v>
      </c>
      <c r="J158" s="15"/>
      <c r="K158" s="15"/>
      <c r="L158" s="9">
        <f t="shared" si="35"/>
        <v>2</v>
      </c>
      <c r="M158" s="15"/>
      <c r="N158" s="15"/>
      <c r="O158" s="15"/>
      <c r="P158" s="15"/>
      <c r="Q158" s="15"/>
      <c r="R158" s="11">
        <f t="shared" si="40"/>
        <v>0</v>
      </c>
      <c r="S158" s="15"/>
      <c r="T158" s="15"/>
      <c r="U158" s="9">
        <f t="shared" ref="U158:U184" si="42">S158+T158</f>
        <v>0</v>
      </c>
      <c r="V158" s="9">
        <f t="shared" ref="V158:V197" si="43">D158+H158-L158-R158-U158</f>
        <v>0</v>
      </c>
      <c r="W158" s="15"/>
      <c r="X158" s="16">
        <f t="shared" ref="X158:X184" si="44">W158-V158</f>
        <v>0</v>
      </c>
      <c r="Y158" s="22"/>
      <c r="Z158" s="23"/>
    </row>
    <row r="159" spans="1:26" s="24" customFormat="1" ht="18" customHeight="1" x14ac:dyDescent="0.2">
      <c r="A159" s="13">
        <v>5500045</v>
      </c>
      <c r="B159" s="20" t="s">
        <v>183</v>
      </c>
      <c r="C159" s="21">
        <v>30000</v>
      </c>
      <c r="D159" s="10">
        <f>VLOOKUP($A159,'01.07'!$A$9:$W$200,23,0)</f>
        <v>0</v>
      </c>
      <c r="E159" s="15">
        <v>3</v>
      </c>
      <c r="F159" s="15"/>
      <c r="G159" s="15"/>
      <c r="H159" s="9">
        <f t="shared" si="41"/>
        <v>3</v>
      </c>
      <c r="I159" s="15">
        <v>3</v>
      </c>
      <c r="J159" s="15"/>
      <c r="K159" s="15"/>
      <c r="L159" s="9">
        <f t="shared" si="35"/>
        <v>3</v>
      </c>
      <c r="M159" s="15"/>
      <c r="N159" s="15"/>
      <c r="O159" s="15"/>
      <c r="P159" s="15"/>
      <c r="Q159" s="15"/>
      <c r="R159" s="11">
        <f t="shared" si="40"/>
        <v>0</v>
      </c>
      <c r="S159" s="15"/>
      <c r="T159" s="15"/>
      <c r="U159" s="9">
        <f t="shared" si="42"/>
        <v>0</v>
      </c>
      <c r="V159" s="9">
        <f t="shared" si="43"/>
        <v>0</v>
      </c>
      <c r="W159" s="15"/>
      <c r="X159" s="16">
        <f t="shared" si="44"/>
        <v>0</v>
      </c>
      <c r="Y159" s="22"/>
      <c r="Z159" s="23"/>
    </row>
    <row r="160" spans="1:26" ht="18" customHeight="1" x14ac:dyDescent="0.2">
      <c r="A160" s="13">
        <v>5500063</v>
      </c>
      <c r="B160" s="14" t="s">
        <v>184</v>
      </c>
      <c r="C160" s="15">
        <v>21000</v>
      </c>
      <c r="D160" s="10">
        <f>VLOOKUP($A160,'01.07'!$A$9:$W$200,23,0)</f>
        <v>0</v>
      </c>
      <c r="E160" s="15">
        <v>7</v>
      </c>
      <c r="F160" s="15"/>
      <c r="G160" s="15"/>
      <c r="H160" s="9">
        <f t="shared" si="41"/>
        <v>7</v>
      </c>
      <c r="I160" s="15">
        <v>7</v>
      </c>
      <c r="J160" s="15"/>
      <c r="K160" s="15"/>
      <c r="L160" s="9">
        <f t="shared" si="35"/>
        <v>7</v>
      </c>
      <c r="M160" s="15"/>
      <c r="N160" s="15"/>
      <c r="O160" s="15"/>
      <c r="P160" s="15"/>
      <c r="Q160" s="15"/>
      <c r="R160" s="11">
        <f t="shared" si="40"/>
        <v>0</v>
      </c>
      <c r="S160" s="15"/>
      <c r="T160" s="15"/>
      <c r="U160" s="9">
        <f t="shared" si="42"/>
        <v>0</v>
      </c>
      <c r="V160" s="9">
        <f t="shared" si="43"/>
        <v>0</v>
      </c>
      <c r="W160" s="15"/>
      <c r="X160" s="16">
        <f t="shared" si="44"/>
        <v>0</v>
      </c>
      <c r="Y160" s="18"/>
      <c r="Z160" s="17"/>
    </row>
    <row r="161" spans="1:26" ht="18" customHeight="1" x14ac:dyDescent="0.2">
      <c r="A161" s="13">
        <v>5500064</v>
      </c>
      <c r="B161" s="14" t="s">
        <v>185</v>
      </c>
      <c r="C161" s="15">
        <v>26000</v>
      </c>
      <c r="D161" s="10">
        <f>VLOOKUP($A161,'01.07'!$A$9:$W$200,23,0)</f>
        <v>0</v>
      </c>
      <c r="E161" s="15"/>
      <c r="F161" s="15"/>
      <c r="G161" s="15"/>
      <c r="H161" s="9">
        <f t="shared" si="41"/>
        <v>0</v>
      </c>
      <c r="I161" s="15"/>
      <c r="J161" s="15"/>
      <c r="K161" s="15"/>
      <c r="L161" s="9">
        <f t="shared" si="35"/>
        <v>0</v>
      </c>
      <c r="M161" s="15"/>
      <c r="N161" s="15"/>
      <c r="O161" s="15"/>
      <c r="P161" s="15"/>
      <c r="Q161" s="15"/>
      <c r="R161" s="11">
        <f t="shared" si="40"/>
        <v>0</v>
      </c>
      <c r="S161" s="15"/>
      <c r="T161" s="15"/>
      <c r="U161" s="9">
        <f t="shared" si="42"/>
        <v>0</v>
      </c>
      <c r="V161" s="9">
        <f t="shared" si="43"/>
        <v>0</v>
      </c>
      <c r="W161" s="15"/>
      <c r="X161" s="16">
        <f t="shared" si="44"/>
        <v>0</v>
      </c>
      <c r="Y161" s="18"/>
      <c r="Z161" s="17"/>
    </row>
    <row r="162" spans="1:26" ht="18" customHeight="1" x14ac:dyDescent="0.2">
      <c r="A162" s="13">
        <v>5500065</v>
      </c>
      <c r="B162" s="14" t="s">
        <v>186</v>
      </c>
      <c r="C162" s="15">
        <v>24000</v>
      </c>
      <c r="D162" s="10">
        <f>VLOOKUP($A162,'01.07'!$A$9:$W$200,23,0)</f>
        <v>0</v>
      </c>
      <c r="E162" s="15"/>
      <c r="F162" s="15"/>
      <c r="G162" s="15"/>
      <c r="H162" s="9">
        <f t="shared" si="41"/>
        <v>0</v>
      </c>
      <c r="I162" s="15"/>
      <c r="J162" s="15"/>
      <c r="K162" s="15"/>
      <c r="L162" s="9">
        <f t="shared" si="35"/>
        <v>0</v>
      </c>
      <c r="M162" s="15"/>
      <c r="N162" s="15"/>
      <c r="O162" s="15"/>
      <c r="P162" s="15"/>
      <c r="Q162" s="15"/>
      <c r="R162" s="11">
        <f t="shared" si="40"/>
        <v>0</v>
      </c>
      <c r="S162" s="15"/>
      <c r="T162" s="15"/>
      <c r="U162" s="9">
        <f t="shared" si="42"/>
        <v>0</v>
      </c>
      <c r="V162" s="9">
        <f t="shared" si="43"/>
        <v>0</v>
      </c>
      <c r="W162" s="15"/>
      <c r="X162" s="16">
        <f t="shared" si="44"/>
        <v>0</v>
      </c>
      <c r="Y162" s="18"/>
      <c r="Z162" s="17"/>
    </row>
    <row r="163" spans="1:26" ht="18" customHeight="1" x14ac:dyDescent="0.2">
      <c r="A163" s="13">
        <v>5500066</v>
      </c>
      <c r="B163" s="14" t="s">
        <v>187</v>
      </c>
      <c r="C163" s="15">
        <v>32000</v>
      </c>
      <c r="D163" s="10">
        <f>VLOOKUP($A163,'01.07'!$A$9:$W$200,23,0)</f>
        <v>0</v>
      </c>
      <c r="E163" s="15"/>
      <c r="F163" s="15"/>
      <c r="G163" s="15"/>
      <c r="H163" s="9">
        <f t="shared" si="41"/>
        <v>0</v>
      </c>
      <c r="I163" s="15"/>
      <c r="J163" s="15"/>
      <c r="K163" s="15"/>
      <c r="L163" s="9">
        <f t="shared" si="35"/>
        <v>0</v>
      </c>
      <c r="M163" s="15"/>
      <c r="N163" s="15"/>
      <c r="O163" s="15"/>
      <c r="P163" s="15"/>
      <c r="Q163" s="15"/>
      <c r="R163" s="11">
        <f t="shared" si="40"/>
        <v>0</v>
      </c>
      <c r="S163" s="15"/>
      <c r="T163" s="15"/>
      <c r="U163" s="9">
        <f t="shared" si="42"/>
        <v>0</v>
      </c>
      <c r="V163" s="9">
        <f t="shared" si="43"/>
        <v>0</v>
      </c>
      <c r="W163" s="15"/>
      <c r="X163" s="16">
        <f t="shared" si="44"/>
        <v>0</v>
      </c>
      <c r="Y163" s="18"/>
      <c r="Z163" s="17"/>
    </row>
    <row r="164" spans="1:26" ht="18" customHeight="1" x14ac:dyDescent="0.2">
      <c r="A164" s="13">
        <v>5510070</v>
      </c>
      <c r="B164" s="14" t="s">
        <v>188</v>
      </c>
      <c r="C164" s="15">
        <v>28000</v>
      </c>
      <c r="D164" s="10">
        <f>VLOOKUP($A164,'01.07'!$A$9:$W$200,23,0)</f>
        <v>0</v>
      </c>
      <c r="E164" s="15">
        <v>5</v>
      </c>
      <c r="F164" s="15"/>
      <c r="G164" s="15"/>
      <c r="H164" s="9">
        <f t="shared" si="41"/>
        <v>5</v>
      </c>
      <c r="I164" s="15">
        <v>5</v>
      </c>
      <c r="J164" s="15"/>
      <c r="K164" s="15"/>
      <c r="L164" s="9">
        <f t="shared" si="35"/>
        <v>5</v>
      </c>
      <c r="M164" s="15"/>
      <c r="N164" s="15"/>
      <c r="O164" s="15"/>
      <c r="P164" s="15"/>
      <c r="Q164" s="15"/>
      <c r="R164" s="11">
        <f t="shared" si="40"/>
        <v>0</v>
      </c>
      <c r="S164" s="15"/>
      <c r="T164" s="15"/>
      <c r="U164" s="9">
        <f t="shared" si="42"/>
        <v>0</v>
      </c>
      <c r="V164" s="9">
        <f t="shared" si="43"/>
        <v>0</v>
      </c>
      <c r="W164" s="15"/>
      <c r="X164" s="16">
        <f t="shared" si="44"/>
        <v>0</v>
      </c>
      <c r="Y164" s="18"/>
      <c r="Z164" s="17"/>
    </row>
    <row r="165" spans="1:26" ht="18" customHeight="1" x14ac:dyDescent="0.2">
      <c r="A165" s="13">
        <v>5510072</v>
      </c>
      <c r="B165" s="14" t="s">
        <v>189</v>
      </c>
      <c r="C165" s="15">
        <v>29000</v>
      </c>
      <c r="D165" s="10">
        <f>VLOOKUP($A165,'01.07'!$A$9:$W$200,23,0)</f>
        <v>0</v>
      </c>
      <c r="E165" s="15"/>
      <c r="F165" s="15"/>
      <c r="G165" s="15"/>
      <c r="H165" s="9">
        <f t="shared" si="41"/>
        <v>0</v>
      </c>
      <c r="I165" s="15"/>
      <c r="J165" s="15"/>
      <c r="K165" s="15"/>
      <c r="L165" s="9">
        <f t="shared" si="35"/>
        <v>0</v>
      </c>
      <c r="M165" s="15"/>
      <c r="N165" s="15"/>
      <c r="O165" s="15"/>
      <c r="P165" s="15"/>
      <c r="Q165" s="15"/>
      <c r="R165" s="11">
        <f t="shared" si="40"/>
        <v>0</v>
      </c>
      <c r="S165" s="15"/>
      <c r="T165" s="15"/>
      <c r="U165" s="9">
        <f t="shared" si="42"/>
        <v>0</v>
      </c>
      <c r="V165" s="9">
        <f t="shared" si="43"/>
        <v>0</v>
      </c>
      <c r="W165" s="15"/>
      <c r="X165" s="16">
        <f t="shared" si="44"/>
        <v>0</v>
      </c>
      <c r="Y165" s="18"/>
      <c r="Z165" s="17"/>
    </row>
    <row r="166" spans="1:26" ht="18" customHeight="1" x14ac:dyDescent="0.2">
      <c r="A166" s="13">
        <v>5510074</v>
      </c>
      <c r="B166" s="14" t="s">
        <v>190</v>
      </c>
      <c r="C166" s="15">
        <v>30000</v>
      </c>
      <c r="D166" s="10">
        <f>VLOOKUP($A166,'01.07'!$A$9:$W$200,23,0)</f>
        <v>0</v>
      </c>
      <c r="E166" s="15">
        <v>5</v>
      </c>
      <c r="F166" s="15"/>
      <c r="G166" s="15"/>
      <c r="H166" s="9">
        <f t="shared" si="41"/>
        <v>5</v>
      </c>
      <c r="I166" s="15">
        <v>5</v>
      </c>
      <c r="J166" s="15"/>
      <c r="K166" s="15"/>
      <c r="L166" s="9">
        <f t="shared" si="35"/>
        <v>5</v>
      </c>
      <c r="M166" s="15"/>
      <c r="N166" s="15"/>
      <c r="O166" s="15"/>
      <c r="P166" s="15"/>
      <c r="Q166" s="15"/>
      <c r="R166" s="11">
        <f t="shared" si="40"/>
        <v>0</v>
      </c>
      <c r="S166" s="15"/>
      <c r="T166" s="15"/>
      <c r="U166" s="9">
        <f t="shared" si="42"/>
        <v>0</v>
      </c>
      <c r="V166" s="9">
        <f t="shared" si="43"/>
        <v>0</v>
      </c>
      <c r="W166" s="15"/>
      <c r="X166" s="16">
        <f t="shared" si="44"/>
        <v>0</v>
      </c>
      <c r="Y166" s="18"/>
      <c r="Z166" s="17"/>
    </row>
    <row r="167" spans="1:26" ht="18" customHeight="1" x14ac:dyDescent="0.2">
      <c r="A167" s="13">
        <v>5520002</v>
      </c>
      <c r="B167" s="14" t="s">
        <v>191</v>
      </c>
      <c r="C167" s="15">
        <v>34000</v>
      </c>
      <c r="D167" s="10">
        <f>VLOOKUP($A167,'01.07'!$A$9:$W$200,23,0)</f>
        <v>0</v>
      </c>
      <c r="E167" s="15">
        <v>2</v>
      </c>
      <c r="F167" s="15"/>
      <c r="G167" s="15"/>
      <c r="H167" s="9">
        <f>SUM(E167:G167)</f>
        <v>2</v>
      </c>
      <c r="I167" s="15">
        <v>2</v>
      </c>
      <c r="J167" s="15"/>
      <c r="K167" s="15"/>
      <c r="L167" s="9">
        <f t="shared" si="35"/>
        <v>2</v>
      </c>
      <c r="M167" s="15"/>
      <c r="N167" s="15"/>
      <c r="O167" s="15"/>
      <c r="P167" s="15"/>
      <c r="Q167" s="15"/>
      <c r="R167" s="11">
        <f>SUM(M167:Q167)</f>
        <v>0</v>
      </c>
      <c r="S167" s="15"/>
      <c r="T167" s="15"/>
      <c r="U167" s="9">
        <f>S167+T167</f>
        <v>0</v>
      </c>
      <c r="V167" s="9">
        <f t="shared" si="43"/>
        <v>0</v>
      </c>
      <c r="W167" s="15"/>
      <c r="X167" s="16">
        <f>W167-V167</f>
        <v>0</v>
      </c>
      <c r="Y167" s="18"/>
      <c r="Z167" s="17"/>
    </row>
    <row r="168" spans="1:26" ht="18" customHeight="1" x14ac:dyDescent="0.2">
      <c r="A168" s="13">
        <v>5520003</v>
      </c>
      <c r="B168" s="14" t="s">
        <v>192</v>
      </c>
      <c r="C168" s="15">
        <v>34000</v>
      </c>
      <c r="D168" s="10">
        <f>VLOOKUP($A168,'01.07'!$A$9:$W$200,23,0)</f>
        <v>0</v>
      </c>
      <c r="E168" s="15"/>
      <c r="F168" s="15"/>
      <c r="G168" s="15"/>
      <c r="H168" s="9">
        <f>SUM(E168:G168)</f>
        <v>0</v>
      </c>
      <c r="I168" s="15"/>
      <c r="J168" s="15"/>
      <c r="K168" s="15"/>
      <c r="L168" s="9">
        <f t="shared" si="35"/>
        <v>0</v>
      </c>
      <c r="M168" s="15"/>
      <c r="N168" s="15"/>
      <c r="O168" s="15"/>
      <c r="P168" s="15"/>
      <c r="Q168" s="15"/>
      <c r="R168" s="11">
        <f>SUM(M168:Q168)</f>
        <v>0</v>
      </c>
      <c r="S168" s="15"/>
      <c r="T168" s="15"/>
      <c r="U168" s="9">
        <f>S168+T168</f>
        <v>0</v>
      </c>
      <c r="V168" s="9">
        <f t="shared" si="43"/>
        <v>0</v>
      </c>
      <c r="W168" s="15"/>
      <c r="X168" s="16">
        <f>W168-V168</f>
        <v>0</v>
      </c>
      <c r="Y168" s="18"/>
      <c r="Z168" s="17"/>
    </row>
    <row r="169" spans="1:26" ht="18" customHeight="1" x14ac:dyDescent="0.2">
      <c r="A169" s="13">
        <v>5520005</v>
      </c>
      <c r="B169" s="14" t="s">
        <v>193</v>
      </c>
      <c r="C169" s="15">
        <v>19000</v>
      </c>
      <c r="D169" s="10">
        <f>VLOOKUP($A169,'01.07'!$A$9:$W$200,23,0)</f>
        <v>0</v>
      </c>
      <c r="E169" s="15">
        <v>17</v>
      </c>
      <c r="F169" s="15"/>
      <c r="G169" s="15"/>
      <c r="H169" s="9">
        <f>SUM(E169:G169)</f>
        <v>17</v>
      </c>
      <c r="I169" s="15">
        <v>17</v>
      </c>
      <c r="J169" s="15"/>
      <c r="K169" s="15"/>
      <c r="L169" s="9">
        <f t="shared" si="35"/>
        <v>17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3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5530001</v>
      </c>
      <c r="B170" s="14" t="s">
        <v>194</v>
      </c>
      <c r="C170" s="15">
        <v>46000</v>
      </c>
      <c r="D170" s="10">
        <f>VLOOKUP($A170,'01.07'!$A$9:$W$200,23,0)</f>
        <v>0</v>
      </c>
      <c r="E170" s="15">
        <v>1</v>
      </c>
      <c r="F170" s="15"/>
      <c r="G170" s="15"/>
      <c r="H170" s="9">
        <f>SUM(E170:G170)</f>
        <v>1</v>
      </c>
      <c r="I170" s="15">
        <v>1</v>
      </c>
      <c r="J170" s="15"/>
      <c r="K170" s="15"/>
      <c r="L170" s="9">
        <f t="shared" si="35"/>
        <v>1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3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5530002</v>
      </c>
      <c r="B171" s="14" t="s">
        <v>195</v>
      </c>
      <c r="C171" s="15">
        <v>38000</v>
      </c>
      <c r="D171" s="10">
        <f>VLOOKUP($A171,'01.07'!$A$9:$W$200,23,0)</f>
        <v>0</v>
      </c>
      <c r="E171" s="15">
        <v>5</v>
      </c>
      <c r="F171" s="15"/>
      <c r="G171" s="15"/>
      <c r="H171" s="9">
        <f>SUM(E171:G171)</f>
        <v>5</v>
      </c>
      <c r="I171" s="15">
        <v>5</v>
      </c>
      <c r="J171" s="15"/>
      <c r="K171" s="15"/>
      <c r="L171" s="9">
        <f t="shared" si="35"/>
        <v>5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3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5530003</v>
      </c>
      <c r="B172" s="14" t="s">
        <v>196</v>
      </c>
      <c r="C172" s="15">
        <v>38000</v>
      </c>
      <c r="D172" s="10">
        <f>VLOOKUP($A172,'01.07'!$A$9:$W$200,23,0)</f>
        <v>0</v>
      </c>
      <c r="E172" s="15">
        <v>5</v>
      </c>
      <c r="F172" s="15"/>
      <c r="G172" s="15"/>
      <c r="H172" s="9">
        <f t="shared" si="41"/>
        <v>5</v>
      </c>
      <c r="I172" s="15">
        <v>5</v>
      </c>
      <c r="J172" s="15"/>
      <c r="K172" s="15"/>
      <c r="L172" s="9">
        <f t="shared" si="35"/>
        <v>5</v>
      </c>
      <c r="M172" s="15"/>
      <c r="N172" s="15"/>
      <c r="O172" s="15"/>
      <c r="P172" s="15"/>
      <c r="Q172" s="15"/>
      <c r="R172" s="11">
        <f t="shared" si="40"/>
        <v>0</v>
      </c>
      <c r="S172" s="15"/>
      <c r="T172" s="15"/>
      <c r="U172" s="9">
        <f t="shared" si="42"/>
        <v>0</v>
      </c>
      <c r="V172" s="9">
        <f t="shared" si="43"/>
        <v>0</v>
      </c>
      <c r="W172" s="15"/>
      <c r="X172" s="16">
        <f t="shared" si="44"/>
        <v>0</v>
      </c>
      <c r="Y172" s="18"/>
      <c r="Z172" s="17"/>
    </row>
    <row r="173" spans="1:26" ht="18" customHeight="1" x14ac:dyDescent="0.2">
      <c r="A173" s="13">
        <v>5530004</v>
      </c>
      <c r="B173" s="14" t="s">
        <v>197</v>
      </c>
      <c r="C173" s="15">
        <v>39000</v>
      </c>
      <c r="D173" s="10">
        <f>VLOOKUP($A173,'01.07'!$A$9:$W$200,23,0)</f>
        <v>0</v>
      </c>
      <c r="E173" s="15"/>
      <c r="F173" s="15"/>
      <c r="G173" s="15"/>
      <c r="H173" s="9">
        <f t="shared" si="41"/>
        <v>0</v>
      </c>
      <c r="I173" s="15"/>
      <c r="J173" s="15"/>
      <c r="K173" s="15"/>
      <c r="L173" s="9">
        <f t="shared" si="35"/>
        <v>0</v>
      </c>
      <c r="M173" s="15"/>
      <c r="N173" s="15"/>
      <c r="O173" s="15"/>
      <c r="P173" s="15"/>
      <c r="Q173" s="15"/>
      <c r="R173" s="11">
        <f t="shared" si="40"/>
        <v>0</v>
      </c>
      <c r="S173" s="15"/>
      <c r="T173" s="15"/>
      <c r="U173" s="9">
        <f t="shared" si="42"/>
        <v>0</v>
      </c>
      <c r="V173" s="9">
        <f t="shared" si="43"/>
        <v>0</v>
      </c>
      <c r="W173" s="15"/>
      <c r="X173" s="16">
        <f t="shared" si="44"/>
        <v>0</v>
      </c>
      <c r="Y173" s="18"/>
      <c r="Z173" s="17"/>
    </row>
    <row r="174" spans="1:26" ht="18" customHeight="1" x14ac:dyDescent="0.2">
      <c r="A174" s="13">
        <v>5530005</v>
      </c>
      <c r="B174" s="14" t="s">
        <v>198</v>
      </c>
      <c r="C174" s="15">
        <v>35000</v>
      </c>
      <c r="D174" s="10">
        <f>VLOOKUP($A174,'01.07'!$A$9:$W$200,23,0)</f>
        <v>0</v>
      </c>
      <c r="E174" s="15"/>
      <c r="F174" s="15"/>
      <c r="G174" s="15"/>
      <c r="H174" s="9">
        <f t="shared" si="41"/>
        <v>0</v>
      </c>
      <c r="I174" s="15"/>
      <c r="J174" s="15"/>
      <c r="K174" s="15"/>
      <c r="L174" s="9">
        <f t="shared" si="35"/>
        <v>0</v>
      </c>
      <c r="M174" s="15"/>
      <c r="N174" s="15"/>
      <c r="O174" s="15"/>
      <c r="P174" s="15"/>
      <c r="Q174" s="15"/>
      <c r="R174" s="11">
        <f t="shared" si="40"/>
        <v>0</v>
      </c>
      <c r="S174" s="15"/>
      <c r="T174" s="15"/>
      <c r="U174" s="9">
        <f t="shared" si="42"/>
        <v>0</v>
      </c>
      <c r="V174" s="9">
        <f t="shared" si="43"/>
        <v>0</v>
      </c>
      <c r="W174" s="15"/>
      <c r="X174" s="16">
        <f t="shared" si="44"/>
        <v>0</v>
      </c>
      <c r="Y174" s="18"/>
      <c r="Z174" s="17"/>
    </row>
    <row r="175" spans="1:26" ht="18" customHeight="1" x14ac:dyDescent="0.2">
      <c r="A175" s="13">
        <v>5530008</v>
      </c>
      <c r="B175" s="14" t="s">
        <v>199</v>
      </c>
      <c r="C175" s="15">
        <v>29000</v>
      </c>
      <c r="D175" s="10">
        <f>VLOOKUP($A175,'01.07'!$A$9:$W$200,23,0)</f>
        <v>0</v>
      </c>
      <c r="E175" s="15"/>
      <c r="F175" s="15"/>
      <c r="G175" s="15"/>
      <c r="H175" s="9">
        <f t="shared" si="41"/>
        <v>0</v>
      </c>
      <c r="I175" s="15"/>
      <c r="J175" s="15"/>
      <c r="K175" s="15"/>
      <c r="L175" s="9">
        <f t="shared" si="35"/>
        <v>0</v>
      </c>
      <c r="M175" s="15"/>
      <c r="N175" s="15"/>
      <c r="O175" s="15"/>
      <c r="P175" s="15"/>
      <c r="Q175" s="15"/>
      <c r="R175" s="11">
        <f t="shared" si="40"/>
        <v>0</v>
      </c>
      <c r="S175" s="15"/>
      <c r="T175" s="15"/>
      <c r="U175" s="9">
        <f t="shared" si="42"/>
        <v>0</v>
      </c>
      <c r="V175" s="9">
        <f t="shared" si="43"/>
        <v>0</v>
      </c>
      <c r="W175" s="15"/>
      <c r="X175" s="16">
        <f t="shared" si="44"/>
        <v>0</v>
      </c>
      <c r="Y175" s="18"/>
      <c r="Z175" s="17"/>
    </row>
    <row r="176" spans="1:26" ht="18" customHeight="1" x14ac:dyDescent="0.2">
      <c r="A176" s="13">
        <v>5540001</v>
      </c>
      <c r="B176" s="14" t="s">
        <v>200</v>
      </c>
      <c r="C176" s="15">
        <v>18000</v>
      </c>
      <c r="D176" s="10">
        <f>VLOOKUP($A176,'01.07'!$A$9:$W$200,23,0)</f>
        <v>14</v>
      </c>
      <c r="E176" s="15"/>
      <c r="F176" s="15"/>
      <c r="G176" s="15"/>
      <c r="H176" s="9">
        <f>SUM(E176:G176)</f>
        <v>0</v>
      </c>
      <c r="I176" s="15">
        <v>1</v>
      </c>
      <c r="J176" s="15"/>
      <c r="K176" s="15"/>
      <c r="L176" s="9">
        <f t="shared" si="35"/>
        <v>1</v>
      </c>
      <c r="M176" s="15"/>
      <c r="N176" s="15"/>
      <c r="O176" s="15"/>
      <c r="P176" s="15"/>
      <c r="Q176" s="15"/>
      <c r="R176" s="11">
        <f>SUM(M176:Q176)</f>
        <v>0</v>
      </c>
      <c r="S176" s="15"/>
      <c r="T176" s="15"/>
      <c r="U176" s="9">
        <f>S176+T176</f>
        <v>0</v>
      </c>
      <c r="V176" s="9">
        <f t="shared" si="43"/>
        <v>13</v>
      </c>
      <c r="W176" s="15">
        <v>13</v>
      </c>
      <c r="X176" s="16">
        <f>W176-V176</f>
        <v>0</v>
      </c>
      <c r="Y176" s="18"/>
      <c r="Z176" s="17"/>
    </row>
    <row r="177" spans="1:26" ht="18" customHeight="1" x14ac:dyDescent="0.2">
      <c r="A177" s="13">
        <v>5540003</v>
      </c>
      <c r="B177" s="14" t="s">
        <v>201</v>
      </c>
      <c r="C177" s="15">
        <v>18000</v>
      </c>
      <c r="D177" s="10">
        <f>VLOOKUP($A177,'01.07'!$A$9:$W$200,23,0)</f>
        <v>109</v>
      </c>
      <c r="E177" s="15"/>
      <c r="F177" s="15"/>
      <c r="G177" s="15"/>
      <c r="H177" s="9">
        <f t="shared" si="41"/>
        <v>0</v>
      </c>
      <c r="I177" s="15">
        <v>1</v>
      </c>
      <c r="J177" s="15"/>
      <c r="K177" s="15"/>
      <c r="L177" s="9">
        <f t="shared" si="35"/>
        <v>1</v>
      </c>
      <c r="M177" s="15"/>
      <c r="N177" s="15"/>
      <c r="O177" s="15"/>
      <c r="P177" s="15"/>
      <c r="Q177" s="15"/>
      <c r="R177" s="11">
        <f t="shared" si="40"/>
        <v>0</v>
      </c>
      <c r="S177" s="15"/>
      <c r="T177" s="15"/>
      <c r="U177" s="9">
        <f t="shared" si="42"/>
        <v>0</v>
      </c>
      <c r="V177" s="9">
        <f t="shared" si="43"/>
        <v>108</v>
      </c>
      <c r="W177" s="15">
        <v>108</v>
      </c>
      <c r="X177" s="16">
        <f t="shared" si="44"/>
        <v>0</v>
      </c>
      <c r="Y177" s="18"/>
      <c r="Z177" s="17"/>
    </row>
    <row r="178" spans="1:26" ht="18" customHeight="1" x14ac:dyDescent="0.2">
      <c r="A178" s="13">
        <v>5540008</v>
      </c>
      <c r="B178" s="14" t="s">
        <v>202</v>
      </c>
      <c r="C178" s="15">
        <v>15000</v>
      </c>
      <c r="D178" s="10">
        <f>VLOOKUP($A178,'01.07'!$A$9:$W$200,23,0)</f>
        <v>0</v>
      </c>
      <c r="E178" s="15"/>
      <c r="F178" s="15"/>
      <c r="G178" s="15"/>
      <c r="H178" s="9">
        <f t="shared" si="41"/>
        <v>0</v>
      </c>
      <c r="I178" s="15"/>
      <c r="J178" s="15"/>
      <c r="K178" s="15"/>
      <c r="L178" s="9">
        <f t="shared" si="35"/>
        <v>0</v>
      </c>
      <c r="M178" s="15"/>
      <c r="N178" s="15"/>
      <c r="O178" s="15"/>
      <c r="P178" s="15"/>
      <c r="Q178" s="15"/>
      <c r="R178" s="11">
        <f t="shared" si="40"/>
        <v>0</v>
      </c>
      <c r="S178" s="15"/>
      <c r="T178" s="15"/>
      <c r="U178" s="9">
        <f t="shared" si="42"/>
        <v>0</v>
      </c>
      <c r="V178" s="9">
        <f t="shared" si="43"/>
        <v>0</v>
      </c>
      <c r="W178" s="15"/>
      <c r="X178" s="16">
        <f t="shared" si="44"/>
        <v>0</v>
      </c>
      <c r="Y178" s="18"/>
      <c r="Z178" s="17"/>
    </row>
    <row r="179" spans="1:26" ht="18" customHeight="1" x14ac:dyDescent="0.2">
      <c r="A179" s="13">
        <v>5540017</v>
      </c>
      <c r="B179" s="14" t="s">
        <v>203</v>
      </c>
      <c r="C179" s="15">
        <v>25000</v>
      </c>
      <c r="D179" s="10">
        <f>VLOOKUP($A179,'01.07'!$A$9:$W$200,23,0)</f>
        <v>0</v>
      </c>
      <c r="E179" s="15">
        <v>12</v>
      </c>
      <c r="F179" s="15"/>
      <c r="G179" s="15"/>
      <c r="H179" s="9">
        <f t="shared" si="41"/>
        <v>12</v>
      </c>
      <c r="I179" s="15">
        <v>12</v>
      </c>
      <c r="J179" s="15"/>
      <c r="K179" s="15"/>
      <c r="L179" s="9">
        <f t="shared" si="35"/>
        <v>12</v>
      </c>
      <c r="M179" s="15"/>
      <c r="N179" s="15"/>
      <c r="O179" s="15"/>
      <c r="P179" s="15"/>
      <c r="Q179" s="15"/>
      <c r="R179" s="11">
        <f t="shared" si="40"/>
        <v>0</v>
      </c>
      <c r="S179" s="15"/>
      <c r="T179" s="15"/>
      <c r="U179" s="9">
        <f t="shared" si="42"/>
        <v>0</v>
      </c>
      <c r="V179" s="9">
        <f t="shared" si="43"/>
        <v>0</v>
      </c>
      <c r="W179" s="15"/>
      <c r="X179" s="16">
        <f t="shared" si="44"/>
        <v>0</v>
      </c>
      <c r="Y179" s="18"/>
      <c r="Z179" s="17"/>
    </row>
    <row r="180" spans="1:26" ht="18" customHeight="1" x14ac:dyDescent="0.2">
      <c r="A180" s="13">
        <v>5540018</v>
      </c>
      <c r="B180" s="14" t="s">
        <v>204</v>
      </c>
      <c r="C180" s="15">
        <v>32000</v>
      </c>
      <c r="D180" s="10">
        <f>VLOOKUP($A180,'01.07'!$A$9:$W$200,23,0)</f>
        <v>0</v>
      </c>
      <c r="E180" s="15">
        <v>21</v>
      </c>
      <c r="F180" s="15"/>
      <c r="G180" s="15"/>
      <c r="H180" s="9">
        <f t="shared" si="41"/>
        <v>21</v>
      </c>
      <c r="I180" s="15">
        <v>21</v>
      </c>
      <c r="J180" s="15"/>
      <c r="K180" s="15"/>
      <c r="L180" s="9">
        <f t="shared" si="35"/>
        <v>21</v>
      </c>
      <c r="M180" s="15"/>
      <c r="N180" s="15"/>
      <c r="O180" s="15"/>
      <c r="P180" s="15"/>
      <c r="Q180" s="15"/>
      <c r="R180" s="11">
        <f t="shared" si="40"/>
        <v>0</v>
      </c>
      <c r="S180" s="15"/>
      <c r="T180" s="15"/>
      <c r="U180" s="9">
        <f t="shared" si="42"/>
        <v>0</v>
      </c>
      <c r="V180" s="9">
        <f t="shared" si="43"/>
        <v>0</v>
      </c>
      <c r="W180" s="15"/>
      <c r="X180" s="16">
        <f t="shared" si="44"/>
        <v>0</v>
      </c>
      <c r="Y180" s="18"/>
      <c r="Z180" s="17"/>
    </row>
    <row r="181" spans="1:26" ht="18" customHeight="1" x14ac:dyDescent="0.2">
      <c r="A181" s="13">
        <v>5540019</v>
      </c>
      <c r="B181" s="14" t="s">
        <v>205</v>
      </c>
      <c r="C181" s="15">
        <v>39000</v>
      </c>
      <c r="D181" s="10">
        <f>VLOOKUP($A181,'01.07'!$A$9:$W$200,23,0)</f>
        <v>0</v>
      </c>
      <c r="E181" s="15">
        <v>4</v>
      </c>
      <c r="F181" s="15"/>
      <c r="G181" s="15"/>
      <c r="H181" s="9">
        <f t="shared" si="41"/>
        <v>4</v>
      </c>
      <c r="I181" s="15">
        <v>4</v>
      </c>
      <c r="J181" s="15"/>
      <c r="K181" s="15"/>
      <c r="L181" s="9">
        <f t="shared" si="35"/>
        <v>4</v>
      </c>
      <c r="M181" s="15"/>
      <c r="N181" s="15"/>
      <c r="O181" s="15"/>
      <c r="P181" s="15"/>
      <c r="Q181" s="15"/>
      <c r="R181" s="11">
        <f t="shared" si="40"/>
        <v>0</v>
      </c>
      <c r="S181" s="15"/>
      <c r="T181" s="15"/>
      <c r="U181" s="9">
        <f t="shared" si="42"/>
        <v>0</v>
      </c>
      <c r="V181" s="9">
        <f t="shared" si="43"/>
        <v>0</v>
      </c>
      <c r="W181" s="15"/>
      <c r="X181" s="16">
        <f t="shared" si="44"/>
        <v>0</v>
      </c>
      <c r="Y181" s="18"/>
      <c r="Z181" s="17"/>
    </row>
    <row r="182" spans="1:26" ht="18" customHeight="1" x14ac:dyDescent="0.2">
      <c r="A182" s="13">
        <v>5540020</v>
      </c>
      <c r="B182" s="14" t="s">
        <v>206</v>
      </c>
      <c r="C182" s="15">
        <v>40000</v>
      </c>
      <c r="D182" s="10">
        <f>VLOOKUP($A182,'01.07'!$A$9:$W$200,23,0)</f>
        <v>0</v>
      </c>
      <c r="E182" s="15">
        <v>2</v>
      </c>
      <c r="F182" s="15"/>
      <c r="G182" s="15"/>
      <c r="H182" s="9">
        <f t="shared" si="41"/>
        <v>2</v>
      </c>
      <c r="I182" s="15">
        <v>2</v>
      </c>
      <c r="J182" s="15"/>
      <c r="K182" s="15"/>
      <c r="L182" s="9">
        <f t="shared" si="35"/>
        <v>2</v>
      </c>
      <c r="M182" s="15"/>
      <c r="N182" s="15"/>
      <c r="O182" s="15"/>
      <c r="P182" s="15"/>
      <c r="Q182" s="15"/>
      <c r="R182" s="11">
        <f t="shared" si="40"/>
        <v>0</v>
      </c>
      <c r="S182" s="15"/>
      <c r="T182" s="15"/>
      <c r="U182" s="9">
        <f t="shared" si="42"/>
        <v>0</v>
      </c>
      <c r="V182" s="9">
        <f t="shared" si="43"/>
        <v>0</v>
      </c>
      <c r="W182" s="15"/>
      <c r="X182" s="16">
        <f t="shared" si="44"/>
        <v>0</v>
      </c>
      <c r="Y182" s="18"/>
      <c r="Z182" s="17"/>
    </row>
    <row r="183" spans="1:26" ht="18" customHeight="1" x14ac:dyDescent="0.2">
      <c r="A183" s="13">
        <v>5540021</v>
      </c>
      <c r="B183" s="14" t="s">
        <v>207</v>
      </c>
      <c r="C183" s="15">
        <v>46000</v>
      </c>
      <c r="D183" s="10">
        <f>VLOOKUP($A183,'01.07'!$A$9:$W$200,23,0)</f>
        <v>0</v>
      </c>
      <c r="E183" s="15"/>
      <c r="F183" s="15"/>
      <c r="G183" s="15"/>
      <c r="H183" s="9">
        <f t="shared" si="41"/>
        <v>0</v>
      </c>
      <c r="I183" s="15"/>
      <c r="J183" s="15"/>
      <c r="K183" s="15"/>
      <c r="L183" s="9">
        <f t="shared" si="35"/>
        <v>0</v>
      </c>
      <c r="M183" s="15"/>
      <c r="N183" s="15"/>
      <c r="O183" s="15"/>
      <c r="P183" s="15"/>
      <c r="Q183" s="15"/>
      <c r="R183" s="11">
        <f t="shared" si="40"/>
        <v>0</v>
      </c>
      <c r="S183" s="15"/>
      <c r="T183" s="15"/>
      <c r="U183" s="9">
        <f t="shared" si="42"/>
        <v>0</v>
      </c>
      <c r="V183" s="9">
        <f t="shared" si="43"/>
        <v>0</v>
      </c>
      <c r="W183" s="15"/>
      <c r="X183" s="16">
        <f t="shared" si="44"/>
        <v>0</v>
      </c>
      <c r="Y183" s="18"/>
      <c r="Z183" s="17"/>
    </row>
    <row r="184" spans="1:26" ht="18" customHeight="1" x14ac:dyDescent="0.2">
      <c r="A184" s="13">
        <v>5540029</v>
      </c>
      <c r="B184" s="14" t="s">
        <v>208</v>
      </c>
      <c r="C184" s="15">
        <v>18000</v>
      </c>
      <c r="D184" s="10">
        <f>VLOOKUP($A184,'01.07'!$A$9:$W$200,23,0)</f>
        <v>28</v>
      </c>
      <c r="E184" s="15"/>
      <c r="F184" s="15"/>
      <c r="G184" s="15"/>
      <c r="H184" s="9">
        <f t="shared" si="41"/>
        <v>0</v>
      </c>
      <c r="I184" s="15"/>
      <c r="J184" s="15"/>
      <c r="K184" s="15"/>
      <c r="L184" s="9">
        <f t="shared" si="35"/>
        <v>0</v>
      </c>
      <c r="M184" s="15"/>
      <c r="N184" s="15"/>
      <c r="O184" s="15"/>
      <c r="P184" s="15"/>
      <c r="Q184" s="15"/>
      <c r="R184" s="11">
        <f t="shared" si="40"/>
        <v>0</v>
      </c>
      <c r="S184" s="15"/>
      <c r="T184" s="15"/>
      <c r="U184" s="9">
        <f t="shared" si="42"/>
        <v>0</v>
      </c>
      <c r="V184" s="9">
        <f t="shared" si="43"/>
        <v>28</v>
      </c>
      <c r="W184" s="15">
        <v>28</v>
      </c>
      <c r="X184" s="16">
        <f t="shared" si="44"/>
        <v>0</v>
      </c>
      <c r="Y184" s="18"/>
      <c r="Z184" s="17"/>
    </row>
    <row r="185" spans="1:26" ht="18" customHeight="1" x14ac:dyDescent="0.2">
      <c r="A185" s="13">
        <v>5540030</v>
      </c>
      <c r="B185" s="14" t="s">
        <v>209</v>
      </c>
      <c r="C185" s="15">
        <v>20000</v>
      </c>
      <c r="D185" s="10">
        <f>VLOOKUP($A185,'01.07'!$A$9:$W$200,23,0)</f>
        <v>59</v>
      </c>
      <c r="E185" s="15"/>
      <c r="F185" s="15"/>
      <c r="G185" s="15"/>
      <c r="H185" s="9">
        <f>SUM(E185:G185)</f>
        <v>0</v>
      </c>
      <c r="I185" s="15"/>
      <c r="J185" s="15"/>
      <c r="K185" s="15"/>
      <c r="L185" s="9">
        <f t="shared" si="35"/>
        <v>0</v>
      </c>
      <c r="M185" s="15"/>
      <c r="N185" s="15"/>
      <c r="O185" s="15"/>
      <c r="P185" s="15"/>
      <c r="Q185" s="15"/>
      <c r="R185" s="11">
        <f>SUM(M185:Q185)</f>
        <v>0</v>
      </c>
      <c r="S185" s="15"/>
      <c r="T185" s="15"/>
      <c r="U185" s="9">
        <f>S185+T185</f>
        <v>0</v>
      </c>
      <c r="V185" s="9">
        <f t="shared" si="43"/>
        <v>59</v>
      </c>
      <c r="W185" s="15">
        <v>59</v>
      </c>
      <c r="X185" s="16">
        <f>W185-V185</f>
        <v>0</v>
      </c>
      <c r="Y185" s="18"/>
      <c r="Z185" s="17"/>
    </row>
    <row r="186" spans="1:26" ht="18" customHeight="1" x14ac:dyDescent="0.2">
      <c r="A186" s="13">
        <v>5540031</v>
      </c>
      <c r="B186" s="14" t="s">
        <v>210</v>
      </c>
      <c r="C186" s="15">
        <v>20000</v>
      </c>
      <c r="D186" s="10">
        <f>VLOOKUP($A186,'01.07'!$A$9:$W$200,23,0)</f>
        <v>58</v>
      </c>
      <c r="E186" s="15"/>
      <c r="F186" s="15"/>
      <c r="G186" s="15"/>
      <c r="H186" s="9">
        <f t="shared" si="41"/>
        <v>0</v>
      </c>
      <c r="I186" s="15">
        <v>4</v>
      </c>
      <c r="J186" s="15"/>
      <c r="K186" s="15"/>
      <c r="L186" s="9">
        <f t="shared" si="35"/>
        <v>4</v>
      </c>
      <c r="M186" s="15"/>
      <c r="N186" s="15"/>
      <c r="O186" s="15"/>
      <c r="P186" s="15"/>
      <c r="Q186" s="15"/>
      <c r="R186" s="11">
        <f t="shared" si="40"/>
        <v>0</v>
      </c>
      <c r="S186" s="15"/>
      <c r="T186" s="15"/>
      <c r="U186" s="9">
        <f t="shared" ref="U186:U197" si="45">S186+T186</f>
        <v>0</v>
      </c>
      <c r="V186" s="9">
        <f t="shared" si="43"/>
        <v>54</v>
      </c>
      <c r="W186" s="15">
        <v>54</v>
      </c>
      <c r="X186" s="16">
        <f t="shared" ref="X186:X197" si="46">W186-V186</f>
        <v>0</v>
      </c>
      <c r="Y186" s="18"/>
      <c r="Z186" s="17"/>
    </row>
    <row r="187" spans="1:26" ht="18" customHeight="1" x14ac:dyDescent="0.2">
      <c r="A187" s="13">
        <v>5540032</v>
      </c>
      <c r="B187" s="14" t="s">
        <v>211</v>
      </c>
      <c r="C187" s="15">
        <v>15000</v>
      </c>
      <c r="D187" s="10">
        <f>VLOOKUP($A187,'01.07'!$A$9:$W$200,23,0)</f>
        <v>206</v>
      </c>
      <c r="E187" s="15"/>
      <c r="F187" s="15"/>
      <c r="G187" s="15"/>
      <c r="H187" s="9">
        <f t="shared" si="41"/>
        <v>0</v>
      </c>
      <c r="I187" s="15">
        <v>3</v>
      </c>
      <c r="J187" s="15"/>
      <c r="K187" s="15"/>
      <c r="L187" s="9">
        <f t="shared" si="35"/>
        <v>3</v>
      </c>
      <c r="M187" s="15"/>
      <c r="N187" s="15"/>
      <c r="O187" s="15"/>
      <c r="P187" s="15"/>
      <c r="Q187" s="15"/>
      <c r="R187" s="11">
        <f t="shared" si="40"/>
        <v>0</v>
      </c>
      <c r="S187" s="15"/>
      <c r="T187" s="15"/>
      <c r="U187" s="9">
        <f t="shared" si="45"/>
        <v>0</v>
      </c>
      <c r="V187" s="9">
        <f t="shared" si="43"/>
        <v>203</v>
      </c>
      <c r="W187" s="15">
        <v>203</v>
      </c>
      <c r="X187" s="16">
        <f t="shared" si="46"/>
        <v>0</v>
      </c>
      <c r="Y187" s="18"/>
      <c r="Z187" s="17"/>
    </row>
    <row r="188" spans="1:26" ht="18" customHeight="1" x14ac:dyDescent="0.2">
      <c r="A188" s="13">
        <v>5540033</v>
      </c>
      <c r="B188" s="14" t="s">
        <v>212</v>
      </c>
      <c r="C188" s="15">
        <v>15000</v>
      </c>
      <c r="D188" s="10">
        <f>VLOOKUP($A188,'01.07'!$A$9:$W$200,23,0)</f>
        <v>65</v>
      </c>
      <c r="E188" s="15"/>
      <c r="F188" s="15"/>
      <c r="G188" s="15"/>
      <c r="H188" s="9">
        <f t="shared" si="41"/>
        <v>0</v>
      </c>
      <c r="I188" s="15"/>
      <c r="J188" s="15"/>
      <c r="K188" s="15"/>
      <c r="L188" s="9">
        <f t="shared" si="35"/>
        <v>0</v>
      </c>
      <c r="M188" s="15"/>
      <c r="N188" s="15"/>
      <c r="O188" s="15"/>
      <c r="P188" s="15"/>
      <c r="Q188" s="15"/>
      <c r="R188" s="11">
        <f t="shared" si="40"/>
        <v>0</v>
      </c>
      <c r="S188" s="15"/>
      <c r="T188" s="15"/>
      <c r="U188" s="9">
        <f t="shared" si="45"/>
        <v>0</v>
      </c>
      <c r="V188" s="9">
        <f t="shared" si="43"/>
        <v>65</v>
      </c>
      <c r="W188" s="15">
        <v>65</v>
      </c>
      <c r="X188" s="16">
        <f t="shared" si="46"/>
        <v>0</v>
      </c>
      <c r="Y188" s="18"/>
      <c r="Z188" s="17"/>
    </row>
    <row r="189" spans="1:26" ht="18" customHeight="1" x14ac:dyDescent="0.2">
      <c r="A189" s="13">
        <v>5540035</v>
      </c>
      <c r="B189" s="14" t="s">
        <v>213</v>
      </c>
      <c r="C189" s="15">
        <v>20000</v>
      </c>
      <c r="D189" s="10">
        <f>VLOOKUP($A189,'01.07'!$A$9:$W$200,23,0)</f>
        <v>35</v>
      </c>
      <c r="E189" s="15"/>
      <c r="F189" s="15"/>
      <c r="G189" s="15"/>
      <c r="H189" s="9">
        <f>SUM(E189:G189)</f>
        <v>0</v>
      </c>
      <c r="I189" s="15"/>
      <c r="J189" s="15"/>
      <c r="K189" s="15"/>
      <c r="L189" s="9">
        <f t="shared" si="35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>D189+H189-L189-R189-U189</f>
        <v>35</v>
      </c>
      <c r="W189" s="15">
        <v>35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5540037</v>
      </c>
      <c r="B190" s="14" t="s">
        <v>214</v>
      </c>
      <c r="C190" s="15">
        <v>18000</v>
      </c>
      <c r="D190" s="10">
        <f>VLOOKUP($A190,'01.07'!$A$9:$W$200,23,0)</f>
        <v>164</v>
      </c>
      <c r="E190" s="15"/>
      <c r="F190" s="15"/>
      <c r="G190" s="15"/>
      <c r="H190" s="9">
        <f t="shared" si="41"/>
        <v>0</v>
      </c>
      <c r="I190" s="15">
        <v>9</v>
      </c>
      <c r="J190" s="15"/>
      <c r="K190" s="15"/>
      <c r="L190" s="9">
        <f t="shared" si="35"/>
        <v>9</v>
      </c>
      <c r="M190" s="15"/>
      <c r="N190" s="15"/>
      <c r="O190" s="15"/>
      <c r="P190" s="15"/>
      <c r="Q190" s="15"/>
      <c r="R190" s="11">
        <f t="shared" si="40"/>
        <v>0</v>
      </c>
      <c r="S190" s="15"/>
      <c r="T190" s="15"/>
      <c r="U190" s="9">
        <f t="shared" si="45"/>
        <v>0</v>
      </c>
      <c r="V190" s="9">
        <f t="shared" si="43"/>
        <v>155</v>
      </c>
      <c r="W190" s="15">
        <v>155</v>
      </c>
      <c r="X190" s="16">
        <f t="shared" si="46"/>
        <v>0</v>
      </c>
      <c r="Y190" s="18"/>
      <c r="Z190" s="17"/>
    </row>
    <row r="191" spans="1:26" ht="18" customHeight="1" x14ac:dyDescent="0.2">
      <c r="A191" s="13">
        <v>5541001</v>
      </c>
      <c r="B191" s="14" t="s">
        <v>215</v>
      </c>
      <c r="C191" s="15">
        <v>29000</v>
      </c>
      <c r="D191" s="10">
        <f>VLOOKUP($A191,'01.07'!$A$9:$W$200,23,0)</f>
        <v>0</v>
      </c>
      <c r="E191" s="15">
        <v>3</v>
      </c>
      <c r="F191" s="15"/>
      <c r="G191" s="15"/>
      <c r="H191" s="9">
        <f t="shared" si="41"/>
        <v>3</v>
      </c>
      <c r="I191" s="15">
        <v>3</v>
      </c>
      <c r="J191" s="15"/>
      <c r="K191" s="15"/>
      <c r="L191" s="9">
        <f t="shared" si="35"/>
        <v>3</v>
      </c>
      <c r="M191" s="15"/>
      <c r="N191" s="15"/>
      <c r="O191" s="15"/>
      <c r="P191" s="15"/>
      <c r="Q191" s="15"/>
      <c r="R191" s="11">
        <f t="shared" si="40"/>
        <v>0</v>
      </c>
      <c r="S191" s="15"/>
      <c r="T191" s="15"/>
      <c r="U191" s="9">
        <f t="shared" si="45"/>
        <v>0</v>
      </c>
      <c r="V191" s="9">
        <f t="shared" si="43"/>
        <v>0</v>
      </c>
      <c r="W191" s="15"/>
      <c r="X191" s="16">
        <f t="shared" si="46"/>
        <v>0</v>
      </c>
      <c r="Y191" s="18"/>
      <c r="Z191" s="17"/>
    </row>
    <row r="192" spans="1:26" ht="18" customHeight="1" x14ac:dyDescent="0.2">
      <c r="A192" s="13">
        <v>7111005</v>
      </c>
      <c r="B192" s="14" t="s">
        <v>216</v>
      </c>
      <c r="C192" s="15">
        <v>10000</v>
      </c>
      <c r="D192" s="10">
        <f>VLOOKUP($A192,'01.07'!$A$9:$W$200,23,0)</f>
        <v>0</v>
      </c>
      <c r="E192" s="15"/>
      <c r="F192" s="15"/>
      <c r="G192" s="15"/>
      <c r="H192" s="9">
        <f t="shared" si="41"/>
        <v>0</v>
      </c>
      <c r="I192" s="15"/>
      <c r="J192" s="15"/>
      <c r="K192" s="15"/>
      <c r="L192" s="9">
        <f t="shared" si="35"/>
        <v>0</v>
      </c>
      <c r="M192" s="15"/>
      <c r="N192" s="15"/>
      <c r="O192" s="15"/>
      <c r="P192" s="15"/>
      <c r="Q192" s="15"/>
      <c r="R192" s="11">
        <f t="shared" si="40"/>
        <v>0</v>
      </c>
      <c r="S192" s="15"/>
      <c r="T192" s="15"/>
      <c r="U192" s="9">
        <f t="shared" si="45"/>
        <v>0</v>
      </c>
      <c r="V192" s="9">
        <f t="shared" si="43"/>
        <v>0</v>
      </c>
      <c r="W192" s="15"/>
      <c r="X192" s="16">
        <f t="shared" si="46"/>
        <v>0</v>
      </c>
      <c r="Y192" s="18"/>
      <c r="Z192" s="17"/>
    </row>
    <row r="193" spans="1:28" ht="18" customHeight="1" x14ac:dyDescent="0.2">
      <c r="A193" s="13">
        <v>7116001</v>
      </c>
      <c r="B193" s="14" t="s">
        <v>217</v>
      </c>
      <c r="C193" s="15">
        <v>99000</v>
      </c>
      <c r="D193" s="10">
        <f>VLOOKUP($A193,'01.07'!$A$9:$W$200,23,0)</f>
        <v>0</v>
      </c>
      <c r="E193" s="15"/>
      <c r="F193" s="15"/>
      <c r="G193" s="15"/>
      <c r="H193" s="9">
        <f t="shared" si="41"/>
        <v>0</v>
      </c>
      <c r="I193" s="15"/>
      <c r="J193" s="15"/>
      <c r="K193" s="15"/>
      <c r="L193" s="9">
        <f t="shared" si="35"/>
        <v>0</v>
      </c>
      <c r="M193" s="15"/>
      <c r="N193" s="15"/>
      <c r="O193" s="15"/>
      <c r="P193" s="15"/>
      <c r="Q193" s="15"/>
      <c r="R193" s="11">
        <f t="shared" si="40"/>
        <v>0</v>
      </c>
      <c r="S193" s="15"/>
      <c r="T193" s="15"/>
      <c r="U193" s="9">
        <f t="shared" si="45"/>
        <v>0</v>
      </c>
      <c r="V193" s="9">
        <f t="shared" si="43"/>
        <v>0</v>
      </c>
      <c r="W193" s="15"/>
      <c r="X193" s="16">
        <f t="shared" si="46"/>
        <v>0</v>
      </c>
      <c r="Y193" s="18"/>
      <c r="Z193" s="17"/>
    </row>
    <row r="194" spans="1:28" ht="18" customHeight="1" x14ac:dyDescent="0.2">
      <c r="A194" s="13">
        <v>7116002</v>
      </c>
      <c r="B194" s="14" t="s">
        <v>227</v>
      </c>
      <c r="C194" s="15">
        <v>60000</v>
      </c>
      <c r="D194" s="10">
        <f>VLOOKUP($A194,'01.07'!$A$9:$W$200,23,0)</f>
        <v>0</v>
      </c>
      <c r="E194" s="15"/>
      <c r="F194" s="15"/>
      <c r="G194" s="15"/>
      <c r="H194" s="9">
        <f t="shared" si="41"/>
        <v>0</v>
      </c>
      <c r="I194" s="15"/>
      <c r="J194" s="15"/>
      <c r="K194" s="15"/>
      <c r="L194" s="9">
        <f t="shared" si="35"/>
        <v>0</v>
      </c>
      <c r="M194" s="15"/>
      <c r="N194" s="15"/>
      <c r="O194" s="15"/>
      <c r="P194" s="15"/>
      <c r="Q194" s="15"/>
      <c r="R194" s="11">
        <f t="shared" si="40"/>
        <v>0</v>
      </c>
      <c r="S194" s="15"/>
      <c r="T194" s="15"/>
      <c r="U194" s="9">
        <f t="shared" si="45"/>
        <v>0</v>
      </c>
      <c r="V194" s="9">
        <f t="shared" si="43"/>
        <v>0</v>
      </c>
      <c r="W194" s="15"/>
      <c r="X194" s="16">
        <f t="shared" si="46"/>
        <v>0</v>
      </c>
      <c r="Y194" s="18"/>
      <c r="Z194" s="17"/>
    </row>
    <row r="195" spans="1:28" ht="18" customHeight="1" x14ac:dyDescent="0.2">
      <c r="A195" s="13">
        <v>7116003</v>
      </c>
      <c r="B195" s="14" t="s">
        <v>228</v>
      </c>
      <c r="C195" s="15">
        <v>60000</v>
      </c>
      <c r="D195" s="10">
        <f>VLOOKUP($A195,'01.07'!$A$9:$W$200,23,0)</f>
        <v>0</v>
      </c>
      <c r="E195" s="15"/>
      <c r="F195" s="15"/>
      <c r="G195" s="15"/>
      <c r="H195" s="9">
        <f t="shared" si="41"/>
        <v>0</v>
      </c>
      <c r="I195" s="15"/>
      <c r="J195" s="15"/>
      <c r="K195" s="15"/>
      <c r="L195" s="9">
        <f t="shared" si="35"/>
        <v>0</v>
      </c>
      <c r="M195" s="15"/>
      <c r="N195" s="15"/>
      <c r="O195" s="15"/>
      <c r="P195" s="15"/>
      <c r="Q195" s="15"/>
      <c r="R195" s="11">
        <f t="shared" si="40"/>
        <v>0</v>
      </c>
      <c r="S195" s="15"/>
      <c r="T195" s="15"/>
      <c r="U195" s="9">
        <f t="shared" si="45"/>
        <v>0</v>
      </c>
      <c r="V195" s="9">
        <f t="shared" si="43"/>
        <v>0</v>
      </c>
      <c r="W195" s="15"/>
      <c r="X195" s="16">
        <f t="shared" si="46"/>
        <v>0</v>
      </c>
      <c r="Y195" s="18"/>
      <c r="Z195" s="17"/>
    </row>
    <row r="196" spans="1:28" ht="18" customHeight="1" x14ac:dyDescent="0.2">
      <c r="A196" s="13">
        <v>9500002</v>
      </c>
      <c r="B196" s="14" t="s">
        <v>218</v>
      </c>
      <c r="C196" s="15">
        <v>4000</v>
      </c>
      <c r="D196" s="10">
        <f>VLOOKUP($A196,'01.07'!$A$9:$W$200,23,0)</f>
        <v>0</v>
      </c>
      <c r="E196" s="15"/>
      <c r="F196" s="15"/>
      <c r="G196" s="15"/>
      <c r="H196" s="9">
        <f t="shared" si="41"/>
        <v>0</v>
      </c>
      <c r="I196" s="15"/>
      <c r="J196" s="15"/>
      <c r="K196" s="15"/>
      <c r="L196" s="9">
        <f t="shared" si="35"/>
        <v>0</v>
      </c>
      <c r="M196" s="15"/>
      <c r="N196" s="15"/>
      <c r="O196" s="15"/>
      <c r="P196" s="15"/>
      <c r="Q196" s="15"/>
      <c r="R196" s="11">
        <f t="shared" si="40"/>
        <v>0</v>
      </c>
      <c r="S196" s="15"/>
      <c r="T196" s="15"/>
      <c r="U196" s="9">
        <f t="shared" si="45"/>
        <v>0</v>
      </c>
      <c r="V196" s="9">
        <f t="shared" si="43"/>
        <v>0</v>
      </c>
      <c r="W196" s="15"/>
      <c r="X196" s="16">
        <f t="shared" si="46"/>
        <v>0</v>
      </c>
      <c r="Y196" s="18"/>
      <c r="Z196" s="17"/>
    </row>
    <row r="197" spans="1:28" ht="18" customHeight="1" x14ac:dyDescent="0.2">
      <c r="A197" s="13">
        <v>9500003</v>
      </c>
      <c r="B197" s="14" t="s">
        <v>219</v>
      </c>
      <c r="C197" s="15">
        <v>5000</v>
      </c>
      <c r="D197" s="10">
        <f>VLOOKUP($A197,'01.07'!$A$9:$W$200,23,0)</f>
        <v>0</v>
      </c>
      <c r="E197" s="15"/>
      <c r="F197" s="15"/>
      <c r="G197" s="15"/>
      <c r="H197" s="9">
        <f t="shared" si="41"/>
        <v>0</v>
      </c>
      <c r="I197" s="15"/>
      <c r="J197" s="15"/>
      <c r="K197" s="15"/>
      <c r="L197" s="9">
        <f t="shared" si="35"/>
        <v>0</v>
      </c>
      <c r="M197" s="15"/>
      <c r="N197" s="15"/>
      <c r="O197" s="15"/>
      <c r="P197" s="15"/>
      <c r="Q197" s="15"/>
      <c r="R197" s="11">
        <f t="shared" si="40"/>
        <v>0</v>
      </c>
      <c r="S197" s="15"/>
      <c r="T197" s="15"/>
      <c r="U197" s="9">
        <f t="shared" si="45"/>
        <v>0</v>
      </c>
      <c r="V197" s="9">
        <f t="shared" si="43"/>
        <v>0</v>
      </c>
      <c r="W197" s="15"/>
      <c r="X197" s="16">
        <f t="shared" si="46"/>
        <v>0</v>
      </c>
      <c r="Y197" s="18"/>
      <c r="Z197" s="17"/>
    </row>
    <row r="198" spans="1:28" ht="18" customHeight="1" x14ac:dyDescent="0.2">
      <c r="A198" s="7"/>
      <c r="B198" s="28" t="s">
        <v>220</v>
      </c>
      <c r="C198" s="9"/>
      <c r="D198" s="10"/>
      <c r="E198" s="10"/>
      <c r="F198" s="10"/>
      <c r="G198" s="10"/>
      <c r="H198" s="9"/>
      <c r="I198" s="10"/>
      <c r="J198" s="10"/>
      <c r="K198" s="10"/>
      <c r="L198" s="9">
        <f t="shared" si="35"/>
        <v>0</v>
      </c>
      <c r="M198" s="10"/>
      <c r="N198" s="10"/>
      <c r="O198" s="10"/>
      <c r="P198" s="10"/>
      <c r="Q198" s="10"/>
      <c r="R198" s="11">
        <f t="shared" si="40"/>
        <v>0</v>
      </c>
      <c r="S198" s="10"/>
      <c r="T198" s="10"/>
      <c r="U198" s="9"/>
      <c r="V198" s="9"/>
      <c r="W198" s="10"/>
      <c r="X198" s="9"/>
      <c r="Y198" s="18"/>
      <c r="Z198" s="17"/>
    </row>
    <row r="200" spans="1:28" ht="25.5" customHeight="1" x14ac:dyDescent="0.2">
      <c r="D200" s="30">
        <f>SUM(D9:D198)</f>
        <v>1120</v>
      </c>
      <c r="E200" s="31"/>
      <c r="F200" s="31"/>
      <c r="G200" s="31"/>
      <c r="H200" s="31"/>
      <c r="I200" s="30">
        <f>SUM(I9:I198)</f>
        <v>780</v>
      </c>
      <c r="J200" s="30">
        <f>SUM(J9:J198)</f>
        <v>0</v>
      </c>
      <c r="K200" s="30"/>
      <c r="L200" s="31"/>
      <c r="M200" s="31"/>
      <c r="N200" s="31"/>
      <c r="O200" s="31"/>
      <c r="P200" s="31"/>
      <c r="Q200" s="30">
        <f>SUM(Q9:Q198)</f>
        <v>0</v>
      </c>
      <c r="R200" s="30">
        <f>SUM(R9:R198)</f>
        <v>12</v>
      </c>
      <c r="S200" s="30">
        <f>SUM(S9:S198)</f>
        <v>44</v>
      </c>
      <c r="T200" s="31"/>
      <c r="U200" s="31"/>
      <c r="V200" s="32"/>
      <c r="W200" s="30">
        <f>SUM(W9:W198)</f>
        <v>1086</v>
      </c>
      <c r="X200" s="30">
        <f>SUM(X9:X198)</f>
        <v>0</v>
      </c>
    </row>
    <row r="201" spans="1:28" ht="12.75" customHeight="1" x14ac:dyDescent="0.2"/>
    <row r="202" spans="1:28" s="1" customFormat="1" x14ac:dyDescent="0.2">
      <c r="A202" s="29"/>
      <c r="B202" s="29" t="s">
        <v>221</v>
      </c>
      <c r="I202" s="33" t="s">
        <v>222</v>
      </c>
      <c r="S202" s="1" t="s">
        <v>223</v>
      </c>
      <c r="V202" s="2"/>
      <c r="W202" s="2"/>
      <c r="X202" s="2"/>
      <c r="Y202" s="3"/>
      <c r="Z202" s="3"/>
      <c r="AA202" s="3"/>
      <c r="AB202" s="3"/>
    </row>
    <row r="204" spans="1:28" s="1" customFormat="1" x14ac:dyDescent="0.2">
      <c r="A204" s="29" t="s">
        <v>224</v>
      </c>
      <c r="B204" s="3"/>
      <c r="V204" s="2"/>
      <c r="W204" s="2"/>
      <c r="X204" s="2"/>
      <c r="Y204" s="3"/>
      <c r="Z204" s="3"/>
      <c r="AA204" s="3"/>
      <c r="AB204" s="3"/>
    </row>
  </sheetData>
  <mergeCells count="37">
    <mergeCell ref="Y74:Y75"/>
    <mergeCell ref="Y115:Y116"/>
    <mergeCell ref="Y136:Y137"/>
    <mergeCell ref="R6:R7"/>
    <mergeCell ref="S6:S7"/>
    <mergeCell ref="T6:T7"/>
    <mergeCell ref="U6:U7"/>
    <mergeCell ref="Y42:Y43"/>
    <mergeCell ref="Y44:Y46"/>
    <mergeCell ref="Y10:Y11"/>
    <mergeCell ref="Y79:Y80"/>
    <mergeCell ref="Z5:AB6"/>
    <mergeCell ref="E6:E7"/>
    <mergeCell ref="F6:F7"/>
    <mergeCell ref="G6:G7"/>
    <mergeCell ref="H6:H7"/>
    <mergeCell ref="I6:I7"/>
    <mergeCell ref="O6:Q6"/>
    <mergeCell ref="S5:U5"/>
    <mergeCell ref="V5:V7"/>
    <mergeCell ref="W5:W7"/>
    <mergeCell ref="X5:X7"/>
    <mergeCell ref="J6:J7"/>
    <mergeCell ref="K6:K7"/>
    <mergeCell ref="L6:L7"/>
    <mergeCell ref="M6:M7"/>
    <mergeCell ref="N6:N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</mergeCells>
  <conditionalFormatting sqref="B100:B101">
    <cfRule type="duplicateValues" dxfId="1257" priority="34" stopIfTrue="1"/>
  </conditionalFormatting>
  <conditionalFormatting sqref="B132">
    <cfRule type="duplicateValues" dxfId="1256" priority="33" stopIfTrue="1"/>
  </conditionalFormatting>
  <conditionalFormatting sqref="B118">
    <cfRule type="duplicateValues" dxfId="1255" priority="32" stopIfTrue="1"/>
  </conditionalFormatting>
  <conditionalFormatting sqref="B198">
    <cfRule type="duplicateValues" dxfId="1254" priority="31" stopIfTrue="1"/>
  </conditionalFormatting>
  <conditionalFormatting sqref="B201:B274">
    <cfRule type="duplicateValues" dxfId="1253" priority="30" stopIfTrue="1"/>
  </conditionalFormatting>
  <conditionalFormatting sqref="B200">
    <cfRule type="duplicateValues" dxfId="1252" priority="29" stopIfTrue="1"/>
  </conditionalFormatting>
  <conditionalFormatting sqref="I202">
    <cfRule type="duplicateValues" dxfId="1251" priority="28" stopIfTrue="1"/>
  </conditionalFormatting>
  <conditionalFormatting sqref="I202">
    <cfRule type="duplicateValues" dxfId="1250" priority="25" stopIfTrue="1"/>
    <cfRule type="duplicateValues" dxfId="1249" priority="26" stopIfTrue="1"/>
    <cfRule type="duplicateValues" dxfId="1248" priority="27" stopIfTrue="1"/>
  </conditionalFormatting>
  <conditionalFormatting sqref="B20">
    <cfRule type="duplicateValues" dxfId="1247" priority="19" stopIfTrue="1"/>
  </conditionalFormatting>
  <conditionalFormatting sqref="B20">
    <cfRule type="duplicateValues" dxfId="1246" priority="20" stopIfTrue="1"/>
  </conditionalFormatting>
  <conditionalFormatting sqref="B20">
    <cfRule type="duplicateValues" dxfId="1245" priority="21" stopIfTrue="1"/>
  </conditionalFormatting>
  <conditionalFormatting sqref="B20">
    <cfRule type="duplicateValues" dxfId="1244" priority="22" stopIfTrue="1"/>
    <cfRule type="duplicateValues" dxfId="1243" priority="23" stopIfTrue="1"/>
    <cfRule type="duplicateValues" dxfId="1242" priority="24" stopIfTrue="1"/>
  </conditionalFormatting>
  <conditionalFormatting sqref="A20:A25">
    <cfRule type="duplicateValues" dxfId="1241" priority="18" stopIfTrue="1"/>
  </conditionalFormatting>
  <conditionalFormatting sqref="A26">
    <cfRule type="duplicateValues" dxfId="1240" priority="17" stopIfTrue="1"/>
  </conditionalFormatting>
  <conditionalFormatting sqref="A27">
    <cfRule type="duplicateValues" dxfId="1239" priority="16" stopIfTrue="1"/>
  </conditionalFormatting>
  <conditionalFormatting sqref="A28">
    <cfRule type="duplicateValues" dxfId="1238" priority="15" stopIfTrue="1"/>
  </conditionalFormatting>
  <conditionalFormatting sqref="A29">
    <cfRule type="duplicateValues" dxfId="1237" priority="14" stopIfTrue="1"/>
  </conditionalFormatting>
  <conditionalFormatting sqref="A30">
    <cfRule type="duplicateValues" dxfId="1236" priority="13" stopIfTrue="1"/>
  </conditionalFormatting>
  <conditionalFormatting sqref="B275:B65318 B200 B5 B8:B19 B119:B131 B21:B117 B133:B197">
    <cfRule type="duplicateValues" dxfId="1235" priority="35" stopIfTrue="1"/>
  </conditionalFormatting>
  <conditionalFormatting sqref="B275:B65318 B200 B5 B8:B19 B102:B117 B119:B131 B21:B99 B133:B197">
    <cfRule type="duplicateValues" dxfId="1234" priority="36" stopIfTrue="1"/>
  </conditionalFormatting>
  <conditionalFormatting sqref="A200:A65318 A1:A5 A8:A19 A31:A198">
    <cfRule type="duplicateValues" dxfId="1233" priority="37" stopIfTrue="1"/>
  </conditionalFormatting>
  <conditionalFormatting sqref="B200:B65318 B5 B8:B19 B21:B198">
    <cfRule type="duplicateValues" dxfId="1232" priority="38" stopIfTrue="1"/>
  </conditionalFormatting>
  <conditionalFormatting sqref="B200:B65318 B1:B5 B8:B19 B21:B198">
    <cfRule type="duplicateValues" dxfId="1231" priority="39" stopIfTrue="1"/>
    <cfRule type="duplicateValues" dxfId="1230" priority="40" stopIfTrue="1"/>
    <cfRule type="duplicateValues" dxfId="1229" priority="41" stopIfTrue="1"/>
  </conditionalFormatting>
  <conditionalFormatting sqref="Y17">
    <cfRule type="duplicateValues" dxfId="1228" priority="7" stopIfTrue="1"/>
  </conditionalFormatting>
  <conditionalFormatting sqref="Y17">
    <cfRule type="duplicateValues" dxfId="1227" priority="8" stopIfTrue="1"/>
  </conditionalFormatting>
  <conditionalFormatting sqref="Y17">
    <cfRule type="duplicateValues" dxfId="1226" priority="9" stopIfTrue="1"/>
  </conditionalFormatting>
  <conditionalFormatting sqref="Y17">
    <cfRule type="duplicateValues" dxfId="1225" priority="10" stopIfTrue="1"/>
    <cfRule type="duplicateValues" dxfId="1224" priority="11" stopIfTrue="1"/>
    <cfRule type="duplicateValues" dxfId="1223" priority="12" stopIfTrue="1"/>
  </conditionalFormatting>
  <conditionalFormatting sqref="Y13">
    <cfRule type="duplicateValues" dxfId="1222" priority="1" stopIfTrue="1"/>
  </conditionalFormatting>
  <conditionalFormatting sqref="Y13">
    <cfRule type="duplicateValues" dxfId="1221" priority="2" stopIfTrue="1"/>
  </conditionalFormatting>
  <conditionalFormatting sqref="Y13">
    <cfRule type="duplicateValues" dxfId="1220" priority="3" stopIfTrue="1"/>
  </conditionalFormatting>
  <conditionalFormatting sqref="Y13">
    <cfRule type="duplicateValues" dxfId="1219" priority="4" stopIfTrue="1"/>
    <cfRule type="duplicateValues" dxfId="1218" priority="5" stopIfTrue="1"/>
    <cfRule type="duplicateValues" dxfId="1217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4"/>
  <sheetViews>
    <sheetView zoomScaleNormal="100" workbookViewId="0">
      <pane xSplit="4" ySplit="8" topLeftCell="J67" activePane="bottomRight" state="frozen"/>
      <selection pane="topRight" activeCell="E1" sqref="E1"/>
      <selection pane="bottomLeft" activeCell="A9" sqref="A9"/>
      <selection pane="bottomRight" activeCell="D102" sqref="D102"/>
    </sheetView>
  </sheetViews>
  <sheetFormatPr defaultColWidth="6.85546875" defaultRowHeight="15.75" x14ac:dyDescent="0.2"/>
  <cols>
    <col min="1" max="1" width="9.5703125" style="29" customWidth="1"/>
    <col min="2" max="2" width="24.42578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6.7109375" style="1" hidden="1" customWidth="1"/>
    <col min="7" max="7" width="9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72" t="s">
        <v>0</v>
      </c>
      <c r="B1" s="172"/>
    </row>
    <row r="2" spans="1:28" x14ac:dyDescent="0.2">
      <c r="A2" s="172" t="s">
        <v>1</v>
      </c>
      <c r="B2" s="172"/>
    </row>
    <row r="3" spans="1:28" ht="19.5" x14ac:dyDescent="0.2">
      <c r="A3" s="173" t="s">
        <v>2</v>
      </c>
      <c r="B3" s="173"/>
      <c r="C3" s="173"/>
      <c r="D3" s="173"/>
      <c r="E3" s="173"/>
      <c r="F3" s="173"/>
      <c r="G3" s="173"/>
      <c r="H3" s="173"/>
      <c r="I3" s="173"/>
      <c r="J3" s="173"/>
      <c r="K3" s="173"/>
      <c r="L3" s="173"/>
      <c r="M3" s="173"/>
      <c r="N3" s="173"/>
      <c r="O3" s="173"/>
      <c r="P3" s="173"/>
      <c r="Q3" s="173"/>
      <c r="R3" s="173"/>
      <c r="S3" s="173"/>
      <c r="T3" s="173"/>
      <c r="U3" s="173"/>
      <c r="V3" s="173"/>
      <c r="W3" s="173"/>
      <c r="X3" s="173"/>
    </row>
    <row r="4" spans="1:28" ht="18.75" x14ac:dyDescent="0.2">
      <c r="A4" s="42" t="s">
        <v>3</v>
      </c>
      <c r="B4" s="4">
        <v>42554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74" t="s">
        <v>4</v>
      </c>
      <c r="B5" s="174" t="s">
        <v>5</v>
      </c>
      <c r="C5" s="175" t="s">
        <v>6</v>
      </c>
      <c r="D5" s="176" t="s">
        <v>7</v>
      </c>
      <c r="E5" s="175" t="s">
        <v>8</v>
      </c>
      <c r="F5" s="175"/>
      <c r="G5" s="175"/>
      <c r="H5" s="175"/>
      <c r="I5" s="175" t="s">
        <v>9</v>
      </c>
      <c r="J5" s="175"/>
      <c r="K5" s="175"/>
      <c r="L5" s="175"/>
      <c r="M5" s="175" t="s">
        <v>10</v>
      </c>
      <c r="N5" s="175"/>
      <c r="O5" s="175"/>
      <c r="P5" s="175"/>
      <c r="Q5" s="175"/>
      <c r="R5" s="175"/>
      <c r="S5" s="160" t="s">
        <v>11</v>
      </c>
      <c r="T5" s="161"/>
      <c r="U5" s="162"/>
      <c r="V5" s="163" t="s">
        <v>12</v>
      </c>
      <c r="W5" s="166" t="s">
        <v>13</v>
      </c>
      <c r="X5" s="166" t="s">
        <v>14</v>
      </c>
      <c r="Z5" s="159" t="s">
        <v>15</v>
      </c>
      <c r="AA5" s="159"/>
      <c r="AB5" s="159"/>
    </row>
    <row r="6" spans="1:28" ht="20.25" customHeight="1" x14ac:dyDescent="0.2">
      <c r="A6" s="174"/>
      <c r="B6" s="174"/>
      <c r="C6" s="175"/>
      <c r="D6" s="176"/>
      <c r="E6" s="169" t="s">
        <v>16</v>
      </c>
      <c r="F6" s="169" t="s">
        <v>17</v>
      </c>
      <c r="G6" s="163" t="s">
        <v>18</v>
      </c>
      <c r="H6" s="163" t="s">
        <v>19</v>
      </c>
      <c r="I6" s="163" t="s">
        <v>20</v>
      </c>
      <c r="J6" s="163" t="s">
        <v>21</v>
      </c>
      <c r="K6" s="163" t="s">
        <v>226</v>
      </c>
      <c r="L6" s="163" t="s">
        <v>22</v>
      </c>
      <c r="M6" s="163" t="s">
        <v>18</v>
      </c>
      <c r="N6" s="163" t="s">
        <v>23</v>
      </c>
      <c r="O6" s="171" t="s">
        <v>24</v>
      </c>
      <c r="P6" s="171"/>
      <c r="Q6" s="171"/>
      <c r="R6" s="163" t="s">
        <v>25</v>
      </c>
      <c r="S6" s="163" t="s">
        <v>26</v>
      </c>
      <c r="T6" s="163" t="s">
        <v>27</v>
      </c>
      <c r="U6" s="163" t="s">
        <v>28</v>
      </c>
      <c r="V6" s="164"/>
      <c r="W6" s="167"/>
      <c r="X6" s="167"/>
      <c r="Z6" s="159"/>
      <c r="AA6" s="159"/>
      <c r="AB6" s="159"/>
    </row>
    <row r="7" spans="1:28" ht="58.5" customHeight="1" x14ac:dyDescent="0.2">
      <c r="A7" s="174"/>
      <c r="B7" s="174"/>
      <c r="C7" s="175"/>
      <c r="D7" s="176"/>
      <c r="E7" s="170"/>
      <c r="F7" s="170"/>
      <c r="G7" s="165"/>
      <c r="H7" s="165"/>
      <c r="I7" s="165"/>
      <c r="J7" s="165"/>
      <c r="K7" s="165"/>
      <c r="L7" s="165"/>
      <c r="M7" s="165"/>
      <c r="N7" s="165"/>
      <c r="O7" s="44" t="s">
        <v>29</v>
      </c>
      <c r="P7" s="44" t="s">
        <v>30</v>
      </c>
      <c r="Q7" s="43" t="s">
        <v>31</v>
      </c>
      <c r="R7" s="165"/>
      <c r="S7" s="165"/>
      <c r="T7" s="165"/>
      <c r="U7" s="165"/>
      <c r="V7" s="165"/>
      <c r="W7" s="168"/>
      <c r="X7" s="168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VLOOKUP($A9,'02.07'!$A$9:$W$200,23,0)</f>
        <v>0</v>
      </c>
      <c r="E9" s="15">
        <v>25</v>
      </c>
      <c r="F9" s="15"/>
      <c r="G9" s="15"/>
      <c r="H9" s="9">
        <f>SUM(E9:G9)</f>
        <v>25</v>
      </c>
      <c r="I9" s="15">
        <v>25</v>
      </c>
      <c r="J9" s="15"/>
      <c r="K9" s="15"/>
      <c r="L9" s="9">
        <f>SUM(I9:K9)</f>
        <v>25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0">S9+T9</f>
        <v>0</v>
      </c>
      <c r="V9" s="9">
        <f t="shared" ref="V9:V52" si="1">D9+H9-L9-R9-U9</f>
        <v>0</v>
      </c>
      <c r="W9" s="15"/>
      <c r="X9" s="34">
        <f t="shared" ref="X9:X52" si="2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VLOOKUP($A10,'02.07'!$A$9:$W$200,23,0)</f>
        <v>0</v>
      </c>
      <c r="E10" s="15">
        <v>12</v>
      </c>
      <c r="F10" s="15"/>
      <c r="G10" s="15"/>
      <c r="H10" s="9">
        <f t="shared" ref="H10:H61" si="3">SUM(E10:G10)</f>
        <v>12</v>
      </c>
      <c r="I10" s="15">
        <v>12</v>
      </c>
      <c r="J10" s="15"/>
      <c r="K10" s="15"/>
      <c r="L10" s="9">
        <f t="shared" ref="L10:L73" si="4">SUM(I10:K10)</f>
        <v>12</v>
      </c>
      <c r="M10" s="15"/>
      <c r="N10" s="15"/>
      <c r="O10" s="15"/>
      <c r="P10" s="15"/>
      <c r="Q10" s="15"/>
      <c r="R10" s="11">
        <f t="shared" ref="R10:R86" si="5">SUM(M10:Q10)</f>
        <v>0</v>
      </c>
      <c r="S10" s="15"/>
      <c r="T10" s="15"/>
      <c r="U10" s="9">
        <f t="shared" si="0"/>
        <v>0</v>
      </c>
      <c r="V10" s="9">
        <f t="shared" si="1"/>
        <v>0</v>
      </c>
      <c r="W10" s="15"/>
      <c r="X10" s="16">
        <f t="shared" si="2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VLOOKUP($A11,'02.07'!$A$9:$W$200,23,0)</f>
        <v>0</v>
      </c>
      <c r="E11" s="15">
        <v>12</v>
      </c>
      <c r="F11" s="15"/>
      <c r="G11" s="15"/>
      <c r="H11" s="9">
        <f t="shared" si="3"/>
        <v>12</v>
      </c>
      <c r="I11" s="15">
        <v>9</v>
      </c>
      <c r="J11" s="15"/>
      <c r="K11" s="15"/>
      <c r="L11" s="9">
        <f t="shared" si="4"/>
        <v>9</v>
      </c>
      <c r="M11" s="15"/>
      <c r="N11" s="15"/>
      <c r="O11" s="15"/>
      <c r="P11" s="15"/>
      <c r="Q11" s="15"/>
      <c r="R11" s="11">
        <f t="shared" si="5"/>
        <v>0</v>
      </c>
      <c r="S11" s="15">
        <v>2</v>
      </c>
      <c r="T11" s="15"/>
      <c r="U11" s="9">
        <f t="shared" si="0"/>
        <v>2</v>
      </c>
      <c r="V11" s="9">
        <f t="shared" si="1"/>
        <v>1</v>
      </c>
      <c r="W11" s="15"/>
      <c r="X11" s="16">
        <f t="shared" si="2"/>
        <v>-1</v>
      </c>
      <c r="Y11" s="26" t="s">
        <v>43</v>
      </c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VLOOKUP($A12,'02.07'!$A$9:$W$200,23,0)</f>
        <v>0</v>
      </c>
      <c r="E12" s="15">
        <v>25</v>
      </c>
      <c r="F12" s="15"/>
      <c r="G12" s="15"/>
      <c r="H12" s="9">
        <f t="shared" si="3"/>
        <v>25</v>
      </c>
      <c r="I12" s="15">
        <v>25</v>
      </c>
      <c r="J12" s="15"/>
      <c r="K12" s="15"/>
      <c r="L12" s="9">
        <f t="shared" si="4"/>
        <v>25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0"/>
        <v>0</v>
      </c>
      <c r="V12" s="9">
        <f t="shared" si="1"/>
        <v>0</v>
      </c>
      <c r="W12" s="15"/>
      <c r="X12" s="16">
        <f t="shared" si="2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VLOOKUP($A13,'02.07'!$A$9:$W$200,23,0)</f>
        <v>0</v>
      </c>
      <c r="E13" s="15">
        <v>20</v>
      </c>
      <c r="F13" s="15"/>
      <c r="G13" s="15"/>
      <c r="H13" s="9">
        <f t="shared" si="3"/>
        <v>20</v>
      </c>
      <c r="I13" s="15">
        <v>3</v>
      </c>
      <c r="J13" s="15"/>
      <c r="K13" s="15"/>
      <c r="L13" s="9">
        <f t="shared" si="4"/>
        <v>3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0"/>
        <v>0</v>
      </c>
      <c r="V13" s="9">
        <f t="shared" si="1"/>
        <v>17</v>
      </c>
      <c r="W13" s="15">
        <v>17</v>
      </c>
      <c r="X13" s="16">
        <f t="shared" si="2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VLOOKUP($A14,'02.07'!$A$9:$W$200,23,0)</f>
        <v>0</v>
      </c>
      <c r="E14" s="15">
        <v>8</v>
      </c>
      <c r="F14" s="15"/>
      <c r="G14" s="15"/>
      <c r="H14" s="9">
        <f t="shared" si="3"/>
        <v>8</v>
      </c>
      <c r="I14" s="15">
        <v>8</v>
      </c>
      <c r="J14" s="15"/>
      <c r="K14" s="15"/>
      <c r="L14" s="9">
        <f t="shared" si="4"/>
        <v>8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0"/>
        <v>0</v>
      </c>
      <c r="V14" s="9">
        <f t="shared" si="1"/>
        <v>0</v>
      </c>
      <c r="W14" s="15"/>
      <c r="X14" s="16">
        <f t="shared" si="2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VLOOKUP($A15,'02.07'!$A$9:$W$200,23,0)</f>
        <v>0</v>
      </c>
      <c r="E15" s="15">
        <v>12</v>
      </c>
      <c r="F15" s="15"/>
      <c r="G15" s="15"/>
      <c r="H15" s="9">
        <f t="shared" si="3"/>
        <v>12</v>
      </c>
      <c r="I15" s="15">
        <v>9</v>
      </c>
      <c r="J15" s="15"/>
      <c r="K15" s="15"/>
      <c r="L15" s="9">
        <f t="shared" si="4"/>
        <v>9</v>
      </c>
      <c r="M15" s="15"/>
      <c r="N15" s="15"/>
      <c r="O15" s="15"/>
      <c r="P15" s="15"/>
      <c r="Q15" s="15"/>
      <c r="R15" s="11">
        <f t="shared" si="5"/>
        <v>0</v>
      </c>
      <c r="S15" s="15">
        <v>3</v>
      </c>
      <c r="T15" s="15"/>
      <c r="U15" s="9">
        <f t="shared" si="0"/>
        <v>3</v>
      </c>
      <c r="V15" s="9">
        <f t="shared" si="1"/>
        <v>0</v>
      </c>
      <c r="W15" s="15"/>
      <c r="X15" s="16">
        <f t="shared" si="2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VLOOKUP($A16,'02.07'!$A$9:$W$200,23,0)</f>
        <v>0</v>
      </c>
      <c r="E16" s="15">
        <v>12</v>
      </c>
      <c r="F16" s="15"/>
      <c r="G16" s="15"/>
      <c r="H16" s="9">
        <f t="shared" si="3"/>
        <v>12</v>
      </c>
      <c r="I16" s="15">
        <v>12</v>
      </c>
      <c r="J16" s="15"/>
      <c r="K16" s="15"/>
      <c r="L16" s="9">
        <f t="shared" si="4"/>
        <v>12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0"/>
        <v>0</v>
      </c>
      <c r="V16" s="9">
        <f t="shared" si="1"/>
        <v>0</v>
      </c>
      <c r="W16" s="15"/>
      <c r="X16" s="16">
        <f t="shared" si="2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VLOOKUP($A17,'02.07'!$A$9:$W$200,23,0)</f>
        <v>0</v>
      </c>
      <c r="E17" s="15">
        <v>10</v>
      </c>
      <c r="F17" s="15"/>
      <c r="G17" s="15"/>
      <c r="H17" s="9">
        <f>SUM(E17:G17)</f>
        <v>10</v>
      </c>
      <c r="I17" s="15">
        <v>10</v>
      </c>
      <c r="J17" s="15"/>
      <c r="K17" s="15"/>
      <c r="L17" s="9">
        <f t="shared" si="4"/>
        <v>10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0"/>
        <v>0</v>
      </c>
      <c r="V17" s="9">
        <f t="shared" si="1"/>
        <v>0</v>
      </c>
      <c r="W17" s="15"/>
      <c r="X17" s="16">
        <f t="shared" si="2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VLOOKUP($A18,'02.07'!$A$9:$W$200,23,0)</f>
        <v>0</v>
      </c>
      <c r="E18" s="15">
        <v>32</v>
      </c>
      <c r="F18" s="15"/>
      <c r="G18" s="15"/>
      <c r="H18" s="9">
        <f>SUM(E18:G18)</f>
        <v>32</v>
      </c>
      <c r="I18" s="15">
        <v>26</v>
      </c>
      <c r="J18" s="15"/>
      <c r="K18" s="15"/>
      <c r="L18" s="9">
        <f t="shared" si="4"/>
        <v>26</v>
      </c>
      <c r="M18" s="15"/>
      <c r="N18" s="15"/>
      <c r="O18" s="15"/>
      <c r="P18" s="15"/>
      <c r="Q18" s="15"/>
      <c r="R18" s="11">
        <f>SUM(M18:Q18)</f>
        <v>0</v>
      </c>
      <c r="S18" s="15">
        <v>6</v>
      </c>
      <c r="T18" s="15"/>
      <c r="U18" s="9">
        <f>S18+T18</f>
        <v>6</v>
      </c>
      <c r="V18" s="9">
        <f t="shared" si="1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44</v>
      </c>
      <c r="C19" s="15">
        <v>19000</v>
      </c>
      <c r="D19" s="10">
        <f>VLOOKUP($A19,'02.07'!$A$9:$W$200,23,0)</f>
        <v>0</v>
      </c>
      <c r="E19" s="15">
        <v>10</v>
      </c>
      <c r="F19" s="15"/>
      <c r="G19" s="15"/>
      <c r="H19" s="9">
        <f>SUM(E19:G19)</f>
        <v>10</v>
      </c>
      <c r="I19" s="15">
        <v>8</v>
      </c>
      <c r="J19" s="15"/>
      <c r="K19" s="15"/>
      <c r="L19" s="9">
        <f t="shared" si="4"/>
        <v>8</v>
      </c>
      <c r="M19" s="15"/>
      <c r="N19" s="15"/>
      <c r="O19" s="15"/>
      <c r="P19" s="15"/>
      <c r="Q19" s="15"/>
      <c r="R19" s="11">
        <f>SUM(M19:Q19)</f>
        <v>0</v>
      </c>
      <c r="S19" s="15">
        <v>2</v>
      </c>
      <c r="T19" s="15"/>
      <c r="U19" s="9">
        <f>S19+T19</f>
        <v>2</v>
      </c>
      <c r="V19" s="9">
        <f t="shared" si="1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45</v>
      </c>
      <c r="C20" s="15">
        <v>19000</v>
      </c>
      <c r="D20" s="10">
        <f>VLOOKUP($A20,'02.07'!$A$9:$W$200,23,0)</f>
        <v>0</v>
      </c>
      <c r="E20" s="15">
        <v>8</v>
      </c>
      <c r="F20" s="15"/>
      <c r="G20" s="15"/>
      <c r="H20" s="9">
        <f t="shared" si="3"/>
        <v>8</v>
      </c>
      <c r="I20" s="15">
        <v>8</v>
      </c>
      <c r="J20" s="15"/>
      <c r="K20" s="15"/>
      <c r="L20" s="9">
        <f t="shared" si="4"/>
        <v>8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0"/>
        <v>0</v>
      </c>
      <c r="V20" s="9">
        <f t="shared" si="1"/>
        <v>0</v>
      </c>
      <c r="W20" s="15"/>
      <c r="X20" s="16">
        <f t="shared" si="2"/>
        <v>0</v>
      </c>
      <c r="Y20" s="41"/>
      <c r="Z20" s="17"/>
    </row>
    <row r="21" spans="1:26" ht="18" customHeight="1" x14ac:dyDescent="0.2">
      <c r="A21" s="13">
        <v>1500022</v>
      </c>
      <c r="B21" s="14" t="s">
        <v>46</v>
      </c>
      <c r="C21" s="15">
        <v>19000</v>
      </c>
      <c r="D21" s="10">
        <f>VLOOKUP($A21,'02.07'!$A$9:$W$200,23,0)</f>
        <v>0</v>
      </c>
      <c r="E21" s="15">
        <v>12</v>
      </c>
      <c r="F21" s="15"/>
      <c r="G21" s="15"/>
      <c r="H21" s="9">
        <f t="shared" si="3"/>
        <v>12</v>
      </c>
      <c r="I21" s="15">
        <v>12</v>
      </c>
      <c r="J21" s="15"/>
      <c r="K21" s="15"/>
      <c r="L21" s="9">
        <f t="shared" si="4"/>
        <v>12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0"/>
        <v>0</v>
      </c>
      <c r="V21" s="9">
        <f t="shared" si="1"/>
        <v>0</v>
      </c>
      <c r="W21" s="15"/>
      <c r="X21" s="16">
        <f t="shared" si="2"/>
        <v>0</v>
      </c>
      <c r="Y21" s="18"/>
      <c r="Z21" s="17"/>
    </row>
    <row r="22" spans="1:26" ht="18" customHeight="1" x14ac:dyDescent="0.2">
      <c r="A22" s="13">
        <v>1500023</v>
      </c>
      <c r="B22" s="14" t="s">
        <v>47</v>
      </c>
      <c r="C22" s="15">
        <v>16000</v>
      </c>
      <c r="D22" s="10">
        <f>VLOOKUP($A22,'02.07'!$A$9:$W$200,23,0)</f>
        <v>0</v>
      </c>
      <c r="E22" s="15">
        <v>8</v>
      </c>
      <c r="F22" s="15"/>
      <c r="G22" s="15"/>
      <c r="H22" s="9">
        <f t="shared" si="3"/>
        <v>8</v>
      </c>
      <c r="I22" s="15">
        <v>8</v>
      </c>
      <c r="J22" s="15"/>
      <c r="K22" s="15"/>
      <c r="L22" s="9">
        <f t="shared" si="4"/>
        <v>8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0"/>
        <v>0</v>
      </c>
      <c r="V22" s="9">
        <f t="shared" si="1"/>
        <v>0</v>
      </c>
      <c r="W22" s="15"/>
      <c r="X22" s="16">
        <f t="shared" si="2"/>
        <v>0</v>
      </c>
      <c r="Y22" s="18"/>
      <c r="Z22" s="17"/>
    </row>
    <row r="23" spans="1:26" ht="18" customHeight="1" x14ac:dyDescent="0.2">
      <c r="A23" s="13">
        <v>1500024</v>
      </c>
      <c r="B23" s="14" t="s">
        <v>48</v>
      </c>
      <c r="C23" s="15">
        <v>21000</v>
      </c>
      <c r="D23" s="10">
        <f>VLOOKUP($A23,'02.07'!$A$9:$W$200,23,0)</f>
        <v>0</v>
      </c>
      <c r="E23" s="15">
        <v>9</v>
      </c>
      <c r="F23" s="15"/>
      <c r="G23" s="15"/>
      <c r="H23" s="9">
        <f t="shared" si="3"/>
        <v>9</v>
      </c>
      <c r="I23" s="15">
        <v>3</v>
      </c>
      <c r="J23" s="15"/>
      <c r="K23" s="15"/>
      <c r="L23" s="9">
        <f t="shared" si="4"/>
        <v>3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0"/>
        <v>0</v>
      </c>
      <c r="V23" s="9">
        <f t="shared" si="1"/>
        <v>6</v>
      </c>
      <c r="W23" s="15">
        <v>6</v>
      </c>
      <c r="X23" s="16">
        <f t="shared" si="2"/>
        <v>0</v>
      </c>
      <c r="Y23" s="18"/>
      <c r="Z23" s="17"/>
    </row>
    <row r="24" spans="1:26" ht="18" customHeight="1" x14ac:dyDescent="0.2">
      <c r="A24" s="13">
        <v>1500026</v>
      </c>
      <c r="B24" s="14" t="s">
        <v>49</v>
      </c>
      <c r="C24" s="15">
        <v>21000</v>
      </c>
      <c r="D24" s="10">
        <f>VLOOKUP($A24,'02.07'!$A$9:$W$200,23,0)</f>
        <v>0</v>
      </c>
      <c r="E24" s="15">
        <v>10</v>
      </c>
      <c r="F24" s="15"/>
      <c r="G24" s="15"/>
      <c r="H24" s="9">
        <f t="shared" si="3"/>
        <v>10</v>
      </c>
      <c r="I24" s="15">
        <v>9</v>
      </c>
      <c r="J24" s="15"/>
      <c r="K24" s="15"/>
      <c r="L24" s="9">
        <f t="shared" si="4"/>
        <v>9</v>
      </c>
      <c r="M24" s="15"/>
      <c r="N24" s="15"/>
      <c r="O24" s="15"/>
      <c r="P24" s="15"/>
      <c r="Q24" s="15"/>
      <c r="R24" s="11">
        <f t="shared" si="5"/>
        <v>0</v>
      </c>
      <c r="S24" s="15">
        <v>1</v>
      </c>
      <c r="T24" s="15"/>
      <c r="U24" s="9">
        <f t="shared" si="0"/>
        <v>1</v>
      </c>
      <c r="V24" s="9">
        <f t="shared" si="1"/>
        <v>0</v>
      </c>
      <c r="W24" s="15"/>
      <c r="X24" s="16">
        <f t="shared" si="2"/>
        <v>0</v>
      </c>
      <c r="Y24" s="18"/>
      <c r="Z24" s="17"/>
    </row>
    <row r="25" spans="1:26" ht="18" customHeight="1" x14ac:dyDescent="0.2">
      <c r="A25" s="13">
        <v>1500028</v>
      </c>
      <c r="B25" s="14" t="s">
        <v>50</v>
      </c>
      <c r="C25" s="15">
        <v>20000</v>
      </c>
      <c r="D25" s="10">
        <f>VLOOKUP($A25,'02.07'!$A$9:$W$200,23,0)</f>
        <v>0</v>
      </c>
      <c r="E25" s="15">
        <v>10</v>
      </c>
      <c r="F25" s="15"/>
      <c r="G25" s="15"/>
      <c r="H25" s="9">
        <f t="shared" si="3"/>
        <v>10</v>
      </c>
      <c r="I25" s="15">
        <v>10</v>
      </c>
      <c r="J25" s="15"/>
      <c r="K25" s="15"/>
      <c r="L25" s="9">
        <f t="shared" si="4"/>
        <v>10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0"/>
        <v>0</v>
      </c>
      <c r="V25" s="9">
        <f t="shared" si="1"/>
        <v>0</v>
      </c>
      <c r="W25" s="15"/>
      <c r="X25" s="16">
        <f t="shared" si="2"/>
        <v>0</v>
      </c>
      <c r="Y25" s="18"/>
      <c r="Z25" s="17"/>
    </row>
    <row r="26" spans="1:26" ht="18" customHeight="1" x14ac:dyDescent="0.2">
      <c r="A26" s="13">
        <v>1500029</v>
      </c>
      <c r="B26" s="14" t="s">
        <v>51</v>
      </c>
      <c r="C26" s="15">
        <v>18000</v>
      </c>
      <c r="D26" s="10">
        <f>VLOOKUP($A26,'02.07'!$A$9:$W$200,23,0)</f>
        <v>0</v>
      </c>
      <c r="E26" s="15">
        <v>12</v>
      </c>
      <c r="F26" s="15"/>
      <c r="G26" s="15"/>
      <c r="H26" s="9">
        <f>SUM(E26:G26)</f>
        <v>12</v>
      </c>
      <c r="I26" s="15">
        <v>7</v>
      </c>
      <c r="J26" s="15"/>
      <c r="K26" s="15"/>
      <c r="L26" s="9">
        <f t="shared" si="4"/>
        <v>7</v>
      </c>
      <c r="M26" s="15"/>
      <c r="N26" s="15"/>
      <c r="O26" s="15"/>
      <c r="P26" s="15"/>
      <c r="Q26" s="15"/>
      <c r="R26" s="11">
        <f>SUM(M26:Q26)</f>
        <v>0</v>
      </c>
      <c r="S26" s="15">
        <v>3</v>
      </c>
      <c r="T26" s="15"/>
      <c r="U26" s="9">
        <f>S26+T26</f>
        <v>3</v>
      </c>
      <c r="V26" s="9">
        <f t="shared" si="1"/>
        <v>2</v>
      </c>
      <c r="W26" s="15"/>
      <c r="X26" s="16">
        <f>W26-V26</f>
        <v>-2</v>
      </c>
      <c r="Y26" s="18"/>
      <c r="Z26" s="17"/>
    </row>
    <row r="27" spans="1:26" ht="18" customHeight="1" x14ac:dyDescent="0.2">
      <c r="A27" s="13">
        <v>1500047</v>
      </c>
      <c r="B27" s="14" t="s">
        <v>52</v>
      </c>
      <c r="C27" s="15">
        <v>32000</v>
      </c>
      <c r="D27" s="10">
        <f>VLOOKUP($A27,'02.07'!$A$9:$W$200,23,0)</f>
        <v>0</v>
      </c>
      <c r="E27" s="15">
        <v>6</v>
      </c>
      <c r="F27" s="15"/>
      <c r="G27" s="15"/>
      <c r="H27" s="9">
        <f>SUM(E27:G27)</f>
        <v>6</v>
      </c>
      <c r="I27" s="15">
        <v>1</v>
      </c>
      <c r="J27" s="15"/>
      <c r="K27" s="15"/>
      <c r="L27" s="9">
        <f t="shared" si="4"/>
        <v>1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1"/>
        <v>5</v>
      </c>
      <c r="W27" s="15">
        <v>5</v>
      </c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53</v>
      </c>
      <c r="C28" s="15">
        <v>22000</v>
      </c>
      <c r="D28" s="10">
        <f>VLOOKUP($A28,'02.07'!$A$9:$W$200,23,0)</f>
        <v>0</v>
      </c>
      <c r="E28" s="15">
        <v>10</v>
      </c>
      <c r="F28" s="15"/>
      <c r="G28" s="15"/>
      <c r="H28" s="9">
        <f>SUM(E28:G28)</f>
        <v>10</v>
      </c>
      <c r="I28" s="15">
        <v>11</v>
      </c>
      <c r="J28" s="15"/>
      <c r="K28" s="15"/>
      <c r="L28" s="9">
        <f t="shared" si="4"/>
        <v>11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1"/>
        <v>-1</v>
      </c>
      <c r="W28" s="15"/>
      <c r="X28" s="16">
        <f>W28-V28</f>
        <v>1</v>
      </c>
      <c r="Y28" s="18"/>
      <c r="Z28" s="17"/>
    </row>
    <row r="29" spans="1:26" ht="18" customHeight="1" x14ac:dyDescent="0.2">
      <c r="A29" s="13">
        <v>1500088</v>
      </c>
      <c r="B29" s="14" t="s">
        <v>54</v>
      </c>
      <c r="C29" s="15">
        <v>21000</v>
      </c>
      <c r="D29" s="10">
        <f>VLOOKUP($A29,'02.07'!$A$9:$W$200,23,0)</f>
        <v>0</v>
      </c>
      <c r="E29" s="15">
        <v>12</v>
      </c>
      <c r="F29" s="15"/>
      <c r="G29" s="15"/>
      <c r="H29" s="9">
        <f t="shared" si="3"/>
        <v>12</v>
      </c>
      <c r="I29" s="15">
        <v>3</v>
      </c>
      <c r="J29" s="15"/>
      <c r="K29" s="15"/>
      <c r="L29" s="9">
        <f t="shared" si="4"/>
        <v>3</v>
      </c>
      <c r="M29" s="15"/>
      <c r="N29" s="15"/>
      <c r="O29" s="15"/>
      <c r="P29" s="15"/>
      <c r="Q29" s="15"/>
      <c r="R29" s="11">
        <f t="shared" si="5"/>
        <v>0</v>
      </c>
      <c r="S29" s="15">
        <v>9</v>
      </c>
      <c r="T29" s="15"/>
      <c r="U29" s="9">
        <f t="shared" si="0"/>
        <v>9</v>
      </c>
      <c r="V29" s="9">
        <f t="shared" si="1"/>
        <v>0</v>
      </c>
      <c r="W29" s="15"/>
      <c r="X29" s="16">
        <f t="shared" si="2"/>
        <v>0</v>
      </c>
      <c r="Y29" s="18"/>
      <c r="Z29" s="17"/>
    </row>
    <row r="30" spans="1:26" ht="18" customHeight="1" x14ac:dyDescent="0.2">
      <c r="A30" s="13">
        <v>1500089</v>
      </c>
      <c r="B30" s="14" t="s">
        <v>55</v>
      </c>
      <c r="C30" s="15">
        <v>20000</v>
      </c>
      <c r="D30" s="10">
        <f>VLOOKUP($A30,'02.07'!$A$9:$W$200,23,0)</f>
        <v>0</v>
      </c>
      <c r="E30" s="15">
        <v>10</v>
      </c>
      <c r="F30" s="15"/>
      <c r="G30" s="15"/>
      <c r="H30" s="9">
        <f>SUM(E30:G30)</f>
        <v>10</v>
      </c>
      <c r="I30" s="15">
        <v>10</v>
      </c>
      <c r="J30" s="15"/>
      <c r="K30" s="15"/>
      <c r="L30" s="9">
        <f t="shared" si="4"/>
        <v>10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1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56</v>
      </c>
      <c r="C31" s="15">
        <v>24000</v>
      </c>
      <c r="D31" s="10">
        <f>VLOOKUP($A31,'02.07'!$A$9:$W$200,23,0)</f>
        <v>0</v>
      </c>
      <c r="E31" s="15">
        <v>12</v>
      </c>
      <c r="F31" s="15"/>
      <c r="G31" s="15"/>
      <c r="H31" s="9">
        <f t="shared" si="3"/>
        <v>12</v>
      </c>
      <c r="I31" s="15">
        <v>8</v>
      </c>
      <c r="J31" s="15"/>
      <c r="K31" s="15"/>
      <c r="L31" s="9">
        <f t="shared" si="4"/>
        <v>8</v>
      </c>
      <c r="M31" s="15"/>
      <c r="N31" s="15"/>
      <c r="O31" s="15"/>
      <c r="P31" s="15"/>
      <c r="Q31" s="15"/>
      <c r="R31" s="11">
        <f t="shared" si="5"/>
        <v>0</v>
      </c>
      <c r="S31" s="15">
        <v>4</v>
      </c>
      <c r="T31" s="15"/>
      <c r="U31" s="9">
        <f t="shared" si="0"/>
        <v>4</v>
      </c>
      <c r="V31" s="9">
        <f t="shared" si="1"/>
        <v>0</v>
      </c>
      <c r="W31" s="15"/>
      <c r="X31" s="16">
        <f t="shared" si="2"/>
        <v>0</v>
      </c>
      <c r="Y31" s="18"/>
      <c r="Z31" s="17"/>
    </row>
    <row r="32" spans="1:26" ht="18" customHeight="1" x14ac:dyDescent="0.2">
      <c r="A32" s="13">
        <v>1500228</v>
      </c>
      <c r="B32" s="14" t="s">
        <v>57</v>
      </c>
      <c r="C32" s="15">
        <v>18000</v>
      </c>
      <c r="D32" s="10">
        <f>VLOOKUP($A32,'02.07'!$A$9:$W$200,23,0)</f>
        <v>0</v>
      </c>
      <c r="E32" s="15">
        <v>12</v>
      </c>
      <c r="F32" s="15"/>
      <c r="G32" s="15"/>
      <c r="H32" s="9">
        <f>SUM(E32:G32)</f>
        <v>12</v>
      </c>
      <c r="I32" s="15">
        <v>12</v>
      </c>
      <c r="J32" s="15"/>
      <c r="K32" s="15"/>
      <c r="L32" s="9">
        <f t="shared" si="4"/>
        <v>12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1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58</v>
      </c>
      <c r="C33" s="15">
        <v>22000</v>
      </c>
      <c r="D33" s="10">
        <f>VLOOKUP($A33,'02.07'!$A$9:$W$200,23,0)</f>
        <v>0</v>
      </c>
      <c r="E33" s="15">
        <v>12</v>
      </c>
      <c r="F33" s="15"/>
      <c r="G33" s="15"/>
      <c r="H33" s="9">
        <f t="shared" si="3"/>
        <v>12</v>
      </c>
      <c r="I33" s="15">
        <v>10</v>
      </c>
      <c r="J33" s="15"/>
      <c r="K33" s="15"/>
      <c r="L33" s="9">
        <f t="shared" si="4"/>
        <v>10</v>
      </c>
      <c r="M33" s="15"/>
      <c r="N33" s="15"/>
      <c r="O33" s="15"/>
      <c r="P33" s="15"/>
      <c r="Q33" s="15"/>
      <c r="R33" s="11">
        <f t="shared" si="5"/>
        <v>0</v>
      </c>
      <c r="S33" s="15">
        <v>2</v>
      </c>
      <c r="T33" s="15"/>
      <c r="U33" s="9">
        <f t="shared" si="0"/>
        <v>2</v>
      </c>
      <c r="V33" s="9">
        <f t="shared" si="1"/>
        <v>0</v>
      </c>
      <c r="W33" s="15"/>
      <c r="X33" s="16">
        <f t="shared" si="2"/>
        <v>0</v>
      </c>
      <c r="Y33" s="41"/>
      <c r="Z33" s="17"/>
    </row>
    <row r="34" spans="1:26" ht="18" customHeight="1" x14ac:dyDescent="0.2">
      <c r="A34" s="13">
        <v>1500301</v>
      </c>
      <c r="B34" s="14" t="s">
        <v>59</v>
      </c>
      <c r="C34" s="15">
        <v>20000</v>
      </c>
      <c r="D34" s="10">
        <f>VLOOKUP($A34,'02.07'!$A$9:$W$200,23,0)</f>
        <v>0</v>
      </c>
      <c r="E34" s="15">
        <v>10</v>
      </c>
      <c r="F34" s="15"/>
      <c r="G34" s="15"/>
      <c r="H34" s="9">
        <f t="shared" si="3"/>
        <v>10</v>
      </c>
      <c r="I34" s="15">
        <v>8</v>
      </c>
      <c r="J34" s="15"/>
      <c r="K34" s="15"/>
      <c r="L34" s="9">
        <f t="shared" si="4"/>
        <v>8</v>
      </c>
      <c r="M34" s="15"/>
      <c r="N34" s="15"/>
      <c r="O34" s="15"/>
      <c r="P34" s="15"/>
      <c r="Q34" s="15"/>
      <c r="R34" s="11">
        <f t="shared" si="5"/>
        <v>0</v>
      </c>
      <c r="S34" s="15">
        <v>2</v>
      </c>
      <c r="T34" s="15"/>
      <c r="U34" s="9">
        <f t="shared" si="0"/>
        <v>2</v>
      </c>
      <c r="V34" s="9">
        <f t="shared" si="1"/>
        <v>0</v>
      </c>
      <c r="W34" s="15"/>
      <c r="X34" s="16">
        <f t="shared" si="2"/>
        <v>0</v>
      </c>
      <c r="Y34" s="18"/>
      <c r="Z34" s="17"/>
    </row>
    <row r="35" spans="1:26" ht="18" customHeight="1" x14ac:dyDescent="0.2">
      <c r="A35" s="13">
        <v>1500303</v>
      </c>
      <c r="B35" s="14" t="s">
        <v>60</v>
      </c>
      <c r="C35" s="15">
        <v>18000</v>
      </c>
      <c r="D35" s="10">
        <f>VLOOKUP($A35,'02.07'!$A$9:$W$200,23,0)</f>
        <v>0</v>
      </c>
      <c r="E35" s="15">
        <v>12</v>
      </c>
      <c r="F35" s="15"/>
      <c r="G35" s="15"/>
      <c r="H35" s="9">
        <f t="shared" si="3"/>
        <v>12</v>
      </c>
      <c r="I35" s="15">
        <v>5</v>
      </c>
      <c r="J35" s="15"/>
      <c r="K35" s="15"/>
      <c r="L35" s="9">
        <f t="shared" si="4"/>
        <v>5</v>
      </c>
      <c r="M35" s="15"/>
      <c r="N35" s="15"/>
      <c r="O35" s="15"/>
      <c r="P35" s="15"/>
      <c r="Q35" s="15"/>
      <c r="R35" s="11">
        <f t="shared" si="5"/>
        <v>0</v>
      </c>
      <c r="S35" s="15">
        <v>7</v>
      </c>
      <c r="T35" s="15"/>
      <c r="U35" s="9">
        <f t="shared" si="0"/>
        <v>7</v>
      </c>
      <c r="V35" s="9">
        <f t="shared" si="1"/>
        <v>0</v>
      </c>
      <c r="W35" s="15"/>
      <c r="X35" s="16">
        <f t="shared" si="2"/>
        <v>0</v>
      </c>
      <c r="Y35" s="18"/>
      <c r="Z35" s="17"/>
    </row>
    <row r="36" spans="1:26" ht="18.75" customHeight="1" x14ac:dyDescent="0.2">
      <c r="A36" s="13">
        <v>1500304</v>
      </c>
      <c r="B36" s="14" t="s">
        <v>61</v>
      </c>
      <c r="C36" s="15">
        <v>18000</v>
      </c>
      <c r="D36" s="10">
        <f>VLOOKUP($A36,'02.07'!$A$9:$W$200,23,0)</f>
        <v>0</v>
      </c>
      <c r="E36" s="15">
        <v>12</v>
      </c>
      <c r="F36" s="15"/>
      <c r="G36" s="15"/>
      <c r="H36" s="9">
        <f t="shared" si="3"/>
        <v>12</v>
      </c>
      <c r="I36" s="15">
        <v>13</v>
      </c>
      <c r="J36" s="15"/>
      <c r="K36" s="15"/>
      <c r="L36" s="9">
        <f t="shared" si="4"/>
        <v>13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0"/>
        <v>0</v>
      </c>
      <c r="V36" s="9">
        <f t="shared" si="1"/>
        <v>-1</v>
      </c>
      <c r="W36" s="15"/>
      <c r="X36" s="16">
        <f t="shared" si="2"/>
        <v>1</v>
      </c>
      <c r="Y36" s="18"/>
      <c r="Z36" s="17"/>
    </row>
    <row r="37" spans="1:26" ht="18" customHeight="1" x14ac:dyDescent="0.2">
      <c r="A37" s="13">
        <v>1500306</v>
      </c>
      <c r="B37" s="14" t="s">
        <v>62</v>
      </c>
      <c r="C37" s="15">
        <v>17000</v>
      </c>
      <c r="D37" s="10">
        <f>VLOOKUP($A37,'02.07'!$A$9:$W$200,23,0)</f>
        <v>0</v>
      </c>
      <c r="E37" s="15">
        <v>12</v>
      </c>
      <c r="F37" s="15"/>
      <c r="G37" s="15"/>
      <c r="H37" s="9">
        <f t="shared" si="3"/>
        <v>12</v>
      </c>
      <c r="I37" s="15">
        <v>10</v>
      </c>
      <c r="J37" s="15"/>
      <c r="K37" s="15"/>
      <c r="L37" s="9">
        <f t="shared" si="4"/>
        <v>10</v>
      </c>
      <c r="M37" s="15"/>
      <c r="N37" s="15"/>
      <c r="O37" s="15"/>
      <c r="P37" s="15"/>
      <c r="Q37" s="15"/>
      <c r="R37" s="11">
        <f t="shared" si="5"/>
        <v>0</v>
      </c>
      <c r="S37" s="15">
        <v>2</v>
      </c>
      <c r="T37" s="15"/>
      <c r="U37" s="9">
        <f t="shared" si="0"/>
        <v>2</v>
      </c>
      <c r="V37" s="9">
        <f t="shared" si="1"/>
        <v>0</v>
      </c>
      <c r="W37" s="15"/>
      <c r="X37" s="16">
        <f t="shared" si="2"/>
        <v>0</v>
      </c>
      <c r="Y37" s="41"/>
      <c r="Z37" s="17"/>
    </row>
    <row r="38" spans="1:26" ht="18" customHeight="1" x14ac:dyDescent="0.2">
      <c r="A38" s="13">
        <v>1500307</v>
      </c>
      <c r="B38" s="14" t="s">
        <v>63</v>
      </c>
      <c r="C38" s="15">
        <v>20000</v>
      </c>
      <c r="D38" s="10">
        <f>VLOOKUP($A38,'02.07'!$A$9:$W$200,23,0)</f>
        <v>0</v>
      </c>
      <c r="E38" s="15">
        <v>10</v>
      </c>
      <c r="F38" s="15"/>
      <c r="G38" s="15"/>
      <c r="H38" s="9">
        <f t="shared" si="3"/>
        <v>10</v>
      </c>
      <c r="I38" s="15">
        <v>3</v>
      </c>
      <c r="J38" s="15"/>
      <c r="K38" s="15"/>
      <c r="L38" s="9">
        <f t="shared" si="4"/>
        <v>3</v>
      </c>
      <c r="M38" s="15"/>
      <c r="N38" s="15"/>
      <c r="O38" s="15"/>
      <c r="P38" s="15"/>
      <c r="Q38" s="15"/>
      <c r="R38" s="11">
        <f t="shared" si="5"/>
        <v>0</v>
      </c>
      <c r="S38" s="15">
        <v>7</v>
      </c>
      <c r="T38" s="15"/>
      <c r="U38" s="9">
        <f t="shared" si="0"/>
        <v>7</v>
      </c>
      <c r="V38" s="9">
        <f t="shared" si="1"/>
        <v>0</v>
      </c>
      <c r="W38" s="15"/>
      <c r="X38" s="16">
        <f t="shared" si="2"/>
        <v>0</v>
      </c>
      <c r="Y38" s="18"/>
      <c r="Z38" s="17"/>
    </row>
    <row r="39" spans="1:26" ht="18" customHeight="1" x14ac:dyDescent="0.2">
      <c r="A39" s="13">
        <v>1500309</v>
      </c>
      <c r="B39" s="14" t="s">
        <v>64</v>
      </c>
      <c r="C39" s="15">
        <v>18000</v>
      </c>
      <c r="D39" s="10">
        <f>VLOOKUP($A39,'02.07'!$A$9:$W$200,23,0)</f>
        <v>0</v>
      </c>
      <c r="E39" s="15">
        <v>8</v>
      </c>
      <c r="F39" s="15"/>
      <c r="G39" s="15"/>
      <c r="H39" s="9">
        <f t="shared" si="3"/>
        <v>8</v>
      </c>
      <c r="I39" s="15">
        <v>8</v>
      </c>
      <c r="J39" s="15"/>
      <c r="K39" s="15"/>
      <c r="L39" s="9">
        <f t="shared" si="4"/>
        <v>8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0"/>
        <v>0</v>
      </c>
      <c r="V39" s="9">
        <f t="shared" si="1"/>
        <v>0</v>
      </c>
      <c r="W39" s="15"/>
      <c r="X39" s="16">
        <f t="shared" si="2"/>
        <v>0</v>
      </c>
      <c r="Y39" s="18"/>
      <c r="Z39" s="17"/>
    </row>
    <row r="40" spans="1:26" ht="18" customHeight="1" x14ac:dyDescent="0.2">
      <c r="A40" s="13">
        <v>1500310</v>
      </c>
      <c r="B40" s="14" t="s">
        <v>65</v>
      </c>
      <c r="C40" s="15">
        <v>20000</v>
      </c>
      <c r="D40" s="10">
        <f>VLOOKUP($A40,'02.07'!$A$9:$W$200,23,0)</f>
        <v>0</v>
      </c>
      <c r="E40" s="15">
        <v>10</v>
      </c>
      <c r="F40" s="15"/>
      <c r="G40" s="15"/>
      <c r="H40" s="9">
        <f t="shared" si="3"/>
        <v>10</v>
      </c>
      <c r="I40" s="15">
        <v>10</v>
      </c>
      <c r="J40" s="15"/>
      <c r="K40" s="15"/>
      <c r="L40" s="9">
        <f t="shared" si="4"/>
        <v>10</v>
      </c>
      <c r="M40" s="15"/>
      <c r="N40" s="15"/>
      <c r="O40" s="15"/>
      <c r="P40" s="15"/>
      <c r="Q40" s="15"/>
      <c r="R40" s="11">
        <f t="shared" si="5"/>
        <v>0</v>
      </c>
      <c r="S40" s="15"/>
      <c r="T40" s="15"/>
      <c r="U40" s="9">
        <f t="shared" si="0"/>
        <v>0</v>
      </c>
      <c r="V40" s="9">
        <f t="shared" si="1"/>
        <v>0</v>
      </c>
      <c r="W40" s="15"/>
      <c r="X40" s="16">
        <f t="shared" si="2"/>
        <v>0</v>
      </c>
      <c r="Y40" s="18"/>
      <c r="Z40" s="17"/>
    </row>
    <row r="41" spans="1:26" ht="18" customHeight="1" x14ac:dyDescent="0.2">
      <c r="A41" s="13">
        <v>1500311</v>
      </c>
      <c r="B41" s="14" t="s">
        <v>66</v>
      </c>
      <c r="C41" s="15">
        <v>21000</v>
      </c>
      <c r="D41" s="10">
        <f>VLOOKUP($A41,'02.07'!$A$9:$W$200,23,0)</f>
        <v>0</v>
      </c>
      <c r="E41" s="15">
        <v>10</v>
      </c>
      <c r="F41" s="15"/>
      <c r="G41" s="15"/>
      <c r="H41" s="9">
        <f t="shared" si="3"/>
        <v>10</v>
      </c>
      <c r="I41" s="15">
        <v>9</v>
      </c>
      <c r="J41" s="15"/>
      <c r="K41" s="15"/>
      <c r="L41" s="9">
        <f t="shared" si="4"/>
        <v>9</v>
      </c>
      <c r="M41" s="15"/>
      <c r="N41" s="15"/>
      <c r="O41" s="15"/>
      <c r="P41" s="15"/>
      <c r="Q41" s="15"/>
      <c r="R41" s="11">
        <f t="shared" si="5"/>
        <v>0</v>
      </c>
      <c r="S41" s="15">
        <v>1</v>
      </c>
      <c r="T41" s="15"/>
      <c r="U41" s="9">
        <f t="shared" si="0"/>
        <v>1</v>
      </c>
      <c r="V41" s="9">
        <f t="shared" si="1"/>
        <v>0</v>
      </c>
      <c r="W41" s="15"/>
      <c r="X41" s="16">
        <f t="shared" si="2"/>
        <v>0</v>
      </c>
      <c r="Y41" s="18"/>
      <c r="Z41" s="17"/>
    </row>
    <row r="42" spans="1:26" ht="18" customHeight="1" x14ac:dyDescent="0.2">
      <c r="A42" s="13">
        <v>1500312</v>
      </c>
      <c r="B42" s="14" t="s">
        <v>67</v>
      </c>
      <c r="C42" s="15">
        <v>21000</v>
      </c>
      <c r="D42" s="10">
        <f>VLOOKUP($A42,'02.07'!$A$9:$W$200,23,0)</f>
        <v>0</v>
      </c>
      <c r="E42" s="15"/>
      <c r="F42" s="15"/>
      <c r="G42" s="15"/>
      <c r="H42" s="9">
        <f t="shared" si="3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0"/>
        <v>0</v>
      </c>
      <c r="V42" s="9">
        <f t="shared" si="1"/>
        <v>0</v>
      </c>
      <c r="W42" s="15"/>
      <c r="X42" s="16">
        <f t="shared" si="2"/>
        <v>0</v>
      </c>
      <c r="Y42" s="158"/>
      <c r="Z42" s="17"/>
    </row>
    <row r="43" spans="1:26" ht="18" customHeight="1" x14ac:dyDescent="0.2">
      <c r="A43" s="13">
        <v>1500313</v>
      </c>
      <c r="B43" s="14" t="s">
        <v>68</v>
      </c>
      <c r="C43" s="15">
        <v>20000</v>
      </c>
      <c r="D43" s="10">
        <f>VLOOKUP($A43,'02.07'!$A$9:$W$200,23,0)</f>
        <v>0</v>
      </c>
      <c r="E43" s="15">
        <v>11</v>
      </c>
      <c r="F43" s="15"/>
      <c r="G43" s="15"/>
      <c r="H43" s="9">
        <f t="shared" si="3"/>
        <v>11</v>
      </c>
      <c r="I43" s="15">
        <v>6</v>
      </c>
      <c r="J43" s="15"/>
      <c r="K43" s="15"/>
      <c r="L43" s="9">
        <f t="shared" si="4"/>
        <v>6</v>
      </c>
      <c r="M43" s="15"/>
      <c r="N43" s="15"/>
      <c r="O43" s="15"/>
      <c r="P43" s="15"/>
      <c r="Q43" s="15"/>
      <c r="R43" s="11">
        <f t="shared" si="5"/>
        <v>0</v>
      </c>
      <c r="S43" s="15">
        <v>5</v>
      </c>
      <c r="T43" s="15"/>
      <c r="U43" s="9">
        <f t="shared" si="0"/>
        <v>5</v>
      </c>
      <c r="V43" s="9">
        <f t="shared" si="1"/>
        <v>0</v>
      </c>
      <c r="W43" s="15"/>
      <c r="X43" s="16">
        <f t="shared" si="2"/>
        <v>0</v>
      </c>
      <c r="Y43" s="158"/>
      <c r="Z43" s="17"/>
    </row>
    <row r="44" spans="1:26" ht="18" customHeight="1" x14ac:dyDescent="0.2">
      <c r="A44" s="13">
        <v>1500314</v>
      </c>
      <c r="B44" s="14" t="s">
        <v>69</v>
      </c>
      <c r="C44" s="15">
        <v>17000</v>
      </c>
      <c r="D44" s="10">
        <f>VLOOKUP($A44,'02.07'!$A$9:$W$200,23,0)</f>
        <v>0</v>
      </c>
      <c r="E44" s="15">
        <v>12</v>
      </c>
      <c r="F44" s="15"/>
      <c r="G44" s="15"/>
      <c r="H44" s="9">
        <f t="shared" si="3"/>
        <v>12</v>
      </c>
      <c r="I44" s="15">
        <v>13</v>
      </c>
      <c r="J44" s="15"/>
      <c r="K44" s="15"/>
      <c r="L44" s="9">
        <f t="shared" si="4"/>
        <v>13</v>
      </c>
      <c r="M44" s="15"/>
      <c r="N44" s="15"/>
      <c r="O44" s="15"/>
      <c r="P44" s="15"/>
      <c r="Q44" s="15"/>
      <c r="R44" s="11">
        <f t="shared" si="5"/>
        <v>0</v>
      </c>
      <c r="S44" s="15">
        <v>1</v>
      </c>
      <c r="T44" s="15"/>
      <c r="U44" s="9">
        <f t="shared" si="0"/>
        <v>1</v>
      </c>
      <c r="V44" s="9">
        <f t="shared" si="1"/>
        <v>-2</v>
      </c>
      <c r="W44" s="15"/>
      <c r="X44" s="16">
        <f t="shared" si="2"/>
        <v>2</v>
      </c>
      <c r="Y44" s="178" t="s">
        <v>232</v>
      </c>
      <c r="Z44" s="17"/>
    </row>
    <row r="45" spans="1:26" ht="18" customHeight="1" x14ac:dyDescent="0.2">
      <c r="A45" s="13">
        <v>1502007</v>
      </c>
      <c r="B45" s="14" t="s">
        <v>70</v>
      </c>
      <c r="C45" s="15">
        <v>19000</v>
      </c>
      <c r="D45" s="10">
        <f>VLOOKUP($A45,'02.07'!$A$9:$W$200,23,0)</f>
        <v>0</v>
      </c>
      <c r="E45" s="15"/>
      <c r="F45" s="15"/>
      <c r="G45" s="15"/>
      <c r="H45" s="9">
        <f t="shared" si="3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0"/>
        <v>0</v>
      </c>
      <c r="V45" s="9">
        <f t="shared" si="1"/>
        <v>0</v>
      </c>
      <c r="W45" s="15"/>
      <c r="X45" s="16">
        <f t="shared" si="2"/>
        <v>0</v>
      </c>
      <c r="Y45" s="178"/>
      <c r="Z45" s="17"/>
    </row>
    <row r="46" spans="1:26" ht="18" customHeight="1" x14ac:dyDescent="0.2">
      <c r="A46" s="13">
        <v>1502011</v>
      </c>
      <c r="B46" s="14" t="s">
        <v>71</v>
      </c>
      <c r="C46" s="15">
        <v>17000</v>
      </c>
      <c r="D46" s="10">
        <f>VLOOKUP($A46,'02.07'!$A$9:$W$200,23,0)</f>
        <v>0</v>
      </c>
      <c r="E46" s="15">
        <v>12</v>
      </c>
      <c r="F46" s="15"/>
      <c r="G46" s="15"/>
      <c r="H46" s="9">
        <f t="shared" si="3"/>
        <v>12</v>
      </c>
      <c r="I46" s="15">
        <v>10</v>
      </c>
      <c r="J46" s="15"/>
      <c r="K46" s="15"/>
      <c r="L46" s="9">
        <f t="shared" si="4"/>
        <v>10</v>
      </c>
      <c r="M46" s="15"/>
      <c r="N46" s="15"/>
      <c r="O46" s="15"/>
      <c r="P46" s="15"/>
      <c r="Q46" s="15"/>
      <c r="R46" s="11">
        <f t="shared" si="5"/>
        <v>0</v>
      </c>
      <c r="S46" s="15"/>
      <c r="T46" s="15"/>
      <c r="U46" s="9">
        <f t="shared" si="0"/>
        <v>0</v>
      </c>
      <c r="V46" s="9">
        <f t="shared" si="1"/>
        <v>2</v>
      </c>
      <c r="W46" s="15"/>
      <c r="X46" s="16">
        <f t="shared" si="2"/>
        <v>-2</v>
      </c>
      <c r="Y46" s="178"/>
      <c r="Z46" s="17"/>
    </row>
    <row r="47" spans="1:26" ht="18" customHeight="1" x14ac:dyDescent="0.2">
      <c r="A47" s="13">
        <v>1502012</v>
      </c>
      <c r="B47" s="14" t="s">
        <v>72</v>
      </c>
      <c r="C47" s="15">
        <v>18000</v>
      </c>
      <c r="D47" s="10">
        <f>VLOOKUP($A47,'02.07'!$A$9:$W$200,23,0)</f>
        <v>0</v>
      </c>
      <c r="E47" s="15">
        <v>8</v>
      </c>
      <c r="F47" s="15"/>
      <c r="G47" s="15"/>
      <c r="H47" s="9">
        <f t="shared" si="3"/>
        <v>8</v>
      </c>
      <c r="I47" s="15">
        <v>7</v>
      </c>
      <c r="J47" s="15"/>
      <c r="K47" s="15"/>
      <c r="L47" s="9">
        <f t="shared" si="4"/>
        <v>7</v>
      </c>
      <c r="M47" s="15"/>
      <c r="N47" s="15"/>
      <c r="O47" s="15"/>
      <c r="P47" s="15"/>
      <c r="Q47" s="15"/>
      <c r="R47" s="11">
        <f t="shared" si="5"/>
        <v>0</v>
      </c>
      <c r="S47" s="15">
        <v>1</v>
      </c>
      <c r="T47" s="15"/>
      <c r="U47" s="9">
        <f t="shared" si="0"/>
        <v>1</v>
      </c>
      <c r="V47" s="9">
        <f t="shared" si="1"/>
        <v>0</v>
      </c>
      <c r="W47" s="15"/>
      <c r="X47" s="16">
        <f t="shared" si="2"/>
        <v>0</v>
      </c>
      <c r="Y47" s="18"/>
      <c r="Z47" s="17"/>
    </row>
    <row r="48" spans="1:26" ht="18" customHeight="1" x14ac:dyDescent="0.2">
      <c r="A48" s="13">
        <v>1502013</v>
      </c>
      <c r="B48" s="14" t="s">
        <v>73</v>
      </c>
      <c r="C48" s="15">
        <v>20000</v>
      </c>
      <c r="D48" s="10">
        <f>VLOOKUP($A48,'02.07'!$A$9:$W$200,23,0)</f>
        <v>0</v>
      </c>
      <c r="E48" s="15">
        <v>12</v>
      </c>
      <c r="F48" s="15"/>
      <c r="G48" s="15"/>
      <c r="H48" s="9">
        <f t="shared" si="3"/>
        <v>12</v>
      </c>
      <c r="I48" s="15">
        <v>4</v>
      </c>
      <c r="J48" s="15"/>
      <c r="K48" s="15"/>
      <c r="L48" s="9">
        <f t="shared" si="4"/>
        <v>4</v>
      </c>
      <c r="M48" s="15"/>
      <c r="N48" s="15"/>
      <c r="O48" s="15"/>
      <c r="P48" s="15"/>
      <c r="Q48" s="15"/>
      <c r="R48" s="11">
        <f t="shared" si="5"/>
        <v>0</v>
      </c>
      <c r="S48" s="15">
        <v>8</v>
      </c>
      <c r="T48" s="15"/>
      <c r="U48" s="9">
        <f t="shared" si="0"/>
        <v>8</v>
      </c>
      <c r="V48" s="9">
        <f t="shared" si="1"/>
        <v>0</v>
      </c>
      <c r="W48" s="15"/>
      <c r="X48" s="16">
        <f t="shared" si="2"/>
        <v>0</v>
      </c>
      <c r="Y48" s="18"/>
      <c r="Z48" s="17"/>
    </row>
    <row r="49" spans="1:26" ht="18" customHeight="1" x14ac:dyDescent="0.2">
      <c r="A49" s="13">
        <v>1502021</v>
      </c>
      <c r="B49" s="14" t="s">
        <v>74</v>
      </c>
      <c r="C49" s="15">
        <v>22000</v>
      </c>
      <c r="D49" s="10">
        <f>VLOOKUP($A49,'02.07'!$A$9:$W$200,23,0)</f>
        <v>0</v>
      </c>
      <c r="E49" s="15">
        <v>12</v>
      </c>
      <c r="F49" s="15"/>
      <c r="G49" s="15"/>
      <c r="H49" s="9">
        <f t="shared" si="3"/>
        <v>12</v>
      </c>
      <c r="I49" s="15">
        <v>5</v>
      </c>
      <c r="J49" s="15"/>
      <c r="K49" s="15"/>
      <c r="L49" s="9">
        <f t="shared" si="4"/>
        <v>5</v>
      </c>
      <c r="M49" s="15"/>
      <c r="N49" s="15"/>
      <c r="O49" s="15"/>
      <c r="P49" s="15"/>
      <c r="Q49" s="15"/>
      <c r="R49" s="11">
        <f t="shared" si="5"/>
        <v>0</v>
      </c>
      <c r="S49" s="15">
        <v>7</v>
      </c>
      <c r="T49" s="15"/>
      <c r="U49" s="9">
        <f t="shared" si="0"/>
        <v>7</v>
      </c>
      <c r="V49" s="9">
        <f t="shared" si="1"/>
        <v>0</v>
      </c>
      <c r="W49" s="15"/>
      <c r="X49" s="16">
        <f t="shared" si="2"/>
        <v>0</v>
      </c>
      <c r="Y49" s="18"/>
      <c r="Z49" s="17"/>
    </row>
    <row r="50" spans="1:26" ht="18" customHeight="1" x14ac:dyDescent="0.2">
      <c r="A50" s="13">
        <v>1502024</v>
      </c>
      <c r="B50" s="14" t="s">
        <v>75</v>
      </c>
      <c r="C50" s="15">
        <v>21000</v>
      </c>
      <c r="D50" s="10">
        <f>VLOOKUP($A50,'02.07'!$A$9:$W$200,23,0)</f>
        <v>0</v>
      </c>
      <c r="E50" s="15"/>
      <c r="F50" s="15"/>
      <c r="G50" s="15"/>
      <c r="H50" s="9">
        <f t="shared" si="3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0"/>
        <v>0</v>
      </c>
      <c r="V50" s="9">
        <f t="shared" si="1"/>
        <v>0</v>
      </c>
      <c r="W50" s="15"/>
      <c r="X50" s="16">
        <f t="shared" si="2"/>
        <v>0</v>
      </c>
      <c r="Y50" s="18"/>
      <c r="Z50" s="17"/>
    </row>
    <row r="51" spans="1:26" ht="18" customHeight="1" x14ac:dyDescent="0.2">
      <c r="A51" s="13">
        <v>1502029</v>
      </c>
      <c r="B51" s="14" t="s">
        <v>76</v>
      </c>
      <c r="C51" s="15">
        <v>19000</v>
      </c>
      <c r="D51" s="10">
        <f>VLOOKUP($A51,'02.07'!$A$9:$W$200,23,0)</f>
        <v>0</v>
      </c>
      <c r="E51" s="15">
        <v>10</v>
      </c>
      <c r="F51" s="15"/>
      <c r="G51" s="15"/>
      <c r="H51" s="9">
        <f t="shared" si="3"/>
        <v>10</v>
      </c>
      <c r="I51" s="15">
        <v>10</v>
      </c>
      <c r="J51" s="15"/>
      <c r="K51" s="15"/>
      <c r="L51" s="9">
        <f t="shared" si="4"/>
        <v>10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0"/>
        <v>0</v>
      </c>
      <c r="V51" s="9">
        <f t="shared" si="1"/>
        <v>0</v>
      </c>
      <c r="W51" s="15"/>
      <c r="X51" s="16">
        <f t="shared" si="2"/>
        <v>0</v>
      </c>
      <c r="Y51" s="18"/>
      <c r="Z51" s="17"/>
    </row>
    <row r="52" spans="1:26" ht="18" customHeight="1" x14ac:dyDescent="0.2">
      <c r="A52" s="13">
        <v>1509001</v>
      </c>
      <c r="B52" s="14" t="s">
        <v>77</v>
      </c>
      <c r="C52" s="15">
        <v>25000</v>
      </c>
      <c r="D52" s="10">
        <f>VLOOKUP($A52,'02.07'!$A$9:$W$200,23,0)</f>
        <v>0</v>
      </c>
      <c r="E52" s="15"/>
      <c r="F52" s="15"/>
      <c r="G52" s="15"/>
      <c r="H52" s="9">
        <f t="shared" si="3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0"/>
        <v>0</v>
      </c>
      <c r="V52" s="9">
        <f t="shared" si="1"/>
        <v>0</v>
      </c>
      <c r="W52" s="15"/>
      <c r="X52" s="16">
        <f t="shared" si="2"/>
        <v>0</v>
      </c>
      <c r="Y52" s="18"/>
      <c r="Z52" s="17"/>
    </row>
    <row r="53" spans="1:26" ht="18" customHeight="1" x14ac:dyDescent="0.2">
      <c r="A53" s="7">
        <v>1520000</v>
      </c>
      <c r="B53" s="8" t="s">
        <v>78</v>
      </c>
      <c r="C53" s="9"/>
      <c r="D53" s="10">
        <f>VLOOKUP($A53,'02.07'!$A$9:$W$200,23,0)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6" s="24" customFormat="1" ht="18" customHeight="1" x14ac:dyDescent="0.2">
      <c r="A54" s="13">
        <v>1520001</v>
      </c>
      <c r="B54" s="20" t="s">
        <v>79</v>
      </c>
      <c r="C54" s="21">
        <v>22000</v>
      </c>
      <c r="D54" s="10">
        <f>VLOOKUP($A54,'02.07'!$A$9:$W$200,23,0)</f>
        <v>0</v>
      </c>
      <c r="E54" s="21">
        <v>8</v>
      </c>
      <c r="F54" s="21"/>
      <c r="G54" s="21"/>
      <c r="H54" s="9">
        <f t="shared" ref="H54:H55" si="6">SUM(E54:G54)</f>
        <v>8</v>
      </c>
      <c r="I54" s="21">
        <v>8</v>
      </c>
      <c r="J54" s="21"/>
      <c r="K54" s="21"/>
      <c r="L54" s="9">
        <f t="shared" si="4"/>
        <v>8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1" si="7">S54+T54</f>
        <v>0</v>
      </c>
      <c r="V54" s="9">
        <f t="shared" ref="V54:V61" si="8">D54+H54-L54-R54-U54</f>
        <v>0</v>
      </c>
      <c r="W54" s="21"/>
      <c r="X54" s="16">
        <f t="shared" ref="X54:X61" si="9">W54-V54</f>
        <v>0</v>
      </c>
      <c r="Y54" s="22"/>
      <c r="Z54" s="23"/>
    </row>
    <row r="55" spans="1:26" s="24" customFormat="1" ht="18" customHeight="1" x14ac:dyDescent="0.2">
      <c r="A55" s="13">
        <v>1520004</v>
      </c>
      <c r="B55" s="20" t="s">
        <v>80</v>
      </c>
      <c r="C55" s="21">
        <v>22000</v>
      </c>
      <c r="D55" s="10">
        <f>VLOOKUP($A55,'02.07'!$A$9:$W$200,23,0)</f>
        <v>0</v>
      </c>
      <c r="E55" s="15">
        <v>8</v>
      </c>
      <c r="F55" s="15"/>
      <c r="G55" s="15"/>
      <c r="H55" s="9">
        <f t="shared" si="6"/>
        <v>8</v>
      </c>
      <c r="I55" s="15">
        <v>7</v>
      </c>
      <c r="J55" s="15"/>
      <c r="K55" s="15"/>
      <c r="L55" s="9">
        <f t="shared" si="4"/>
        <v>7</v>
      </c>
      <c r="M55" s="15"/>
      <c r="N55" s="15"/>
      <c r="O55" s="15"/>
      <c r="P55" s="15"/>
      <c r="Q55" s="15"/>
      <c r="R55" s="11">
        <f t="shared" si="5"/>
        <v>0</v>
      </c>
      <c r="S55" s="15">
        <v>1</v>
      </c>
      <c r="T55" s="15"/>
      <c r="U55" s="9">
        <f t="shared" si="7"/>
        <v>1</v>
      </c>
      <c r="V55" s="9">
        <f t="shared" si="8"/>
        <v>0</v>
      </c>
      <c r="W55" s="15"/>
      <c r="X55" s="16">
        <f t="shared" si="9"/>
        <v>0</v>
      </c>
      <c r="Y55" s="22"/>
      <c r="Z55" s="23"/>
    </row>
    <row r="56" spans="1:26" x14ac:dyDescent="0.2">
      <c r="A56" s="13">
        <v>1520005</v>
      </c>
      <c r="B56" s="14" t="s">
        <v>81</v>
      </c>
      <c r="C56" s="15">
        <v>22000</v>
      </c>
      <c r="D56" s="10">
        <f>VLOOKUP($A56,'02.07'!$A$9:$W$200,23,0)</f>
        <v>0</v>
      </c>
      <c r="E56" s="15">
        <v>12</v>
      </c>
      <c r="F56" s="15"/>
      <c r="G56" s="15"/>
      <c r="H56" s="9">
        <f t="shared" si="3"/>
        <v>12</v>
      </c>
      <c r="I56" s="15">
        <v>10</v>
      </c>
      <c r="J56" s="15"/>
      <c r="K56" s="15"/>
      <c r="L56" s="9">
        <f t="shared" si="4"/>
        <v>10</v>
      </c>
      <c r="M56" s="15"/>
      <c r="N56" s="15"/>
      <c r="O56" s="15"/>
      <c r="P56" s="15"/>
      <c r="Q56" s="15"/>
      <c r="R56" s="11">
        <f t="shared" si="5"/>
        <v>0</v>
      </c>
      <c r="S56" s="15">
        <v>1</v>
      </c>
      <c r="T56" s="15"/>
      <c r="U56" s="9">
        <f t="shared" si="7"/>
        <v>1</v>
      </c>
      <c r="V56" s="9">
        <f t="shared" si="8"/>
        <v>1</v>
      </c>
      <c r="W56" s="15"/>
      <c r="X56" s="16">
        <f t="shared" si="9"/>
        <v>-1</v>
      </c>
      <c r="Y56" s="22"/>
      <c r="Z56" s="17"/>
    </row>
    <row r="57" spans="1:26" x14ac:dyDescent="0.2">
      <c r="A57" s="13">
        <v>1520020</v>
      </c>
      <c r="B57" s="14" t="s">
        <v>82</v>
      </c>
      <c r="C57" s="15">
        <v>20000</v>
      </c>
      <c r="D57" s="10">
        <f>VLOOKUP($A57,'02.07'!$A$9:$W$200,23,0)</f>
        <v>0</v>
      </c>
      <c r="E57" s="15">
        <v>12</v>
      </c>
      <c r="F57" s="15"/>
      <c r="G57" s="15"/>
      <c r="H57" s="9">
        <f t="shared" si="3"/>
        <v>12</v>
      </c>
      <c r="I57" s="15">
        <v>12</v>
      </c>
      <c r="J57" s="15"/>
      <c r="K57" s="15"/>
      <c r="L57" s="9">
        <f t="shared" si="4"/>
        <v>12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6" ht="18" customHeight="1" x14ac:dyDescent="0.2">
      <c r="A58" s="13">
        <v>1520041</v>
      </c>
      <c r="B58" s="14" t="s">
        <v>83</v>
      </c>
      <c r="C58" s="15">
        <v>29000</v>
      </c>
      <c r="D58" s="10">
        <f>VLOOKUP($A58,'02.07'!$A$9:$W$200,23,0)</f>
        <v>0</v>
      </c>
      <c r="E58" s="15"/>
      <c r="F58" s="15"/>
      <c r="G58" s="15"/>
      <c r="H58" s="9">
        <f>SUM(E58:G58)</f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6" ht="18" customHeight="1" x14ac:dyDescent="0.2">
      <c r="A59" s="13">
        <v>1520043</v>
      </c>
      <c r="B59" s="14" t="s">
        <v>84</v>
      </c>
      <c r="C59" s="15">
        <v>32000</v>
      </c>
      <c r="D59" s="10">
        <f>VLOOKUP($A59,'02.07'!$A$9:$W$200,23,0)</f>
        <v>0</v>
      </c>
      <c r="E59" s="15"/>
      <c r="F59" s="15"/>
      <c r="G59" s="15"/>
      <c r="H59" s="9">
        <f t="shared" si="3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6" ht="18" customHeight="1" x14ac:dyDescent="0.2">
      <c r="A60" s="13">
        <v>1522008</v>
      </c>
      <c r="B60" s="14" t="s">
        <v>85</v>
      </c>
      <c r="C60" s="15">
        <v>25000</v>
      </c>
      <c r="D60" s="10">
        <f>VLOOKUP($A60,'02.07'!$A$9:$W$200,23,0)</f>
        <v>0</v>
      </c>
      <c r="E60" s="15">
        <v>8</v>
      </c>
      <c r="F60" s="15"/>
      <c r="G60" s="15"/>
      <c r="H60" s="9">
        <f t="shared" si="3"/>
        <v>8</v>
      </c>
      <c r="I60" s="15">
        <v>8</v>
      </c>
      <c r="J60" s="15"/>
      <c r="K60" s="15"/>
      <c r="L60" s="9">
        <f t="shared" si="4"/>
        <v>8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6" ht="18" customHeight="1" x14ac:dyDescent="0.2">
      <c r="A61" s="13">
        <v>1522009</v>
      </c>
      <c r="B61" s="14" t="s">
        <v>86</v>
      </c>
      <c r="C61" s="15">
        <v>24000</v>
      </c>
      <c r="D61" s="10">
        <f>VLOOKUP($A61,'02.07'!$A$9:$W$200,23,0)</f>
        <v>0</v>
      </c>
      <c r="E61" s="15"/>
      <c r="F61" s="15"/>
      <c r="G61" s="15"/>
      <c r="H61" s="9">
        <f t="shared" si="3"/>
        <v>0</v>
      </c>
      <c r="I61" s="15"/>
      <c r="J61" s="15"/>
      <c r="K61" s="15"/>
      <c r="L61" s="9">
        <f t="shared" si="4"/>
        <v>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6" ht="18" customHeight="1" x14ac:dyDescent="0.2">
      <c r="A62" s="7">
        <v>1530000</v>
      </c>
      <c r="B62" s="8" t="s">
        <v>87</v>
      </c>
      <c r="C62" s="9"/>
      <c r="D62" s="10">
        <f>VLOOKUP($A62,'02.07'!$A$9:$W$200,23,0)</f>
        <v>0</v>
      </c>
      <c r="E62" s="10"/>
      <c r="F62" s="10"/>
      <c r="G62" s="10"/>
      <c r="H62" s="9"/>
      <c r="I62" s="10"/>
      <c r="J62" s="10"/>
      <c r="K62" s="10"/>
      <c r="L62" s="9">
        <f t="shared" si="4"/>
        <v>0</v>
      </c>
      <c r="M62" s="10"/>
      <c r="N62" s="10"/>
      <c r="O62" s="10"/>
      <c r="P62" s="10"/>
      <c r="Q62" s="10"/>
      <c r="R62" s="11">
        <f t="shared" si="5"/>
        <v>0</v>
      </c>
      <c r="S62" s="10"/>
      <c r="T62" s="10"/>
      <c r="U62" s="9"/>
      <c r="V62" s="9"/>
      <c r="W62" s="10"/>
      <c r="X62" s="9"/>
      <c r="Y62" s="18"/>
      <c r="Z62" s="17"/>
    </row>
    <row r="63" spans="1:26" ht="18" customHeight="1" x14ac:dyDescent="0.2">
      <c r="A63" s="13">
        <v>1532013</v>
      </c>
      <c r="B63" s="14" t="s">
        <v>88</v>
      </c>
      <c r="C63" s="15">
        <v>89000</v>
      </c>
      <c r="D63" s="10">
        <f>VLOOKUP($A63,'02.07'!$A$9:$W$200,23,0)</f>
        <v>4</v>
      </c>
      <c r="E63" s="15"/>
      <c r="F63" s="15"/>
      <c r="G63" s="15"/>
      <c r="H63" s="9">
        <f t="shared" ref="H63" si="10">SUM(E63:G63)</f>
        <v>0</v>
      </c>
      <c r="I63" s="15">
        <v>4</v>
      </c>
      <c r="J63" s="15"/>
      <c r="K63" s="15"/>
      <c r="L63" s="9">
        <f t="shared" si="4"/>
        <v>4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>S63+T63</f>
        <v>0</v>
      </c>
      <c r="V63" s="9">
        <f>D63+H63-L63-R63-U63</f>
        <v>0</v>
      </c>
      <c r="W63" s="15"/>
      <c r="X63" s="16">
        <f>W63-V63</f>
        <v>0</v>
      </c>
      <c r="Y63" s="18"/>
      <c r="Z63" s="17"/>
    </row>
    <row r="64" spans="1:26" ht="18" customHeight="1" x14ac:dyDescent="0.2">
      <c r="A64" s="7">
        <v>1540000</v>
      </c>
      <c r="B64" s="8" t="s">
        <v>89</v>
      </c>
      <c r="C64" s="9"/>
      <c r="D64" s="10">
        <f>VLOOKUP($A64,'02.07'!$A$9:$W$200,23,0)</f>
        <v>0</v>
      </c>
      <c r="E64" s="10"/>
      <c r="F64" s="10"/>
      <c r="G64" s="10"/>
      <c r="H64" s="9"/>
      <c r="I64" s="10"/>
      <c r="J64" s="10"/>
      <c r="K64" s="10"/>
      <c r="L64" s="9">
        <f t="shared" si="4"/>
        <v>0</v>
      </c>
      <c r="M64" s="10"/>
      <c r="N64" s="10"/>
      <c r="O64" s="10"/>
      <c r="P64" s="10"/>
      <c r="Q64" s="10"/>
      <c r="R64" s="11">
        <f t="shared" si="5"/>
        <v>0</v>
      </c>
      <c r="S64" s="10"/>
      <c r="T64" s="10"/>
      <c r="U64" s="9"/>
      <c r="V64" s="9"/>
      <c r="W64" s="10"/>
      <c r="X64" s="9"/>
      <c r="Y64" s="18"/>
      <c r="Z64" s="17"/>
    </row>
    <row r="65" spans="1:26" s="24" customFormat="1" ht="18" customHeight="1" x14ac:dyDescent="0.2">
      <c r="A65" s="25">
        <v>1540002</v>
      </c>
      <c r="B65" s="20" t="s">
        <v>90</v>
      </c>
      <c r="C65" s="21">
        <v>19000</v>
      </c>
      <c r="D65" s="10">
        <f>VLOOKUP($A65,'02.07'!$A$9:$W$200,23,0)</f>
        <v>0</v>
      </c>
      <c r="E65" s="15"/>
      <c r="F65" s="15"/>
      <c r="G65" s="15"/>
      <c r="H65" s="9">
        <f t="shared" ref="H65:H66" si="11">SUM(E65:G65)</f>
        <v>0</v>
      </c>
      <c r="I65" s="15"/>
      <c r="J65" s="15"/>
      <c r="K65" s="15"/>
      <c r="L65" s="9">
        <f t="shared" si="4"/>
        <v>0</v>
      </c>
      <c r="M65" s="15"/>
      <c r="N65" s="15"/>
      <c r="O65" s="15"/>
      <c r="P65" s="15"/>
      <c r="Q65" s="15"/>
      <c r="R65" s="11">
        <f t="shared" si="5"/>
        <v>0</v>
      </c>
      <c r="S65" s="15"/>
      <c r="T65" s="15"/>
      <c r="U65" s="9">
        <f>S65+T65</f>
        <v>0</v>
      </c>
      <c r="V65" s="9">
        <f>D65+H65-L65-R65-U65</f>
        <v>0</v>
      </c>
      <c r="W65" s="15"/>
      <c r="X65" s="16">
        <f>W65-V65</f>
        <v>0</v>
      </c>
      <c r="Y65" s="22"/>
      <c r="Z65" s="23"/>
    </row>
    <row r="66" spans="1:26" s="24" customFormat="1" ht="18" customHeight="1" x14ac:dyDescent="0.2">
      <c r="A66" s="25">
        <v>1540034</v>
      </c>
      <c r="B66" s="20" t="s">
        <v>91</v>
      </c>
      <c r="C66" s="21">
        <v>16000</v>
      </c>
      <c r="D66" s="10">
        <f>VLOOKUP($A66,'02.07'!$A$9:$W$200,23,0)</f>
        <v>0</v>
      </c>
      <c r="E66" s="15"/>
      <c r="F66" s="15"/>
      <c r="G66" s="15"/>
      <c r="H66" s="9">
        <f t="shared" si="11"/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ht="18" customHeight="1" x14ac:dyDescent="0.2">
      <c r="A67" s="7">
        <v>1560000</v>
      </c>
      <c r="B67" s="8" t="s">
        <v>92</v>
      </c>
      <c r="C67" s="9"/>
      <c r="D67" s="10">
        <f>VLOOKUP($A67,'02.07'!$A$9:$W$200,23,0)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ht="18" customHeight="1" x14ac:dyDescent="0.2">
      <c r="A68" s="13">
        <v>1560001</v>
      </c>
      <c r="B68" s="14" t="s">
        <v>93</v>
      </c>
      <c r="C68" s="15">
        <v>28000</v>
      </c>
      <c r="D68" s="10">
        <f>VLOOKUP($A68,'02.07'!$A$9:$W$200,23,0)</f>
        <v>0</v>
      </c>
      <c r="E68" s="15">
        <v>7</v>
      </c>
      <c r="F68" s="15"/>
      <c r="G68" s="15"/>
      <c r="H68" s="9">
        <f t="shared" ref="H68:H131" si="12">SUM(E68:G68)</f>
        <v>7</v>
      </c>
      <c r="I68" s="15">
        <v>7</v>
      </c>
      <c r="J68" s="15"/>
      <c r="K68" s="15"/>
      <c r="L68" s="9">
        <f t="shared" si="4"/>
        <v>7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 t="shared" ref="U68:U72" si="13">S68+T68</f>
        <v>0</v>
      </c>
      <c r="V68" s="9">
        <f>D68+H68-L68-R68-U68</f>
        <v>0</v>
      </c>
      <c r="W68" s="15"/>
      <c r="X68" s="16">
        <f t="shared" ref="X68:X72" si="14">W68-V68</f>
        <v>0</v>
      </c>
      <c r="Y68" s="26"/>
      <c r="Z68" s="17"/>
    </row>
    <row r="69" spans="1:26" ht="18" customHeight="1" x14ac:dyDescent="0.2">
      <c r="A69" s="13">
        <v>1560002</v>
      </c>
      <c r="B69" s="14" t="s">
        <v>94</v>
      </c>
      <c r="C69" s="15">
        <v>28000</v>
      </c>
      <c r="D69" s="10">
        <f>VLOOKUP($A69,'02.07'!$A$9:$W$200,23,0)</f>
        <v>0</v>
      </c>
      <c r="E69" s="15">
        <v>8</v>
      </c>
      <c r="F69" s="15"/>
      <c r="G69" s="15"/>
      <c r="H69" s="9">
        <f t="shared" si="12"/>
        <v>8</v>
      </c>
      <c r="I69" s="15">
        <v>8</v>
      </c>
      <c r="J69" s="15"/>
      <c r="K69" s="15"/>
      <c r="L69" s="9">
        <f t="shared" si="4"/>
        <v>8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 t="shared" si="13"/>
        <v>0</v>
      </c>
      <c r="V69" s="9">
        <f>D69+H69-L69-R69-U69</f>
        <v>0</v>
      </c>
      <c r="W69" s="15"/>
      <c r="X69" s="16">
        <f t="shared" si="14"/>
        <v>0</v>
      </c>
      <c r="Y69" s="26"/>
      <c r="Z69" s="17"/>
    </row>
    <row r="70" spans="1:26" ht="18" customHeight="1" x14ac:dyDescent="0.2">
      <c r="A70" s="13">
        <v>1560006</v>
      </c>
      <c r="B70" s="14" t="s">
        <v>95</v>
      </c>
      <c r="C70" s="15">
        <v>28000</v>
      </c>
      <c r="D70" s="10">
        <f>VLOOKUP($A70,'02.07'!$A$9:$W$200,23,0)</f>
        <v>0</v>
      </c>
      <c r="E70" s="15">
        <v>7</v>
      </c>
      <c r="F70" s="15"/>
      <c r="G70" s="15"/>
      <c r="H70" s="9">
        <f>SUM(E70:G70)</f>
        <v>7</v>
      </c>
      <c r="I70" s="15">
        <v>8</v>
      </c>
      <c r="J70" s="15"/>
      <c r="K70" s="15"/>
      <c r="L70" s="9">
        <f t="shared" si="4"/>
        <v>8</v>
      </c>
      <c r="M70" s="15"/>
      <c r="N70" s="15"/>
      <c r="O70" s="15"/>
      <c r="P70" s="15"/>
      <c r="Q70" s="15"/>
      <c r="R70" s="11">
        <f>SUM(M70:Q70)</f>
        <v>0</v>
      </c>
      <c r="S70" s="15"/>
      <c r="T70" s="15"/>
      <c r="U70" s="9">
        <f>S70+T70</f>
        <v>0</v>
      </c>
      <c r="V70" s="9">
        <f>D70+H70-L70-R70-U70</f>
        <v>-1</v>
      </c>
      <c r="W70" s="15"/>
      <c r="X70" s="16">
        <f>W70-V70</f>
        <v>1</v>
      </c>
      <c r="Y70" s="178" t="s">
        <v>236</v>
      </c>
      <c r="Z70" s="17"/>
    </row>
    <row r="71" spans="1:26" ht="18" customHeight="1" x14ac:dyDescent="0.2">
      <c r="A71" s="13">
        <v>1560008</v>
      </c>
      <c r="B71" s="14" t="s">
        <v>96</v>
      </c>
      <c r="C71" s="15">
        <v>28000</v>
      </c>
      <c r="D71" s="10">
        <f>VLOOKUP($A71,'02.07'!$A$9:$W$200,23,0)</f>
        <v>0</v>
      </c>
      <c r="E71" s="15">
        <v>7</v>
      </c>
      <c r="F71" s="15"/>
      <c r="G71" s="15"/>
      <c r="H71" s="9">
        <f>SUM(E71:G71)</f>
        <v>7</v>
      </c>
      <c r="I71" s="15">
        <v>6</v>
      </c>
      <c r="J71" s="15"/>
      <c r="K71" s="15"/>
      <c r="L71" s="9">
        <f t="shared" si="4"/>
        <v>6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1</v>
      </c>
      <c r="W71" s="15"/>
      <c r="X71" s="16">
        <f>W71-V71</f>
        <v>-1</v>
      </c>
      <c r="Y71" s="178"/>
      <c r="Z71" s="17"/>
    </row>
    <row r="72" spans="1:26" ht="18" customHeight="1" x14ac:dyDescent="0.2">
      <c r="A72" s="13">
        <v>1560048</v>
      </c>
      <c r="B72" s="14" t="s">
        <v>97</v>
      </c>
      <c r="C72" s="15">
        <v>28000</v>
      </c>
      <c r="D72" s="10">
        <f>VLOOKUP($A72,'02.07'!$A$9:$W$200,23,0)</f>
        <v>0</v>
      </c>
      <c r="E72" s="15">
        <v>7</v>
      </c>
      <c r="F72" s="15"/>
      <c r="G72" s="15"/>
      <c r="H72" s="9">
        <f t="shared" si="12"/>
        <v>7</v>
      </c>
      <c r="I72" s="15">
        <v>7</v>
      </c>
      <c r="J72" s="15"/>
      <c r="K72" s="15"/>
      <c r="L72" s="9">
        <f t="shared" si="4"/>
        <v>7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 t="shared" si="13"/>
        <v>0</v>
      </c>
      <c r="V72" s="9">
        <f>D72+H72-L72-R72-U72</f>
        <v>0</v>
      </c>
      <c r="W72" s="15"/>
      <c r="X72" s="16">
        <f t="shared" si="14"/>
        <v>0</v>
      </c>
      <c r="Y72" s="26"/>
      <c r="Z72" s="17"/>
    </row>
    <row r="73" spans="1:26" ht="18" customHeight="1" x14ac:dyDescent="0.2">
      <c r="A73" s="7">
        <v>1510000</v>
      </c>
      <c r="B73" s="8" t="s">
        <v>98</v>
      </c>
      <c r="C73" s="9"/>
      <c r="D73" s="10">
        <f>VLOOKUP($A73,'02.07'!$A$9:$W$200,23,0)</f>
        <v>0</v>
      </c>
      <c r="E73" s="10"/>
      <c r="F73" s="10"/>
      <c r="G73" s="10"/>
      <c r="H73" s="9"/>
      <c r="I73" s="10"/>
      <c r="J73" s="10"/>
      <c r="K73" s="10"/>
      <c r="L73" s="9">
        <f t="shared" si="4"/>
        <v>0</v>
      </c>
      <c r="M73" s="10"/>
      <c r="N73" s="10"/>
      <c r="O73" s="10"/>
      <c r="P73" s="10"/>
      <c r="Q73" s="10"/>
      <c r="R73" s="11">
        <f t="shared" si="5"/>
        <v>0</v>
      </c>
      <c r="S73" s="10"/>
      <c r="T73" s="10"/>
      <c r="U73" s="9"/>
      <c r="V73" s="9"/>
      <c r="W73" s="10"/>
      <c r="X73" s="9"/>
      <c r="Y73" s="18"/>
      <c r="Z73" s="17"/>
    </row>
    <row r="74" spans="1:26" ht="18" customHeight="1" x14ac:dyDescent="0.2">
      <c r="A74" s="13">
        <v>1510001</v>
      </c>
      <c r="B74" s="14" t="s">
        <v>99</v>
      </c>
      <c r="C74" s="15">
        <v>55000</v>
      </c>
      <c r="D74" s="10">
        <f>VLOOKUP($A74,'02.07'!$A$9:$W$200,23,0)</f>
        <v>2</v>
      </c>
      <c r="E74" s="15">
        <v>1</v>
      </c>
      <c r="F74" s="15"/>
      <c r="G74" s="15"/>
      <c r="H74" s="9">
        <f t="shared" ref="H74:H87" si="15">SUM(E74:G74)</f>
        <v>1</v>
      </c>
      <c r="I74" s="15">
        <v>1</v>
      </c>
      <c r="J74" s="15"/>
      <c r="K74" s="15"/>
      <c r="L74" s="9">
        <f t="shared" ref="L74:L137" si="16">SUM(I74:K74)</f>
        <v>1</v>
      </c>
      <c r="M74" s="15"/>
      <c r="N74" s="15"/>
      <c r="O74" s="15"/>
      <c r="P74" s="15"/>
      <c r="Q74" s="15"/>
      <c r="R74" s="11">
        <f t="shared" si="5"/>
        <v>0</v>
      </c>
      <c r="S74" s="15"/>
      <c r="T74" s="15"/>
      <c r="U74" s="9">
        <f t="shared" ref="U74:U87" si="17">S74+T74</f>
        <v>0</v>
      </c>
      <c r="V74" s="9">
        <f>D74+H74-L74-R74-U74</f>
        <v>2</v>
      </c>
      <c r="W74" s="15">
        <v>1</v>
      </c>
      <c r="X74" s="16">
        <f t="shared" ref="X74:X87" si="18">W74-V74</f>
        <v>-1</v>
      </c>
      <c r="Y74" s="177"/>
      <c r="Z74" s="17"/>
    </row>
    <row r="75" spans="1:26" ht="18" customHeight="1" x14ac:dyDescent="0.2">
      <c r="A75" s="13">
        <v>1510002</v>
      </c>
      <c r="B75" s="14" t="s">
        <v>100</v>
      </c>
      <c r="C75" s="15">
        <v>30000</v>
      </c>
      <c r="D75" s="10">
        <f>VLOOKUP($A75,'02.07'!$A$9:$W$200,23,0)</f>
        <v>10</v>
      </c>
      <c r="E75" s="15">
        <v>2</v>
      </c>
      <c r="F75" s="15"/>
      <c r="G75" s="15"/>
      <c r="H75" s="9">
        <f t="shared" si="15"/>
        <v>2</v>
      </c>
      <c r="I75" s="15">
        <v>4</v>
      </c>
      <c r="J75" s="15"/>
      <c r="K75" s="15"/>
      <c r="L75" s="9">
        <f t="shared" si="16"/>
        <v>4</v>
      </c>
      <c r="M75" s="15">
        <v>3</v>
      </c>
      <c r="N75" s="15"/>
      <c r="O75" s="15"/>
      <c r="P75" s="15"/>
      <c r="Q75" s="15"/>
      <c r="R75" s="11">
        <f t="shared" si="5"/>
        <v>3</v>
      </c>
      <c r="S75" s="15"/>
      <c r="T75" s="15"/>
      <c r="U75" s="9">
        <f t="shared" si="17"/>
        <v>0</v>
      </c>
      <c r="V75" s="9">
        <f t="shared" ref="V75:V87" si="19">D75+H75-L75-R75-U75</f>
        <v>5</v>
      </c>
      <c r="W75" s="15">
        <v>5</v>
      </c>
      <c r="X75" s="16">
        <f t="shared" si="18"/>
        <v>0</v>
      </c>
      <c r="Y75" s="177"/>
      <c r="Z75" s="17"/>
    </row>
    <row r="76" spans="1:26" ht="18" customHeight="1" x14ac:dyDescent="0.2">
      <c r="A76" s="13">
        <v>1510005</v>
      </c>
      <c r="B76" s="14" t="s">
        <v>101</v>
      </c>
      <c r="C76" s="15">
        <v>70000</v>
      </c>
      <c r="D76" s="10">
        <f>VLOOKUP($A76,'02.07'!$A$9:$W$200,23,0)</f>
        <v>0</v>
      </c>
      <c r="E76" s="15"/>
      <c r="F76" s="15"/>
      <c r="G76" s="15"/>
      <c r="H76" s="9">
        <f t="shared" si="15"/>
        <v>0</v>
      </c>
      <c r="I76" s="15"/>
      <c r="J76" s="15"/>
      <c r="K76" s="15"/>
      <c r="L76" s="9">
        <f t="shared" si="16"/>
        <v>0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7"/>
        <v>0</v>
      </c>
      <c r="V76" s="9">
        <f t="shared" si="19"/>
        <v>0</v>
      </c>
      <c r="W76" s="15"/>
      <c r="X76" s="16">
        <f t="shared" si="18"/>
        <v>0</v>
      </c>
      <c r="Y76" s="18"/>
      <c r="Z76" s="17"/>
    </row>
    <row r="77" spans="1:26" ht="18" customHeight="1" x14ac:dyDescent="0.2">
      <c r="A77" s="13">
        <v>1510006</v>
      </c>
      <c r="B77" s="14" t="s">
        <v>102</v>
      </c>
      <c r="C77" s="15">
        <v>38000</v>
      </c>
      <c r="D77" s="10">
        <f>VLOOKUP($A77,'02.07'!$A$9:$W$200,23,0)</f>
        <v>2</v>
      </c>
      <c r="E77" s="15">
        <v>4</v>
      </c>
      <c r="F77" s="15"/>
      <c r="G77" s="15"/>
      <c r="H77" s="9">
        <f t="shared" si="15"/>
        <v>4</v>
      </c>
      <c r="I77" s="15">
        <v>4</v>
      </c>
      <c r="J77" s="15"/>
      <c r="K77" s="15"/>
      <c r="L77" s="9">
        <f t="shared" si="16"/>
        <v>4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7"/>
        <v>0</v>
      </c>
      <c r="V77" s="9">
        <f t="shared" si="19"/>
        <v>2</v>
      </c>
      <c r="W77" s="15"/>
      <c r="X77" s="16">
        <f t="shared" si="18"/>
        <v>-2</v>
      </c>
      <c r="Y77" s="18"/>
      <c r="Z77" s="17"/>
    </row>
    <row r="78" spans="1:26" ht="18" customHeight="1" x14ac:dyDescent="0.2">
      <c r="A78" s="13">
        <v>1510007</v>
      </c>
      <c r="B78" s="14" t="s">
        <v>103</v>
      </c>
      <c r="C78" s="15">
        <v>75000</v>
      </c>
      <c r="D78" s="10">
        <f>VLOOKUP($A78,'02.07'!$A$9:$W$200,23,0)</f>
        <v>0</v>
      </c>
      <c r="E78" s="15"/>
      <c r="F78" s="15"/>
      <c r="G78" s="15"/>
      <c r="H78" s="9">
        <f>SUM(E78:G78)</f>
        <v>0</v>
      </c>
      <c r="I78" s="15"/>
      <c r="J78" s="15"/>
      <c r="K78" s="15"/>
      <c r="L78" s="9">
        <f t="shared" si="16"/>
        <v>0</v>
      </c>
      <c r="M78" s="15"/>
      <c r="N78" s="15"/>
      <c r="O78" s="15"/>
      <c r="P78" s="15"/>
      <c r="Q78" s="15"/>
      <c r="R78" s="11">
        <f>SUM(M78:Q78)</f>
        <v>0</v>
      </c>
      <c r="S78" s="15"/>
      <c r="T78" s="15"/>
      <c r="U78" s="9">
        <f>S78+T78</f>
        <v>0</v>
      </c>
      <c r="V78" s="9">
        <f t="shared" si="19"/>
        <v>0</v>
      </c>
      <c r="W78" s="15"/>
      <c r="X78" s="16">
        <f>W78-V78</f>
        <v>0</v>
      </c>
      <c r="Y78" s="18"/>
      <c r="Z78" s="17"/>
    </row>
    <row r="79" spans="1:26" ht="18" customHeight="1" x14ac:dyDescent="0.2">
      <c r="A79" s="13">
        <v>1510008</v>
      </c>
      <c r="B79" s="14" t="s">
        <v>104</v>
      </c>
      <c r="C79" s="15">
        <v>55000</v>
      </c>
      <c r="D79" s="10">
        <f>VLOOKUP($A79,'02.07'!$A$9:$W$200,23,0)</f>
        <v>0</v>
      </c>
      <c r="E79" s="15"/>
      <c r="F79" s="15"/>
      <c r="G79" s="15"/>
      <c r="H79" s="9">
        <f>SUM(E79:G79)</f>
        <v>0</v>
      </c>
      <c r="I79" s="15"/>
      <c r="J79" s="15"/>
      <c r="K79" s="15"/>
      <c r="L79" s="9">
        <f t="shared" si="16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9"/>
        <v>0</v>
      </c>
      <c r="W79" s="15"/>
      <c r="X79" s="16">
        <f>W79-V79</f>
        <v>0</v>
      </c>
      <c r="Y79" s="26"/>
      <c r="Z79" s="17"/>
    </row>
    <row r="80" spans="1:26" ht="18" customHeight="1" x14ac:dyDescent="0.2">
      <c r="A80" s="13">
        <v>1510009</v>
      </c>
      <c r="B80" s="14" t="s">
        <v>105</v>
      </c>
      <c r="C80" s="15">
        <v>30000</v>
      </c>
      <c r="D80" s="10"/>
      <c r="E80" s="15">
        <v>4</v>
      </c>
      <c r="F80" s="15"/>
      <c r="G80" s="15"/>
      <c r="H80" s="9">
        <f t="shared" si="15"/>
        <v>4</v>
      </c>
      <c r="I80" s="15">
        <v>1</v>
      </c>
      <c r="J80" s="15"/>
      <c r="K80" s="15"/>
      <c r="L80" s="9">
        <f t="shared" si="16"/>
        <v>1</v>
      </c>
      <c r="M80" s="15">
        <v>2</v>
      </c>
      <c r="N80" s="15"/>
      <c r="O80" s="15"/>
      <c r="P80" s="15"/>
      <c r="Q80" s="15"/>
      <c r="R80" s="11">
        <f t="shared" si="5"/>
        <v>2</v>
      </c>
      <c r="S80" s="15"/>
      <c r="T80" s="15"/>
      <c r="U80" s="9">
        <f t="shared" si="17"/>
        <v>0</v>
      </c>
      <c r="V80" s="9">
        <f t="shared" si="19"/>
        <v>1</v>
      </c>
      <c r="W80" s="15">
        <v>3</v>
      </c>
      <c r="X80" s="16">
        <f t="shared" si="18"/>
        <v>2</v>
      </c>
      <c r="Y80" s="26" t="s">
        <v>238</v>
      </c>
      <c r="Z80" s="17"/>
    </row>
    <row r="81" spans="1:26" ht="18" customHeight="1" x14ac:dyDescent="0.2">
      <c r="A81" s="13">
        <v>1510018</v>
      </c>
      <c r="B81" s="14" t="s">
        <v>106</v>
      </c>
      <c r="C81" s="15">
        <v>60000</v>
      </c>
      <c r="D81" s="10">
        <f>VLOOKUP($A81,'02.07'!$A$9:$W$200,23,0)</f>
        <v>3</v>
      </c>
      <c r="E81" s="15">
        <v>1</v>
      </c>
      <c r="F81" s="15"/>
      <c r="G81" s="15"/>
      <c r="H81" s="9">
        <f t="shared" si="15"/>
        <v>1</v>
      </c>
      <c r="I81" s="15">
        <v>2</v>
      </c>
      <c r="J81" s="15"/>
      <c r="K81" s="15"/>
      <c r="L81" s="9">
        <f t="shared" si="16"/>
        <v>2</v>
      </c>
      <c r="M81" s="15">
        <v>1</v>
      </c>
      <c r="N81" s="15"/>
      <c r="O81" s="15"/>
      <c r="P81" s="15"/>
      <c r="Q81" s="15"/>
      <c r="R81" s="11">
        <f t="shared" si="5"/>
        <v>1</v>
      </c>
      <c r="S81" s="15"/>
      <c r="T81" s="15"/>
      <c r="U81" s="9">
        <f t="shared" si="17"/>
        <v>0</v>
      </c>
      <c r="V81" s="9">
        <f t="shared" si="19"/>
        <v>1</v>
      </c>
      <c r="W81" s="15">
        <v>1</v>
      </c>
      <c r="X81" s="16">
        <f t="shared" si="18"/>
        <v>0</v>
      </c>
      <c r="Y81" s="18"/>
      <c r="Z81" s="17"/>
    </row>
    <row r="82" spans="1:26" ht="18" customHeight="1" x14ac:dyDescent="0.2">
      <c r="A82" s="13">
        <v>1510021</v>
      </c>
      <c r="B82" s="14" t="s">
        <v>107</v>
      </c>
      <c r="C82" s="15">
        <v>38000</v>
      </c>
      <c r="D82" s="10">
        <f>VLOOKUP($A82,'02.07'!$A$9:$W$200,23,0)</f>
        <v>0</v>
      </c>
      <c r="E82" s="15">
        <v>8</v>
      </c>
      <c r="F82" s="15"/>
      <c r="G82" s="15"/>
      <c r="H82" s="9">
        <f t="shared" si="15"/>
        <v>8</v>
      </c>
      <c r="I82" s="15"/>
      <c r="J82" s="15"/>
      <c r="K82" s="15"/>
      <c r="L82" s="9">
        <f t="shared" si="16"/>
        <v>0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7"/>
        <v>0</v>
      </c>
      <c r="V82" s="9">
        <f t="shared" si="19"/>
        <v>8</v>
      </c>
      <c r="W82" s="15">
        <v>8</v>
      </c>
      <c r="X82" s="16">
        <f t="shared" si="18"/>
        <v>0</v>
      </c>
      <c r="Y82" s="18"/>
      <c r="Z82" s="17"/>
    </row>
    <row r="83" spans="1:26" ht="18" customHeight="1" x14ac:dyDescent="0.2">
      <c r="A83" s="13">
        <v>1510023</v>
      </c>
      <c r="B83" s="14" t="s">
        <v>108</v>
      </c>
      <c r="C83" s="15">
        <v>55000</v>
      </c>
      <c r="D83" s="10">
        <f>VLOOKUP($A83,'02.07'!$A$9:$W$200,23,0)</f>
        <v>0</v>
      </c>
      <c r="E83" s="15"/>
      <c r="F83" s="15"/>
      <c r="G83" s="15"/>
      <c r="H83" s="9">
        <f>SUM(E83:G83)</f>
        <v>0</v>
      </c>
      <c r="I83" s="15"/>
      <c r="J83" s="15"/>
      <c r="K83" s="15"/>
      <c r="L83" s="9">
        <f t="shared" si="16"/>
        <v>0</v>
      </c>
      <c r="M83" s="15"/>
      <c r="N83" s="15"/>
      <c r="O83" s="15"/>
      <c r="P83" s="15"/>
      <c r="Q83" s="15"/>
      <c r="R83" s="11">
        <f>SUM(M83:Q83)</f>
        <v>0</v>
      </c>
      <c r="S83" s="15"/>
      <c r="T83" s="15"/>
      <c r="U83" s="9">
        <f>S83+T83</f>
        <v>0</v>
      </c>
      <c r="V83" s="9">
        <f t="shared" si="19"/>
        <v>0</v>
      </c>
      <c r="W83" s="15"/>
      <c r="X83" s="16">
        <f>W83-V83</f>
        <v>0</v>
      </c>
      <c r="Y83" s="18"/>
      <c r="Z83" s="17"/>
    </row>
    <row r="84" spans="1:26" ht="18" customHeight="1" x14ac:dyDescent="0.2">
      <c r="A84" s="13">
        <v>1510024</v>
      </c>
      <c r="B84" s="14" t="s">
        <v>109</v>
      </c>
      <c r="C84" s="15">
        <v>30000</v>
      </c>
      <c r="D84" s="10">
        <f>VLOOKUP($A84,'02.07'!$A$9:$W$200,23,0)</f>
        <v>0</v>
      </c>
      <c r="E84" s="15"/>
      <c r="F84" s="15"/>
      <c r="G84" s="15"/>
      <c r="H84" s="9">
        <f>SUM(E84:G84)</f>
        <v>0</v>
      </c>
      <c r="I84" s="15"/>
      <c r="J84" s="15"/>
      <c r="K84" s="15"/>
      <c r="L84" s="9">
        <f t="shared" si="16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9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1510039</v>
      </c>
      <c r="B85" s="14" t="s">
        <v>110</v>
      </c>
      <c r="C85" s="15">
        <v>30000</v>
      </c>
      <c r="D85" s="10">
        <f>VLOOKUP($A85,'02.07'!$A$9:$W$200,23,0)</f>
        <v>6</v>
      </c>
      <c r="E85" s="15">
        <v>2</v>
      </c>
      <c r="F85" s="15"/>
      <c r="G85" s="15"/>
      <c r="H85" s="9">
        <f t="shared" si="15"/>
        <v>2</v>
      </c>
      <c r="I85" s="15">
        <v>3</v>
      </c>
      <c r="J85" s="15"/>
      <c r="K85" s="15"/>
      <c r="L85" s="9">
        <f t="shared" si="16"/>
        <v>3</v>
      </c>
      <c r="M85" s="15">
        <v>2</v>
      </c>
      <c r="N85" s="15"/>
      <c r="O85" s="15"/>
      <c r="P85" s="15"/>
      <c r="Q85" s="15"/>
      <c r="R85" s="11">
        <f t="shared" si="5"/>
        <v>2</v>
      </c>
      <c r="S85" s="15"/>
      <c r="T85" s="15"/>
      <c r="U85" s="9">
        <f t="shared" si="17"/>
        <v>0</v>
      </c>
      <c r="V85" s="9">
        <f t="shared" si="19"/>
        <v>3</v>
      </c>
      <c r="W85" s="15">
        <v>4</v>
      </c>
      <c r="X85" s="16">
        <f t="shared" si="18"/>
        <v>1</v>
      </c>
      <c r="Y85" s="27"/>
      <c r="Z85" s="17"/>
    </row>
    <row r="86" spans="1:26" ht="18" customHeight="1" x14ac:dyDescent="0.2">
      <c r="A86" s="13">
        <v>1510040</v>
      </c>
      <c r="B86" s="14" t="s">
        <v>111</v>
      </c>
      <c r="C86" s="15">
        <v>55000</v>
      </c>
      <c r="D86" s="10">
        <f>VLOOKUP($A86,'02.07'!$A$9:$W$200,23,0)</f>
        <v>4</v>
      </c>
      <c r="E86" s="15">
        <v>1</v>
      </c>
      <c r="F86" s="15"/>
      <c r="G86" s="15"/>
      <c r="H86" s="9">
        <f t="shared" si="15"/>
        <v>1</v>
      </c>
      <c r="I86" s="15">
        <v>1</v>
      </c>
      <c r="J86" s="15"/>
      <c r="K86" s="15"/>
      <c r="L86" s="9">
        <f t="shared" si="16"/>
        <v>1</v>
      </c>
      <c r="M86" s="15">
        <v>2</v>
      </c>
      <c r="N86" s="15"/>
      <c r="O86" s="15"/>
      <c r="P86" s="15"/>
      <c r="Q86" s="15"/>
      <c r="R86" s="11">
        <f t="shared" si="5"/>
        <v>2</v>
      </c>
      <c r="S86" s="15"/>
      <c r="T86" s="15"/>
      <c r="U86" s="9">
        <f t="shared" si="17"/>
        <v>0</v>
      </c>
      <c r="V86" s="9">
        <f t="shared" si="19"/>
        <v>2</v>
      </c>
      <c r="W86" s="15">
        <v>3</v>
      </c>
      <c r="X86" s="16">
        <f t="shared" si="18"/>
        <v>1</v>
      </c>
      <c r="Y86" s="27" t="s">
        <v>237</v>
      </c>
      <c r="Z86" s="17"/>
    </row>
    <row r="87" spans="1:26" ht="18" customHeight="1" x14ac:dyDescent="0.2">
      <c r="A87" s="13">
        <v>1510053</v>
      </c>
      <c r="B87" s="14" t="s">
        <v>112</v>
      </c>
      <c r="C87" s="15">
        <v>35000</v>
      </c>
      <c r="D87" s="10">
        <f>VLOOKUP($A87,'02.07'!$A$9:$W$200,23,0)</f>
        <v>4</v>
      </c>
      <c r="E87" s="15">
        <v>2</v>
      </c>
      <c r="F87" s="15"/>
      <c r="G87" s="15"/>
      <c r="H87" s="9">
        <f t="shared" si="15"/>
        <v>2</v>
      </c>
      <c r="I87" s="15">
        <v>4</v>
      </c>
      <c r="J87" s="15"/>
      <c r="K87" s="15"/>
      <c r="L87" s="9">
        <f t="shared" si="16"/>
        <v>4</v>
      </c>
      <c r="M87" s="15"/>
      <c r="N87" s="15"/>
      <c r="O87" s="15"/>
      <c r="P87" s="15"/>
      <c r="Q87" s="15"/>
      <c r="R87" s="11">
        <f t="shared" ref="R87:R155" si="20">SUM(M87:Q87)</f>
        <v>0</v>
      </c>
      <c r="S87" s="15"/>
      <c r="T87" s="15"/>
      <c r="U87" s="9">
        <f t="shared" si="17"/>
        <v>0</v>
      </c>
      <c r="V87" s="9">
        <f t="shared" si="19"/>
        <v>2</v>
      </c>
      <c r="W87" s="15">
        <v>2</v>
      </c>
      <c r="X87" s="16">
        <f t="shared" si="18"/>
        <v>0</v>
      </c>
      <c r="Y87" s="27"/>
      <c r="Z87" s="17"/>
    </row>
    <row r="88" spans="1:26" ht="18" customHeight="1" x14ac:dyDescent="0.2">
      <c r="A88" s="7">
        <v>3500000</v>
      </c>
      <c r="B88" s="8" t="s">
        <v>113</v>
      </c>
      <c r="C88" s="9"/>
      <c r="D88" s="10">
        <f>VLOOKUP($A88,'02.07'!$A$9:$W$200,23,0)</f>
        <v>0</v>
      </c>
      <c r="E88" s="10"/>
      <c r="F88" s="10"/>
      <c r="G88" s="10"/>
      <c r="H88" s="9"/>
      <c r="I88" s="10"/>
      <c r="J88" s="10"/>
      <c r="K88" s="10"/>
      <c r="L88" s="9">
        <f t="shared" si="16"/>
        <v>0</v>
      </c>
      <c r="M88" s="10"/>
      <c r="N88" s="10"/>
      <c r="O88" s="10"/>
      <c r="P88" s="10"/>
      <c r="Q88" s="10"/>
      <c r="R88" s="11">
        <f t="shared" si="20"/>
        <v>0</v>
      </c>
      <c r="S88" s="10"/>
      <c r="T88" s="10"/>
      <c r="U88" s="9"/>
      <c r="V88" s="9"/>
      <c r="W88" s="10"/>
      <c r="X88" s="9"/>
      <c r="Y88" s="18"/>
      <c r="Z88" s="17"/>
    </row>
    <row r="89" spans="1:26" ht="18" customHeight="1" x14ac:dyDescent="0.2">
      <c r="A89" s="13">
        <v>3500003</v>
      </c>
      <c r="B89" s="14" t="s">
        <v>114</v>
      </c>
      <c r="C89" s="15">
        <v>390000</v>
      </c>
      <c r="D89" s="10">
        <f>VLOOKUP($A89,'02.07'!$A$9:$W$200,23,0)</f>
        <v>0</v>
      </c>
      <c r="E89" s="15">
        <v>1</v>
      </c>
      <c r="F89" s="15"/>
      <c r="G89" s="15"/>
      <c r="H89" s="9">
        <f>SUM(E89:G89)</f>
        <v>1</v>
      </c>
      <c r="I89" s="15"/>
      <c r="J89" s="15"/>
      <c r="K89" s="15"/>
      <c r="L89" s="9">
        <f t="shared" si="16"/>
        <v>0</v>
      </c>
      <c r="M89" s="15"/>
      <c r="N89" s="15"/>
      <c r="O89" s="15"/>
      <c r="P89" s="15"/>
      <c r="Q89" s="15"/>
      <c r="R89" s="11">
        <f>SUM(M89:Q89)</f>
        <v>0</v>
      </c>
      <c r="S89" s="15"/>
      <c r="T89" s="15"/>
      <c r="U89" s="9">
        <f>S89+T89</f>
        <v>0</v>
      </c>
      <c r="V89" s="9">
        <f t="shared" ref="V89:V106" si="21">D89+H89-L89-R89-U89</f>
        <v>1</v>
      </c>
      <c r="W89" s="15">
        <v>1</v>
      </c>
      <c r="X89" s="16">
        <f>W89-V89</f>
        <v>0</v>
      </c>
      <c r="Y89" s="18"/>
      <c r="Z89" s="17"/>
    </row>
    <row r="90" spans="1:26" ht="18" customHeight="1" x14ac:dyDescent="0.2">
      <c r="A90" s="13">
        <v>3500004</v>
      </c>
      <c r="B90" s="14" t="s">
        <v>115</v>
      </c>
      <c r="C90" s="15">
        <v>300000</v>
      </c>
      <c r="D90" s="10">
        <f>VLOOKUP($A90,'02.07'!$A$9:$W$200,23,0)</f>
        <v>0</v>
      </c>
      <c r="E90" s="15"/>
      <c r="F90" s="15"/>
      <c r="G90" s="15"/>
      <c r="H90" s="9">
        <f>SUM(E90:G90)</f>
        <v>0</v>
      </c>
      <c r="I90" s="15"/>
      <c r="J90" s="15"/>
      <c r="K90" s="15"/>
      <c r="L90" s="9">
        <f t="shared" si="16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si="21"/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3500001</v>
      </c>
      <c r="B91" s="14" t="s">
        <v>116</v>
      </c>
      <c r="C91" s="15">
        <v>300000</v>
      </c>
      <c r="D91" s="10">
        <f>VLOOKUP($A91,'02.07'!$A$9:$W$200,23,0)</f>
        <v>0</v>
      </c>
      <c r="E91" s="15"/>
      <c r="F91" s="15"/>
      <c r="G91" s="15"/>
      <c r="H91" s="9">
        <f t="shared" si="12"/>
        <v>0</v>
      </c>
      <c r="I91" s="15"/>
      <c r="J91" s="15"/>
      <c r="K91" s="15"/>
      <c r="L91" s="9">
        <f t="shared" si="16"/>
        <v>0</v>
      </c>
      <c r="M91" s="15"/>
      <c r="N91" s="15"/>
      <c r="O91" s="15"/>
      <c r="P91" s="15"/>
      <c r="Q91" s="15"/>
      <c r="R91" s="11">
        <f t="shared" si="20"/>
        <v>0</v>
      </c>
      <c r="S91" s="15"/>
      <c r="T91" s="15"/>
      <c r="U91" s="9">
        <f t="shared" ref="U91:U106" si="22">S91+T91</f>
        <v>0</v>
      </c>
      <c r="V91" s="9">
        <f t="shared" si="21"/>
        <v>0</v>
      </c>
      <c r="W91" s="15"/>
      <c r="X91" s="16">
        <f t="shared" ref="X91:X106" si="23">W91-V91</f>
        <v>0</v>
      </c>
      <c r="Y91" s="18"/>
      <c r="Z91" s="17"/>
    </row>
    <row r="92" spans="1:26" ht="18" customHeight="1" x14ac:dyDescent="0.2">
      <c r="A92" s="13">
        <v>3500009</v>
      </c>
      <c r="B92" s="14" t="s">
        <v>117</v>
      </c>
      <c r="C92" s="15">
        <v>390000</v>
      </c>
      <c r="D92" s="10">
        <f>VLOOKUP($A92,'02.07'!$A$9:$W$200,23,0)</f>
        <v>0</v>
      </c>
      <c r="E92" s="15">
        <v>1</v>
      </c>
      <c r="F92" s="15"/>
      <c r="G92" s="15"/>
      <c r="H92" s="9">
        <f t="shared" si="12"/>
        <v>1</v>
      </c>
      <c r="I92" s="15">
        <v>1</v>
      </c>
      <c r="J92" s="15"/>
      <c r="K92" s="15"/>
      <c r="L92" s="9">
        <f t="shared" si="16"/>
        <v>1</v>
      </c>
      <c r="M92" s="15"/>
      <c r="N92" s="15"/>
      <c r="O92" s="15"/>
      <c r="P92" s="15"/>
      <c r="Q92" s="15"/>
      <c r="R92" s="11">
        <f t="shared" si="20"/>
        <v>0</v>
      </c>
      <c r="S92" s="15"/>
      <c r="T92" s="15"/>
      <c r="U92" s="9">
        <f t="shared" si="22"/>
        <v>0</v>
      </c>
      <c r="V92" s="9">
        <f t="shared" si="21"/>
        <v>0</v>
      </c>
      <c r="W92" s="15"/>
      <c r="X92" s="16">
        <f t="shared" si="23"/>
        <v>0</v>
      </c>
      <c r="Y92" s="18"/>
      <c r="Z92" s="17"/>
    </row>
    <row r="93" spans="1:26" ht="18" customHeight="1" x14ac:dyDescent="0.2">
      <c r="A93" s="13">
        <v>3500021</v>
      </c>
      <c r="B93" s="14" t="s">
        <v>118</v>
      </c>
      <c r="C93" s="15">
        <v>390000</v>
      </c>
      <c r="D93" s="10">
        <f>VLOOKUP($A93,'02.07'!$A$9:$W$200,23,0)</f>
        <v>1</v>
      </c>
      <c r="E93" s="15"/>
      <c r="F93" s="15"/>
      <c r="G93" s="15"/>
      <c r="H93" s="9">
        <f t="shared" si="12"/>
        <v>0</v>
      </c>
      <c r="I93" s="15">
        <v>1</v>
      </c>
      <c r="J93" s="15"/>
      <c r="K93" s="15"/>
      <c r="L93" s="9">
        <f t="shared" si="16"/>
        <v>1</v>
      </c>
      <c r="M93" s="15"/>
      <c r="N93" s="15"/>
      <c r="O93" s="15"/>
      <c r="P93" s="15"/>
      <c r="Q93" s="15"/>
      <c r="R93" s="11">
        <f t="shared" si="20"/>
        <v>0</v>
      </c>
      <c r="S93" s="15"/>
      <c r="T93" s="15"/>
      <c r="U93" s="9">
        <f t="shared" si="22"/>
        <v>0</v>
      </c>
      <c r="V93" s="9">
        <f t="shared" si="21"/>
        <v>0</v>
      </c>
      <c r="W93" s="15"/>
      <c r="X93" s="16">
        <f t="shared" si="23"/>
        <v>0</v>
      </c>
      <c r="Y93" s="18"/>
      <c r="Z93" s="17"/>
    </row>
    <row r="94" spans="1:26" ht="18" customHeight="1" x14ac:dyDescent="0.2">
      <c r="A94" s="13">
        <v>3500022</v>
      </c>
      <c r="B94" s="14" t="s">
        <v>119</v>
      </c>
      <c r="C94" s="15">
        <v>300000</v>
      </c>
      <c r="D94" s="10">
        <f>VLOOKUP($A94,'02.07'!$A$9:$W$200,23,0)</f>
        <v>0</v>
      </c>
      <c r="E94" s="15"/>
      <c r="F94" s="15"/>
      <c r="G94" s="15"/>
      <c r="H94" s="9">
        <f>SUM(E94:G94)</f>
        <v>0</v>
      </c>
      <c r="I94" s="15"/>
      <c r="J94" s="15"/>
      <c r="K94" s="15"/>
      <c r="L94" s="9">
        <f t="shared" si="16"/>
        <v>0</v>
      </c>
      <c r="M94" s="15"/>
      <c r="N94" s="15"/>
      <c r="O94" s="15"/>
      <c r="P94" s="15"/>
      <c r="Q94" s="15"/>
      <c r="R94" s="11">
        <f>SUM(M94:Q94)</f>
        <v>0</v>
      </c>
      <c r="S94" s="15"/>
      <c r="T94" s="15"/>
      <c r="U94" s="9">
        <f>S94+T94</f>
        <v>0</v>
      </c>
      <c r="V94" s="9">
        <f t="shared" si="21"/>
        <v>0</v>
      </c>
      <c r="W94" s="15"/>
      <c r="X94" s="16">
        <f>W94-V94</f>
        <v>0</v>
      </c>
      <c r="Y94" s="18"/>
      <c r="Z94" s="17"/>
    </row>
    <row r="95" spans="1:26" ht="18" customHeight="1" x14ac:dyDescent="0.2">
      <c r="A95" s="13">
        <v>3500029</v>
      </c>
      <c r="B95" s="14" t="s">
        <v>120</v>
      </c>
      <c r="C95" s="15">
        <v>390000</v>
      </c>
      <c r="D95" s="10">
        <f>VLOOKUP($A95,'02.07'!$A$9:$W$200,23,0)</f>
        <v>0</v>
      </c>
      <c r="E95" s="15">
        <v>1</v>
      </c>
      <c r="F95" s="15"/>
      <c r="G95" s="15"/>
      <c r="H95" s="9">
        <f t="shared" si="12"/>
        <v>1</v>
      </c>
      <c r="I95" s="15"/>
      <c r="J95" s="15"/>
      <c r="K95" s="15"/>
      <c r="L95" s="9">
        <f t="shared" si="16"/>
        <v>0</v>
      </c>
      <c r="M95" s="15"/>
      <c r="N95" s="15"/>
      <c r="O95" s="15"/>
      <c r="P95" s="15"/>
      <c r="Q95" s="15"/>
      <c r="R95" s="11">
        <f t="shared" si="20"/>
        <v>0</v>
      </c>
      <c r="S95" s="15"/>
      <c r="T95" s="15"/>
      <c r="U95" s="9">
        <f t="shared" si="22"/>
        <v>0</v>
      </c>
      <c r="V95" s="9">
        <f t="shared" si="21"/>
        <v>1</v>
      </c>
      <c r="W95" s="15">
        <v>1</v>
      </c>
      <c r="X95" s="16">
        <f t="shared" si="23"/>
        <v>0</v>
      </c>
      <c r="Y95" s="18"/>
      <c r="Z95" s="17"/>
    </row>
    <row r="96" spans="1:26" ht="18" customHeight="1" x14ac:dyDescent="0.2">
      <c r="A96" s="13">
        <v>3500030</v>
      </c>
      <c r="B96" s="14" t="s">
        <v>121</v>
      </c>
      <c r="C96" s="15">
        <v>300000</v>
      </c>
      <c r="D96" s="10">
        <f>VLOOKUP($A96,'02.07'!$A$9:$W$200,23,0)</f>
        <v>0</v>
      </c>
      <c r="E96" s="15"/>
      <c r="F96" s="15"/>
      <c r="G96" s="15"/>
      <c r="H96" s="9">
        <f>SUM(E96:G96)</f>
        <v>0</v>
      </c>
      <c r="I96" s="15"/>
      <c r="J96" s="15"/>
      <c r="K96" s="15"/>
      <c r="L96" s="9">
        <f t="shared" si="16"/>
        <v>0</v>
      </c>
      <c r="M96" s="15"/>
      <c r="N96" s="15"/>
      <c r="O96" s="15"/>
      <c r="P96" s="15"/>
      <c r="Q96" s="15"/>
      <c r="R96" s="11">
        <f>SUM(M96:Q96)</f>
        <v>0</v>
      </c>
      <c r="S96" s="15"/>
      <c r="T96" s="15"/>
      <c r="U96" s="9">
        <f>S96+T96</f>
        <v>0</v>
      </c>
      <c r="V96" s="9">
        <f t="shared" si="21"/>
        <v>0</v>
      </c>
      <c r="W96" s="15"/>
      <c r="X96" s="16">
        <f>W96-V96</f>
        <v>0</v>
      </c>
      <c r="Y96" s="18"/>
      <c r="Z96" s="17"/>
    </row>
    <row r="97" spans="1:26" ht="18" customHeight="1" x14ac:dyDescent="0.2">
      <c r="A97" s="13">
        <v>3500049</v>
      </c>
      <c r="B97" s="14" t="s">
        <v>122</v>
      </c>
      <c r="C97" s="15">
        <v>390000</v>
      </c>
      <c r="D97" s="10">
        <f>VLOOKUP($A97,'02.07'!$A$9:$W$200,23,0)</f>
        <v>0</v>
      </c>
      <c r="E97" s="15"/>
      <c r="F97" s="15"/>
      <c r="G97" s="15"/>
      <c r="H97" s="9">
        <f>SUM(E97:G97)</f>
        <v>0</v>
      </c>
      <c r="I97" s="15"/>
      <c r="J97" s="15"/>
      <c r="K97" s="15"/>
      <c r="L97" s="9">
        <f t="shared" si="16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21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3500139</v>
      </c>
      <c r="B98" s="14" t="s">
        <v>123</v>
      </c>
      <c r="C98" s="15">
        <v>390000</v>
      </c>
      <c r="D98" s="10">
        <f>VLOOKUP($A98,'02.07'!$A$9:$W$200,23,0)</f>
        <v>0</v>
      </c>
      <c r="E98" s="15"/>
      <c r="F98" s="15"/>
      <c r="G98" s="15"/>
      <c r="H98" s="9">
        <f>SUM(E98:G98)</f>
        <v>0</v>
      </c>
      <c r="I98" s="15"/>
      <c r="J98" s="15"/>
      <c r="K98" s="15"/>
      <c r="L98" s="9">
        <f t="shared" si="16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21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3500140</v>
      </c>
      <c r="B99" s="14" t="s">
        <v>124</v>
      </c>
      <c r="C99" s="15">
        <v>300000</v>
      </c>
      <c r="D99" s="10">
        <f>VLOOKUP($A99,'02.07'!$A$9:$W$200,23,0)</f>
        <v>0</v>
      </c>
      <c r="E99" s="15"/>
      <c r="F99" s="15"/>
      <c r="G99" s="15"/>
      <c r="H99" s="9">
        <f>SUM(E99:G99)</f>
        <v>0</v>
      </c>
      <c r="I99" s="15"/>
      <c r="J99" s="15"/>
      <c r="K99" s="15"/>
      <c r="L99" s="9">
        <f t="shared" si="16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21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3500155</v>
      </c>
      <c r="B100" s="14" t="s">
        <v>125</v>
      </c>
      <c r="C100" s="15">
        <v>300000</v>
      </c>
      <c r="D100" s="10">
        <f>VLOOKUP($A100,'02.07'!$A$9:$W$200,23,0)</f>
        <v>0</v>
      </c>
      <c r="E100" s="15"/>
      <c r="F100" s="15"/>
      <c r="G100" s="15"/>
      <c r="H100" s="9">
        <f t="shared" si="12"/>
        <v>0</v>
      </c>
      <c r="I100" s="15"/>
      <c r="J100" s="15"/>
      <c r="K100" s="15"/>
      <c r="L100" s="9">
        <f t="shared" si="16"/>
        <v>0</v>
      </c>
      <c r="M100" s="15"/>
      <c r="N100" s="15"/>
      <c r="O100" s="15"/>
      <c r="P100" s="15"/>
      <c r="Q100" s="15"/>
      <c r="R100" s="11">
        <f t="shared" si="20"/>
        <v>0</v>
      </c>
      <c r="S100" s="15"/>
      <c r="T100" s="15"/>
      <c r="U100" s="9">
        <f t="shared" si="22"/>
        <v>0</v>
      </c>
      <c r="V100" s="9">
        <f t="shared" si="21"/>
        <v>0</v>
      </c>
      <c r="W100" s="15"/>
      <c r="X100" s="16">
        <f t="shared" si="23"/>
        <v>0</v>
      </c>
      <c r="Y100" s="18"/>
      <c r="Z100" s="17"/>
    </row>
    <row r="101" spans="1:26" ht="18" customHeight="1" x14ac:dyDescent="0.2">
      <c r="A101" s="13">
        <v>3500156</v>
      </c>
      <c r="B101" s="14" t="s">
        <v>126</v>
      </c>
      <c r="C101" s="15">
        <v>390000</v>
      </c>
      <c r="D101" s="10">
        <f>VLOOKUP($A101,'02.07'!$A$9:$W$200,23,0)</f>
        <v>0</v>
      </c>
      <c r="E101" s="15"/>
      <c r="F101" s="15"/>
      <c r="G101" s="15"/>
      <c r="H101" s="9">
        <f t="shared" si="12"/>
        <v>0</v>
      </c>
      <c r="I101" s="15"/>
      <c r="J101" s="15"/>
      <c r="K101" s="15"/>
      <c r="L101" s="9">
        <f t="shared" si="16"/>
        <v>0</v>
      </c>
      <c r="M101" s="15"/>
      <c r="N101" s="15"/>
      <c r="O101" s="15"/>
      <c r="P101" s="15"/>
      <c r="Q101" s="15"/>
      <c r="R101" s="11">
        <f t="shared" si="20"/>
        <v>0</v>
      </c>
      <c r="S101" s="15"/>
      <c r="T101" s="15"/>
      <c r="U101" s="9">
        <f t="shared" si="22"/>
        <v>0</v>
      </c>
      <c r="V101" s="9">
        <f t="shared" si="21"/>
        <v>0</v>
      </c>
      <c r="W101" s="15"/>
      <c r="X101" s="16">
        <f t="shared" si="23"/>
        <v>0</v>
      </c>
      <c r="Y101" s="18"/>
      <c r="Z101" s="17"/>
    </row>
    <row r="102" spans="1:26" ht="18" customHeight="1" x14ac:dyDescent="0.2">
      <c r="A102" s="13">
        <v>3500141</v>
      </c>
      <c r="B102" s="14" t="s">
        <v>127</v>
      </c>
      <c r="C102" s="15">
        <v>300000</v>
      </c>
      <c r="D102" s="10">
        <f>VLOOKUP($A102,'02.07'!$A$9:$W$200,23,0)</f>
        <v>0</v>
      </c>
      <c r="E102" s="15"/>
      <c r="F102" s="15"/>
      <c r="G102" s="15"/>
      <c r="H102" s="9">
        <f t="shared" si="12"/>
        <v>0</v>
      </c>
      <c r="I102" s="15"/>
      <c r="J102" s="15"/>
      <c r="K102" s="15"/>
      <c r="L102" s="9">
        <f t="shared" si="16"/>
        <v>0</v>
      </c>
      <c r="M102" s="15"/>
      <c r="N102" s="15"/>
      <c r="O102" s="15"/>
      <c r="P102" s="15"/>
      <c r="Q102" s="15"/>
      <c r="R102" s="11">
        <f t="shared" si="20"/>
        <v>0</v>
      </c>
      <c r="S102" s="15"/>
      <c r="T102" s="15"/>
      <c r="U102" s="9">
        <f t="shared" si="22"/>
        <v>0</v>
      </c>
      <c r="V102" s="9">
        <f t="shared" si="21"/>
        <v>0</v>
      </c>
      <c r="W102" s="15"/>
      <c r="X102" s="16">
        <f t="shared" si="23"/>
        <v>0</v>
      </c>
      <c r="Y102" s="18"/>
      <c r="Z102" s="17"/>
    </row>
    <row r="103" spans="1:26" ht="18" customHeight="1" x14ac:dyDescent="0.2">
      <c r="A103" s="13">
        <v>3500142</v>
      </c>
      <c r="B103" s="14" t="s">
        <v>128</v>
      </c>
      <c r="C103" s="15">
        <v>390000</v>
      </c>
      <c r="D103" s="10">
        <f>VLOOKUP($A103,'02.07'!$A$9:$W$200,23,0)</f>
        <v>0</v>
      </c>
      <c r="E103" s="15">
        <v>1</v>
      </c>
      <c r="F103" s="15"/>
      <c r="G103" s="15"/>
      <c r="H103" s="9">
        <f t="shared" si="12"/>
        <v>1</v>
      </c>
      <c r="I103" s="15"/>
      <c r="J103" s="15"/>
      <c r="K103" s="15"/>
      <c r="L103" s="9">
        <f t="shared" si="16"/>
        <v>0</v>
      </c>
      <c r="M103" s="15"/>
      <c r="N103" s="15"/>
      <c r="O103" s="15"/>
      <c r="P103" s="15"/>
      <c r="Q103" s="15"/>
      <c r="R103" s="11">
        <f t="shared" si="20"/>
        <v>0</v>
      </c>
      <c r="S103" s="15"/>
      <c r="T103" s="15"/>
      <c r="U103" s="9">
        <f t="shared" si="22"/>
        <v>0</v>
      </c>
      <c r="V103" s="9">
        <f t="shared" si="21"/>
        <v>1</v>
      </c>
      <c r="W103" s="15">
        <v>1</v>
      </c>
      <c r="X103" s="16">
        <f t="shared" si="23"/>
        <v>0</v>
      </c>
      <c r="Y103" s="18"/>
      <c r="Z103" s="17"/>
    </row>
    <row r="104" spans="1:26" ht="18" customHeight="1" x14ac:dyDescent="0.2">
      <c r="A104" s="13">
        <v>3500143</v>
      </c>
      <c r="B104" s="14" t="s">
        <v>129</v>
      </c>
      <c r="C104" s="15">
        <v>220000</v>
      </c>
      <c r="D104" s="10">
        <f>VLOOKUP($A104,'02.07'!$A$9:$W$200,23,0)</f>
        <v>1</v>
      </c>
      <c r="E104" s="15">
        <v>2</v>
      </c>
      <c r="F104" s="15"/>
      <c r="G104" s="15"/>
      <c r="H104" s="9">
        <f t="shared" si="12"/>
        <v>2</v>
      </c>
      <c r="I104" s="15">
        <v>1</v>
      </c>
      <c r="J104" s="15"/>
      <c r="K104" s="15"/>
      <c r="L104" s="9">
        <f t="shared" si="16"/>
        <v>1</v>
      </c>
      <c r="M104" s="15"/>
      <c r="N104" s="15"/>
      <c r="O104" s="15"/>
      <c r="P104" s="15"/>
      <c r="Q104" s="15"/>
      <c r="R104" s="11">
        <f t="shared" si="20"/>
        <v>0</v>
      </c>
      <c r="S104" s="15">
        <v>1</v>
      </c>
      <c r="T104" s="15"/>
      <c r="U104" s="9">
        <f t="shared" si="22"/>
        <v>1</v>
      </c>
      <c r="V104" s="9">
        <f t="shared" si="21"/>
        <v>1</v>
      </c>
      <c r="W104" s="15">
        <v>1</v>
      </c>
      <c r="X104" s="16">
        <f t="shared" si="23"/>
        <v>0</v>
      </c>
      <c r="Y104" s="18"/>
      <c r="Z104" s="17"/>
    </row>
    <row r="105" spans="1:26" ht="18" customHeight="1" x14ac:dyDescent="0.2">
      <c r="A105" s="13">
        <v>3500144</v>
      </c>
      <c r="B105" s="14" t="s">
        <v>130</v>
      </c>
      <c r="C105" s="15">
        <v>260000</v>
      </c>
      <c r="D105" s="10">
        <f>VLOOKUP($A105,'02.07'!$A$9:$W$200,23,0)</f>
        <v>2</v>
      </c>
      <c r="E105" s="15">
        <v>1</v>
      </c>
      <c r="F105" s="15"/>
      <c r="G105" s="15"/>
      <c r="H105" s="9">
        <f t="shared" si="12"/>
        <v>1</v>
      </c>
      <c r="I105" s="15">
        <v>1</v>
      </c>
      <c r="J105" s="15"/>
      <c r="K105" s="15"/>
      <c r="L105" s="9">
        <f t="shared" si="16"/>
        <v>1</v>
      </c>
      <c r="M105" s="15"/>
      <c r="N105" s="15"/>
      <c r="O105" s="15"/>
      <c r="P105" s="15"/>
      <c r="Q105" s="15"/>
      <c r="R105" s="11">
        <f t="shared" si="20"/>
        <v>0</v>
      </c>
      <c r="S105" s="15"/>
      <c r="T105" s="15"/>
      <c r="U105" s="9">
        <f t="shared" si="22"/>
        <v>0</v>
      </c>
      <c r="V105" s="9">
        <f t="shared" si="21"/>
        <v>2</v>
      </c>
      <c r="W105" s="15">
        <v>2</v>
      </c>
      <c r="X105" s="16">
        <f t="shared" si="23"/>
        <v>0</v>
      </c>
      <c r="Y105" s="18"/>
      <c r="Z105" s="17"/>
    </row>
    <row r="106" spans="1:26" ht="18" customHeight="1" x14ac:dyDescent="0.2">
      <c r="A106" s="13">
        <v>3500145</v>
      </c>
      <c r="B106" s="14" t="s">
        <v>131</v>
      </c>
      <c r="C106" s="15">
        <v>350000</v>
      </c>
      <c r="D106" s="10">
        <f>VLOOKUP($A106,'02.07'!$A$9:$W$200,23,0)</f>
        <v>0</v>
      </c>
      <c r="E106" s="15"/>
      <c r="F106" s="15"/>
      <c r="G106" s="15"/>
      <c r="H106" s="9">
        <f t="shared" si="12"/>
        <v>0</v>
      </c>
      <c r="I106" s="15"/>
      <c r="J106" s="15"/>
      <c r="K106" s="15"/>
      <c r="L106" s="9">
        <f t="shared" si="16"/>
        <v>0</v>
      </c>
      <c r="M106" s="15"/>
      <c r="N106" s="15"/>
      <c r="O106" s="15"/>
      <c r="P106" s="15"/>
      <c r="Q106" s="15"/>
      <c r="R106" s="11">
        <f t="shared" si="20"/>
        <v>0</v>
      </c>
      <c r="S106" s="15"/>
      <c r="T106" s="15"/>
      <c r="U106" s="9">
        <f t="shared" si="22"/>
        <v>0</v>
      </c>
      <c r="V106" s="9">
        <f t="shared" si="21"/>
        <v>0</v>
      </c>
      <c r="W106" s="15"/>
      <c r="X106" s="16">
        <f t="shared" si="23"/>
        <v>0</v>
      </c>
      <c r="Y106" s="18"/>
      <c r="Z106" s="17"/>
    </row>
    <row r="107" spans="1:26" ht="18" customHeight="1" x14ac:dyDescent="0.2">
      <c r="A107" s="7">
        <v>3510000</v>
      </c>
      <c r="B107" s="8" t="s">
        <v>132</v>
      </c>
      <c r="C107" s="9"/>
      <c r="D107" s="10">
        <f>VLOOKUP($A107,'02.07'!$A$9:$W$200,23,0)</f>
        <v>0</v>
      </c>
      <c r="E107" s="10"/>
      <c r="F107" s="10"/>
      <c r="G107" s="10"/>
      <c r="H107" s="9"/>
      <c r="I107" s="10"/>
      <c r="J107" s="10"/>
      <c r="K107" s="10"/>
      <c r="L107" s="9">
        <f t="shared" si="16"/>
        <v>0</v>
      </c>
      <c r="M107" s="10"/>
      <c r="N107" s="10"/>
      <c r="O107" s="10"/>
      <c r="P107" s="10"/>
      <c r="Q107" s="10"/>
      <c r="R107" s="11">
        <f t="shared" si="20"/>
        <v>0</v>
      </c>
      <c r="S107" s="10"/>
      <c r="T107" s="10"/>
      <c r="U107" s="9"/>
      <c r="V107" s="9"/>
      <c r="W107" s="10"/>
      <c r="X107" s="9"/>
      <c r="Y107" s="18"/>
      <c r="Z107" s="17"/>
    </row>
    <row r="108" spans="1:26" ht="18" customHeight="1" x14ac:dyDescent="0.2">
      <c r="A108" s="13">
        <v>3510004</v>
      </c>
      <c r="B108" s="14" t="s">
        <v>133</v>
      </c>
      <c r="C108" s="15">
        <v>43000</v>
      </c>
      <c r="D108" s="10">
        <f>VLOOKUP($A108,'02.07'!$A$9:$W$200,23,0)</f>
        <v>0</v>
      </c>
      <c r="E108" s="15"/>
      <c r="F108" s="15"/>
      <c r="G108" s="15"/>
      <c r="H108" s="9">
        <f>SUM(E108:G108)</f>
        <v>0</v>
      </c>
      <c r="I108" s="15"/>
      <c r="J108" s="15"/>
      <c r="K108" s="15"/>
      <c r="L108" s="9">
        <f t="shared" si="16"/>
        <v>0</v>
      </c>
      <c r="M108" s="15"/>
      <c r="N108" s="15"/>
      <c r="O108" s="15"/>
      <c r="P108" s="15"/>
      <c r="Q108" s="15"/>
      <c r="R108" s="11">
        <f>SUM(M108:Q108)</f>
        <v>0</v>
      </c>
      <c r="S108" s="15"/>
      <c r="T108" s="15"/>
      <c r="U108" s="9">
        <f>S108+T108</f>
        <v>0</v>
      </c>
      <c r="V108" s="9">
        <f t="shared" ref="V108:V117" si="24">D108+H108-L108-R108-U108</f>
        <v>0</v>
      </c>
      <c r="W108" s="15"/>
      <c r="X108" s="16">
        <f>W108-V108</f>
        <v>0</v>
      </c>
      <c r="Y108" s="18"/>
      <c r="Z108" s="17"/>
    </row>
    <row r="109" spans="1:26" ht="18" customHeight="1" x14ac:dyDescent="0.2">
      <c r="A109" s="13">
        <v>3510011</v>
      </c>
      <c r="B109" s="14" t="s">
        <v>134</v>
      </c>
      <c r="C109" s="15">
        <v>42000</v>
      </c>
      <c r="D109" s="10">
        <f>VLOOKUP($A109,'02.07'!$A$9:$W$200,23,0)</f>
        <v>1</v>
      </c>
      <c r="E109" s="15"/>
      <c r="F109" s="15"/>
      <c r="G109" s="15"/>
      <c r="H109" s="9">
        <f t="shared" si="12"/>
        <v>0</v>
      </c>
      <c r="I109" s="15">
        <v>1</v>
      </c>
      <c r="J109" s="15"/>
      <c r="K109" s="15"/>
      <c r="L109" s="9">
        <f t="shared" si="16"/>
        <v>1</v>
      </c>
      <c r="M109" s="15"/>
      <c r="N109" s="15"/>
      <c r="O109" s="15"/>
      <c r="P109" s="15"/>
      <c r="Q109" s="15"/>
      <c r="R109" s="11">
        <f t="shared" si="20"/>
        <v>0</v>
      </c>
      <c r="S109" s="15"/>
      <c r="T109" s="15"/>
      <c r="U109" s="9">
        <f t="shared" ref="U109:U117" si="25">S109+T109</f>
        <v>0</v>
      </c>
      <c r="V109" s="9">
        <f t="shared" si="24"/>
        <v>0</v>
      </c>
      <c r="W109" s="15"/>
      <c r="X109" s="16">
        <f t="shared" ref="X109:X117" si="26">W109-V109</f>
        <v>0</v>
      </c>
      <c r="Y109" s="18"/>
      <c r="Z109" s="17"/>
    </row>
    <row r="110" spans="1:26" ht="18" customHeight="1" x14ac:dyDescent="0.2">
      <c r="A110" s="13">
        <v>3510012</v>
      </c>
      <c r="B110" s="14" t="s">
        <v>135</v>
      </c>
      <c r="C110" s="15">
        <v>43000</v>
      </c>
      <c r="D110" s="10">
        <f>VLOOKUP($A110,'02.07'!$A$9:$W$200,23,0)</f>
        <v>1</v>
      </c>
      <c r="E110" s="15"/>
      <c r="F110" s="15"/>
      <c r="G110" s="15"/>
      <c r="H110" s="9">
        <f>SUM(E110:G110)</f>
        <v>0</v>
      </c>
      <c r="I110" s="15">
        <v>1</v>
      </c>
      <c r="J110" s="15"/>
      <c r="K110" s="15"/>
      <c r="L110" s="9">
        <f t="shared" si="16"/>
        <v>1</v>
      </c>
      <c r="M110" s="15"/>
      <c r="N110" s="15"/>
      <c r="O110" s="15"/>
      <c r="P110" s="15"/>
      <c r="Q110" s="15"/>
      <c r="R110" s="11">
        <f>SUM(M110:Q110)</f>
        <v>0</v>
      </c>
      <c r="S110" s="15"/>
      <c r="T110" s="15"/>
      <c r="U110" s="9">
        <f>S110+T110</f>
        <v>0</v>
      </c>
      <c r="V110" s="9">
        <f t="shared" si="24"/>
        <v>0</v>
      </c>
      <c r="W110" s="15"/>
      <c r="X110" s="16">
        <f>W110-V110</f>
        <v>0</v>
      </c>
      <c r="Y110" s="18"/>
      <c r="Z110" s="17"/>
    </row>
    <row r="111" spans="1:26" ht="18" customHeight="1" x14ac:dyDescent="0.2">
      <c r="A111" s="13">
        <v>3510018</v>
      </c>
      <c r="B111" s="14" t="s">
        <v>136</v>
      </c>
      <c r="C111" s="15">
        <v>65000</v>
      </c>
      <c r="D111" s="10">
        <f>VLOOKUP($A111,'02.07'!$A$9:$W$200,23,0)</f>
        <v>0</v>
      </c>
      <c r="E111" s="15">
        <v>9</v>
      </c>
      <c r="F111" s="15"/>
      <c r="G111" s="15"/>
      <c r="H111" s="9">
        <f t="shared" si="12"/>
        <v>9</v>
      </c>
      <c r="I111" s="15">
        <v>9</v>
      </c>
      <c r="J111" s="15"/>
      <c r="K111" s="15"/>
      <c r="L111" s="9">
        <f t="shared" si="16"/>
        <v>9</v>
      </c>
      <c r="M111" s="15"/>
      <c r="N111" s="15"/>
      <c r="O111" s="15"/>
      <c r="P111" s="15"/>
      <c r="Q111" s="15"/>
      <c r="R111" s="11">
        <f t="shared" si="20"/>
        <v>0</v>
      </c>
      <c r="S111" s="15"/>
      <c r="T111" s="15"/>
      <c r="U111" s="9">
        <f t="shared" si="25"/>
        <v>0</v>
      </c>
      <c r="V111" s="9">
        <f t="shared" si="24"/>
        <v>0</v>
      </c>
      <c r="W111" s="15"/>
      <c r="X111" s="16">
        <f t="shared" si="26"/>
        <v>0</v>
      </c>
      <c r="Y111" s="18"/>
      <c r="Z111" s="17"/>
    </row>
    <row r="112" spans="1:26" ht="18" customHeight="1" x14ac:dyDescent="0.2">
      <c r="A112" s="13">
        <v>3510066</v>
      </c>
      <c r="B112" s="14" t="s">
        <v>137</v>
      </c>
      <c r="C112" s="15">
        <v>42000</v>
      </c>
      <c r="D112" s="10">
        <f>VLOOKUP($A112,'02.07'!$A$9:$W$200,23,0)</f>
        <v>0</v>
      </c>
      <c r="E112" s="15"/>
      <c r="F112" s="15"/>
      <c r="G112" s="15"/>
      <c r="H112" s="9">
        <f t="shared" si="12"/>
        <v>0</v>
      </c>
      <c r="I112" s="15"/>
      <c r="J112" s="15"/>
      <c r="K112" s="15"/>
      <c r="L112" s="9">
        <f t="shared" si="16"/>
        <v>0</v>
      </c>
      <c r="M112" s="15"/>
      <c r="N112" s="15"/>
      <c r="O112" s="15"/>
      <c r="P112" s="15"/>
      <c r="Q112" s="15"/>
      <c r="R112" s="11">
        <f t="shared" si="20"/>
        <v>0</v>
      </c>
      <c r="S112" s="15"/>
      <c r="T112" s="15"/>
      <c r="U112" s="9">
        <f t="shared" si="25"/>
        <v>0</v>
      </c>
      <c r="V112" s="9">
        <f t="shared" si="24"/>
        <v>0</v>
      </c>
      <c r="W112" s="15"/>
      <c r="X112" s="16">
        <f t="shared" si="26"/>
        <v>0</v>
      </c>
      <c r="Y112" s="18"/>
      <c r="Z112" s="17"/>
    </row>
    <row r="113" spans="1:26" ht="18" customHeight="1" x14ac:dyDescent="0.2">
      <c r="A113" s="13">
        <v>3510067</v>
      </c>
      <c r="B113" s="14" t="s">
        <v>138</v>
      </c>
      <c r="C113" s="15">
        <v>43000</v>
      </c>
      <c r="D113" s="10">
        <f>VLOOKUP($A113,'02.07'!$A$9:$W$200,23,0)</f>
        <v>0</v>
      </c>
      <c r="E113" s="15">
        <v>8</v>
      </c>
      <c r="F113" s="15"/>
      <c r="G113" s="15"/>
      <c r="H113" s="9">
        <f t="shared" si="12"/>
        <v>8</v>
      </c>
      <c r="I113" s="15">
        <v>8</v>
      </c>
      <c r="J113" s="15"/>
      <c r="K113" s="15"/>
      <c r="L113" s="9">
        <f t="shared" si="16"/>
        <v>8</v>
      </c>
      <c r="M113" s="15"/>
      <c r="N113" s="15"/>
      <c r="O113" s="15"/>
      <c r="P113" s="15"/>
      <c r="Q113" s="15"/>
      <c r="R113" s="11">
        <f t="shared" si="20"/>
        <v>0</v>
      </c>
      <c r="S113" s="15"/>
      <c r="T113" s="15"/>
      <c r="U113" s="9">
        <f t="shared" si="25"/>
        <v>0</v>
      </c>
      <c r="V113" s="9">
        <f t="shared" si="24"/>
        <v>0</v>
      </c>
      <c r="W113" s="15"/>
      <c r="X113" s="16">
        <f t="shared" si="26"/>
        <v>0</v>
      </c>
      <c r="Y113" s="18"/>
      <c r="Z113" s="17"/>
    </row>
    <row r="114" spans="1:26" ht="18" customHeight="1" x14ac:dyDescent="0.2">
      <c r="A114" s="13">
        <v>3510068</v>
      </c>
      <c r="B114" s="14" t="s">
        <v>139</v>
      </c>
      <c r="C114" s="15">
        <v>12000</v>
      </c>
      <c r="D114" s="10">
        <f>VLOOKUP($A114,'02.07'!$A$9:$W$200,23,0)</f>
        <v>0</v>
      </c>
      <c r="E114" s="15"/>
      <c r="F114" s="15"/>
      <c r="G114" s="15"/>
      <c r="H114" s="9">
        <f>SUM(E114:G114)</f>
        <v>0</v>
      </c>
      <c r="I114" s="15"/>
      <c r="J114" s="15"/>
      <c r="K114" s="15"/>
      <c r="L114" s="9">
        <f t="shared" si="16"/>
        <v>0</v>
      </c>
      <c r="M114" s="15"/>
      <c r="N114" s="15"/>
      <c r="O114" s="15"/>
      <c r="P114" s="15"/>
      <c r="Q114" s="15"/>
      <c r="R114" s="11">
        <f>SUM(M114:Q114)</f>
        <v>0</v>
      </c>
      <c r="S114" s="15"/>
      <c r="T114" s="15"/>
      <c r="U114" s="9">
        <f>S114+T114</f>
        <v>0</v>
      </c>
      <c r="V114" s="9">
        <f t="shared" si="24"/>
        <v>0</v>
      </c>
      <c r="W114" s="15"/>
      <c r="X114" s="16">
        <f>W114-V114</f>
        <v>0</v>
      </c>
      <c r="Y114" s="18"/>
      <c r="Z114" s="17"/>
    </row>
    <row r="115" spans="1:26" ht="18" customHeight="1" x14ac:dyDescent="0.2">
      <c r="A115" s="13">
        <v>3510069</v>
      </c>
      <c r="B115" s="14" t="s">
        <v>140</v>
      </c>
      <c r="C115" s="15">
        <v>12000</v>
      </c>
      <c r="D115" s="10">
        <f>VLOOKUP($A115,'02.07'!$A$9:$W$200,23,0)</f>
        <v>0</v>
      </c>
      <c r="E115" s="15"/>
      <c r="F115" s="15"/>
      <c r="G115" s="15"/>
      <c r="H115" s="9">
        <f>SUM(E115:G115)</f>
        <v>0</v>
      </c>
      <c r="I115" s="15"/>
      <c r="J115" s="15"/>
      <c r="K115" s="15"/>
      <c r="L115" s="9">
        <f t="shared" si="16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4"/>
        <v>0</v>
      </c>
      <c r="W115" s="15"/>
      <c r="X115" s="16">
        <f>W115-V115</f>
        <v>0</v>
      </c>
      <c r="Y115" s="158"/>
      <c r="Z115" s="17"/>
    </row>
    <row r="116" spans="1:26" ht="18" customHeight="1" x14ac:dyDescent="0.2">
      <c r="A116" s="13">
        <v>3510070</v>
      </c>
      <c r="B116" s="14" t="s">
        <v>141</v>
      </c>
      <c r="C116" s="15">
        <v>12000</v>
      </c>
      <c r="D116" s="10">
        <f>VLOOKUP($A116,'02.07'!$A$9:$W$200,23,0)</f>
        <v>0</v>
      </c>
      <c r="E116" s="15"/>
      <c r="F116" s="15"/>
      <c r="G116" s="15"/>
      <c r="H116" s="9">
        <f>SUM(E116:G116)</f>
        <v>0</v>
      </c>
      <c r="I116" s="15"/>
      <c r="J116" s="15"/>
      <c r="K116" s="15"/>
      <c r="L116" s="9">
        <f t="shared" si="16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4"/>
        <v>0</v>
      </c>
      <c r="W116" s="15"/>
      <c r="X116" s="16">
        <f>W116-V116</f>
        <v>0</v>
      </c>
      <c r="Y116" s="158"/>
      <c r="Z116" s="17"/>
    </row>
    <row r="117" spans="1:26" ht="18" customHeight="1" x14ac:dyDescent="0.2">
      <c r="A117" s="13">
        <v>3512008</v>
      </c>
      <c r="B117" s="14" t="s">
        <v>142</v>
      </c>
      <c r="C117" s="15">
        <v>44000</v>
      </c>
      <c r="D117" s="10">
        <f>VLOOKUP($A117,'02.07'!$A$9:$W$200,23,0)</f>
        <v>4</v>
      </c>
      <c r="E117" s="15"/>
      <c r="F117" s="15"/>
      <c r="G117" s="15"/>
      <c r="H117" s="9">
        <f t="shared" si="12"/>
        <v>0</v>
      </c>
      <c r="I117" s="15">
        <v>4</v>
      </c>
      <c r="J117" s="15"/>
      <c r="K117" s="15"/>
      <c r="L117" s="9">
        <f t="shared" si="16"/>
        <v>4</v>
      </c>
      <c r="M117" s="15"/>
      <c r="N117" s="15"/>
      <c r="O117" s="15"/>
      <c r="P117" s="15"/>
      <c r="Q117" s="15"/>
      <c r="R117" s="11">
        <f t="shared" si="20"/>
        <v>0</v>
      </c>
      <c r="S117" s="15"/>
      <c r="T117" s="15"/>
      <c r="U117" s="9">
        <f t="shared" si="25"/>
        <v>0</v>
      </c>
      <c r="V117" s="9">
        <f t="shared" si="24"/>
        <v>0</v>
      </c>
      <c r="W117" s="15"/>
      <c r="X117" s="16">
        <f t="shared" si="26"/>
        <v>0</v>
      </c>
      <c r="Y117" s="18"/>
      <c r="Z117" s="17"/>
    </row>
    <row r="118" spans="1:26" ht="18" customHeight="1" x14ac:dyDescent="0.2">
      <c r="A118" s="7">
        <v>3530000</v>
      </c>
      <c r="B118" s="28" t="s">
        <v>143</v>
      </c>
      <c r="C118" s="9"/>
      <c r="D118" s="10">
        <f>VLOOKUP($A118,'02.07'!$A$9:$W$200,23,0)</f>
        <v>0</v>
      </c>
      <c r="E118" s="10"/>
      <c r="F118" s="10"/>
      <c r="G118" s="10"/>
      <c r="H118" s="9"/>
      <c r="I118" s="10"/>
      <c r="J118" s="10"/>
      <c r="K118" s="10"/>
      <c r="L118" s="9">
        <f t="shared" si="16"/>
        <v>0</v>
      </c>
      <c r="M118" s="10"/>
      <c r="N118" s="10"/>
      <c r="O118" s="10"/>
      <c r="P118" s="10"/>
      <c r="Q118" s="10"/>
      <c r="R118" s="11">
        <f t="shared" si="20"/>
        <v>0</v>
      </c>
      <c r="S118" s="10"/>
      <c r="T118" s="10"/>
      <c r="U118" s="9"/>
      <c r="V118" s="9"/>
      <c r="W118" s="10"/>
      <c r="X118" s="9"/>
      <c r="Y118" s="18"/>
      <c r="Z118" s="17"/>
    </row>
    <row r="119" spans="1:26" ht="18" customHeight="1" x14ac:dyDescent="0.2">
      <c r="A119" s="13">
        <v>3530003</v>
      </c>
      <c r="B119" s="14" t="s">
        <v>144</v>
      </c>
      <c r="C119" s="15">
        <v>20000</v>
      </c>
      <c r="D119" s="10">
        <f>VLOOKUP($A119,'02.07'!$A$9:$W$200,23,0)</f>
        <v>0</v>
      </c>
      <c r="E119" s="15"/>
      <c r="F119" s="15"/>
      <c r="G119" s="15"/>
      <c r="H119" s="9">
        <f t="shared" ref="H119:H129" si="27">SUM(E119:G119)</f>
        <v>0</v>
      </c>
      <c r="I119" s="15"/>
      <c r="J119" s="15"/>
      <c r="K119" s="15"/>
      <c r="L119" s="9">
        <f t="shared" si="16"/>
        <v>0</v>
      </c>
      <c r="M119" s="15"/>
      <c r="N119" s="15"/>
      <c r="O119" s="15"/>
      <c r="P119" s="15"/>
      <c r="Q119" s="15"/>
      <c r="R119" s="11">
        <f t="shared" si="20"/>
        <v>0</v>
      </c>
      <c r="S119" s="15"/>
      <c r="T119" s="15"/>
      <c r="U119" s="9">
        <f t="shared" ref="U119:U131" si="28">S119+T119</f>
        <v>0</v>
      </c>
      <c r="V119" s="9">
        <f t="shared" ref="V119:V131" si="29">D119+H119-L119-R119-U119</f>
        <v>0</v>
      </c>
      <c r="W119" s="15"/>
      <c r="X119" s="16">
        <f t="shared" ref="X119:X131" si="30">W119-V119</f>
        <v>0</v>
      </c>
      <c r="Y119" s="18"/>
      <c r="Z119" s="17"/>
    </row>
    <row r="120" spans="1:26" ht="18" customHeight="1" x14ac:dyDescent="0.2">
      <c r="A120" s="13">
        <v>3530008</v>
      </c>
      <c r="B120" s="14" t="s">
        <v>145</v>
      </c>
      <c r="C120" s="15">
        <v>20000</v>
      </c>
      <c r="D120" s="10">
        <f>VLOOKUP($A120,'02.07'!$A$9:$W$200,23,0)</f>
        <v>0</v>
      </c>
      <c r="E120" s="15"/>
      <c r="F120" s="15"/>
      <c r="G120" s="15"/>
      <c r="H120" s="9">
        <f t="shared" si="27"/>
        <v>0</v>
      </c>
      <c r="I120" s="15"/>
      <c r="J120" s="15"/>
      <c r="K120" s="15"/>
      <c r="L120" s="9">
        <f t="shared" si="16"/>
        <v>0</v>
      </c>
      <c r="M120" s="15"/>
      <c r="N120" s="15"/>
      <c r="O120" s="15"/>
      <c r="P120" s="15"/>
      <c r="Q120" s="15"/>
      <c r="R120" s="11">
        <f t="shared" si="20"/>
        <v>0</v>
      </c>
      <c r="S120" s="15"/>
      <c r="T120" s="15"/>
      <c r="U120" s="9">
        <f t="shared" si="28"/>
        <v>0</v>
      </c>
      <c r="V120" s="9">
        <f t="shared" si="29"/>
        <v>0</v>
      </c>
      <c r="W120" s="15"/>
      <c r="X120" s="16">
        <f t="shared" si="30"/>
        <v>0</v>
      </c>
      <c r="Y120" s="18"/>
      <c r="Z120" s="17"/>
    </row>
    <row r="121" spans="1:26" ht="18" customHeight="1" x14ac:dyDescent="0.2">
      <c r="A121" s="13">
        <v>3530009</v>
      </c>
      <c r="B121" s="14" t="s">
        <v>146</v>
      </c>
      <c r="C121" s="15">
        <v>20000</v>
      </c>
      <c r="D121" s="10">
        <f>VLOOKUP($A121,'02.07'!$A$9:$W$200,23,0)</f>
        <v>12</v>
      </c>
      <c r="E121" s="15"/>
      <c r="F121" s="15"/>
      <c r="G121" s="15"/>
      <c r="H121" s="9">
        <f t="shared" si="27"/>
        <v>0</v>
      </c>
      <c r="I121" s="15">
        <v>12</v>
      </c>
      <c r="J121" s="15"/>
      <c r="K121" s="15"/>
      <c r="L121" s="9">
        <f t="shared" si="16"/>
        <v>12</v>
      </c>
      <c r="M121" s="15"/>
      <c r="N121" s="15"/>
      <c r="O121" s="15"/>
      <c r="P121" s="15"/>
      <c r="Q121" s="15"/>
      <c r="R121" s="11">
        <f t="shared" si="20"/>
        <v>0</v>
      </c>
      <c r="S121" s="15"/>
      <c r="T121" s="15"/>
      <c r="U121" s="9">
        <f t="shared" si="28"/>
        <v>0</v>
      </c>
      <c r="V121" s="9">
        <f t="shared" si="29"/>
        <v>0</v>
      </c>
      <c r="W121" s="15"/>
      <c r="X121" s="16">
        <f t="shared" si="30"/>
        <v>0</v>
      </c>
      <c r="Y121" s="18"/>
      <c r="Z121" s="17"/>
    </row>
    <row r="122" spans="1:26" ht="18" customHeight="1" x14ac:dyDescent="0.2">
      <c r="A122" s="13">
        <v>3530010</v>
      </c>
      <c r="B122" s="14" t="s">
        <v>147</v>
      </c>
      <c r="C122" s="15">
        <v>108000</v>
      </c>
      <c r="D122" s="10">
        <f>VLOOKUP($A122,'02.07'!$A$9:$W$200,23,0)</f>
        <v>14</v>
      </c>
      <c r="E122" s="15"/>
      <c r="F122" s="15"/>
      <c r="G122" s="15"/>
      <c r="H122" s="9">
        <f t="shared" si="27"/>
        <v>0</v>
      </c>
      <c r="I122" s="15">
        <v>12</v>
      </c>
      <c r="J122" s="15"/>
      <c r="K122" s="15"/>
      <c r="L122" s="9">
        <f t="shared" si="16"/>
        <v>12</v>
      </c>
      <c r="M122" s="15"/>
      <c r="N122" s="15"/>
      <c r="O122" s="15"/>
      <c r="P122" s="15"/>
      <c r="Q122" s="15"/>
      <c r="R122" s="11">
        <f t="shared" si="20"/>
        <v>0</v>
      </c>
      <c r="S122" s="15"/>
      <c r="T122" s="15"/>
      <c r="U122" s="9">
        <f t="shared" si="28"/>
        <v>0</v>
      </c>
      <c r="V122" s="9">
        <f t="shared" si="29"/>
        <v>2</v>
      </c>
      <c r="W122" s="15">
        <v>2</v>
      </c>
      <c r="X122" s="16">
        <f t="shared" si="30"/>
        <v>0</v>
      </c>
      <c r="Y122" s="18"/>
      <c r="Z122" s="17"/>
    </row>
    <row r="123" spans="1:26" ht="18" customHeight="1" x14ac:dyDescent="0.2">
      <c r="A123" s="13">
        <v>3530014</v>
      </c>
      <c r="B123" s="14" t="s">
        <v>148</v>
      </c>
      <c r="C123" s="15">
        <v>20000</v>
      </c>
      <c r="D123" s="10">
        <f>VLOOKUP($A123,'02.07'!$A$9:$W$200,23,0)</f>
        <v>0</v>
      </c>
      <c r="E123" s="15"/>
      <c r="F123" s="15"/>
      <c r="G123" s="15"/>
      <c r="H123" s="9">
        <f>SUM(E123:G123)</f>
        <v>0</v>
      </c>
      <c r="I123" s="15"/>
      <c r="J123" s="15"/>
      <c r="K123" s="15"/>
      <c r="L123" s="9">
        <f t="shared" si="16"/>
        <v>0</v>
      </c>
      <c r="M123" s="15"/>
      <c r="N123" s="15"/>
      <c r="O123" s="15"/>
      <c r="P123" s="15"/>
      <c r="Q123" s="15"/>
      <c r="R123" s="11">
        <f>SUM(M123:Q123)</f>
        <v>0</v>
      </c>
      <c r="S123" s="15"/>
      <c r="T123" s="15"/>
      <c r="U123" s="9">
        <f>S123+T123</f>
        <v>0</v>
      </c>
      <c r="V123" s="9">
        <f t="shared" si="29"/>
        <v>0</v>
      </c>
      <c r="W123" s="15"/>
      <c r="X123" s="16">
        <f>W123-V123</f>
        <v>0</v>
      </c>
      <c r="Y123" s="18"/>
      <c r="Z123" s="17"/>
    </row>
    <row r="124" spans="1:26" ht="18" customHeight="1" x14ac:dyDescent="0.2">
      <c r="A124" s="13">
        <v>3530087</v>
      </c>
      <c r="B124" s="14" t="s">
        <v>149</v>
      </c>
      <c r="C124" s="15"/>
      <c r="D124" s="10">
        <f>VLOOKUP($A124,'02.07'!$A$9:$W$200,23,0)</f>
        <v>0</v>
      </c>
      <c r="E124" s="15"/>
      <c r="F124" s="15"/>
      <c r="G124" s="15"/>
      <c r="H124" s="9">
        <f t="shared" si="27"/>
        <v>0</v>
      </c>
      <c r="I124" s="15"/>
      <c r="J124" s="15"/>
      <c r="K124" s="15"/>
      <c r="L124" s="9">
        <f t="shared" si="16"/>
        <v>0</v>
      </c>
      <c r="M124" s="15"/>
      <c r="N124" s="15"/>
      <c r="O124" s="15"/>
      <c r="P124" s="15"/>
      <c r="Q124" s="15"/>
      <c r="R124" s="11">
        <f t="shared" si="20"/>
        <v>0</v>
      </c>
      <c r="S124" s="15"/>
      <c r="T124" s="15"/>
      <c r="U124" s="9">
        <f t="shared" si="28"/>
        <v>0</v>
      </c>
      <c r="V124" s="9">
        <f t="shared" si="29"/>
        <v>0</v>
      </c>
      <c r="W124" s="15"/>
      <c r="X124" s="16">
        <f t="shared" si="30"/>
        <v>0</v>
      </c>
      <c r="Y124" s="18"/>
      <c r="Z124" s="17"/>
    </row>
    <row r="125" spans="1:26" ht="18" customHeight="1" x14ac:dyDescent="0.2">
      <c r="A125" s="13">
        <v>3530088</v>
      </c>
      <c r="B125" s="14" t="s">
        <v>150</v>
      </c>
      <c r="C125" s="15">
        <v>20000</v>
      </c>
      <c r="D125" s="10">
        <f>VLOOKUP($A125,'02.07'!$A$9:$W$200,23,0)</f>
        <v>44</v>
      </c>
      <c r="E125" s="15"/>
      <c r="F125" s="15"/>
      <c r="G125" s="15"/>
      <c r="H125" s="9">
        <f t="shared" si="27"/>
        <v>0</v>
      </c>
      <c r="I125" s="15">
        <v>38</v>
      </c>
      <c r="J125" s="15"/>
      <c r="K125" s="15"/>
      <c r="L125" s="9">
        <f t="shared" si="16"/>
        <v>38</v>
      </c>
      <c r="M125" s="15"/>
      <c r="N125" s="15"/>
      <c r="O125" s="15"/>
      <c r="P125" s="15"/>
      <c r="Q125" s="15"/>
      <c r="R125" s="11">
        <f t="shared" si="20"/>
        <v>0</v>
      </c>
      <c r="S125" s="15"/>
      <c r="T125" s="15"/>
      <c r="U125" s="9">
        <f t="shared" si="28"/>
        <v>0</v>
      </c>
      <c r="V125" s="9">
        <f t="shared" si="29"/>
        <v>6</v>
      </c>
      <c r="W125" s="15">
        <v>6</v>
      </c>
      <c r="X125" s="16">
        <f t="shared" si="30"/>
        <v>0</v>
      </c>
      <c r="Y125" s="18"/>
      <c r="Z125" s="17"/>
    </row>
    <row r="126" spans="1:26" ht="18" customHeight="1" x14ac:dyDescent="0.2">
      <c r="A126" s="13">
        <v>3530089</v>
      </c>
      <c r="B126" s="14" t="s">
        <v>151</v>
      </c>
      <c r="C126" s="15">
        <v>95000</v>
      </c>
      <c r="D126" s="10">
        <f>VLOOKUP($A126,'02.07'!$A$9:$W$200,23,0)</f>
        <v>2</v>
      </c>
      <c r="E126" s="15"/>
      <c r="F126" s="15"/>
      <c r="G126" s="15"/>
      <c r="H126" s="9">
        <f t="shared" si="27"/>
        <v>0</v>
      </c>
      <c r="I126" s="15">
        <v>2</v>
      </c>
      <c r="J126" s="15"/>
      <c r="K126" s="15"/>
      <c r="L126" s="9">
        <f t="shared" si="16"/>
        <v>2</v>
      </c>
      <c r="M126" s="15"/>
      <c r="N126" s="15"/>
      <c r="O126" s="15"/>
      <c r="P126" s="15"/>
      <c r="Q126" s="15"/>
      <c r="R126" s="11">
        <f t="shared" si="20"/>
        <v>0</v>
      </c>
      <c r="S126" s="15"/>
      <c r="T126" s="15"/>
      <c r="U126" s="9">
        <f t="shared" si="28"/>
        <v>0</v>
      </c>
      <c r="V126" s="9">
        <f t="shared" si="29"/>
        <v>0</v>
      </c>
      <c r="W126" s="15"/>
      <c r="X126" s="16">
        <f t="shared" si="30"/>
        <v>0</v>
      </c>
      <c r="Y126" s="18"/>
      <c r="Z126" s="17"/>
    </row>
    <row r="127" spans="1:26" ht="18" customHeight="1" x14ac:dyDescent="0.2">
      <c r="A127" s="13">
        <v>3530100</v>
      </c>
      <c r="B127" s="14" t="s">
        <v>152</v>
      </c>
      <c r="C127" s="15">
        <v>22000</v>
      </c>
      <c r="D127" s="10">
        <f>VLOOKUP($A127,'02.07'!$A$9:$W$200,23,0)</f>
        <v>0</v>
      </c>
      <c r="E127" s="15">
        <v>18</v>
      </c>
      <c r="F127" s="15"/>
      <c r="G127" s="15"/>
      <c r="H127" s="9">
        <f t="shared" si="27"/>
        <v>18</v>
      </c>
      <c r="I127" s="15">
        <v>7</v>
      </c>
      <c r="J127" s="15"/>
      <c r="K127" s="15"/>
      <c r="L127" s="9">
        <f t="shared" si="16"/>
        <v>7</v>
      </c>
      <c r="M127" s="15"/>
      <c r="N127" s="15"/>
      <c r="O127" s="15"/>
      <c r="P127" s="15"/>
      <c r="Q127" s="15"/>
      <c r="R127" s="11">
        <f t="shared" si="20"/>
        <v>0</v>
      </c>
      <c r="S127" s="15"/>
      <c r="T127" s="15"/>
      <c r="U127" s="9">
        <f t="shared" si="28"/>
        <v>0</v>
      </c>
      <c r="V127" s="9">
        <f t="shared" si="29"/>
        <v>11</v>
      </c>
      <c r="W127" s="15">
        <v>10</v>
      </c>
      <c r="X127" s="16">
        <f t="shared" si="30"/>
        <v>-1</v>
      </c>
      <c r="Y127" s="178" t="s">
        <v>43</v>
      </c>
      <c r="Z127" s="17"/>
    </row>
    <row r="128" spans="1:26" ht="18" customHeight="1" x14ac:dyDescent="0.2">
      <c r="A128" s="13">
        <v>3550002</v>
      </c>
      <c r="B128" s="14" t="s">
        <v>153</v>
      </c>
      <c r="C128" s="15">
        <v>20000</v>
      </c>
      <c r="D128" s="10">
        <f>VLOOKUP($A128,'02.07'!$A$9:$W$200,23,0)</f>
        <v>8</v>
      </c>
      <c r="E128" s="15">
        <v>28</v>
      </c>
      <c r="F128" s="15"/>
      <c r="G128" s="15"/>
      <c r="H128" s="9">
        <f t="shared" si="27"/>
        <v>28</v>
      </c>
      <c r="I128" s="15">
        <v>22</v>
      </c>
      <c r="J128" s="15"/>
      <c r="K128" s="15"/>
      <c r="L128" s="9">
        <f t="shared" si="16"/>
        <v>22</v>
      </c>
      <c r="M128" s="15"/>
      <c r="N128" s="15"/>
      <c r="O128" s="15"/>
      <c r="P128" s="15"/>
      <c r="Q128" s="15"/>
      <c r="R128" s="11">
        <f t="shared" si="20"/>
        <v>0</v>
      </c>
      <c r="S128" s="15"/>
      <c r="T128" s="15"/>
      <c r="U128" s="9">
        <f t="shared" si="28"/>
        <v>0</v>
      </c>
      <c r="V128" s="9">
        <f t="shared" si="29"/>
        <v>14</v>
      </c>
      <c r="W128" s="15">
        <v>13</v>
      </c>
      <c r="X128" s="16">
        <f t="shared" si="30"/>
        <v>-1</v>
      </c>
      <c r="Y128" s="178"/>
      <c r="Z128" s="17"/>
    </row>
    <row r="129" spans="1:26" ht="18" customHeight="1" x14ac:dyDescent="0.2">
      <c r="A129" s="13">
        <v>3550005</v>
      </c>
      <c r="B129" s="14" t="s">
        <v>154</v>
      </c>
      <c r="C129" s="15">
        <v>20000</v>
      </c>
      <c r="D129" s="10">
        <f>VLOOKUP($A129,'02.07'!$A$9:$W$200,23,0)</f>
        <v>0</v>
      </c>
      <c r="E129" s="15">
        <v>27</v>
      </c>
      <c r="F129" s="15"/>
      <c r="G129" s="15"/>
      <c r="H129" s="9">
        <f t="shared" si="27"/>
        <v>27</v>
      </c>
      <c r="I129" s="15">
        <v>26</v>
      </c>
      <c r="J129" s="15"/>
      <c r="K129" s="15"/>
      <c r="L129" s="9">
        <f t="shared" si="16"/>
        <v>26</v>
      </c>
      <c r="M129" s="15"/>
      <c r="N129" s="15"/>
      <c r="O129" s="15"/>
      <c r="P129" s="15"/>
      <c r="Q129" s="15"/>
      <c r="R129" s="11">
        <f t="shared" si="20"/>
        <v>0</v>
      </c>
      <c r="S129" s="15"/>
      <c r="T129" s="15"/>
      <c r="U129" s="9">
        <f t="shared" si="28"/>
        <v>0</v>
      </c>
      <c r="V129" s="9">
        <f t="shared" si="29"/>
        <v>1</v>
      </c>
      <c r="W129" s="15"/>
      <c r="X129" s="16">
        <f t="shared" si="30"/>
        <v>-1</v>
      </c>
      <c r="Y129" s="178"/>
      <c r="Z129" s="17"/>
    </row>
    <row r="130" spans="1:26" ht="18" customHeight="1" x14ac:dyDescent="0.2">
      <c r="A130" s="13">
        <v>3550007</v>
      </c>
      <c r="B130" s="14" t="s">
        <v>155</v>
      </c>
      <c r="C130" s="15">
        <v>20000</v>
      </c>
      <c r="D130" s="10">
        <f>VLOOKUP($A130,'02.07'!$A$9:$W$200,23,0)</f>
        <v>5</v>
      </c>
      <c r="E130" s="15">
        <v>28</v>
      </c>
      <c r="F130" s="15"/>
      <c r="G130" s="15"/>
      <c r="H130" s="9">
        <f t="shared" si="12"/>
        <v>28</v>
      </c>
      <c r="I130" s="15">
        <v>27</v>
      </c>
      <c r="J130" s="15"/>
      <c r="K130" s="15"/>
      <c r="L130" s="9">
        <f t="shared" si="16"/>
        <v>27</v>
      </c>
      <c r="M130" s="15"/>
      <c r="N130" s="15"/>
      <c r="O130" s="15"/>
      <c r="P130" s="15"/>
      <c r="Q130" s="15"/>
      <c r="R130" s="11">
        <f t="shared" si="20"/>
        <v>0</v>
      </c>
      <c r="S130" s="15"/>
      <c r="T130" s="15"/>
      <c r="U130" s="9">
        <f t="shared" si="28"/>
        <v>0</v>
      </c>
      <c r="V130" s="9">
        <f t="shared" si="29"/>
        <v>6</v>
      </c>
      <c r="W130" s="15">
        <v>6</v>
      </c>
      <c r="X130" s="16">
        <f t="shared" si="30"/>
        <v>0</v>
      </c>
      <c r="Y130" s="18"/>
      <c r="Z130" s="17"/>
    </row>
    <row r="131" spans="1:26" ht="18" customHeight="1" x14ac:dyDescent="0.2">
      <c r="A131" s="13">
        <v>3550011</v>
      </c>
      <c r="B131" s="14" t="s">
        <v>156</v>
      </c>
      <c r="C131" s="15">
        <v>85000</v>
      </c>
      <c r="D131" s="10">
        <f>VLOOKUP($A131,'02.07'!$A$9:$W$200,23,0)</f>
        <v>0</v>
      </c>
      <c r="E131" s="15">
        <v>3</v>
      </c>
      <c r="F131" s="15"/>
      <c r="G131" s="15"/>
      <c r="H131" s="9">
        <f t="shared" si="12"/>
        <v>3</v>
      </c>
      <c r="I131" s="15"/>
      <c r="J131" s="15">
        <v>3</v>
      </c>
      <c r="K131" s="15"/>
      <c r="L131" s="9">
        <f t="shared" si="16"/>
        <v>3</v>
      </c>
      <c r="M131" s="15"/>
      <c r="N131" s="15"/>
      <c r="O131" s="15"/>
      <c r="P131" s="15"/>
      <c r="Q131" s="15"/>
      <c r="R131" s="11">
        <f t="shared" si="20"/>
        <v>0</v>
      </c>
      <c r="S131" s="15"/>
      <c r="T131" s="15"/>
      <c r="U131" s="9">
        <f t="shared" si="28"/>
        <v>0</v>
      </c>
      <c r="V131" s="9">
        <f t="shared" si="29"/>
        <v>0</v>
      </c>
      <c r="W131" s="15"/>
      <c r="X131" s="16">
        <f t="shared" si="30"/>
        <v>0</v>
      </c>
      <c r="Y131" s="18"/>
      <c r="Z131" s="17"/>
    </row>
    <row r="132" spans="1:26" ht="18" customHeight="1" x14ac:dyDescent="0.2">
      <c r="A132" s="7">
        <v>5530000</v>
      </c>
      <c r="B132" s="28" t="s">
        <v>157</v>
      </c>
      <c r="C132" s="9"/>
      <c r="D132" s="10">
        <f>VLOOKUP($A132,'02.07'!$A$9:$W$200,23,0)</f>
        <v>0</v>
      </c>
      <c r="E132" s="10"/>
      <c r="F132" s="10"/>
      <c r="G132" s="10"/>
      <c r="H132" s="9"/>
      <c r="I132" s="10"/>
      <c r="J132" s="10"/>
      <c r="K132" s="10"/>
      <c r="L132" s="9">
        <f t="shared" si="16"/>
        <v>0</v>
      </c>
      <c r="M132" s="10"/>
      <c r="N132" s="10"/>
      <c r="O132" s="10"/>
      <c r="P132" s="10"/>
      <c r="Q132" s="10"/>
      <c r="R132" s="11">
        <f t="shared" si="20"/>
        <v>0</v>
      </c>
      <c r="S132" s="10"/>
      <c r="T132" s="10"/>
      <c r="U132" s="9"/>
      <c r="V132" s="9"/>
      <c r="W132" s="10"/>
      <c r="X132" s="9"/>
      <c r="Y132" s="18"/>
      <c r="Z132" s="17"/>
    </row>
    <row r="133" spans="1:26" ht="18" customHeight="1" x14ac:dyDescent="0.2">
      <c r="A133" s="13">
        <v>5530012</v>
      </c>
      <c r="B133" s="14" t="s">
        <v>158</v>
      </c>
      <c r="C133" s="15">
        <v>30000</v>
      </c>
      <c r="D133" s="10">
        <f>VLOOKUP($A133,'02.07'!$A$9:$W$200,23,0)</f>
        <v>0</v>
      </c>
      <c r="E133" s="15"/>
      <c r="F133" s="15"/>
      <c r="G133" s="15"/>
      <c r="H133" s="9">
        <f t="shared" ref="H133:H156" si="31">SUM(E133:G133)</f>
        <v>0</v>
      </c>
      <c r="I133" s="15"/>
      <c r="J133" s="15"/>
      <c r="K133" s="15"/>
      <c r="L133" s="9">
        <f t="shared" si="16"/>
        <v>0</v>
      </c>
      <c r="M133" s="15"/>
      <c r="N133" s="15"/>
      <c r="O133" s="15"/>
      <c r="P133" s="15"/>
      <c r="Q133" s="15"/>
      <c r="R133" s="11">
        <f t="shared" si="20"/>
        <v>0</v>
      </c>
      <c r="S133" s="15"/>
      <c r="T133" s="15"/>
      <c r="U133" s="9">
        <f t="shared" ref="U133:U140" si="32">S133+T133</f>
        <v>0</v>
      </c>
      <c r="V133" s="9">
        <f t="shared" ref="V133:V140" si="33">D133+H133-L133-R133-U133</f>
        <v>0</v>
      </c>
      <c r="W133" s="15"/>
      <c r="X133" s="16">
        <f t="shared" ref="X133:X140" si="34">W133-V133</f>
        <v>0</v>
      </c>
      <c r="Y133" s="18"/>
      <c r="Z133" s="17"/>
    </row>
    <row r="134" spans="1:26" ht="18" customHeight="1" x14ac:dyDescent="0.2">
      <c r="A134" s="13">
        <v>5530013</v>
      </c>
      <c r="B134" s="14" t="s">
        <v>159</v>
      </c>
      <c r="C134" s="15">
        <v>30000</v>
      </c>
      <c r="D134" s="10">
        <f>VLOOKUP($A134,'02.07'!$A$9:$W$200,23,0)</f>
        <v>7</v>
      </c>
      <c r="E134" s="15"/>
      <c r="F134" s="15"/>
      <c r="G134" s="15"/>
      <c r="H134" s="9">
        <f t="shared" si="31"/>
        <v>0</v>
      </c>
      <c r="I134" s="15">
        <v>6</v>
      </c>
      <c r="J134" s="15"/>
      <c r="K134" s="15"/>
      <c r="L134" s="9">
        <f t="shared" si="16"/>
        <v>6</v>
      </c>
      <c r="M134" s="15"/>
      <c r="N134" s="15"/>
      <c r="O134" s="15"/>
      <c r="P134" s="15"/>
      <c r="Q134" s="15"/>
      <c r="R134" s="11">
        <f t="shared" si="20"/>
        <v>0</v>
      </c>
      <c r="S134" s="15"/>
      <c r="T134" s="15"/>
      <c r="U134" s="9">
        <f t="shared" si="32"/>
        <v>0</v>
      </c>
      <c r="V134" s="9">
        <f t="shared" si="33"/>
        <v>1</v>
      </c>
      <c r="W134" s="15">
        <v>1</v>
      </c>
      <c r="X134" s="16">
        <f t="shared" si="34"/>
        <v>0</v>
      </c>
      <c r="Y134" s="18"/>
      <c r="Z134" s="17"/>
    </row>
    <row r="135" spans="1:26" ht="18" customHeight="1" x14ac:dyDescent="0.2">
      <c r="A135" s="13">
        <v>5530014</v>
      </c>
      <c r="B135" s="14" t="s">
        <v>160</v>
      </c>
      <c r="C135" s="15">
        <v>30000</v>
      </c>
      <c r="D135" s="10">
        <f>VLOOKUP($A135,'02.07'!$A$9:$W$200,23,0)</f>
        <v>0</v>
      </c>
      <c r="E135" s="15"/>
      <c r="F135" s="15"/>
      <c r="G135" s="15"/>
      <c r="H135" s="9">
        <f t="shared" si="31"/>
        <v>0</v>
      </c>
      <c r="I135" s="15"/>
      <c r="J135" s="15"/>
      <c r="K135" s="15"/>
      <c r="L135" s="9">
        <f t="shared" si="16"/>
        <v>0</v>
      </c>
      <c r="M135" s="15"/>
      <c r="N135" s="15"/>
      <c r="O135" s="15"/>
      <c r="P135" s="15"/>
      <c r="Q135" s="15"/>
      <c r="R135" s="11">
        <f t="shared" si="20"/>
        <v>0</v>
      </c>
      <c r="S135" s="15"/>
      <c r="T135" s="15"/>
      <c r="U135" s="9">
        <f t="shared" si="32"/>
        <v>0</v>
      </c>
      <c r="V135" s="9">
        <f t="shared" si="33"/>
        <v>0</v>
      </c>
      <c r="W135" s="15"/>
      <c r="X135" s="16">
        <f t="shared" si="34"/>
        <v>0</v>
      </c>
      <c r="Y135" s="18"/>
      <c r="Z135" s="17"/>
    </row>
    <row r="136" spans="1:26" ht="18" customHeight="1" x14ac:dyDescent="0.2">
      <c r="A136" s="13">
        <v>5530015</v>
      </c>
      <c r="B136" s="14" t="s">
        <v>161</v>
      </c>
      <c r="C136" s="15">
        <v>30000</v>
      </c>
      <c r="D136" s="10">
        <f>VLOOKUP($A136,'02.07'!$A$9:$W$200,23,0)</f>
        <v>3</v>
      </c>
      <c r="E136" s="15"/>
      <c r="F136" s="15"/>
      <c r="G136" s="15"/>
      <c r="H136" s="9">
        <f>SUM(E136:G136)</f>
        <v>0</v>
      </c>
      <c r="I136" s="15">
        <v>3</v>
      </c>
      <c r="J136" s="15"/>
      <c r="K136" s="15"/>
      <c r="L136" s="9">
        <f t="shared" si="16"/>
        <v>3</v>
      </c>
      <c r="M136" s="15"/>
      <c r="N136" s="15"/>
      <c r="O136" s="15"/>
      <c r="P136" s="15"/>
      <c r="Q136" s="15"/>
      <c r="R136" s="11">
        <f t="shared" si="20"/>
        <v>0</v>
      </c>
      <c r="S136" s="15"/>
      <c r="T136" s="15"/>
      <c r="U136" s="9">
        <f t="shared" si="32"/>
        <v>0</v>
      </c>
      <c r="V136" s="9">
        <f t="shared" si="33"/>
        <v>0</v>
      </c>
      <c r="W136" s="15"/>
      <c r="X136" s="16">
        <f t="shared" si="34"/>
        <v>0</v>
      </c>
      <c r="Y136" s="158"/>
      <c r="Z136" s="17"/>
    </row>
    <row r="137" spans="1:26" ht="18" customHeight="1" x14ac:dyDescent="0.2">
      <c r="A137" s="13">
        <v>5530016</v>
      </c>
      <c r="B137" s="14" t="s">
        <v>162</v>
      </c>
      <c r="C137" s="15">
        <v>30000</v>
      </c>
      <c r="D137" s="10">
        <f>VLOOKUP($A137,'02.07'!$A$9:$W$200,23,0)</f>
        <v>5</v>
      </c>
      <c r="E137" s="15"/>
      <c r="F137" s="15"/>
      <c r="G137" s="15"/>
      <c r="H137" s="9">
        <f>SUM(E137:G137)</f>
        <v>0</v>
      </c>
      <c r="I137" s="15">
        <v>3</v>
      </c>
      <c r="J137" s="15"/>
      <c r="K137" s="15"/>
      <c r="L137" s="9">
        <f t="shared" si="16"/>
        <v>3</v>
      </c>
      <c r="M137" s="15"/>
      <c r="N137" s="15"/>
      <c r="O137" s="15"/>
      <c r="P137" s="15"/>
      <c r="Q137" s="15"/>
      <c r="R137" s="11">
        <f t="shared" si="20"/>
        <v>0</v>
      </c>
      <c r="S137" s="15"/>
      <c r="T137" s="15"/>
      <c r="U137" s="9">
        <f t="shared" si="32"/>
        <v>0</v>
      </c>
      <c r="V137" s="9">
        <f t="shared" si="33"/>
        <v>2</v>
      </c>
      <c r="W137" s="15">
        <v>2</v>
      </c>
      <c r="X137" s="16">
        <f t="shared" si="34"/>
        <v>0</v>
      </c>
      <c r="Y137" s="158"/>
      <c r="Z137" s="17"/>
    </row>
    <row r="138" spans="1:26" ht="18" customHeight="1" x14ac:dyDescent="0.2">
      <c r="A138" s="13">
        <v>5530018</v>
      </c>
      <c r="B138" s="14" t="s">
        <v>163</v>
      </c>
      <c r="C138" s="15">
        <v>30000</v>
      </c>
      <c r="D138" s="10">
        <f>VLOOKUP($A138,'02.07'!$A$9:$W$200,23,0)</f>
        <v>15</v>
      </c>
      <c r="E138" s="15"/>
      <c r="F138" s="15"/>
      <c r="G138" s="15"/>
      <c r="H138" s="9">
        <f>SUM(E138:G138)</f>
        <v>0</v>
      </c>
      <c r="I138" s="15">
        <v>9</v>
      </c>
      <c r="J138" s="15"/>
      <c r="K138" s="15"/>
      <c r="L138" s="9">
        <f t="shared" ref="L138:L198" si="35">SUM(I138:K138)</f>
        <v>9</v>
      </c>
      <c r="M138" s="15"/>
      <c r="N138" s="15"/>
      <c r="O138" s="15"/>
      <c r="P138" s="15"/>
      <c r="Q138" s="15"/>
      <c r="R138" s="11">
        <f>SUM(M138:Q138)</f>
        <v>0</v>
      </c>
      <c r="S138" s="15">
        <v>1</v>
      </c>
      <c r="T138" s="15"/>
      <c r="U138" s="9">
        <f>S138+T138</f>
        <v>1</v>
      </c>
      <c r="V138" s="9">
        <f t="shared" si="33"/>
        <v>5</v>
      </c>
      <c r="W138" s="15">
        <v>5</v>
      </c>
      <c r="X138" s="16">
        <f>W138-V138</f>
        <v>0</v>
      </c>
      <c r="Y138" s="18"/>
      <c r="Z138" s="17"/>
    </row>
    <row r="139" spans="1:26" ht="18" customHeight="1" x14ac:dyDescent="0.2">
      <c r="A139" s="13">
        <v>5530019</v>
      </c>
      <c r="B139" s="14" t="s">
        <v>164</v>
      </c>
      <c r="C139" s="15">
        <v>30000</v>
      </c>
      <c r="D139" s="10">
        <f>VLOOKUP($A139,'02.07'!$A$9:$W$200,23,0)</f>
        <v>14</v>
      </c>
      <c r="E139" s="15"/>
      <c r="F139" s="15"/>
      <c r="G139" s="15"/>
      <c r="H139" s="9">
        <f t="shared" ref="H139" si="36">SUM(E139:G139)</f>
        <v>0</v>
      </c>
      <c r="I139" s="15">
        <v>9</v>
      </c>
      <c r="J139" s="15"/>
      <c r="K139" s="15"/>
      <c r="L139" s="9">
        <f t="shared" si="35"/>
        <v>9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3"/>
        <v>5</v>
      </c>
      <c r="W139" s="15">
        <v>5</v>
      </c>
      <c r="X139" s="16">
        <f>W139-V139</f>
        <v>0</v>
      </c>
      <c r="Y139" s="18"/>
      <c r="Z139" s="17"/>
    </row>
    <row r="140" spans="1:26" ht="18" customHeight="1" x14ac:dyDescent="0.2">
      <c r="A140" s="13">
        <v>5530020</v>
      </c>
      <c r="B140" s="14" t="s">
        <v>165</v>
      </c>
      <c r="C140" s="15">
        <v>30000</v>
      </c>
      <c r="D140" s="10">
        <f>VLOOKUP($A140,'02.07'!$A$9:$W$200,23,0)</f>
        <v>0</v>
      </c>
      <c r="E140" s="15"/>
      <c r="F140" s="15"/>
      <c r="G140" s="15"/>
      <c r="H140" s="9">
        <f>SUM(E140:G140)</f>
        <v>0</v>
      </c>
      <c r="I140" s="15"/>
      <c r="J140" s="15"/>
      <c r="K140" s="15"/>
      <c r="L140" s="9">
        <f t="shared" si="35"/>
        <v>0</v>
      </c>
      <c r="M140" s="15"/>
      <c r="N140" s="15"/>
      <c r="O140" s="15"/>
      <c r="P140" s="15"/>
      <c r="Q140" s="15"/>
      <c r="R140" s="11">
        <f t="shared" si="20"/>
        <v>0</v>
      </c>
      <c r="S140" s="15"/>
      <c r="T140" s="15"/>
      <c r="U140" s="9">
        <f t="shared" si="32"/>
        <v>0</v>
      </c>
      <c r="V140" s="9">
        <f t="shared" si="33"/>
        <v>0</v>
      </c>
      <c r="W140" s="15"/>
      <c r="X140" s="16">
        <f t="shared" si="34"/>
        <v>0</v>
      </c>
      <c r="Y140" s="18"/>
      <c r="Z140" s="17"/>
    </row>
    <row r="141" spans="1:26" ht="18" customHeight="1" x14ac:dyDescent="0.2">
      <c r="A141" s="7">
        <v>7550000</v>
      </c>
      <c r="B141" s="8" t="s">
        <v>166</v>
      </c>
      <c r="C141" s="9"/>
      <c r="D141" s="10">
        <f>VLOOKUP($A141,'02.07'!$A$9:$W$200,23,0)</f>
        <v>0</v>
      </c>
      <c r="E141" s="10"/>
      <c r="F141" s="10"/>
      <c r="G141" s="10"/>
      <c r="H141" s="9"/>
      <c r="I141" s="10"/>
      <c r="J141" s="10"/>
      <c r="K141" s="10"/>
      <c r="L141" s="9">
        <f t="shared" si="35"/>
        <v>0</v>
      </c>
      <c r="M141" s="10"/>
      <c r="N141" s="10"/>
      <c r="O141" s="10"/>
      <c r="P141" s="10"/>
      <c r="Q141" s="10"/>
      <c r="R141" s="11">
        <f t="shared" si="20"/>
        <v>0</v>
      </c>
      <c r="S141" s="10"/>
      <c r="T141" s="10"/>
      <c r="U141" s="9"/>
      <c r="V141" s="9"/>
      <c r="W141" s="10"/>
      <c r="X141" s="9"/>
      <c r="Y141" s="18"/>
      <c r="Z141" s="17"/>
    </row>
    <row r="142" spans="1:26" ht="18" customHeight="1" x14ac:dyDescent="0.2">
      <c r="A142" s="13">
        <v>7520001</v>
      </c>
      <c r="B142" s="14" t="s">
        <v>167</v>
      </c>
      <c r="C142" s="15">
        <v>80000</v>
      </c>
      <c r="D142" s="10">
        <f>VLOOKUP($A142,'02.07'!$A$9:$W$200,23,0)</f>
        <v>0</v>
      </c>
      <c r="E142" s="15"/>
      <c r="F142" s="15"/>
      <c r="G142" s="15"/>
      <c r="H142" s="9">
        <f>SUM(E142:G142)</f>
        <v>0</v>
      </c>
      <c r="I142" s="15"/>
      <c r="J142" s="15"/>
      <c r="K142" s="15"/>
      <c r="L142" s="9">
        <f t="shared" si="35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ref="V142:V156" si="37">D142+H142-L142-R142-U142</f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7520012</v>
      </c>
      <c r="B143" s="14" t="s">
        <v>168</v>
      </c>
      <c r="C143" s="15">
        <v>80000</v>
      </c>
      <c r="D143" s="10">
        <f>VLOOKUP($A143,'02.07'!$A$9:$W$200,23,0)</f>
        <v>2</v>
      </c>
      <c r="E143" s="15"/>
      <c r="F143" s="15"/>
      <c r="G143" s="15"/>
      <c r="H143" s="9">
        <f>SUM(E143:G143)</f>
        <v>0</v>
      </c>
      <c r="I143" s="15">
        <v>2</v>
      </c>
      <c r="J143" s="15"/>
      <c r="K143" s="15"/>
      <c r="L143" s="9">
        <f t="shared" si="35"/>
        <v>2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si="37"/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7520013</v>
      </c>
      <c r="B144" s="14" t="s">
        <v>169</v>
      </c>
      <c r="C144" s="15">
        <v>80000</v>
      </c>
      <c r="D144" s="10">
        <f>VLOOKUP($A144,'02.07'!$A$9:$W$200,23,0)</f>
        <v>10</v>
      </c>
      <c r="E144" s="15"/>
      <c r="F144" s="15"/>
      <c r="G144" s="15"/>
      <c r="H144" s="9">
        <f>SUM(E144:G144)</f>
        <v>0</v>
      </c>
      <c r="I144" s="15"/>
      <c r="J144" s="15"/>
      <c r="K144" s="15"/>
      <c r="L144" s="9">
        <f t="shared" si="35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7"/>
        <v>10</v>
      </c>
      <c r="W144" s="15">
        <v>10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7520014</v>
      </c>
      <c r="B145" s="14" t="s">
        <v>170</v>
      </c>
      <c r="C145" s="15">
        <v>5000</v>
      </c>
      <c r="D145" s="10">
        <f>VLOOKUP($A145,'02.07'!$A$9:$W$200,23,0)</f>
        <v>0</v>
      </c>
      <c r="E145" s="15"/>
      <c r="F145" s="15"/>
      <c r="G145" s="15"/>
      <c r="H145" s="9">
        <f>SUM(E145:G145)</f>
        <v>0</v>
      </c>
      <c r="I145" s="15"/>
      <c r="J145" s="15"/>
      <c r="K145" s="15"/>
      <c r="L145" s="9">
        <f t="shared" si="35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7"/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7550006</v>
      </c>
      <c r="B146" s="14" t="s">
        <v>171</v>
      </c>
      <c r="C146" s="15">
        <v>12000</v>
      </c>
      <c r="D146" s="10">
        <f>VLOOKUP($A146,'02.07'!$A$9:$W$200,23,0)</f>
        <v>8</v>
      </c>
      <c r="E146" s="15"/>
      <c r="F146" s="15"/>
      <c r="G146" s="15"/>
      <c r="H146" s="9">
        <f t="shared" si="31"/>
        <v>0</v>
      </c>
      <c r="I146" s="15">
        <v>1</v>
      </c>
      <c r="J146" s="15"/>
      <c r="K146" s="15"/>
      <c r="L146" s="9">
        <f t="shared" si="35"/>
        <v>1</v>
      </c>
      <c r="M146" s="15"/>
      <c r="N146" s="15"/>
      <c r="O146" s="15"/>
      <c r="P146" s="15"/>
      <c r="Q146" s="15"/>
      <c r="R146" s="11">
        <f t="shared" si="20"/>
        <v>0</v>
      </c>
      <c r="S146" s="15"/>
      <c r="T146" s="15"/>
      <c r="U146" s="9">
        <f t="shared" ref="U146:U156" si="38">S146+T146</f>
        <v>0</v>
      </c>
      <c r="V146" s="9">
        <f t="shared" si="37"/>
        <v>7</v>
      </c>
      <c r="W146" s="15">
        <v>7</v>
      </c>
      <c r="X146" s="16">
        <f t="shared" ref="X146:X156" si="39">W146-V146</f>
        <v>0</v>
      </c>
      <c r="Y146" s="18"/>
      <c r="Z146" s="17"/>
    </row>
    <row r="147" spans="1:26" ht="18" customHeight="1" x14ac:dyDescent="0.2">
      <c r="A147" s="13">
        <v>7550007</v>
      </c>
      <c r="B147" s="14" t="s">
        <v>172</v>
      </c>
      <c r="C147" s="15">
        <v>9000</v>
      </c>
      <c r="D147" s="10">
        <f>VLOOKUP($A147,'02.07'!$A$9:$W$200,23,0)</f>
        <v>9</v>
      </c>
      <c r="E147" s="15"/>
      <c r="F147" s="15"/>
      <c r="G147" s="15"/>
      <c r="H147" s="9">
        <f t="shared" si="31"/>
        <v>0</v>
      </c>
      <c r="I147" s="15"/>
      <c r="J147" s="15"/>
      <c r="K147" s="15"/>
      <c r="L147" s="9">
        <f t="shared" si="35"/>
        <v>0</v>
      </c>
      <c r="M147" s="15"/>
      <c r="N147" s="15"/>
      <c r="O147" s="15"/>
      <c r="P147" s="15"/>
      <c r="Q147" s="15"/>
      <c r="R147" s="11">
        <f t="shared" si="20"/>
        <v>0</v>
      </c>
      <c r="S147" s="15"/>
      <c r="T147" s="15"/>
      <c r="U147" s="9">
        <f t="shared" si="38"/>
        <v>0</v>
      </c>
      <c r="V147" s="9">
        <f t="shared" si="37"/>
        <v>9</v>
      </c>
      <c r="W147" s="15">
        <v>9</v>
      </c>
      <c r="X147" s="16">
        <f t="shared" si="39"/>
        <v>0</v>
      </c>
      <c r="Y147" s="18"/>
      <c r="Z147" s="17"/>
    </row>
    <row r="148" spans="1:26" ht="18" customHeight="1" x14ac:dyDescent="0.2">
      <c r="A148" s="13">
        <v>7550008</v>
      </c>
      <c r="B148" s="14" t="s">
        <v>173</v>
      </c>
      <c r="C148" s="15">
        <v>21000</v>
      </c>
      <c r="D148" s="10">
        <f>VLOOKUP($A148,'02.07'!$A$9:$W$200,23,0)</f>
        <v>8</v>
      </c>
      <c r="E148" s="15"/>
      <c r="F148" s="15"/>
      <c r="G148" s="15"/>
      <c r="H148" s="9">
        <f t="shared" si="31"/>
        <v>0</v>
      </c>
      <c r="I148" s="15"/>
      <c r="J148" s="15"/>
      <c r="K148" s="15"/>
      <c r="L148" s="9">
        <f t="shared" si="35"/>
        <v>0</v>
      </c>
      <c r="M148" s="15"/>
      <c r="N148" s="15"/>
      <c r="O148" s="15"/>
      <c r="P148" s="15"/>
      <c r="Q148" s="15"/>
      <c r="R148" s="11">
        <f t="shared" si="20"/>
        <v>0</v>
      </c>
      <c r="S148" s="15"/>
      <c r="T148" s="15"/>
      <c r="U148" s="9">
        <f t="shared" si="38"/>
        <v>0</v>
      </c>
      <c r="V148" s="9">
        <f t="shared" si="37"/>
        <v>8</v>
      </c>
      <c r="W148" s="15">
        <v>8</v>
      </c>
      <c r="X148" s="16">
        <f t="shared" si="39"/>
        <v>0</v>
      </c>
      <c r="Y148" s="18"/>
      <c r="Z148" s="17"/>
    </row>
    <row r="149" spans="1:26" ht="18" customHeight="1" x14ac:dyDescent="0.2">
      <c r="A149" s="13">
        <v>7550011</v>
      </c>
      <c r="B149" s="14" t="s">
        <v>174</v>
      </c>
      <c r="C149" s="15">
        <v>16000</v>
      </c>
      <c r="D149" s="10">
        <f>VLOOKUP($A149,'02.07'!$A$9:$W$200,23,0)</f>
        <v>8</v>
      </c>
      <c r="E149" s="15"/>
      <c r="F149" s="15"/>
      <c r="G149" s="15"/>
      <c r="H149" s="9">
        <f t="shared" si="31"/>
        <v>0</v>
      </c>
      <c r="I149" s="15"/>
      <c r="J149" s="15"/>
      <c r="K149" s="15"/>
      <c r="L149" s="9">
        <f t="shared" si="35"/>
        <v>0</v>
      </c>
      <c r="M149" s="15"/>
      <c r="N149" s="15"/>
      <c r="O149" s="15"/>
      <c r="P149" s="15"/>
      <c r="Q149" s="15"/>
      <c r="R149" s="11">
        <f t="shared" si="20"/>
        <v>0</v>
      </c>
      <c r="S149" s="15"/>
      <c r="T149" s="15"/>
      <c r="U149" s="9">
        <f t="shared" si="38"/>
        <v>0</v>
      </c>
      <c r="V149" s="9">
        <f t="shared" si="37"/>
        <v>8</v>
      </c>
      <c r="W149" s="15">
        <v>8</v>
      </c>
      <c r="X149" s="16">
        <f t="shared" si="39"/>
        <v>0</v>
      </c>
      <c r="Y149" s="18"/>
      <c r="Z149" s="17"/>
    </row>
    <row r="150" spans="1:26" ht="18" customHeight="1" x14ac:dyDescent="0.2">
      <c r="A150" s="13">
        <v>7550012</v>
      </c>
      <c r="B150" s="14" t="s">
        <v>175</v>
      </c>
      <c r="C150" s="15">
        <v>24000</v>
      </c>
      <c r="D150" s="10">
        <f>VLOOKUP($A150,'02.07'!$A$9:$W$200,23,0)</f>
        <v>4</v>
      </c>
      <c r="E150" s="15"/>
      <c r="F150" s="15"/>
      <c r="G150" s="15"/>
      <c r="H150" s="9">
        <f t="shared" si="31"/>
        <v>0</v>
      </c>
      <c r="I150" s="15"/>
      <c r="J150" s="15"/>
      <c r="K150" s="15"/>
      <c r="L150" s="9">
        <f t="shared" si="35"/>
        <v>0</v>
      </c>
      <c r="M150" s="15"/>
      <c r="N150" s="15"/>
      <c r="O150" s="15"/>
      <c r="P150" s="15"/>
      <c r="Q150" s="15"/>
      <c r="R150" s="11">
        <f t="shared" si="20"/>
        <v>0</v>
      </c>
      <c r="S150" s="15"/>
      <c r="T150" s="15"/>
      <c r="U150" s="9">
        <f t="shared" si="38"/>
        <v>0</v>
      </c>
      <c r="V150" s="9">
        <f t="shared" si="37"/>
        <v>4</v>
      </c>
      <c r="W150" s="15">
        <v>4</v>
      </c>
      <c r="X150" s="16">
        <f t="shared" si="39"/>
        <v>0</v>
      </c>
      <c r="Y150" s="18"/>
      <c r="Z150" s="17"/>
    </row>
    <row r="151" spans="1:26" ht="18" customHeight="1" x14ac:dyDescent="0.2">
      <c r="A151" s="13">
        <v>7550015</v>
      </c>
      <c r="B151" s="14" t="s">
        <v>176</v>
      </c>
      <c r="C151" s="15">
        <v>14000</v>
      </c>
      <c r="D151" s="10">
        <f>VLOOKUP($A151,'02.07'!$A$9:$W$200,23,0)</f>
        <v>4</v>
      </c>
      <c r="E151" s="15"/>
      <c r="F151" s="15"/>
      <c r="G151" s="15"/>
      <c r="H151" s="9">
        <f t="shared" si="31"/>
        <v>0</v>
      </c>
      <c r="I151" s="15"/>
      <c r="J151" s="15"/>
      <c r="K151" s="15"/>
      <c r="L151" s="9">
        <f t="shared" si="35"/>
        <v>0</v>
      </c>
      <c r="M151" s="15"/>
      <c r="N151" s="15"/>
      <c r="O151" s="15"/>
      <c r="P151" s="15"/>
      <c r="Q151" s="15"/>
      <c r="R151" s="11">
        <f t="shared" si="20"/>
        <v>0</v>
      </c>
      <c r="S151" s="15"/>
      <c r="T151" s="15"/>
      <c r="U151" s="9">
        <f t="shared" si="38"/>
        <v>0</v>
      </c>
      <c r="V151" s="9">
        <f t="shared" si="37"/>
        <v>4</v>
      </c>
      <c r="W151" s="15">
        <v>4</v>
      </c>
      <c r="X151" s="16">
        <f t="shared" si="39"/>
        <v>0</v>
      </c>
      <c r="Y151" s="18"/>
      <c r="Z151" s="17"/>
    </row>
    <row r="152" spans="1:26" ht="18" customHeight="1" x14ac:dyDescent="0.2">
      <c r="A152" s="13">
        <v>7550016</v>
      </c>
      <c r="B152" s="14" t="s">
        <v>177</v>
      </c>
      <c r="C152" s="15">
        <v>14000</v>
      </c>
      <c r="D152" s="10">
        <f>VLOOKUP($A152,'02.07'!$A$9:$W$200,23,0)</f>
        <v>12</v>
      </c>
      <c r="E152" s="15"/>
      <c r="F152" s="15"/>
      <c r="G152" s="15"/>
      <c r="H152" s="9">
        <f t="shared" si="31"/>
        <v>0</v>
      </c>
      <c r="I152" s="15"/>
      <c r="J152" s="15"/>
      <c r="K152" s="15"/>
      <c r="L152" s="9">
        <f t="shared" si="35"/>
        <v>0</v>
      </c>
      <c r="M152" s="15"/>
      <c r="N152" s="15"/>
      <c r="O152" s="15"/>
      <c r="P152" s="15"/>
      <c r="Q152" s="15"/>
      <c r="R152" s="11">
        <f t="shared" si="20"/>
        <v>0</v>
      </c>
      <c r="S152" s="15"/>
      <c r="T152" s="15"/>
      <c r="U152" s="9">
        <f t="shared" si="38"/>
        <v>0</v>
      </c>
      <c r="V152" s="9">
        <f t="shared" si="37"/>
        <v>12</v>
      </c>
      <c r="W152" s="15">
        <v>12</v>
      </c>
      <c r="X152" s="16">
        <f t="shared" si="39"/>
        <v>0</v>
      </c>
      <c r="Y152" s="18"/>
      <c r="Z152" s="17"/>
    </row>
    <row r="153" spans="1:26" ht="18" customHeight="1" x14ac:dyDescent="0.2">
      <c r="A153" s="13">
        <v>7550017</v>
      </c>
      <c r="B153" s="14" t="s">
        <v>178</v>
      </c>
      <c r="C153" s="15">
        <v>14000</v>
      </c>
      <c r="D153" s="10">
        <f>VLOOKUP($A153,'02.07'!$A$9:$W$200,23,0)</f>
        <v>13</v>
      </c>
      <c r="E153" s="15"/>
      <c r="F153" s="15"/>
      <c r="G153" s="15"/>
      <c r="H153" s="9">
        <f t="shared" si="31"/>
        <v>0</v>
      </c>
      <c r="I153" s="15"/>
      <c r="J153" s="15"/>
      <c r="K153" s="15"/>
      <c r="L153" s="9">
        <f t="shared" si="35"/>
        <v>0</v>
      </c>
      <c r="M153" s="15"/>
      <c r="N153" s="15"/>
      <c r="O153" s="15"/>
      <c r="P153" s="15"/>
      <c r="Q153" s="15"/>
      <c r="R153" s="11">
        <f t="shared" si="20"/>
        <v>0</v>
      </c>
      <c r="S153" s="15"/>
      <c r="T153" s="15"/>
      <c r="U153" s="9">
        <f t="shared" si="38"/>
        <v>0</v>
      </c>
      <c r="V153" s="9">
        <f t="shared" si="37"/>
        <v>13</v>
      </c>
      <c r="W153" s="15">
        <v>13</v>
      </c>
      <c r="X153" s="16">
        <f t="shared" si="39"/>
        <v>0</v>
      </c>
      <c r="Y153" s="18"/>
      <c r="Z153" s="17"/>
    </row>
    <row r="154" spans="1:26" ht="18" customHeight="1" x14ac:dyDescent="0.2">
      <c r="A154" s="13">
        <v>7550019</v>
      </c>
      <c r="B154" s="14" t="s">
        <v>179</v>
      </c>
      <c r="C154" s="15">
        <v>10000</v>
      </c>
      <c r="D154" s="10">
        <f>VLOOKUP($A154,'02.07'!$A$9:$W$200,23,0)</f>
        <v>112</v>
      </c>
      <c r="E154" s="15"/>
      <c r="F154" s="15"/>
      <c r="G154" s="15"/>
      <c r="H154" s="9">
        <f t="shared" si="31"/>
        <v>0</v>
      </c>
      <c r="I154" s="15">
        <v>21</v>
      </c>
      <c r="J154" s="15"/>
      <c r="K154" s="15"/>
      <c r="L154" s="9">
        <f t="shared" si="35"/>
        <v>21</v>
      </c>
      <c r="M154" s="15"/>
      <c r="N154" s="15"/>
      <c r="O154" s="15"/>
      <c r="P154" s="15"/>
      <c r="Q154" s="15"/>
      <c r="R154" s="11">
        <f t="shared" si="20"/>
        <v>0</v>
      </c>
      <c r="S154" s="15"/>
      <c r="T154" s="15"/>
      <c r="U154" s="9">
        <f t="shared" si="38"/>
        <v>0</v>
      </c>
      <c r="V154" s="9">
        <f t="shared" si="37"/>
        <v>91</v>
      </c>
      <c r="W154" s="15">
        <v>91</v>
      </c>
      <c r="X154" s="16">
        <f t="shared" si="39"/>
        <v>0</v>
      </c>
      <c r="Y154" s="18"/>
      <c r="Z154" s="17"/>
    </row>
    <row r="155" spans="1:26" ht="18" customHeight="1" x14ac:dyDescent="0.2">
      <c r="A155" s="13">
        <v>7550026</v>
      </c>
      <c r="B155" s="14" t="s">
        <v>180</v>
      </c>
      <c r="C155" s="15">
        <v>26000</v>
      </c>
      <c r="D155" s="10">
        <f>VLOOKUP($A155,'02.07'!$A$9:$W$200,23,0)</f>
        <v>0</v>
      </c>
      <c r="E155" s="15"/>
      <c r="F155" s="15"/>
      <c r="G155" s="15"/>
      <c r="H155" s="9">
        <f t="shared" si="31"/>
        <v>0</v>
      </c>
      <c r="I155" s="15"/>
      <c r="J155" s="15"/>
      <c r="K155" s="15"/>
      <c r="L155" s="9">
        <f t="shared" si="35"/>
        <v>0</v>
      </c>
      <c r="M155" s="15"/>
      <c r="N155" s="15"/>
      <c r="O155" s="15"/>
      <c r="P155" s="15"/>
      <c r="Q155" s="15"/>
      <c r="R155" s="11">
        <f t="shared" si="20"/>
        <v>0</v>
      </c>
      <c r="S155" s="15"/>
      <c r="T155" s="15"/>
      <c r="U155" s="9">
        <f t="shared" si="38"/>
        <v>0</v>
      </c>
      <c r="V155" s="9">
        <f t="shared" si="37"/>
        <v>0</v>
      </c>
      <c r="W155" s="15"/>
      <c r="X155" s="16">
        <f t="shared" si="39"/>
        <v>0</v>
      </c>
      <c r="Y155" s="18"/>
      <c r="Z155" s="17"/>
    </row>
    <row r="156" spans="1:26" ht="18" customHeight="1" x14ac:dyDescent="0.2">
      <c r="A156" s="13">
        <v>4551001</v>
      </c>
      <c r="B156" s="14" t="s">
        <v>225</v>
      </c>
      <c r="C156" s="15">
        <v>15000</v>
      </c>
      <c r="D156" s="10">
        <f>VLOOKUP($A156,'02.07'!$A$9:$W$200,23,0)</f>
        <v>0</v>
      </c>
      <c r="E156" s="15"/>
      <c r="F156" s="15"/>
      <c r="G156" s="15"/>
      <c r="H156" s="9">
        <f t="shared" si="31"/>
        <v>0</v>
      </c>
      <c r="I156" s="15"/>
      <c r="J156" s="15"/>
      <c r="K156" s="15"/>
      <c r="L156" s="9">
        <f t="shared" si="35"/>
        <v>0</v>
      </c>
      <c r="M156" s="15"/>
      <c r="N156" s="15"/>
      <c r="O156" s="15"/>
      <c r="P156" s="15"/>
      <c r="Q156" s="15"/>
      <c r="R156" s="11">
        <f t="shared" ref="R156:R198" si="40">SUM(M156:Q156)</f>
        <v>0</v>
      </c>
      <c r="S156" s="15"/>
      <c r="T156" s="15"/>
      <c r="U156" s="9">
        <f t="shared" si="38"/>
        <v>0</v>
      </c>
      <c r="V156" s="9">
        <f t="shared" si="37"/>
        <v>0</v>
      </c>
      <c r="W156" s="15"/>
      <c r="X156" s="16">
        <f t="shared" si="39"/>
        <v>0</v>
      </c>
      <c r="Y156" s="18"/>
      <c r="Z156" s="17"/>
    </row>
    <row r="157" spans="1:26" ht="18" customHeight="1" x14ac:dyDescent="0.2">
      <c r="A157" s="7">
        <v>5500000</v>
      </c>
      <c r="B157" s="8" t="s">
        <v>181</v>
      </c>
      <c r="C157" s="9"/>
      <c r="D157" s="10">
        <f>VLOOKUP($A157,'02.07'!$A$9:$W$200,23,0)</f>
        <v>0</v>
      </c>
      <c r="E157" s="10"/>
      <c r="F157" s="10"/>
      <c r="G157" s="10"/>
      <c r="H157" s="9"/>
      <c r="I157" s="10"/>
      <c r="J157" s="10"/>
      <c r="K157" s="10"/>
      <c r="L157" s="9">
        <f t="shared" si="35"/>
        <v>0</v>
      </c>
      <c r="M157" s="10"/>
      <c r="N157" s="10"/>
      <c r="O157" s="10"/>
      <c r="P157" s="10"/>
      <c r="Q157" s="10"/>
      <c r="R157" s="11">
        <f t="shared" si="40"/>
        <v>0</v>
      </c>
      <c r="S157" s="10"/>
      <c r="T157" s="10"/>
      <c r="U157" s="9"/>
      <c r="V157" s="9"/>
      <c r="W157" s="10"/>
      <c r="X157" s="9"/>
      <c r="Y157" s="18"/>
      <c r="Z157" s="17"/>
    </row>
    <row r="158" spans="1:26" s="24" customFormat="1" ht="18" customHeight="1" x14ac:dyDescent="0.2">
      <c r="A158" s="13">
        <v>5500044</v>
      </c>
      <c r="B158" s="20" t="s">
        <v>182</v>
      </c>
      <c r="C158" s="21">
        <v>28000</v>
      </c>
      <c r="D158" s="10">
        <f>VLOOKUP($A158,'02.07'!$A$9:$W$200,23,0)</f>
        <v>0</v>
      </c>
      <c r="E158" s="15">
        <v>8</v>
      </c>
      <c r="F158" s="15"/>
      <c r="G158" s="15"/>
      <c r="H158" s="9">
        <f t="shared" ref="H158:H197" si="41">SUM(E158:G158)</f>
        <v>8</v>
      </c>
      <c r="I158" s="15">
        <v>8</v>
      </c>
      <c r="J158" s="15"/>
      <c r="K158" s="15"/>
      <c r="L158" s="9">
        <f t="shared" si="35"/>
        <v>8</v>
      </c>
      <c r="M158" s="15"/>
      <c r="N158" s="15"/>
      <c r="O158" s="15"/>
      <c r="P158" s="15"/>
      <c r="Q158" s="15"/>
      <c r="R158" s="11">
        <f t="shared" si="40"/>
        <v>0</v>
      </c>
      <c r="S158" s="15"/>
      <c r="T158" s="15"/>
      <c r="U158" s="9">
        <f t="shared" ref="U158:U184" si="42">S158+T158</f>
        <v>0</v>
      </c>
      <c r="V158" s="9">
        <f t="shared" ref="V158:V197" si="43">D158+H158-L158-R158-U158</f>
        <v>0</v>
      </c>
      <c r="W158" s="15"/>
      <c r="X158" s="16">
        <f t="shared" ref="X158:X184" si="44">W158-V158</f>
        <v>0</v>
      </c>
      <c r="Y158" s="22"/>
      <c r="Z158" s="23"/>
    </row>
    <row r="159" spans="1:26" s="24" customFormat="1" ht="18" customHeight="1" x14ac:dyDescent="0.2">
      <c r="A159" s="13">
        <v>5500045</v>
      </c>
      <c r="B159" s="20" t="s">
        <v>183</v>
      </c>
      <c r="C159" s="21">
        <v>30000</v>
      </c>
      <c r="D159" s="10">
        <f>VLOOKUP($A159,'02.07'!$A$9:$W$200,23,0)</f>
        <v>0</v>
      </c>
      <c r="E159" s="15">
        <v>6</v>
      </c>
      <c r="F159" s="15"/>
      <c r="G159" s="15"/>
      <c r="H159" s="9">
        <f t="shared" si="41"/>
        <v>6</v>
      </c>
      <c r="I159" s="15">
        <v>6</v>
      </c>
      <c r="J159" s="15"/>
      <c r="K159" s="15"/>
      <c r="L159" s="9">
        <f t="shared" si="35"/>
        <v>6</v>
      </c>
      <c r="M159" s="15"/>
      <c r="N159" s="15"/>
      <c r="O159" s="15"/>
      <c r="P159" s="15"/>
      <c r="Q159" s="15"/>
      <c r="R159" s="11">
        <f t="shared" si="40"/>
        <v>0</v>
      </c>
      <c r="S159" s="15"/>
      <c r="T159" s="15"/>
      <c r="U159" s="9">
        <f t="shared" si="42"/>
        <v>0</v>
      </c>
      <c r="V159" s="9">
        <f t="shared" si="43"/>
        <v>0</v>
      </c>
      <c r="W159" s="15"/>
      <c r="X159" s="16">
        <f t="shared" si="44"/>
        <v>0</v>
      </c>
      <c r="Y159" s="22"/>
      <c r="Z159" s="23"/>
    </row>
    <row r="160" spans="1:26" ht="18" customHeight="1" x14ac:dyDescent="0.2">
      <c r="A160" s="13">
        <v>5500063</v>
      </c>
      <c r="B160" s="14" t="s">
        <v>184</v>
      </c>
      <c r="C160" s="15">
        <v>21000</v>
      </c>
      <c r="D160" s="10">
        <f>VLOOKUP($A160,'02.07'!$A$9:$W$200,23,0)</f>
        <v>0</v>
      </c>
      <c r="E160" s="15">
        <v>12</v>
      </c>
      <c r="F160" s="15"/>
      <c r="G160" s="15"/>
      <c r="H160" s="9">
        <f t="shared" si="41"/>
        <v>12</v>
      </c>
      <c r="I160" s="15">
        <v>12</v>
      </c>
      <c r="J160" s="15"/>
      <c r="K160" s="15"/>
      <c r="L160" s="9">
        <f t="shared" si="35"/>
        <v>12</v>
      </c>
      <c r="M160" s="15"/>
      <c r="N160" s="15"/>
      <c r="O160" s="15"/>
      <c r="P160" s="15"/>
      <c r="Q160" s="15"/>
      <c r="R160" s="11">
        <f t="shared" si="40"/>
        <v>0</v>
      </c>
      <c r="S160" s="15"/>
      <c r="T160" s="15"/>
      <c r="U160" s="9">
        <f t="shared" si="42"/>
        <v>0</v>
      </c>
      <c r="V160" s="9">
        <f t="shared" si="43"/>
        <v>0</v>
      </c>
      <c r="W160" s="15"/>
      <c r="X160" s="16">
        <f t="shared" si="44"/>
        <v>0</v>
      </c>
      <c r="Y160" s="18"/>
      <c r="Z160" s="17"/>
    </row>
    <row r="161" spans="1:26" ht="18" customHeight="1" x14ac:dyDescent="0.2">
      <c r="A161" s="13">
        <v>5500064</v>
      </c>
      <c r="B161" s="14" t="s">
        <v>185</v>
      </c>
      <c r="C161" s="15">
        <v>26000</v>
      </c>
      <c r="D161" s="10">
        <f>VLOOKUP($A161,'02.07'!$A$9:$W$200,23,0)</f>
        <v>0</v>
      </c>
      <c r="E161" s="15"/>
      <c r="F161" s="15"/>
      <c r="G161" s="15"/>
      <c r="H161" s="9">
        <f t="shared" si="41"/>
        <v>0</v>
      </c>
      <c r="I161" s="15"/>
      <c r="J161" s="15"/>
      <c r="K161" s="15"/>
      <c r="L161" s="9">
        <f t="shared" si="35"/>
        <v>0</v>
      </c>
      <c r="M161" s="15"/>
      <c r="N161" s="15"/>
      <c r="O161" s="15"/>
      <c r="P161" s="15"/>
      <c r="Q161" s="15"/>
      <c r="R161" s="11">
        <f t="shared" si="40"/>
        <v>0</v>
      </c>
      <c r="S161" s="15"/>
      <c r="T161" s="15"/>
      <c r="U161" s="9">
        <f t="shared" si="42"/>
        <v>0</v>
      </c>
      <c r="V161" s="9">
        <f t="shared" si="43"/>
        <v>0</v>
      </c>
      <c r="W161" s="15"/>
      <c r="X161" s="16">
        <f t="shared" si="44"/>
        <v>0</v>
      </c>
      <c r="Y161" s="18"/>
      <c r="Z161" s="17"/>
    </row>
    <row r="162" spans="1:26" ht="18" customHeight="1" x14ac:dyDescent="0.2">
      <c r="A162" s="13">
        <v>5500065</v>
      </c>
      <c r="B162" s="14" t="s">
        <v>186</v>
      </c>
      <c r="C162" s="15">
        <v>24000</v>
      </c>
      <c r="D162" s="10">
        <f>VLOOKUP($A162,'02.07'!$A$9:$W$200,23,0)</f>
        <v>0</v>
      </c>
      <c r="E162" s="15"/>
      <c r="F162" s="15"/>
      <c r="G162" s="15"/>
      <c r="H162" s="9">
        <f t="shared" si="41"/>
        <v>0</v>
      </c>
      <c r="I162" s="15"/>
      <c r="J162" s="15"/>
      <c r="K162" s="15"/>
      <c r="L162" s="9">
        <f t="shared" si="35"/>
        <v>0</v>
      </c>
      <c r="M162" s="15"/>
      <c r="N162" s="15"/>
      <c r="O162" s="15"/>
      <c r="P162" s="15"/>
      <c r="Q162" s="15"/>
      <c r="R162" s="11">
        <f t="shared" si="40"/>
        <v>0</v>
      </c>
      <c r="S162" s="15"/>
      <c r="T162" s="15"/>
      <c r="U162" s="9">
        <f t="shared" si="42"/>
        <v>0</v>
      </c>
      <c r="V162" s="9">
        <f t="shared" si="43"/>
        <v>0</v>
      </c>
      <c r="W162" s="15"/>
      <c r="X162" s="16">
        <f t="shared" si="44"/>
        <v>0</v>
      </c>
      <c r="Y162" s="18"/>
      <c r="Z162" s="17"/>
    </row>
    <row r="163" spans="1:26" ht="18" customHeight="1" x14ac:dyDescent="0.2">
      <c r="A163" s="13">
        <v>5500066</v>
      </c>
      <c r="B163" s="14" t="s">
        <v>187</v>
      </c>
      <c r="C163" s="15">
        <v>32000</v>
      </c>
      <c r="D163" s="10">
        <f>VLOOKUP($A163,'02.07'!$A$9:$W$200,23,0)</f>
        <v>0</v>
      </c>
      <c r="E163" s="15"/>
      <c r="F163" s="15"/>
      <c r="G163" s="15"/>
      <c r="H163" s="9">
        <f t="shared" si="41"/>
        <v>0</v>
      </c>
      <c r="I163" s="15"/>
      <c r="J163" s="15"/>
      <c r="K163" s="15"/>
      <c r="L163" s="9">
        <f t="shared" si="35"/>
        <v>0</v>
      </c>
      <c r="M163" s="15"/>
      <c r="N163" s="15"/>
      <c r="O163" s="15"/>
      <c r="P163" s="15"/>
      <c r="Q163" s="15"/>
      <c r="R163" s="11">
        <f t="shared" si="40"/>
        <v>0</v>
      </c>
      <c r="S163" s="15"/>
      <c r="T163" s="15"/>
      <c r="U163" s="9">
        <f t="shared" si="42"/>
        <v>0</v>
      </c>
      <c r="V163" s="9">
        <f t="shared" si="43"/>
        <v>0</v>
      </c>
      <c r="W163" s="15"/>
      <c r="X163" s="16">
        <f t="shared" si="44"/>
        <v>0</v>
      </c>
      <c r="Y163" s="18"/>
      <c r="Z163" s="17"/>
    </row>
    <row r="164" spans="1:26" ht="18" customHeight="1" x14ac:dyDescent="0.2">
      <c r="A164" s="13">
        <v>5510070</v>
      </c>
      <c r="B164" s="14" t="s">
        <v>188</v>
      </c>
      <c r="C164" s="15">
        <v>28000</v>
      </c>
      <c r="D164" s="10">
        <f>VLOOKUP($A164,'02.07'!$A$9:$W$200,23,0)</f>
        <v>0</v>
      </c>
      <c r="E164" s="15">
        <v>18</v>
      </c>
      <c r="F164" s="15"/>
      <c r="G164" s="15"/>
      <c r="H164" s="9">
        <f t="shared" si="41"/>
        <v>18</v>
      </c>
      <c r="I164" s="15">
        <v>18</v>
      </c>
      <c r="J164" s="15"/>
      <c r="K164" s="15"/>
      <c r="L164" s="9">
        <f t="shared" si="35"/>
        <v>18</v>
      </c>
      <c r="M164" s="15"/>
      <c r="N164" s="15"/>
      <c r="O164" s="15"/>
      <c r="P164" s="15"/>
      <c r="Q164" s="15"/>
      <c r="R164" s="11">
        <f t="shared" si="40"/>
        <v>0</v>
      </c>
      <c r="S164" s="15"/>
      <c r="T164" s="15"/>
      <c r="U164" s="9">
        <f t="shared" si="42"/>
        <v>0</v>
      </c>
      <c r="V164" s="9">
        <f t="shared" si="43"/>
        <v>0</v>
      </c>
      <c r="W164" s="15"/>
      <c r="X164" s="16">
        <f t="shared" si="44"/>
        <v>0</v>
      </c>
      <c r="Y164" s="18"/>
      <c r="Z164" s="17"/>
    </row>
    <row r="165" spans="1:26" ht="18" customHeight="1" x14ac:dyDescent="0.2">
      <c r="A165" s="13">
        <v>5510072</v>
      </c>
      <c r="B165" s="14" t="s">
        <v>189</v>
      </c>
      <c r="C165" s="15">
        <v>29000</v>
      </c>
      <c r="D165" s="10">
        <f>VLOOKUP($A165,'02.07'!$A$9:$W$200,23,0)</f>
        <v>0</v>
      </c>
      <c r="E165" s="15">
        <v>3</v>
      </c>
      <c r="F165" s="15"/>
      <c r="G165" s="15"/>
      <c r="H165" s="9">
        <f t="shared" si="41"/>
        <v>3</v>
      </c>
      <c r="I165" s="15">
        <v>3</v>
      </c>
      <c r="J165" s="15"/>
      <c r="K165" s="15"/>
      <c r="L165" s="9">
        <f t="shared" si="35"/>
        <v>3</v>
      </c>
      <c r="M165" s="15"/>
      <c r="N165" s="15"/>
      <c r="O165" s="15"/>
      <c r="P165" s="15"/>
      <c r="Q165" s="15"/>
      <c r="R165" s="11">
        <f t="shared" si="40"/>
        <v>0</v>
      </c>
      <c r="S165" s="15"/>
      <c r="T165" s="15"/>
      <c r="U165" s="9">
        <f t="shared" si="42"/>
        <v>0</v>
      </c>
      <c r="V165" s="9">
        <f t="shared" si="43"/>
        <v>0</v>
      </c>
      <c r="W165" s="15"/>
      <c r="X165" s="16">
        <f t="shared" si="44"/>
        <v>0</v>
      </c>
      <c r="Y165" s="18"/>
      <c r="Z165" s="17"/>
    </row>
    <row r="166" spans="1:26" ht="18" customHeight="1" x14ac:dyDescent="0.2">
      <c r="A166" s="13">
        <v>5510074</v>
      </c>
      <c r="B166" s="14" t="s">
        <v>190</v>
      </c>
      <c r="C166" s="15">
        <v>30000</v>
      </c>
      <c r="D166" s="10">
        <f>VLOOKUP($A166,'02.07'!$A$9:$W$200,23,0)</f>
        <v>0</v>
      </c>
      <c r="E166" s="15">
        <v>10</v>
      </c>
      <c r="F166" s="15"/>
      <c r="G166" s="15"/>
      <c r="H166" s="9">
        <f t="shared" si="41"/>
        <v>10</v>
      </c>
      <c r="I166" s="15">
        <v>10</v>
      </c>
      <c r="J166" s="15"/>
      <c r="K166" s="15"/>
      <c r="L166" s="9">
        <f t="shared" si="35"/>
        <v>10</v>
      </c>
      <c r="M166" s="15"/>
      <c r="N166" s="15"/>
      <c r="O166" s="15"/>
      <c r="P166" s="15"/>
      <c r="Q166" s="15"/>
      <c r="R166" s="11">
        <f t="shared" si="40"/>
        <v>0</v>
      </c>
      <c r="S166" s="15"/>
      <c r="T166" s="15"/>
      <c r="U166" s="9">
        <f t="shared" si="42"/>
        <v>0</v>
      </c>
      <c r="V166" s="9">
        <f t="shared" si="43"/>
        <v>0</v>
      </c>
      <c r="W166" s="15"/>
      <c r="X166" s="16">
        <f t="shared" si="44"/>
        <v>0</v>
      </c>
      <c r="Y166" s="18"/>
      <c r="Z166" s="17"/>
    </row>
    <row r="167" spans="1:26" ht="18" customHeight="1" x14ac:dyDescent="0.2">
      <c r="A167" s="13">
        <v>5520002</v>
      </c>
      <c r="B167" s="14" t="s">
        <v>191</v>
      </c>
      <c r="C167" s="15">
        <v>34000</v>
      </c>
      <c r="D167" s="10">
        <f>VLOOKUP($A167,'02.07'!$A$9:$W$200,23,0)</f>
        <v>0</v>
      </c>
      <c r="E167" s="15">
        <v>4</v>
      </c>
      <c r="F167" s="15"/>
      <c r="G167" s="15"/>
      <c r="H167" s="9">
        <f>SUM(E167:G167)</f>
        <v>4</v>
      </c>
      <c r="I167" s="15">
        <v>4</v>
      </c>
      <c r="J167" s="15"/>
      <c r="K167" s="15"/>
      <c r="L167" s="9">
        <f t="shared" si="35"/>
        <v>4</v>
      </c>
      <c r="M167" s="15"/>
      <c r="N167" s="15"/>
      <c r="O167" s="15"/>
      <c r="P167" s="15"/>
      <c r="Q167" s="15"/>
      <c r="R167" s="11">
        <f>SUM(M167:Q167)</f>
        <v>0</v>
      </c>
      <c r="S167" s="15"/>
      <c r="T167" s="15"/>
      <c r="U167" s="9">
        <f>S167+T167</f>
        <v>0</v>
      </c>
      <c r="V167" s="9">
        <f t="shared" si="43"/>
        <v>0</v>
      </c>
      <c r="W167" s="15"/>
      <c r="X167" s="16">
        <f>W167-V167</f>
        <v>0</v>
      </c>
      <c r="Y167" s="18"/>
      <c r="Z167" s="17"/>
    </row>
    <row r="168" spans="1:26" ht="18" customHeight="1" x14ac:dyDescent="0.2">
      <c r="A168" s="13">
        <v>5520003</v>
      </c>
      <c r="B168" s="14" t="s">
        <v>192</v>
      </c>
      <c r="C168" s="15">
        <v>34000</v>
      </c>
      <c r="D168" s="10">
        <f>VLOOKUP($A168,'02.07'!$A$9:$W$200,23,0)</f>
        <v>0</v>
      </c>
      <c r="E168" s="15">
        <v>5</v>
      </c>
      <c r="F168" s="15"/>
      <c r="G168" s="15"/>
      <c r="H168" s="9">
        <f>SUM(E168:G168)</f>
        <v>5</v>
      </c>
      <c r="I168" s="15">
        <v>5</v>
      </c>
      <c r="J168" s="15"/>
      <c r="K168" s="15"/>
      <c r="L168" s="9">
        <f t="shared" si="35"/>
        <v>5</v>
      </c>
      <c r="M168" s="15"/>
      <c r="N168" s="15"/>
      <c r="O168" s="15"/>
      <c r="P168" s="15"/>
      <c r="Q168" s="15"/>
      <c r="R168" s="11">
        <f>SUM(M168:Q168)</f>
        <v>0</v>
      </c>
      <c r="S168" s="15"/>
      <c r="T168" s="15"/>
      <c r="U168" s="9">
        <f>S168+T168</f>
        <v>0</v>
      </c>
      <c r="V168" s="9">
        <f t="shared" si="43"/>
        <v>0</v>
      </c>
      <c r="W168" s="15"/>
      <c r="X168" s="16">
        <f>W168-V168</f>
        <v>0</v>
      </c>
      <c r="Y168" s="18"/>
      <c r="Z168" s="17"/>
    </row>
    <row r="169" spans="1:26" ht="18" customHeight="1" x14ac:dyDescent="0.2">
      <c r="A169" s="13">
        <v>5520005</v>
      </c>
      <c r="B169" s="14" t="s">
        <v>193</v>
      </c>
      <c r="C169" s="15">
        <v>19000</v>
      </c>
      <c r="D169" s="10">
        <f>VLOOKUP($A169,'02.07'!$A$9:$W$200,23,0)</f>
        <v>0</v>
      </c>
      <c r="E169" s="15">
        <v>24</v>
      </c>
      <c r="F169" s="15"/>
      <c r="G169" s="15"/>
      <c r="H169" s="9">
        <f>SUM(E169:G169)</f>
        <v>24</v>
      </c>
      <c r="I169" s="15">
        <v>24</v>
      </c>
      <c r="J169" s="15"/>
      <c r="K169" s="15"/>
      <c r="L169" s="9">
        <f t="shared" si="35"/>
        <v>24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3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5530001</v>
      </c>
      <c r="B170" s="14" t="s">
        <v>194</v>
      </c>
      <c r="C170" s="15">
        <v>46000</v>
      </c>
      <c r="D170" s="10">
        <f>VLOOKUP($A170,'02.07'!$A$9:$W$200,23,0)</f>
        <v>0</v>
      </c>
      <c r="E170" s="15">
        <v>4</v>
      </c>
      <c r="F170" s="15"/>
      <c r="G170" s="15"/>
      <c r="H170" s="9">
        <f>SUM(E170:G170)</f>
        <v>4</v>
      </c>
      <c r="I170" s="15">
        <v>4</v>
      </c>
      <c r="J170" s="15"/>
      <c r="K170" s="15"/>
      <c r="L170" s="9">
        <f t="shared" si="35"/>
        <v>4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3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5530002</v>
      </c>
      <c r="B171" s="14" t="s">
        <v>195</v>
      </c>
      <c r="C171" s="15">
        <v>38000</v>
      </c>
      <c r="D171" s="10">
        <f>VLOOKUP($A171,'02.07'!$A$9:$W$200,23,0)</f>
        <v>0</v>
      </c>
      <c r="E171" s="15">
        <v>3</v>
      </c>
      <c r="F171" s="15"/>
      <c r="G171" s="15"/>
      <c r="H171" s="9">
        <f>SUM(E171:G171)</f>
        <v>3</v>
      </c>
      <c r="I171" s="15">
        <v>3</v>
      </c>
      <c r="J171" s="15"/>
      <c r="K171" s="15"/>
      <c r="L171" s="9">
        <f t="shared" si="35"/>
        <v>3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3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5530003</v>
      </c>
      <c r="B172" s="14" t="s">
        <v>196</v>
      </c>
      <c r="C172" s="15">
        <v>38000</v>
      </c>
      <c r="D172" s="10">
        <f>VLOOKUP($A172,'02.07'!$A$9:$W$200,23,0)</f>
        <v>0</v>
      </c>
      <c r="E172" s="15">
        <v>3</v>
      </c>
      <c r="F172" s="15"/>
      <c r="G172" s="15"/>
      <c r="H172" s="9">
        <f t="shared" si="41"/>
        <v>3</v>
      </c>
      <c r="I172" s="15">
        <v>3</v>
      </c>
      <c r="J172" s="15"/>
      <c r="K172" s="15"/>
      <c r="L172" s="9">
        <f t="shared" si="35"/>
        <v>3</v>
      </c>
      <c r="M172" s="15"/>
      <c r="N172" s="15"/>
      <c r="O172" s="15"/>
      <c r="P172" s="15"/>
      <c r="Q172" s="15"/>
      <c r="R172" s="11">
        <f t="shared" si="40"/>
        <v>0</v>
      </c>
      <c r="S172" s="15"/>
      <c r="T172" s="15"/>
      <c r="U172" s="9">
        <f t="shared" si="42"/>
        <v>0</v>
      </c>
      <c r="V172" s="9">
        <f t="shared" si="43"/>
        <v>0</v>
      </c>
      <c r="W172" s="15"/>
      <c r="X172" s="16">
        <f t="shared" si="44"/>
        <v>0</v>
      </c>
      <c r="Y172" s="18"/>
      <c r="Z172" s="17"/>
    </row>
    <row r="173" spans="1:26" ht="18" customHeight="1" x14ac:dyDescent="0.2">
      <c r="A173" s="13">
        <v>5530004</v>
      </c>
      <c r="B173" s="14" t="s">
        <v>197</v>
      </c>
      <c r="C173" s="15">
        <v>39000</v>
      </c>
      <c r="D173" s="10">
        <f>VLOOKUP($A173,'02.07'!$A$9:$W$200,23,0)</f>
        <v>0</v>
      </c>
      <c r="E173" s="15"/>
      <c r="F173" s="15"/>
      <c r="G173" s="15"/>
      <c r="H173" s="9">
        <f t="shared" si="41"/>
        <v>0</v>
      </c>
      <c r="I173" s="15"/>
      <c r="J173" s="15"/>
      <c r="K173" s="15"/>
      <c r="L173" s="9">
        <f t="shared" si="35"/>
        <v>0</v>
      </c>
      <c r="M173" s="15"/>
      <c r="N173" s="15"/>
      <c r="O173" s="15"/>
      <c r="P173" s="15"/>
      <c r="Q173" s="15"/>
      <c r="R173" s="11">
        <f t="shared" si="40"/>
        <v>0</v>
      </c>
      <c r="S173" s="15"/>
      <c r="T173" s="15"/>
      <c r="U173" s="9">
        <f t="shared" si="42"/>
        <v>0</v>
      </c>
      <c r="V173" s="9">
        <f t="shared" si="43"/>
        <v>0</v>
      </c>
      <c r="W173" s="15"/>
      <c r="X173" s="16">
        <f t="shared" si="44"/>
        <v>0</v>
      </c>
      <c r="Y173" s="18"/>
      <c r="Z173" s="17"/>
    </row>
    <row r="174" spans="1:26" ht="18" customHeight="1" x14ac:dyDescent="0.2">
      <c r="A174" s="13">
        <v>5530005</v>
      </c>
      <c r="B174" s="14" t="s">
        <v>198</v>
      </c>
      <c r="C174" s="15">
        <v>35000</v>
      </c>
      <c r="D174" s="10">
        <f>VLOOKUP($A174,'02.07'!$A$9:$W$200,23,0)</f>
        <v>0</v>
      </c>
      <c r="E174" s="15"/>
      <c r="F174" s="15"/>
      <c r="G174" s="15"/>
      <c r="H174" s="9">
        <f t="shared" si="41"/>
        <v>0</v>
      </c>
      <c r="I174" s="15"/>
      <c r="J174" s="15"/>
      <c r="K174" s="15"/>
      <c r="L174" s="9">
        <f t="shared" si="35"/>
        <v>0</v>
      </c>
      <c r="M174" s="15"/>
      <c r="N174" s="15"/>
      <c r="O174" s="15"/>
      <c r="P174" s="15"/>
      <c r="Q174" s="15"/>
      <c r="R174" s="11">
        <f t="shared" si="40"/>
        <v>0</v>
      </c>
      <c r="S174" s="15"/>
      <c r="T174" s="15"/>
      <c r="U174" s="9">
        <f t="shared" si="42"/>
        <v>0</v>
      </c>
      <c r="V174" s="9">
        <f t="shared" si="43"/>
        <v>0</v>
      </c>
      <c r="W174" s="15"/>
      <c r="X174" s="16">
        <f t="shared" si="44"/>
        <v>0</v>
      </c>
      <c r="Y174" s="18"/>
      <c r="Z174" s="17"/>
    </row>
    <row r="175" spans="1:26" ht="18" customHeight="1" x14ac:dyDescent="0.2">
      <c r="A175" s="13">
        <v>5530008</v>
      </c>
      <c r="B175" s="14" t="s">
        <v>199</v>
      </c>
      <c r="C175" s="15">
        <v>29000</v>
      </c>
      <c r="D175" s="10">
        <f>VLOOKUP($A175,'02.07'!$A$9:$W$200,23,0)</f>
        <v>0</v>
      </c>
      <c r="E175" s="15">
        <v>5</v>
      </c>
      <c r="F175" s="15"/>
      <c r="G175" s="15"/>
      <c r="H175" s="9">
        <f t="shared" si="41"/>
        <v>5</v>
      </c>
      <c r="I175" s="15">
        <v>5</v>
      </c>
      <c r="J175" s="15"/>
      <c r="K175" s="15"/>
      <c r="L175" s="9">
        <f t="shared" si="35"/>
        <v>5</v>
      </c>
      <c r="M175" s="15"/>
      <c r="N175" s="15"/>
      <c r="O175" s="15"/>
      <c r="P175" s="15"/>
      <c r="Q175" s="15"/>
      <c r="R175" s="11">
        <f t="shared" si="40"/>
        <v>0</v>
      </c>
      <c r="S175" s="15"/>
      <c r="T175" s="15"/>
      <c r="U175" s="9">
        <f t="shared" si="42"/>
        <v>0</v>
      </c>
      <c r="V175" s="9">
        <f t="shared" si="43"/>
        <v>0</v>
      </c>
      <c r="W175" s="15"/>
      <c r="X175" s="16">
        <f t="shared" si="44"/>
        <v>0</v>
      </c>
      <c r="Y175" s="18"/>
      <c r="Z175" s="17"/>
    </row>
    <row r="176" spans="1:26" ht="18" customHeight="1" x14ac:dyDescent="0.2">
      <c r="A176" s="13">
        <v>5540001</v>
      </c>
      <c r="B176" s="14" t="s">
        <v>200</v>
      </c>
      <c r="C176" s="15">
        <v>18000</v>
      </c>
      <c r="D176" s="10">
        <f>VLOOKUP($A176,'02.07'!$A$9:$W$200,23,0)</f>
        <v>13</v>
      </c>
      <c r="E176" s="15"/>
      <c r="F176" s="15"/>
      <c r="G176" s="15"/>
      <c r="H176" s="9">
        <f>SUM(E176:G176)</f>
        <v>0</v>
      </c>
      <c r="I176" s="15">
        <v>2</v>
      </c>
      <c r="J176" s="15"/>
      <c r="K176" s="15"/>
      <c r="L176" s="9">
        <f t="shared" si="35"/>
        <v>2</v>
      </c>
      <c r="M176" s="15"/>
      <c r="N176" s="15"/>
      <c r="O176" s="15"/>
      <c r="P176" s="15"/>
      <c r="Q176" s="15"/>
      <c r="R176" s="11">
        <f>SUM(M176:Q176)</f>
        <v>0</v>
      </c>
      <c r="S176" s="15"/>
      <c r="T176" s="15"/>
      <c r="U176" s="9">
        <f>S176+T176</f>
        <v>0</v>
      </c>
      <c r="V176" s="9">
        <f t="shared" si="43"/>
        <v>11</v>
      </c>
      <c r="W176" s="15">
        <v>11</v>
      </c>
      <c r="X176" s="16">
        <f>W176-V176</f>
        <v>0</v>
      </c>
      <c r="Y176" s="18"/>
      <c r="Z176" s="17"/>
    </row>
    <row r="177" spans="1:26" ht="18" customHeight="1" x14ac:dyDescent="0.2">
      <c r="A177" s="13">
        <v>5540003</v>
      </c>
      <c r="B177" s="14" t="s">
        <v>201</v>
      </c>
      <c r="C177" s="15">
        <v>18000</v>
      </c>
      <c r="D177" s="10">
        <f>VLOOKUP($A177,'02.07'!$A$9:$W$200,23,0)</f>
        <v>108</v>
      </c>
      <c r="E177" s="15"/>
      <c r="F177" s="15"/>
      <c r="G177" s="15"/>
      <c r="H177" s="9">
        <f t="shared" si="41"/>
        <v>0</v>
      </c>
      <c r="I177" s="15"/>
      <c r="J177" s="15"/>
      <c r="K177" s="15"/>
      <c r="L177" s="9">
        <f t="shared" si="35"/>
        <v>0</v>
      </c>
      <c r="M177" s="15"/>
      <c r="N177" s="15"/>
      <c r="O177" s="15"/>
      <c r="P177" s="15"/>
      <c r="Q177" s="15"/>
      <c r="R177" s="11">
        <f t="shared" si="40"/>
        <v>0</v>
      </c>
      <c r="S177" s="15"/>
      <c r="T177" s="15"/>
      <c r="U177" s="9">
        <f t="shared" si="42"/>
        <v>0</v>
      </c>
      <c r="V177" s="9">
        <f t="shared" si="43"/>
        <v>108</v>
      </c>
      <c r="W177" s="15">
        <v>108</v>
      </c>
      <c r="X177" s="16">
        <f t="shared" si="44"/>
        <v>0</v>
      </c>
      <c r="Y177" s="18"/>
      <c r="Z177" s="17"/>
    </row>
    <row r="178" spans="1:26" ht="18" customHeight="1" x14ac:dyDescent="0.2">
      <c r="A178" s="13">
        <v>5540008</v>
      </c>
      <c r="B178" s="14" t="s">
        <v>202</v>
      </c>
      <c r="C178" s="15">
        <v>15000</v>
      </c>
      <c r="D178" s="10">
        <f>VLOOKUP($A178,'02.07'!$A$9:$W$200,23,0)</f>
        <v>0</v>
      </c>
      <c r="E178" s="15"/>
      <c r="F178" s="15"/>
      <c r="G178" s="15"/>
      <c r="H178" s="9">
        <f t="shared" si="41"/>
        <v>0</v>
      </c>
      <c r="I178" s="15"/>
      <c r="J178" s="15"/>
      <c r="K178" s="15"/>
      <c r="L178" s="9">
        <f t="shared" si="35"/>
        <v>0</v>
      </c>
      <c r="M178" s="15"/>
      <c r="N178" s="15"/>
      <c r="O178" s="15"/>
      <c r="P178" s="15"/>
      <c r="Q178" s="15"/>
      <c r="R178" s="11">
        <f t="shared" si="40"/>
        <v>0</v>
      </c>
      <c r="S178" s="15"/>
      <c r="T178" s="15"/>
      <c r="U178" s="9">
        <f t="shared" si="42"/>
        <v>0</v>
      </c>
      <c r="V178" s="9">
        <f t="shared" si="43"/>
        <v>0</v>
      </c>
      <c r="W178" s="15"/>
      <c r="X178" s="16">
        <f t="shared" si="44"/>
        <v>0</v>
      </c>
      <c r="Y178" s="18"/>
      <c r="Z178" s="17"/>
    </row>
    <row r="179" spans="1:26" ht="18" customHeight="1" x14ac:dyDescent="0.2">
      <c r="A179" s="13">
        <v>5540017</v>
      </c>
      <c r="B179" s="14" t="s">
        <v>203</v>
      </c>
      <c r="C179" s="15">
        <v>25000</v>
      </c>
      <c r="D179" s="10">
        <f>VLOOKUP($A179,'02.07'!$A$9:$W$200,23,0)</f>
        <v>0</v>
      </c>
      <c r="E179" s="15">
        <v>8</v>
      </c>
      <c r="F179" s="15"/>
      <c r="G179" s="15"/>
      <c r="H179" s="9">
        <f t="shared" si="41"/>
        <v>8</v>
      </c>
      <c r="I179" s="15">
        <v>8</v>
      </c>
      <c r="J179" s="15"/>
      <c r="K179" s="15"/>
      <c r="L179" s="9">
        <f t="shared" si="35"/>
        <v>8</v>
      </c>
      <c r="M179" s="15"/>
      <c r="N179" s="15"/>
      <c r="O179" s="15"/>
      <c r="P179" s="15"/>
      <c r="Q179" s="15"/>
      <c r="R179" s="11">
        <f t="shared" si="40"/>
        <v>0</v>
      </c>
      <c r="S179" s="15"/>
      <c r="T179" s="15"/>
      <c r="U179" s="9">
        <f t="shared" si="42"/>
        <v>0</v>
      </c>
      <c r="V179" s="9">
        <f t="shared" si="43"/>
        <v>0</v>
      </c>
      <c r="W179" s="15"/>
      <c r="X179" s="16">
        <f t="shared" si="44"/>
        <v>0</v>
      </c>
      <c r="Y179" s="18"/>
      <c r="Z179" s="17"/>
    </row>
    <row r="180" spans="1:26" ht="18" customHeight="1" x14ac:dyDescent="0.2">
      <c r="A180" s="13">
        <v>5540018</v>
      </c>
      <c r="B180" s="14" t="s">
        <v>204</v>
      </c>
      <c r="C180" s="15">
        <v>32000</v>
      </c>
      <c r="D180" s="10">
        <f>VLOOKUP($A180,'02.07'!$A$9:$W$200,23,0)</f>
        <v>0</v>
      </c>
      <c r="E180" s="15">
        <v>12</v>
      </c>
      <c r="F180" s="15"/>
      <c r="G180" s="15"/>
      <c r="H180" s="9">
        <f t="shared" si="41"/>
        <v>12</v>
      </c>
      <c r="I180" s="15">
        <v>12</v>
      </c>
      <c r="J180" s="15"/>
      <c r="K180" s="15"/>
      <c r="L180" s="9">
        <f t="shared" si="35"/>
        <v>12</v>
      </c>
      <c r="M180" s="15"/>
      <c r="N180" s="15"/>
      <c r="O180" s="15"/>
      <c r="P180" s="15"/>
      <c r="Q180" s="15"/>
      <c r="R180" s="11">
        <f t="shared" si="40"/>
        <v>0</v>
      </c>
      <c r="S180" s="15"/>
      <c r="T180" s="15"/>
      <c r="U180" s="9">
        <f t="shared" si="42"/>
        <v>0</v>
      </c>
      <c r="V180" s="9">
        <f t="shared" si="43"/>
        <v>0</v>
      </c>
      <c r="W180" s="15"/>
      <c r="X180" s="16">
        <f t="shared" si="44"/>
        <v>0</v>
      </c>
      <c r="Y180" s="18"/>
      <c r="Z180" s="17"/>
    </row>
    <row r="181" spans="1:26" ht="18" customHeight="1" x14ac:dyDescent="0.2">
      <c r="A181" s="13">
        <v>5540019</v>
      </c>
      <c r="B181" s="14" t="s">
        <v>205</v>
      </c>
      <c r="C181" s="15">
        <v>39000</v>
      </c>
      <c r="D181" s="10">
        <f>VLOOKUP($A181,'02.07'!$A$9:$W$200,23,0)</f>
        <v>0</v>
      </c>
      <c r="E181" s="15">
        <v>12</v>
      </c>
      <c r="F181" s="15"/>
      <c r="G181" s="15"/>
      <c r="H181" s="9">
        <f t="shared" si="41"/>
        <v>12</v>
      </c>
      <c r="I181" s="15">
        <v>12</v>
      </c>
      <c r="J181" s="15"/>
      <c r="K181" s="15"/>
      <c r="L181" s="9">
        <f t="shared" si="35"/>
        <v>12</v>
      </c>
      <c r="M181" s="15"/>
      <c r="N181" s="15"/>
      <c r="O181" s="15"/>
      <c r="P181" s="15"/>
      <c r="Q181" s="15"/>
      <c r="R181" s="11">
        <f t="shared" si="40"/>
        <v>0</v>
      </c>
      <c r="S181" s="15"/>
      <c r="T181" s="15"/>
      <c r="U181" s="9">
        <f t="shared" si="42"/>
        <v>0</v>
      </c>
      <c r="V181" s="9">
        <f t="shared" si="43"/>
        <v>0</v>
      </c>
      <c r="W181" s="15"/>
      <c r="X181" s="16">
        <f t="shared" si="44"/>
        <v>0</v>
      </c>
      <c r="Y181" s="18"/>
      <c r="Z181" s="17"/>
    </row>
    <row r="182" spans="1:26" ht="18" customHeight="1" x14ac:dyDescent="0.2">
      <c r="A182" s="13">
        <v>5540020</v>
      </c>
      <c r="B182" s="14" t="s">
        <v>206</v>
      </c>
      <c r="C182" s="15">
        <v>40000</v>
      </c>
      <c r="D182" s="10">
        <f>VLOOKUP($A182,'02.07'!$A$9:$W$200,23,0)</f>
        <v>0</v>
      </c>
      <c r="E182" s="15">
        <v>8</v>
      </c>
      <c r="F182" s="15"/>
      <c r="G182" s="15"/>
      <c r="H182" s="9">
        <f t="shared" si="41"/>
        <v>8</v>
      </c>
      <c r="I182" s="15">
        <v>8</v>
      </c>
      <c r="J182" s="15"/>
      <c r="K182" s="15"/>
      <c r="L182" s="9">
        <f t="shared" si="35"/>
        <v>8</v>
      </c>
      <c r="M182" s="15"/>
      <c r="N182" s="15"/>
      <c r="O182" s="15"/>
      <c r="P182" s="15"/>
      <c r="Q182" s="15"/>
      <c r="R182" s="11">
        <f t="shared" si="40"/>
        <v>0</v>
      </c>
      <c r="S182" s="15"/>
      <c r="T182" s="15"/>
      <c r="U182" s="9">
        <f t="shared" si="42"/>
        <v>0</v>
      </c>
      <c r="V182" s="9">
        <f t="shared" si="43"/>
        <v>0</v>
      </c>
      <c r="W182" s="15"/>
      <c r="X182" s="16">
        <f t="shared" si="44"/>
        <v>0</v>
      </c>
      <c r="Y182" s="18"/>
      <c r="Z182" s="17"/>
    </row>
    <row r="183" spans="1:26" ht="18" customHeight="1" x14ac:dyDescent="0.2">
      <c r="A183" s="13">
        <v>5540021</v>
      </c>
      <c r="B183" s="14" t="s">
        <v>207</v>
      </c>
      <c r="C183" s="15">
        <v>46000</v>
      </c>
      <c r="D183" s="10">
        <f>VLOOKUP($A183,'02.07'!$A$9:$W$200,23,0)</f>
        <v>0</v>
      </c>
      <c r="E183" s="15"/>
      <c r="F183" s="15"/>
      <c r="G183" s="15"/>
      <c r="H183" s="9">
        <f t="shared" si="41"/>
        <v>0</v>
      </c>
      <c r="I183" s="15"/>
      <c r="J183" s="15"/>
      <c r="K183" s="15"/>
      <c r="L183" s="9">
        <f t="shared" si="35"/>
        <v>0</v>
      </c>
      <c r="M183" s="15"/>
      <c r="N183" s="15"/>
      <c r="O183" s="15"/>
      <c r="P183" s="15"/>
      <c r="Q183" s="15"/>
      <c r="R183" s="11">
        <f t="shared" si="40"/>
        <v>0</v>
      </c>
      <c r="S183" s="15"/>
      <c r="T183" s="15"/>
      <c r="U183" s="9">
        <f t="shared" si="42"/>
        <v>0</v>
      </c>
      <c r="V183" s="9">
        <f t="shared" si="43"/>
        <v>0</v>
      </c>
      <c r="W183" s="15"/>
      <c r="X183" s="16">
        <f t="shared" si="44"/>
        <v>0</v>
      </c>
      <c r="Y183" s="18"/>
      <c r="Z183" s="17"/>
    </row>
    <row r="184" spans="1:26" ht="18" customHeight="1" x14ac:dyDescent="0.2">
      <c r="A184" s="13">
        <v>5540029</v>
      </c>
      <c r="B184" s="14" t="s">
        <v>208</v>
      </c>
      <c r="C184" s="15">
        <v>18000</v>
      </c>
      <c r="D184" s="10">
        <f>VLOOKUP($A184,'02.07'!$A$9:$W$200,23,0)</f>
        <v>28</v>
      </c>
      <c r="E184" s="15"/>
      <c r="F184" s="15"/>
      <c r="G184" s="15"/>
      <c r="H184" s="9">
        <f t="shared" si="41"/>
        <v>0</v>
      </c>
      <c r="I184" s="15"/>
      <c r="J184" s="15"/>
      <c r="K184" s="15"/>
      <c r="L184" s="9">
        <f t="shared" si="35"/>
        <v>0</v>
      </c>
      <c r="M184" s="15"/>
      <c r="N184" s="15"/>
      <c r="O184" s="15"/>
      <c r="P184" s="15"/>
      <c r="Q184" s="15"/>
      <c r="R184" s="11">
        <f t="shared" si="40"/>
        <v>0</v>
      </c>
      <c r="S184" s="15"/>
      <c r="T184" s="15"/>
      <c r="U184" s="9">
        <f t="shared" si="42"/>
        <v>0</v>
      </c>
      <c r="V184" s="9">
        <f t="shared" si="43"/>
        <v>28</v>
      </c>
      <c r="W184" s="15">
        <v>28</v>
      </c>
      <c r="X184" s="16">
        <f t="shared" si="44"/>
        <v>0</v>
      </c>
      <c r="Y184" s="18"/>
      <c r="Z184" s="17"/>
    </row>
    <row r="185" spans="1:26" ht="18" customHeight="1" x14ac:dyDescent="0.2">
      <c r="A185" s="13">
        <v>5540030</v>
      </c>
      <c r="B185" s="14" t="s">
        <v>209</v>
      </c>
      <c r="C185" s="15">
        <v>20000</v>
      </c>
      <c r="D185" s="10">
        <f>VLOOKUP($A185,'02.07'!$A$9:$W$200,23,0)</f>
        <v>59</v>
      </c>
      <c r="E185" s="15"/>
      <c r="F185" s="15"/>
      <c r="G185" s="15"/>
      <c r="H185" s="9">
        <f>SUM(E185:G185)</f>
        <v>0</v>
      </c>
      <c r="I185" s="15">
        <v>1</v>
      </c>
      <c r="J185" s="15"/>
      <c r="K185" s="15"/>
      <c r="L185" s="9">
        <f t="shared" si="35"/>
        <v>1</v>
      </c>
      <c r="M185" s="15"/>
      <c r="N185" s="15"/>
      <c r="O185" s="15"/>
      <c r="P185" s="15"/>
      <c r="Q185" s="15"/>
      <c r="R185" s="11">
        <f>SUM(M185:Q185)</f>
        <v>0</v>
      </c>
      <c r="S185" s="15"/>
      <c r="T185" s="15"/>
      <c r="U185" s="9">
        <f>S185+T185</f>
        <v>0</v>
      </c>
      <c r="V185" s="9">
        <f t="shared" si="43"/>
        <v>58</v>
      </c>
      <c r="W185" s="15">
        <v>58</v>
      </c>
      <c r="X185" s="16">
        <f>W185-V185</f>
        <v>0</v>
      </c>
      <c r="Y185" s="18"/>
      <c r="Z185" s="17"/>
    </row>
    <row r="186" spans="1:26" ht="18" customHeight="1" x14ac:dyDescent="0.2">
      <c r="A186" s="13">
        <v>5540031</v>
      </c>
      <c r="B186" s="14" t="s">
        <v>210</v>
      </c>
      <c r="C186" s="15">
        <v>20000</v>
      </c>
      <c r="D186" s="10">
        <f>VLOOKUP($A186,'02.07'!$A$9:$W$200,23,0)</f>
        <v>54</v>
      </c>
      <c r="E186" s="15"/>
      <c r="F186" s="15"/>
      <c r="G186" s="15"/>
      <c r="H186" s="9">
        <f t="shared" si="41"/>
        <v>0</v>
      </c>
      <c r="I186" s="15"/>
      <c r="J186" s="15"/>
      <c r="K186" s="15"/>
      <c r="L186" s="9">
        <f t="shared" si="35"/>
        <v>0</v>
      </c>
      <c r="M186" s="15"/>
      <c r="N186" s="15"/>
      <c r="O186" s="15"/>
      <c r="P186" s="15"/>
      <c r="Q186" s="15"/>
      <c r="R186" s="11">
        <f t="shared" si="40"/>
        <v>0</v>
      </c>
      <c r="S186" s="15"/>
      <c r="T186" s="15"/>
      <c r="U186" s="9">
        <f t="shared" ref="U186:U197" si="45">S186+T186</f>
        <v>0</v>
      </c>
      <c r="V186" s="9">
        <f t="shared" si="43"/>
        <v>54</v>
      </c>
      <c r="W186" s="15">
        <v>54</v>
      </c>
      <c r="X186" s="16">
        <f t="shared" ref="X186:X197" si="46">W186-V186</f>
        <v>0</v>
      </c>
      <c r="Y186" s="18"/>
      <c r="Z186" s="17"/>
    </row>
    <row r="187" spans="1:26" ht="18" customHeight="1" x14ac:dyDescent="0.2">
      <c r="A187" s="13">
        <v>5540032</v>
      </c>
      <c r="B187" s="14" t="s">
        <v>211</v>
      </c>
      <c r="C187" s="15">
        <v>15000</v>
      </c>
      <c r="D187" s="10">
        <f>VLOOKUP($A187,'02.07'!$A$9:$W$200,23,0)</f>
        <v>203</v>
      </c>
      <c r="E187" s="15"/>
      <c r="F187" s="15"/>
      <c r="G187" s="15"/>
      <c r="H187" s="9">
        <f t="shared" si="41"/>
        <v>0</v>
      </c>
      <c r="I187" s="15"/>
      <c r="J187" s="15"/>
      <c r="K187" s="15"/>
      <c r="L187" s="9">
        <f t="shared" si="35"/>
        <v>0</v>
      </c>
      <c r="M187" s="15"/>
      <c r="N187" s="15"/>
      <c r="O187" s="15"/>
      <c r="P187" s="15"/>
      <c r="Q187" s="15"/>
      <c r="R187" s="11">
        <f t="shared" si="40"/>
        <v>0</v>
      </c>
      <c r="S187" s="15"/>
      <c r="T187" s="15"/>
      <c r="U187" s="9">
        <f t="shared" si="45"/>
        <v>0</v>
      </c>
      <c r="V187" s="9">
        <f t="shared" si="43"/>
        <v>203</v>
      </c>
      <c r="W187" s="15">
        <v>203</v>
      </c>
      <c r="X187" s="16">
        <f t="shared" si="46"/>
        <v>0</v>
      </c>
      <c r="Y187" s="18"/>
      <c r="Z187" s="17"/>
    </row>
    <row r="188" spans="1:26" ht="18" customHeight="1" x14ac:dyDescent="0.2">
      <c r="A188" s="13">
        <v>5540033</v>
      </c>
      <c r="B188" s="14" t="s">
        <v>212</v>
      </c>
      <c r="C188" s="15">
        <v>15000</v>
      </c>
      <c r="D188" s="10">
        <f>VLOOKUP($A188,'02.07'!$A$9:$W$200,23,0)</f>
        <v>65</v>
      </c>
      <c r="E188" s="15"/>
      <c r="F188" s="15"/>
      <c r="G188" s="15"/>
      <c r="H188" s="9">
        <f t="shared" si="41"/>
        <v>0</v>
      </c>
      <c r="I188" s="15"/>
      <c r="J188" s="15"/>
      <c r="K188" s="15"/>
      <c r="L188" s="9">
        <f t="shared" si="35"/>
        <v>0</v>
      </c>
      <c r="M188" s="15"/>
      <c r="N188" s="15"/>
      <c r="O188" s="15"/>
      <c r="P188" s="15"/>
      <c r="Q188" s="15"/>
      <c r="R188" s="11">
        <f t="shared" si="40"/>
        <v>0</v>
      </c>
      <c r="S188" s="15"/>
      <c r="T188" s="15"/>
      <c r="U188" s="9">
        <f t="shared" si="45"/>
        <v>0</v>
      </c>
      <c r="V188" s="9">
        <f t="shared" si="43"/>
        <v>65</v>
      </c>
      <c r="W188" s="15">
        <v>65</v>
      </c>
      <c r="X188" s="16">
        <f t="shared" si="46"/>
        <v>0</v>
      </c>
      <c r="Y188" s="18"/>
      <c r="Z188" s="17"/>
    </row>
    <row r="189" spans="1:26" ht="18" customHeight="1" x14ac:dyDescent="0.2">
      <c r="A189" s="13">
        <v>5540035</v>
      </c>
      <c r="B189" s="14" t="s">
        <v>213</v>
      </c>
      <c r="C189" s="15">
        <v>20000</v>
      </c>
      <c r="D189" s="10">
        <f>VLOOKUP($A189,'02.07'!$A$9:$W$200,23,0)</f>
        <v>35</v>
      </c>
      <c r="E189" s="15"/>
      <c r="F189" s="15"/>
      <c r="G189" s="15"/>
      <c r="H189" s="9">
        <f>SUM(E189:G189)</f>
        <v>0</v>
      </c>
      <c r="I189" s="15">
        <v>1</v>
      </c>
      <c r="J189" s="15"/>
      <c r="K189" s="15"/>
      <c r="L189" s="9">
        <f t="shared" si="35"/>
        <v>1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>D189+H189-L189-R189-U189</f>
        <v>34</v>
      </c>
      <c r="W189" s="15">
        <v>34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5540037</v>
      </c>
      <c r="B190" s="14" t="s">
        <v>214</v>
      </c>
      <c r="C190" s="15">
        <v>18000</v>
      </c>
      <c r="D190" s="10">
        <f>VLOOKUP($A190,'02.07'!$A$9:$W$200,23,0)</f>
        <v>155</v>
      </c>
      <c r="E190" s="15"/>
      <c r="F190" s="15"/>
      <c r="G190" s="15"/>
      <c r="H190" s="9">
        <f t="shared" si="41"/>
        <v>0</v>
      </c>
      <c r="I190" s="15">
        <v>6</v>
      </c>
      <c r="J190" s="15"/>
      <c r="K190" s="15"/>
      <c r="L190" s="9">
        <f t="shared" si="35"/>
        <v>6</v>
      </c>
      <c r="M190" s="15"/>
      <c r="N190" s="15"/>
      <c r="O190" s="15"/>
      <c r="P190" s="15"/>
      <c r="Q190" s="15"/>
      <c r="R190" s="11">
        <f t="shared" si="40"/>
        <v>0</v>
      </c>
      <c r="S190" s="15"/>
      <c r="T190" s="15"/>
      <c r="U190" s="9">
        <f t="shared" si="45"/>
        <v>0</v>
      </c>
      <c r="V190" s="9">
        <f t="shared" si="43"/>
        <v>149</v>
      </c>
      <c r="W190" s="15">
        <v>149</v>
      </c>
      <c r="X190" s="16">
        <f t="shared" si="46"/>
        <v>0</v>
      </c>
      <c r="Y190" s="18"/>
      <c r="Z190" s="17"/>
    </row>
    <row r="191" spans="1:26" ht="18" customHeight="1" x14ac:dyDescent="0.2">
      <c r="A191" s="13">
        <v>5541001</v>
      </c>
      <c r="B191" s="14" t="s">
        <v>215</v>
      </c>
      <c r="C191" s="15">
        <v>29000</v>
      </c>
      <c r="D191" s="10">
        <f>VLOOKUP($A191,'02.07'!$A$9:$W$200,23,0)</f>
        <v>0</v>
      </c>
      <c r="E191" s="15"/>
      <c r="F191" s="15"/>
      <c r="G191" s="15"/>
      <c r="H191" s="9">
        <f t="shared" si="41"/>
        <v>0</v>
      </c>
      <c r="I191" s="15"/>
      <c r="J191" s="15"/>
      <c r="K191" s="15"/>
      <c r="L191" s="9">
        <f t="shared" si="35"/>
        <v>0</v>
      </c>
      <c r="M191" s="15"/>
      <c r="N191" s="15"/>
      <c r="O191" s="15"/>
      <c r="P191" s="15"/>
      <c r="Q191" s="15"/>
      <c r="R191" s="11">
        <f t="shared" si="40"/>
        <v>0</v>
      </c>
      <c r="S191" s="15"/>
      <c r="T191" s="15"/>
      <c r="U191" s="9">
        <f t="shared" si="45"/>
        <v>0</v>
      </c>
      <c r="V191" s="9">
        <f t="shared" si="43"/>
        <v>0</v>
      </c>
      <c r="W191" s="15"/>
      <c r="X191" s="16">
        <f t="shared" si="46"/>
        <v>0</v>
      </c>
      <c r="Y191" s="18"/>
      <c r="Z191" s="17"/>
    </row>
    <row r="192" spans="1:26" ht="18" customHeight="1" x14ac:dyDescent="0.2">
      <c r="A192" s="13">
        <v>7111005</v>
      </c>
      <c r="B192" s="14" t="s">
        <v>216</v>
      </c>
      <c r="C192" s="15">
        <v>10000</v>
      </c>
      <c r="D192" s="10">
        <f>VLOOKUP($A192,'02.07'!$A$9:$W$200,23,0)</f>
        <v>0</v>
      </c>
      <c r="E192" s="15"/>
      <c r="F192" s="15"/>
      <c r="G192" s="15"/>
      <c r="H192" s="9">
        <f t="shared" si="41"/>
        <v>0</v>
      </c>
      <c r="I192" s="15"/>
      <c r="J192" s="15"/>
      <c r="K192" s="15"/>
      <c r="L192" s="9">
        <f t="shared" si="35"/>
        <v>0</v>
      </c>
      <c r="M192" s="15"/>
      <c r="N192" s="15"/>
      <c r="O192" s="15"/>
      <c r="P192" s="15"/>
      <c r="Q192" s="15"/>
      <c r="R192" s="11">
        <f t="shared" si="40"/>
        <v>0</v>
      </c>
      <c r="S192" s="15"/>
      <c r="T192" s="15"/>
      <c r="U192" s="9">
        <f t="shared" si="45"/>
        <v>0</v>
      </c>
      <c r="V192" s="9">
        <f t="shared" si="43"/>
        <v>0</v>
      </c>
      <c r="W192" s="15"/>
      <c r="X192" s="16">
        <f t="shared" si="46"/>
        <v>0</v>
      </c>
      <c r="Y192" s="18"/>
      <c r="Z192" s="17"/>
    </row>
    <row r="193" spans="1:28" ht="18" customHeight="1" x14ac:dyDescent="0.2">
      <c r="A193" s="13">
        <v>7116001</v>
      </c>
      <c r="B193" s="14" t="s">
        <v>217</v>
      </c>
      <c r="C193" s="15">
        <v>99000</v>
      </c>
      <c r="D193" s="10">
        <f>VLOOKUP($A193,'02.07'!$A$9:$W$200,23,0)</f>
        <v>0</v>
      </c>
      <c r="E193" s="15"/>
      <c r="F193" s="15"/>
      <c r="G193" s="15"/>
      <c r="H193" s="9">
        <f t="shared" si="41"/>
        <v>0</v>
      </c>
      <c r="I193" s="15"/>
      <c r="J193" s="15"/>
      <c r="K193" s="15"/>
      <c r="L193" s="9">
        <f t="shared" si="35"/>
        <v>0</v>
      </c>
      <c r="M193" s="15"/>
      <c r="N193" s="15"/>
      <c r="O193" s="15"/>
      <c r="P193" s="15"/>
      <c r="Q193" s="15"/>
      <c r="R193" s="11">
        <f t="shared" si="40"/>
        <v>0</v>
      </c>
      <c r="S193" s="15"/>
      <c r="T193" s="15"/>
      <c r="U193" s="9">
        <f t="shared" si="45"/>
        <v>0</v>
      </c>
      <c r="V193" s="9">
        <f t="shared" si="43"/>
        <v>0</v>
      </c>
      <c r="W193" s="15"/>
      <c r="X193" s="16">
        <f t="shared" si="46"/>
        <v>0</v>
      </c>
      <c r="Y193" s="18"/>
      <c r="Z193" s="17"/>
    </row>
    <row r="194" spans="1:28" ht="18" customHeight="1" x14ac:dyDescent="0.2">
      <c r="A194" s="13">
        <v>7116002</v>
      </c>
      <c r="B194" s="14" t="s">
        <v>227</v>
      </c>
      <c r="C194" s="15">
        <v>60000</v>
      </c>
      <c r="D194" s="10">
        <f>VLOOKUP($A194,'02.07'!$A$9:$W$200,23,0)</f>
        <v>0</v>
      </c>
      <c r="E194" s="15"/>
      <c r="F194" s="15"/>
      <c r="G194" s="15"/>
      <c r="H194" s="9">
        <f t="shared" si="41"/>
        <v>0</v>
      </c>
      <c r="I194" s="15"/>
      <c r="J194" s="15"/>
      <c r="K194" s="15"/>
      <c r="L194" s="9">
        <f t="shared" si="35"/>
        <v>0</v>
      </c>
      <c r="M194" s="15"/>
      <c r="N194" s="15"/>
      <c r="O194" s="15"/>
      <c r="P194" s="15"/>
      <c r="Q194" s="15"/>
      <c r="R194" s="11">
        <f t="shared" si="40"/>
        <v>0</v>
      </c>
      <c r="S194" s="15"/>
      <c r="T194" s="15"/>
      <c r="U194" s="9">
        <f t="shared" si="45"/>
        <v>0</v>
      </c>
      <c r="V194" s="9">
        <f t="shared" si="43"/>
        <v>0</v>
      </c>
      <c r="W194" s="15"/>
      <c r="X194" s="16">
        <f t="shared" si="46"/>
        <v>0</v>
      </c>
      <c r="Y194" s="18"/>
      <c r="Z194" s="17"/>
    </row>
    <row r="195" spans="1:28" ht="18" customHeight="1" x14ac:dyDescent="0.2">
      <c r="A195" s="13">
        <v>7116003</v>
      </c>
      <c r="B195" s="14" t="s">
        <v>228</v>
      </c>
      <c r="C195" s="15">
        <v>60000</v>
      </c>
      <c r="D195" s="10">
        <f>VLOOKUP($A195,'02.07'!$A$9:$W$200,23,0)</f>
        <v>0</v>
      </c>
      <c r="E195" s="15"/>
      <c r="F195" s="15"/>
      <c r="G195" s="15"/>
      <c r="H195" s="9">
        <f t="shared" si="41"/>
        <v>0</v>
      </c>
      <c r="I195" s="15"/>
      <c r="J195" s="15"/>
      <c r="K195" s="15"/>
      <c r="L195" s="9">
        <f t="shared" si="35"/>
        <v>0</v>
      </c>
      <c r="M195" s="15"/>
      <c r="N195" s="15"/>
      <c r="O195" s="15"/>
      <c r="P195" s="15"/>
      <c r="Q195" s="15"/>
      <c r="R195" s="11">
        <f t="shared" si="40"/>
        <v>0</v>
      </c>
      <c r="S195" s="15"/>
      <c r="T195" s="15"/>
      <c r="U195" s="9">
        <f t="shared" si="45"/>
        <v>0</v>
      </c>
      <c r="V195" s="9">
        <f t="shared" si="43"/>
        <v>0</v>
      </c>
      <c r="W195" s="15"/>
      <c r="X195" s="16">
        <f t="shared" si="46"/>
        <v>0</v>
      </c>
      <c r="Y195" s="18"/>
      <c r="Z195" s="17"/>
    </row>
    <row r="196" spans="1:28" ht="18" customHeight="1" x14ac:dyDescent="0.2">
      <c r="A196" s="13">
        <v>9500002</v>
      </c>
      <c r="B196" s="14" t="s">
        <v>218</v>
      </c>
      <c r="C196" s="15">
        <v>4000</v>
      </c>
      <c r="D196" s="10">
        <f>VLOOKUP($A196,'02.07'!$A$9:$W$200,23,0)</f>
        <v>0</v>
      </c>
      <c r="E196" s="15"/>
      <c r="F196" s="15"/>
      <c r="G196" s="15"/>
      <c r="H196" s="9">
        <f t="shared" si="41"/>
        <v>0</v>
      </c>
      <c r="I196" s="15"/>
      <c r="J196" s="15"/>
      <c r="K196" s="15"/>
      <c r="L196" s="9">
        <f t="shared" si="35"/>
        <v>0</v>
      </c>
      <c r="M196" s="15"/>
      <c r="N196" s="15"/>
      <c r="O196" s="15"/>
      <c r="P196" s="15"/>
      <c r="Q196" s="15"/>
      <c r="R196" s="11">
        <f t="shared" si="40"/>
        <v>0</v>
      </c>
      <c r="S196" s="15"/>
      <c r="T196" s="15"/>
      <c r="U196" s="9">
        <f t="shared" si="45"/>
        <v>0</v>
      </c>
      <c r="V196" s="9">
        <f t="shared" si="43"/>
        <v>0</v>
      </c>
      <c r="W196" s="15"/>
      <c r="X196" s="16">
        <f t="shared" si="46"/>
        <v>0</v>
      </c>
      <c r="Y196" s="18"/>
      <c r="Z196" s="17"/>
    </row>
    <row r="197" spans="1:28" ht="18" customHeight="1" x14ac:dyDescent="0.2">
      <c r="A197" s="13">
        <v>9500003</v>
      </c>
      <c r="B197" s="14" t="s">
        <v>219</v>
      </c>
      <c r="C197" s="15">
        <v>5000</v>
      </c>
      <c r="D197" s="10">
        <f>VLOOKUP($A197,'02.07'!$A$9:$W$200,23,0)</f>
        <v>0</v>
      </c>
      <c r="E197" s="15">
        <v>2</v>
      </c>
      <c r="F197" s="15"/>
      <c r="G197" s="15"/>
      <c r="H197" s="9">
        <f t="shared" si="41"/>
        <v>2</v>
      </c>
      <c r="I197" s="15">
        <v>2</v>
      </c>
      <c r="J197" s="15"/>
      <c r="K197" s="15"/>
      <c r="L197" s="9">
        <f t="shared" si="35"/>
        <v>2</v>
      </c>
      <c r="M197" s="15"/>
      <c r="N197" s="15"/>
      <c r="O197" s="15"/>
      <c r="P197" s="15"/>
      <c r="Q197" s="15"/>
      <c r="R197" s="11">
        <f t="shared" si="40"/>
        <v>0</v>
      </c>
      <c r="S197" s="15"/>
      <c r="T197" s="15"/>
      <c r="U197" s="9">
        <f t="shared" si="45"/>
        <v>0</v>
      </c>
      <c r="V197" s="9">
        <f t="shared" si="43"/>
        <v>0</v>
      </c>
      <c r="W197" s="15"/>
      <c r="X197" s="16">
        <f t="shared" si="46"/>
        <v>0</v>
      </c>
      <c r="Y197" s="18"/>
      <c r="Z197" s="17"/>
    </row>
    <row r="198" spans="1:28" ht="18" customHeight="1" x14ac:dyDescent="0.2">
      <c r="A198" s="7"/>
      <c r="B198" s="28" t="s">
        <v>220</v>
      </c>
      <c r="C198" s="9"/>
      <c r="D198" s="10"/>
      <c r="E198" s="10"/>
      <c r="F198" s="10"/>
      <c r="G198" s="10"/>
      <c r="H198" s="9"/>
      <c r="I198" s="10"/>
      <c r="J198" s="10"/>
      <c r="K198" s="10"/>
      <c r="L198" s="9">
        <f t="shared" si="35"/>
        <v>0</v>
      </c>
      <c r="M198" s="10"/>
      <c r="N198" s="10"/>
      <c r="O198" s="10"/>
      <c r="P198" s="10"/>
      <c r="Q198" s="10"/>
      <c r="R198" s="11">
        <f t="shared" si="40"/>
        <v>0</v>
      </c>
      <c r="S198" s="10"/>
      <c r="T198" s="10"/>
      <c r="U198" s="9"/>
      <c r="V198" s="9"/>
      <c r="W198" s="10"/>
      <c r="X198" s="9"/>
      <c r="Y198" s="18"/>
      <c r="Z198" s="17"/>
    </row>
    <row r="200" spans="1:28" ht="25.5" customHeight="1" x14ac:dyDescent="0.2">
      <c r="D200" s="30">
        <f>SUM(D9:D198)</f>
        <v>1084</v>
      </c>
      <c r="E200" s="31"/>
      <c r="F200" s="31"/>
      <c r="G200" s="31"/>
      <c r="H200" s="31"/>
      <c r="I200" s="30">
        <f>SUM(I9:I198)</f>
        <v>869</v>
      </c>
      <c r="J200" s="30">
        <f>SUM(J9:J198)</f>
        <v>3</v>
      </c>
      <c r="K200" s="30"/>
      <c r="L200" s="31"/>
      <c r="M200" s="31"/>
      <c r="N200" s="31"/>
      <c r="O200" s="31"/>
      <c r="P200" s="31"/>
      <c r="Q200" s="30">
        <f>SUM(Q9:Q198)</f>
        <v>0</v>
      </c>
      <c r="R200" s="30">
        <f>SUM(R9:R198)</f>
        <v>10</v>
      </c>
      <c r="S200" s="30">
        <f>SUM(S9:S198)</f>
        <v>77</v>
      </c>
      <c r="T200" s="31"/>
      <c r="U200" s="31"/>
      <c r="V200" s="32"/>
      <c r="W200" s="30">
        <f>SUM(W9:W198)</f>
        <v>987</v>
      </c>
      <c r="X200" s="30">
        <f>SUM(X9:X198)</f>
        <v>-4</v>
      </c>
    </row>
    <row r="201" spans="1:28" ht="12.75" customHeight="1" x14ac:dyDescent="0.2"/>
    <row r="202" spans="1:28" s="1" customFormat="1" x14ac:dyDescent="0.2">
      <c r="A202" s="29"/>
      <c r="B202" s="29" t="s">
        <v>221</v>
      </c>
      <c r="I202" s="33" t="s">
        <v>222</v>
      </c>
      <c r="S202" s="1" t="s">
        <v>223</v>
      </c>
      <c r="V202" s="2"/>
      <c r="W202" s="2"/>
      <c r="X202" s="2"/>
      <c r="Y202" s="3"/>
      <c r="Z202" s="3"/>
      <c r="AA202" s="3"/>
      <c r="AB202" s="3"/>
    </row>
    <row r="204" spans="1:28" s="1" customFormat="1" x14ac:dyDescent="0.2">
      <c r="A204" s="29" t="s">
        <v>224</v>
      </c>
      <c r="B204" s="3"/>
      <c r="V204" s="2"/>
      <c r="W204" s="2"/>
      <c r="X204" s="2"/>
      <c r="Y204" s="3"/>
      <c r="Z204" s="3"/>
      <c r="AA204" s="3"/>
      <c r="AB204" s="3"/>
    </row>
  </sheetData>
  <mergeCells count="37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R6:R7"/>
    <mergeCell ref="S6:S7"/>
    <mergeCell ref="T6:T7"/>
    <mergeCell ref="U6:U7"/>
    <mergeCell ref="Z5:AB6"/>
    <mergeCell ref="E6:E7"/>
    <mergeCell ref="F6:F7"/>
    <mergeCell ref="G6:G7"/>
    <mergeCell ref="H6:H7"/>
    <mergeCell ref="I6:I7"/>
    <mergeCell ref="O6:Q6"/>
    <mergeCell ref="S5:U5"/>
    <mergeCell ref="V5:V7"/>
    <mergeCell ref="W5:W7"/>
    <mergeCell ref="X5:X7"/>
    <mergeCell ref="J6:J7"/>
    <mergeCell ref="K6:K7"/>
    <mergeCell ref="L6:L7"/>
    <mergeCell ref="M6:M7"/>
    <mergeCell ref="N6:N7"/>
    <mergeCell ref="Y42:Y43"/>
    <mergeCell ref="Y44:Y46"/>
    <mergeCell ref="Y74:Y75"/>
    <mergeCell ref="Y115:Y116"/>
    <mergeCell ref="Y136:Y137"/>
    <mergeCell ref="Y70:Y71"/>
    <mergeCell ref="Y127:Y129"/>
  </mergeCells>
  <conditionalFormatting sqref="B100:B101">
    <cfRule type="duplicateValues" dxfId="1216" priority="34" stopIfTrue="1"/>
  </conditionalFormatting>
  <conditionalFormatting sqref="B132">
    <cfRule type="duplicateValues" dxfId="1215" priority="33" stopIfTrue="1"/>
  </conditionalFormatting>
  <conditionalFormatting sqref="B118">
    <cfRule type="duplicateValues" dxfId="1214" priority="32" stopIfTrue="1"/>
  </conditionalFormatting>
  <conditionalFormatting sqref="B198">
    <cfRule type="duplicateValues" dxfId="1213" priority="31" stopIfTrue="1"/>
  </conditionalFormatting>
  <conditionalFormatting sqref="B201:B274">
    <cfRule type="duplicateValues" dxfId="1212" priority="30" stopIfTrue="1"/>
  </conditionalFormatting>
  <conditionalFormatting sqref="B200">
    <cfRule type="duplicateValues" dxfId="1211" priority="29" stopIfTrue="1"/>
  </conditionalFormatting>
  <conditionalFormatting sqref="I202">
    <cfRule type="duplicateValues" dxfId="1210" priority="28" stopIfTrue="1"/>
  </conditionalFormatting>
  <conditionalFormatting sqref="I202">
    <cfRule type="duplicateValues" dxfId="1209" priority="25" stopIfTrue="1"/>
    <cfRule type="duplicateValues" dxfId="1208" priority="26" stopIfTrue="1"/>
    <cfRule type="duplicateValues" dxfId="1207" priority="27" stopIfTrue="1"/>
  </conditionalFormatting>
  <conditionalFormatting sqref="B20">
    <cfRule type="duplicateValues" dxfId="1206" priority="19" stopIfTrue="1"/>
  </conditionalFormatting>
  <conditionalFormatting sqref="B20">
    <cfRule type="duplicateValues" dxfId="1205" priority="20" stopIfTrue="1"/>
  </conditionalFormatting>
  <conditionalFormatting sqref="B20">
    <cfRule type="duplicateValues" dxfId="1204" priority="21" stopIfTrue="1"/>
  </conditionalFormatting>
  <conditionalFormatting sqref="B20">
    <cfRule type="duplicateValues" dxfId="1203" priority="22" stopIfTrue="1"/>
    <cfRule type="duplicateValues" dxfId="1202" priority="23" stopIfTrue="1"/>
    <cfRule type="duplicateValues" dxfId="1201" priority="24" stopIfTrue="1"/>
  </conditionalFormatting>
  <conditionalFormatting sqref="A20:A25">
    <cfRule type="duplicateValues" dxfId="1200" priority="18" stopIfTrue="1"/>
  </conditionalFormatting>
  <conditionalFormatting sqref="A26">
    <cfRule type="duplicateValues" dxfId="1199" priority="17" stopIfTrue="1"/>
  </conditionalFormatting>
  <conditionalFormatting sqref="A27">
    <cfRule type="duplicateValues" dxfId="1198" priority="16" stopIfTrue="1"/>
  </conditionalFormatting>
  <conditionalFormatting sqref="A28">
    <cfRule type="duplicateValues" dxfId="1197" priority="15" stopIfTrue="1"/>
  </conditionalFormatting>
  <conditionalFormatting sqref="A29">
    <cfRule type="duplicateValues" dxfId="1196" priority="14" stopIfTrue="1"/>
  </conditionalFormatting>
  <conditionalFormatting sqref="A30">
    <cfRule type="duplicateValues" dxfId="1195" priority="13" stopIfTrue="1"/>
  </conditionalFormatting>
  <conditionalFormatting sqref="B275:B65318 B200 B5 B8:B19 B119:B131 B21:B117 B133:B197">
    <cfRule type="duplicateValues" dxfId="1194" priority="35" stopIfTrue="1"/>
  </conditionalFormatting>
  <conditionalFormatting sqref="B275:B65318 B200 B5 B8:B19 B102:B117 B119:B131 B21:B99 B133:B197">
    <cfRule type="duplicateValues" dxfId="1193" priority="36" stopIfTrue="1"/>
  </conditionalFormatting>
  <conditionalFormatting sqref="A200:A65318 A1:A5 A8:A19 A31:A198">
    <cfRule type="duplicateValues" dxfId="1192" priority="37" stopIfTrue="1"/>
  </conditionalFormatting>
  <conditionalFormatting sqref="B200:B65318 B5 B8:B19 B21:B198">
    <cfRule type="duplicateValues" dxfId="1191" priority="38" stopIfTrue="1"/>
  </conditionalFormatting>
  <conditionalFormatting sqref="B200:B65318 B1:B5 B8:B19 B21:B198">
    <cfRule type="duplicateValues" dxfId="1190" priority="39" stopIfTrue="1"/>
    <cfRule type="duplicateValues" dxfId="1189" priority="40" stopIfTrue="1"/>
    <cfRule type="duplicateValues" dxfId="1188" priority="41" stopIfTrue="1"/>
  </conditionalFormatting>
  <conditionalFormatting sqref="Y17">
    <cfRule type="duplicateValues" dxfId="1187" priority="7" stopIfTrue="1"/>
  </conditionalFormatting>
  <conditionalFormatting sqref="Y17">
    <cfRule type="duplicateValues" dxfId="1186" priority="8" stopIfTrue="1"/>
  </conditionalFormatting>
  <conditionalFormatting sqref="Y17">
    <cfRule type="duplicateValues" dxfId="1185" priority="9" stopIfTrue="1"/>
  </conditionalFormatting>
  <conditionalFormatting sqref="Y17">
    <cfRule type="duplicateValues" dxfId="1184" priority="10" stopIfTrue="1"/>
    <cfRule type="duplicateValues" dxfId="1183" priority="11" stopIfTrue="1"/>
    <cfRule type="duplicateValues" dxfId="1182" priority="12" stopIfTrue="1"/>
  </conditionalFormatting>
  <conditionalFormatting sqref="Y13">
    <cfRule type="duplicateValues" dxfId="1181" priority="1" stopIfTrue="1"/>
  </conditionalFormatting>
  <conditionalFormatting sqref="Y13">
    <cfRule type="duplicateValues" dxfId="1180" priority="2" stopIfTrue="1"/>
  </conditionalFormatting>
  <conditionalFormatting sqref="Y13">
    <cfRule type="duplicateValues" dxfId="1179" priority="3" stopIfTrue="1"/>
  </conditionalFormatting>
  <conditionalFormatting sqref="Y13">
    <cfRule type="duplicateValues" dxfId="1178" priority="4" stopIfTrue="1"/>
    <cfRule type="duplicateValues" dxfId="1177" priority="5" stopIfTrue="1"/>
    <cfRule type="duplicateValues" dxfId="1176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4"/>
  <sheetViews>
    <sheetView zoomScaleNormal="100" workbookViewId="0">
      <pane xSplit="4" ySplit="8" topLeftCell="E52" activePane="bottomRight" state="frozen"/>
      <selection pane="topRight" activeCell="E1" sqref="E1"/>
      <selection pane="bottomLeft" activeCell="A9" sqref="A9"/>
      <selection pane="bottomRight" activeCell="E9" sqref="E9:F61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42578125" style="1" customWidth="1"/>
    <col min="7" max="7" width="0.28515625" style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72" t="s">
        <v>0</v>
      </c>
      <c r="B1" s="172"/>
    </row>
    <row r="2" spans="1:28" x14ac:dyDescent="0.2">
      <c r="A2" s="172" t="s">
        <v>1</v>
      </c>
      <c r="B2" s="172"/>
    </row>
    <row r="3" spans="1:28" ht="19.5" x14ac:dyDescent="0.2">
      <c r="A3" s="173" t="s">
        <v>2</v>
      </c>
      <c r="B3" s="173"/>
      <c r="C3" s="173"/>
      <c r="D3" s="173"/>
      <c r="E3" s="173"/>
      <c r="F3" s="173"/>
      <c r="G3" s="173"/>
      <c r="H3" s="173"/>
      <c r="I3" s="173"/>
      <c r="J3" s="173"/>
      <c r="K3" s="173"/>
      <c r="L3" s="173"/>
      <c r="M3" s="173"/>
      <c r="N3" s="173"/>
      <c r="O3" s="173"/>
      <c r="P3" s="173"/>
      <c r="Q3" s="173"/>
      <c r="R3" s="173"/>
      <c r="S3" s="173"/>
      <c r="T3" s="173"/>
      <c r="U3" s="173"/>
      <c r="V3" s="173"/>
      <c r="W3" s="173"/>
      <c r="X3" s="173"/>
    </row>
    <row r="4" spans="1:28" ht="18.75" x14ac:dyDescent="0.2">
      <c r="A4" s="46" t="s">
        <v>3</v>
      </c>
      <c r="B4" s="4">
        <v>42555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74" t="s">
        <v>4</v>
      </c>
      <c r="B5" s="174" t="s">
        <v>5</v>
      </c>
      <c r="C5" s="175" t="s">
        <v>6</v>
      </c>
      <c r="D5" s="176" t="s">
        <v>7</v>
      </c>
      <c r="E5" s="175" t="s">
        <v>8</v>
      </c>
      <c r="F5" s="175"/>
      <c r="G5" s="175"/>
      <c r="H5" s="175"/>
      <c r="I5" s="175" t="s">
        <v>9</v>
      </c>
      <c r="J5" s="175"/>
      <c r="K5" s="175"/>
      <c r="L5" s="175"/>
      <c r="M5" s="175" t="s">
        <v>10</v>
      </c>
      <c r="N5" s="175"/>
      <c r="O5" s="175"/>
      <c r="P5" s="175"/>
      <c r="Q5" s="175"/>
      <c r="R5" s="175"/>
      <c r="S5" s="160" t="s">
        <v>11</v>
      </c>
      <c r="T5" s="161"/>
      <c r="U5" s="162"/>
      <c r="V5" s="163" t="s">
        <v>12</v>
      </c>
      <c r="W5" s="166" t="s">
        <v>13</v>
      </c>
      <c r="X5" s="166" t="s">
        <v>14</v>
      </c>
      <c r="Z5" s="159" t="s">
        <v>15</v>
      </c>
      <c r="AA5" s="159"/>
      <c r="AB5" s="159"/>
    </row>
    <row r="6" spans="1:28" ht="20.25" customHeight="1" x14ac:dyDescent="0.2">
      <c r="A6" s="174"/>
      <c r="B6" s="174"/>
      <c r="C6" s="175"/>
      <c r="D6" s="176"/>
      <c r="E6" s="169" t="s">
        <v>16</v>
      </c>
      <c r="F6" s="169" t="s">
        <v>17</v>
      </c>
      <c r="G6" s="163" t="s">
        <v>18</v>
      </c>
      <c r="H6" s="163" t="s">
        <v>19</v>
      </c>
      <c r="I6" s="163" t="s">
        <v>20</v>
      </c>
      <c r="J6" s="163" t="s">
        <v>21</v>
      </c>
      <c r="K6" s="163" t="s">
        <v>226</v>
      </c>
      <c r="L6" s="163" t="s">
        <v>22</v>
      </c>
      <c r="M6" s="163" t="s">
        <v>18</v>
      </c>
      <c r="N6" s="163" t="s">
        <v>23</v>
      </c>
      <c r="O6" s="171" t="s">
        <v>24</v>
      </c>
      <c r="P6" s="171"/>
      <c r="Q6" s="171"/>
      <c r="R6" s="163" t="s">
        <v>25</v>
      </c>
      <c r="S6" s="163" t="s">
        <v>26</v>
      </c>
      <c r="T6" s="163" t="s">
        <v>27</v>
      </c>
      <c r="U6" s="163" t="s">
        <v>28</v>
      </c>
      <c r="V6" s="164"/>
      <c r="W6" s="167"/>
      <c r="X6" s="167"/>
      <c r="Z6" s="159"/>
      <c r="AA6" s="159"/>
      <c r="AB6" s="159"/>
    </row>
    <row r="7" spans="1:28" ht="58.5" customHeight="1" x14ac:dyDescent="0.2">
      <c r="A7" s="174"/>
      <c r="B7" s="174"/>
      <c r="C7" s="175"/>
      <c r="D7" s="176"/>
      <c r="E7" s="170"/>
      <c r="F7" s="170"/>
      <c r="G7" s="165"/>
      <c r="H7" s="165"/>
      <c r="I7" s="165"/>
      <c r="J7" s="165"/>
      <c r="K7" s="165"/>
      <c r="L7" s="165"/>
      <c r="M7" s="165"/>
      <c r="N7" s="165"/>
      <c r="O7" s="48" t="s">
        <v>29</v>
      </c>
      <c r="P7" s="48" t="s">
        <v>30</v>
      </c>
      <c r="Q7" s="47" t="s">
        <v>31</v>
      </c>
      <c r="R7" s="165"/>
      <c r="S7" s="165"/>
      <c r="T7" s="165"/>
      <c r="U7" s="165"/>
      <c r="V7" s="165"/>
      <c r="W7" s="168"/>
      <c r="X7" s="168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VLOOKUP($A9,'03.07'!$A$9:$W$200,23,0)</f>
        <v>0</v>
      </c>
      <c r="E9" s="15">
        <v>8</v>
      </c>
      <c r="F9" s="15">
        <v>9</v>
      </c>
      <c r="G9" s="15"/>
      <c r="H9" s="9">
        <f t="shared" ref="H9:H52" si="0">SUM(E9:G9)</f>
        <v>17</v>
      </c>
      <c r="I9" s="15">
        <v>13</v>
      </c>
      <c r="J9" s="15"/>
      <c r="K9" s="15"/>
      <c r="L9" s="9">
        <f>SUM(I9:K9)</f>
        <v>13</v>
      </c>
      <c r="M9" s="15"/>
      <c r="N9" s="15"/>
      <c r="O9" s="15"/>
      <c r="P9" s="15"/>
      <c r="Q9" s="15"/>
      <c r="R9" s="11">
        <f>SUM(M9:Q9)</f>
        <v>0</v>
      </c>
      <c r="S9" s="15">
        <v>4</v>
      </c>
      <c r="T9" s="15"/>
      <c r="U9" s="9">
        <f t="shared" ref="U9:U52" si="1">S9+T9</f>
        <v>4</v>
      </c>
      <c r="V9" s="9">
        <f t="shared" ref="V9:V23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VLOOKUP($A10,'03.07'!$A$9:$W$200,23,0)</f>
        <v>0</v>
      </c>
      <c r="E10" s="15">
        <v>6</v>
      </c>
      <c r="F10" s="15"/>
      <c r="G10" s="15"/>
      <c r="H10" s="9">
        <f t="shared" si="0"/>
        <v>6</v>
      </c>
      <c r="I10" s="15">
        <v>6</v>
      </c>
      <c r="J10" s="15"/>
      <c r="K10" s="15"/>
      <c r="L10" s="9">
        <f t="shared" ref="L10:L73" si="4">SUM(I10:K10)</f>
        <v>6</v>
      </c>
      <c r="M10" s="15"/>
      <c r="N10" s="15"/>
      <c r="O10" s="15"/>
      <c r="P10" s="15"/>
      <c r="Q10" s="15"/>
      <c r="R10" s="11">
        <f t="shared" ref="R10:R86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VLOOKUP($A11,'03.07'!$A$9:$W$200,23,0)</f>
        <v>0</v>
      </c>
      <c r="E11" s="15">
        <v>6</v>
      </c>
      <c r="F11" s="15"/>
      <c r="G11" s="15"/>
      <c r="H11" s="9">
        <f t="shared" si="0"/>
        <v>6</v>
      </c>
      <c r="I11" s="15">
        <v>6</v>
      </c>
      <c r="J11" s="15"/>
      <c r="K11" s="15"/>
      <c r="L11" s="9">
        <f t="shared" si="4"/>
        <v>6</v>
      </c>
      <c r="M11" s="15"/>
      <c r="N11" s="15"/>
      <c r="O11" s="15"/>
      <c r="P11" s="15"/>
      <c r="Q11" s="15"/>
      <c r="R11" s="11">
        <f t="shared" si="5"/>
        <v>0</v>
      </c>
      <c r="S11" s="15"/>
      <c r="T11" s="15"/>
      <c r="U11" s="9">
        <f t="shared" si="1"/>
        <v>0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VLOOKUP($A12,'03.07'!$A$9:$W$200,23,0)</f>
        <v>0</v>
      </c>
      <c r="E12" s="15">
        <v>8</v>
      </c>
      <c r="F12" s="15">
        <v>9</v>
      </c>
      <c r="G12" s="15"/>
      <c r="H12" s="9">
        <f t="shared" si="0"/>
        <v>17</v>
      </c>
      <c r="I12" s="15">
        <v>13</v>
      </c>
      <c r="J12" s="15"/>
      <c r="K12" s="15"/>
      <c r="L12" s="9">
        <f t="shared" si="4"/>
        <v>13</v>
      </c>
      <c r="M12" s="15"/>
      <c r="N12" s="15"/>
      <c r="O12" s="15"/>
      <c r="P12" s="15"/>
      <c r="Q12" s="15"/>
      <c r="R12" s="11">
        <f t="shared" si="5"/>
        <v>0</v>
      </c>
      <c r="S12" s="15">
        <v>4</v>
      </c>
      <c r="T12" s="15"/>
      <c r="U12" s="9">
        <f t="shared" si="1"/>
        <v>4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VLOOKUP($A13,'03.07'!$A$9:$W$200,23,0)</f>
        <v>17</v>
      </c>
      <c r="E13" s="15"/>
      <c r="F13" s="15"/>
      <c r="G13" s="15"/>
      <c r="H13" s="9">
        <f t="shared" si="0"/>
        <v>0</v>
      </c>
      <c r="I13" s="15">
        <v>10</v>
      </c>
      <c r="J13" s="15"/>
      <c r="K13" s="15"/>
      <c r="L13" s="9">
        <f t="shared" si="4"/>
        <v>10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7</v>
      </c>
      <c r="W13" s="15">
        <v>7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VLOOKUP($A14,'03.07'!$A$9:$W$200,23,0)</f>
        <v>0</v>
      </c>
      <c r="E14" s="15"/>
      <c r="F14" s="15"/>
      <c r="G14" s="15"/>
      <c r="H14" s="9">
        <f t="shared" si="0"/>
        <v>0</v>
      </c>
      <c r="I14" s="15"/>
      <c r="J14" s="15"/>
      <c r="K14" s="15"/>
      <c r="L14" s="9">
        <f t="shared" si="4"/>
        <v>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VLOOKUP($A15,'03.07'!$A$9:$W$200,23,0)</f>
        <v>0</v>
      </c>
      <c r="E15" s="15">
        <v>6</v>
      </c>
      <c r="F15" s="15"/>
      <c r="G15" s="15"/>
      <c r="H15" s="9">
        <f t="shared" si="0"/>
        <v>6</v>
      </c>
      <c r="I15" s="15">
        <v>4</v>
      </c>
      <c r="J15" s="15"/>
      <c r="K15" s="15"/>
      <c r="L15" s="9">
        <f t="shared" si="4"/>
        <v>4</v>
      </c>
      <c r="M15" s="15"/>
      <c r="N15" s="15"/>
      <c r="O15" s="15"/>
      <c r="P15" s="15"/>
      <c r="Q15" s="15"/>
      <c r="R15" s="11">
        <f t="shared" si="5"/>
        <v>0</v>
      </c>
      <c r="S15" s="15">
        <v>2</v>
      </c>
      <c r="T15" s="15"/>
      <c r="U15" s="9">
        <f t="shared" si="1"/>
        <v>2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VLOOKUP($A16,'03.07'!$A$9:$W$200,23,0)</f>
        <v>0</v>
      </c>
      <c r="E16" s="15">
        <v>6</v>
      </c>
      <c r="F16" s="15"/>
      <c r="G16" s="15"/>
      <c r="H16" s="9">
        <f t="shared" si="0"/>
        <v>6</v>
      </c>
      <c r="I16" s="15">
        <v>6</v>
      </c>
      <c r="J16" s="15"/>
      <c r="K16" s="15"/>
      <c r="L16" s="9">
        <f t="shared" si="4"/>
        <v>6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VLOOKUP($A17,'03.07'!$A$9:$W$200,23,0)</f>
        <v>0</v>
      </c>
      <c r="E17" s="15">
        <v>6</v>
      </c>
      <c r="F17" s="15"/>
      <c r="G17" s="15"/>
      <c r="H17" s="9">
        <f t="shared" si="0"/>
        <v>6</v>
      </c>
      <c r="I17" s="15">
        <v>6</v>
      </c>
      <c r="J17" s="15"/>
      <c r="K17" s="15"/>
      <c r="L17" s="9">
        <f t="shared" si="4"/>
        <v>6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VLOOKUP($A18,'03.07'!$A$9:$W$200,23,0)</f>
        <v>0</v>
      </c>
      <c r="E18" s="15">
        <v>16</v>
      </c>
      <c r="F18" s="15"/>
      <c r="G18" s="15"/>
      <c r="H18" s="9">
        <f t="shared" si="0"/>
        <v>16</v>
      </c>
      <c r="I18" s="15">
        <v>13</v>
      </c>
      <c r="J18" s="15"/>
      <c r="K18" s="15"/>
      <c r="L18" s="9">
        <f t="shared" si="4"/>
        <v>13</v>
      </c>
      <c r="M18" s="15"/>
      <c r="N18" s="15"/>
      <c r="O18" s="15"/>
      <c r="P18" s="15"/>
      <c r="Q18" s="15"/>
      <c r="R18" s="11">
        <f>SUM(M18:Q18)</f>
        <v>0</v>
      </c>
      <c r="S18" s="15">
        <v>2</v>
      </c>
      <c r="T18" s="15"/>
      <c r="U18" s="9">
        <f>S18+T18</f>
        <v>2</v>
      </c>
      <c r="V18" s="9">
        <f t="shared" si="2"/>
        <v>1</v>
      </c>
      <c r="W18" s="15"/>
      <c r="X18" s="16">
        <f>W18-V18</f>
        <v>-1</v>
      </c>
      <c r="Y18" s="18" t="s">
        <v>240</v>
      </c>
      <c r="Z18" s="17"/>
    </row>
    <row r="19" spans="1:26" ht="18" customHeight="1" x14ac:dyDescent="0.2">
      <c r="A19" s="13">
        <v>1500017</v>
      </c>
      <c r="B19" s="14" t="s">
        <v>44</v>
      </c>
      <c r="C19" s="15">
        <v>19000</v>
      </c>
      <c r="D19" s="10">
        <f>VLOOKUP($A19,'03.07'!$A$9:$W$200,23,0)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45</v>
      </c>
      <c r="C20" s="15">
        <v>19000</v>
      </c>
      <c r="D20" s="10">
        <f>VLOOKUP($A20,'03.07'!$A$9:$W$200,23,0)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45"/>
      <c r="Z20" s="17"/>
    </row>
    <row r="21" spans="1:26" ht="18" customHeight="1" x14ac:dyDescent="0.2">
      <c r="A21" s="13">
        <v>1500022</v>
      </c>
      <c r="B21" s="14" t="s">
        <v>46</v>
      </c>
      <c r="C21" s="15">
        <v>19000</v>
      </c>
      <c r="D21" s="10">
        <f>VLOOKUP($A21,'03.07'!$A$9:$W$200,23,0)</f>
        <v>0</v>
      </c>
      <c r="E21" s="15">
        <v>6</v>
      </c>
      <c r="F21" s="15"/>
      <c r="G21" s="15"/>
      <c r="H21" s="9">
        <f t="shared" si="0"/>
        <v>6</v>
      </c>
      <c r="I21" s="15">
        <v>4</v>
      </c>
      <c r="J21" s="15"/>
      <c r="K21" s="15"/>
      <c r="L21" s="9">
        <f t="shared" si="4"/>
        <v>4</v>
      </c>
      <c r="M21" s="15"/>
      <c r="N21" s="15"/>
      <c r="O21" s="15"/>
      <c r="P21" s="15"/>
      <c r="Q21" s="15"/>
      <c r="R21" s="11">
        <f t="shared" si="5"/>
        <v>0</v>
      </c>
      <c r="S21" s="15">
        <v>2</v>
      </c>
      <c r="T21" s="15"/>
      <c r="U21" s="9">
        <f t="shared" si="1"/>
        <v>2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47</v>
      </c>
      <c r="C22" s="15">
        <v>16000</v>
      </c>
      <c r="D22" s="10">
        <f>VLOOKUP($A22,'03.07'!$A$9:$W$200,23,0)</f>
        <v>0</v>
      </c>
      <c r="E22" s="15">
        <v>6</v>
      </c>
      <c r="F22" s="15"/>
      <c r="G22" s="15"/>
      <c r="H22" s="9">
        <f t="shared" si="0"/>
        <v>6</v>
      </c>
      <c r="I22" s="15">
        <v>2</v>
      </c>
      <c r="J22" s="15"/>
      <c r="K22" s="15"/>
      <c r="L22" s="9">
        <f t="shared" si="4"/>
        <v>2</v>
      </c>
      <c r="M22" s="15"/>
      <c r="N22" s="15"/>
      <c r="O22" s="15"/>
      <c r="P22" s="15"/>
      <c r="Q22" s="15"/>
      <c r="R22" s="11">
        <f t="shared" si="5"/>
        <v>0</v>
      </c>
      <c r="S22" s="15">
        <v>3</v>
      </c>
      <c r="T22" s="15"/>
      <c r="U22" s="9">
        <f t="shared" si="1"/>
        <v>3</v>
      </c>
      <c r="V22" s="9">
        <f t="shared" si="2"/>
        <v>1</v>
      </c>
      <c r="W22" s="15"/>
      <c r="X22" s="16">
        <f t="shared" si="3"/>
        <v>-1</v>
      </c>
      <c r="Y22" s="18" t="s">
        <v>239</v>
      </c>
      <c r="Z22" s="17"/>
    </row>
    <row r="23" spans="1:26" ht="18" customHeight="1" x14ac:dyDescent="0.2">
      <c r="A23" s="13">
        <v>1500024</v>
      </c>
      <c r="B23" s="14" t="s">
        <v>48</v>
      </c>
      <c r="C23" s="15">
        <v>21000</v>
      </c>
      <c r="D23" s="10">
        <f>VLOOKUP($A23,'03.07'!$A$9:$W$200,23,0)</f>
        <v>6</v>
      </c>
      <c r="E23" s="15"/>
      <c r="F23" s="15"/>
      <c r="G23" s="15"/>
      <c r="H23" s="9">
        <f t="shared" si="0"/>
        <v>0</v>
      </c>
      <c r="I23" s="15">
        <v>1</v>
      </c>
      <c r="J23" s="15"/>
      <c r="K23" s="15"/>
      <c r="L23" s="9">
        <f t="shared" si="4"/>
        <v>1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5</v>
      </c>
      <c r="W23" s="15">
        <v>5</v>
      </c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49</v>
      </c>
      <c r="C24" s="15">
        <v>21000</v>
      </c>
      <c r="D24" s="10">
        <f>VLOOKUP($A24,'03.07'!$A$9:$W$200,23,0)</f>
        <v>0</v>
      </c>
      <c r="E24" s="15">
        <v>6</v>
      </c>
      <c r="F24" s="15"/>
      <c r="G24" s="15"/>
      <c r="H24" s="9">
        <f t="shared" si="0"/>
        <v>6</v>
      </c>
      <c r="I24" s="15">
        <v>6</v>
      </c>
      <c r="J24" s="15"/>
      <c r="K24" s="15"/>
      <c r="L24" s="9">
        <f t="shared" si="4"/>
        <v>6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ref="V24:V25" si="6">D24+H24-L24-R24-U24</f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50</v>
      </c>
      <c r="C25" s="15">
        <v>20000</v>
      </c>
      <c r="D25" s="10">
        <f>VLOOKUP($A25,'03.07'!$A$9:$W$200,23,0)</f>
        <v>0</v>
      </c>
      <c r="E25" s="15">
        <v>6</v>
      </c>
      <c r="F25" s="15"/>
      <c r="G25" s="15"/>
      <c r="H25" s="9">
        <f t="shared" si="0"/>
        <v>6</v>
      </c>
      <c r="I25" s="15">
        <v>3</v>
      </c>
      <c r="J25" s="15"/>
      <c r="K25" s="15"/>
      <c r="L25" s="9">
        <f t="shared" si="4"/>
        <v>3</v>
      </c>
      <c r="M25" s="15"/>
      <c r="N25" s="15"/>
      <c r="O25" s="15"/>
      <c r="P25" s="15"/>
      <c r="Q25" s="15"/>
      <c r="R25" s="11">
        <f t="shared" si="5"/>
        <v>0</v>
      </c>
      <c r="S25" s="15">
        <v>1</v>
      </c>
      <c r="T25" s="15"/>
      <c r="U25" s="9">
        <f t="shared" si="1"/>
        <v>1</v>
      </c>
      <c r="V25" s="9">
        <f t="shared" si="6"/>
        <v>2</v>
      </c>
      <c r="W25" s="15"/>
      <c r="X25" s="16">
        <f>W25-V25</f>
        <v>-2</v>
      </c>
      <c r="Y25" s="18"/>
      <c r="Z25" s="17"/>
    </row>
    <row r="26" spans="1:26" ht="18" customHeight="1" x14ac:dyDescent="0.2">
      <c r="A26" s="13">
        <v>1500029</v>
      </c>
      <c r="B26" s="14" t="s">
        <v>51</v>
      </c>
      <c r="C26" s="15">
        <v>18000</v>
      </c>
      <c r="D26" s="10">
        <f>VLOOKUP($A26,'03.07'!$A$9:$W$200,23,0)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ref="V26:V52" si="7">D26+H26-L26-R26-U26</f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52</v>
      </c>
      <c r="C27" s="15">
        <v>32000</v>
      </c>
      <c r="D27" s="10">
        <f>VLOOKUP($A27,'03.07'!$A$9:$W$200,23,0)</f>
        <v>5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7"/>
        <v>5</v>
      </c>
      <c r="W27" s="15">
        <v>5</v>
      </c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53</v>
      </c>
      <c r="C28" s="15">
        <v>22000</v>
      </c>
      <c r="D28" s="10">
        <f>VLOOKUP($A28,'03.07'!$A$9:$W$200,23,0)</f>
        <v>0</v>
      </c>
      <c r="E28" s="15">
        <v>6</v>
      </c>
      <c r="F28" s="15"/>
      <c r="G28" s="15"/>
      <c r="H28" s="9">
        <f t="shared" si="0"/>
        <v>6</v>
      </c>
      <c r="I28" s="15">
        <v>6</v>
      </c>
      <c r="J28" s="15"/>
      <c r="K28" s="15"/>
      <c r="L28" s="9">
        <f t="shared" si="4"/>
        <v>6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7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54</v>
      </c>
      <c r="C29" s="15">
        <v>21000</v>
      </c>
      <c r="D29" s="10">
        <f>VLOOKUP($A29,'03.07'!$A$9:$W$200,23,0)</f>
        <v>0</v>
      </c>
      <c r="E29" s="15">
        <v>4</v>
      </c>
      <c r="F29" s="15"/>
      <c r="G29" s="15"/>
      <c r="H29" s="9">
        <f t="shared" si="0"/>
        <v>4</v>
      </c>
      <c r="I29" s="15">
        <v>3</v>
      </c>
      <c r="J29" s="15"/>
      <c r="K29" s="15"/>
      <c r="L29" s="9">
        <f t="shared" si="4"/>
        <v>3</v>
      </c>
      <c r="M29" s="15"/>
      <c r="N29" s="15"/>
      <c r="O29" s="15"/>
      <c r="P29" s="15"/>
      <c r="Q29" s="15"/>
      <c r="R29" s="11">
        <f t="shared" si="5"/>
        <v>0</v>
      </c>
      <c r="S29" s="15">
        <v>1</v>
      </c>
      <c r="T29" s="15"/>
      <c r="U29" s="9">
        <f t="shared" si="1"/>
        <v>1</v>
      </c>
      <c r="V29" s="9">
        <f t="shared" si="7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55</v>
      </c>
      <c r="C30" s="15">
        <v>20000</v>
      </c>
      <c r="D30" s="10">
        <f>VLOOKUP($A30,'03.07'!$A$9:$W$200,23,0)</f>
        <v>0</v>
      </c>
      <c r="E30" s="15">
        <v>6</v>
      </c>
      <c r="F30" s="15"/>
      <c r="G30" s="15"/>
      <c r="H30" s="9">
        <f t="shared" si="0"/>
        <v>6</v>
      </c>
      <c r="I30" s="15">
        <v>8</v>
      </c>
      <c r="J30" s="15"/>
      <c r="K30" s="15"/>
      <c r="L30" s="9">
        <f t="shared" si="4"/>
        <v>8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7"/>
        <v>-2</v>
      </c>
      <c r="W30" s="15"/>
      <c r="X30" s="16">
        <f>W30-V30</f>
        <v>2</v>
      </c>
      <c r="Y30" s="18" t="s">
        <v>232</v>
      </c>
      <c r="Z30" s="17"/>
    </row>
    <row r="31" spans="1:26" ht="18" customHeight="1" x14ac:dyDescent="0.2">
      <c r="A31" s="13">
        <v>1500134</v>
      </c>
      <c r="B31" s="14" t="s">
        <v>56</v>
      </c>
      <c r="C31" s="15">
        <v>24000</v>
      </c>
      <c r="D31" s="10">
        <f>VLOOKUP($A31,'03.07'!$A$9:$W$200,23,0)</f>
        <v>0</v>
      </c>
      <c r="E31" s="15">
        <v>6</v>
      </c>
      <c r="F31" s="15"/>
      <c r="G31" s="15"/>
      <c r="H31" s="9">
        <f t="shared" si="0"/>
        <v>6</v>
      </c>
      <c r="I31" s="15">
        <v>4</v>
      </c>
      <c r="J31" s="15"/>
      <c r="K31" s="15"/>
      <c r="L31" s="9">
        <f t="shared" si="4"/>
        <v>4</v>
      </c>
      <c r="M31" s="15"/>
      <c r="N31" s="15"/>
      <c r="O31" s="15"/>
      <c r="P31" s="15"/>
      <c r="Q31" s="15"/>
      <c r="R31" s="11">
        <f t="shared" si="5"/>
        <v>0</v>
      </c>
      <c r="S31" s="15">
        <v>2</v>
      </c>
      <c r="T31" s="15"/>
      <c r="U31" s="9">
        <f t="shared" si="1"/>
        <v>2</v>
      </c>
      <c r="V31" s="9">
        <f t="shared" si="7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57</v>
      </c>
      <c r="C32" s="15">
        <v>18000</v>
      </c>
      <c r="D32" s="10">
        <f>VLOOKUP($A32,'03.07'!$A$9:$W$200,23,0)</f>
        <v>0</v>
      </c>
      <c r="E32" s="15">
        <v>6</v>
      </c>
      <c r="F32" s="15"/>
      <c r="G32" s="15"/>
      <c r="H32" s="9">
        <f t="shared" si="0"/>
        <v>6</v>
      </c>
      <c r="I32" s="15">
        <v>5</v>
      </c>
      <c r="J32" s="15"/>
      <c r="K32" s="15"/>
      <c r="L32" s="9">
        <f t="shared" si="4"/>
        <v>5</v>
      </c>
      <c r="M32" s="15"/>
      <c r="N32" s="15"/>
      <c r="O32" s="15"/>
      <c r="P32" s="15"/>
      <c r="Q32" s="15"/>
      <c r="R32" s="11">
        <f>SUM(M32:Q32)</f>
        <v>0</v>
      </c>
      <c r="S32" s="15">
        <v>1</v>
      </c>
      <c r="T32" s="15"/>
      <c r="U32" s="9">
        <f>S32+T32</f>
        <v>1</v>
      </c>
      <c r="V32" s="9">
        <f t="shared" si="7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58</v>
      </c>
      <c r="C33" s="15">
        <v>22000</v>
      </c>
      <c r="D33" s="10">
        <f>VLOOKUP($A33,'03.07'!$A$9:$W$200,23,0)</f>
        <v>0</v>
      </c>
      <c r="E33" s="15">
        <v>6</v>
      </c>
      <c r="F33" s="15"/>
      <c r="G33" s="15"/>
      <c r="H33" s="9">
        <f t="shared" si="0"/>
        <v>6</v>
      </c>
      <c r="I33" s="15">
        <v>5</v>
      </c>
      <c r="J33" s="15"/>
      <c r="K33" s="15"/>
      <c r="L33" s="9">
        <f t="shared" si="4"/>
        <v>5</v>
      </c>
      <c r="M33" s="15"/>
      <c r="N33" s="15"/>
      <c r="O33" s="15"/>
      <c r="P33" s="15"/>
      <c r="Q33" s="15"/>
      <c r="R33" s="11">
        <f t="shared" si="5"/>
        <v>0</v>
      </c>
      <c r="S33" s="15">
        <v>1</v>
      </c>
      <c r="T33" s="15"/>
      <c r="U33" s="9">
        <f t="shared" si="1"/>
        <v>1</v>
      </c>
      <c r="V33" s="9">
        <f t="shared" si="7"/>
        <v>0</v>
      </c>
      <c r="W33" s="15"/>
      <c r="X33" s="16">
        <f t="shared" si="3"/>
        <v>0</v>
      </c>
      <c r="Y33" s="45"/>
      <c r="Z33" s="17"/>
    </row>
    <row r="34" spans="1:26" ht="18" customHeight="1" x14ac:dyDescent="0.2">
      <c r="A34" s="13">
        <v>1500301</v>
      </c>
      <c r="B34" s="14" t="s">
        <v>59</v>
      </c>
      <c r="C34" s="15">
        <v>20000</v>
      </c>
      <c r="D34" s="10">
        <f>VLOOKUP($A34,'03.07'!$A$9:$W$200,23,0)</f>
        <v>0</v>
      </c>
      <c r="E34" s="15">
        <v>6</v>
      </c>
      <c r="F34" s="15"/>
      <c r="G34" s="15"/>
      <c r="H34" s="9">
        <f t="shared" si="0"/>
        <v>6</v>
      </c>
      <c r="I34" s="15">
        <v>3</v>
      </c>
      <c r="J34" s="15"/>
      <c r="K34" s="15"/>
      <c r="L34" s="9">
        <f t="shared" si="4"/>
        <v>3</v>
      </c>
      <c r="M34" s="15"/>
      <c r="N34" s="15"/>
      <c r="O34" s="15"/>
      <c r="P34" s="15"/>
      <c r="Q34" s="15"/>
      <c r="R34" s="11">
        <f t="shared" si="5"/>
        <v>0</v>
      </c>
      <c r="S34" s="15">
        <v>3</v>
      </c>
      <c r="T34" s="15"/>
      <c r="U34" s="9">
        <f t="shared" si="1"/>
        <v>3</v>
      </c>
      <c r="V34" s="9">
        <f t="shared" si="7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60</v>
      </c>
      <c r="C35" s="15">
        <v>18000</v>
      </c>
      <c r="D35" s="10">
        <f>VLOOKUP($A35,'03.07'!$A$9:$W$200,23,0)</f>
        <v>0</v>
      </c>
      <c r="E35" s="15">
        <v>6</v>
      </c>
      <c r="F35" s="15"/>
      <c r="G35" s="15"/>
      <c r="H35" s="9">
        <f t="shared" si="0"/>
        <v>6</v>
      </c>
      <c r="I35" s="15">
        <v>5</v>
      </c>
      <c r="J35" s="15"/>
      <c r="K35" s="15"/>
      <c r="L35" s="9">
        <f t="shared" si="4"/>
        <v>5</v>
      </c>
      <c r="M35" s="15"/>
      <c r="N35" s="15"/>
      <c r="O35" s="15"/>
      <c r="P35" s="15"/>
      <c r="Q35" s="15"/>
      <c r="R35" s="11">
        <f t="shared" si="5"/>
        <v>0</v>
      </c>
      <c r="S35" s="15">
        <v>1</v>
      </c>
      <c r="T35" s="15"/>
      <c r="U35" s="9">
        <f t="shared" si="1"/>
        <v>1</v>
      </c>
      <c r="V35" s="9">
        <f t="shared" si="7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61</v>
      </c>
      <c r="C36" s="15">
        <v>18000</v>
      </c>
      <c r="D36" s="10">
        <f>VLOOKUP($A36,'03.07'!$A$9:$W$200,23,0)</f>
        <v>0</v>
      </c>
      <c r="E36" s="15">
        <v>6</v>
      </c>
      <c r="F36" s="15"/>
      <c r="G36" s="15"/>
      <c r="H36" s="9">
        <f t="shared" si="0"/>
        <v>6</v>
      </c>
      <c r="I36" s="15">
        <v>6</v>
      </c>
      <c r="J36" s="15"/>
      <c r="K36" s="15"/>
      <c r="L36" s="9">
        <f t="shared" si="4"/>
        <v>6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7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62</v>
      </c>
      <c r="C37" s="15">
        <v>17000</v>
      </c>
      <c r="D37" s="10">
        <f>VLOOKUP($A37,'03.07'!$A$9:$W$200,23,0)</f>
        <v>0</v>
      </c>
      <c r="E37" s="15">
        <v>4</v>
      </c>
      <c r="F37" s="15"/>
      <c r="G37" s="15"/>
      <c r="H37" s="9">
        <f t="shared" si="0"/>
        <v>4</v>
      </c>
      <c r="I37" s="15"/>
      <c r="J37" s="15"/>
      <c r="K37" s="15"/>
      <c r="L37" s="9">
        <f t="shared" si="4"/>
        <v>0</v>
      </c>
      <c r="M37" s="15"/>
      <c r="N37" s="15"/>
      <c r="O37" s="15"/>
      <c r="P37" s="15"/>
      <c r="Q37" s="15"/>
      <c r="R37" s="11">
        <f t="shared" si="5"/>
        <v>0</v>
      </c>
      <c r="S37" s="15">
        <v>4</v>
      </c>
      <c r="T37" s="15"/>
      <c r="U37" s="9">
        <f t="shared" si="1"/>
        <v>4</v>
      </c>
      <c r="V37" s="9">
        <f t="shared" si="7"/>
        <v>0</v>
      </c>
      <c r="W37" s="15"/>
      <c r="X37" s="16">
        <f t="shared" si="3"/>
        <v>0</v>
      </c>
      <c r="Y37" s="45"/>
      <c r="Z37" s="17"/>
    </row>
    <row r="38" spans="1:26" ht="18" customHeight="1" x14ac:dyDescent="0.2">
      <c r="A38" s="13">
        <v>1500307</v>
      </c>
      <c r="B38" s="14" t="s">
        <v>63</v>
      </c>
      <c r="C38" s="15">
        <v>20000</v>
      </c>
      <c r="D38" s="10">
        <f>VLOOKUP($A38,'03.07'!$A$9:$W$200,23,0)</f>
        <v>0</v>
      </c>
      <c r="E38" s="15">
        <v>6</v>
      </c>
      <c r="F38" s="15"/>
      <c r="G38" s="15"/>
      <c r="H38" s="9">
        <f t="shared" si="0"/>
        <v>6</v>
      </c>
      <c r="I38" s="15">
        <v>6</v>
      </c>
      <c r="J38" s="15"/>
      <c r="K38" s="15"/>
      <c r="L38" s="9">
        <f t="shared" si="4"/>
        <v>6</v>
      </c>
      <c r="M38" s="15"/>
      <c r="N38" s="15"/>
      <c r="O38" s="15"/>
      <c r="P38" s="15"/>
      <c r="Q38" s="15"/>
      <c r="R38" s="11">
        <f t="shared" si="5"/>
        <v>0</v>
      </c>
      <c r="S38" s="15"/>
      <c r="T38" s="15"/>
      <c r="U38" s="9">
        <f t="shared" si="1"/>
        <v>0</v>
      </c>
      <c r="V38" s="9">
        <f t="shared" si="7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64</v>
      </c>
      <c r="C39" s="15">
        <v>18000</v>
      </c>
      <c r="D39" s="10">
        <f>VLOOKUP($A39,'03.07'!$A$9:$W$200,23,0)</f>
        <v>0</v>
      </c>
      <c r="E39" s="15">
        <v>6</v>
      </c>
      <c r="F39" s="15"/>
      <c r="G39" s="15"/>
      <c r="H39" s="9">
        <f t="shared" si="0"/>
        <v>6</v>
      </c>
      <c r="I39" s="15">
        <v>2</v>
      </c>
      <c r="J39" s="15"/>
      <c r="K39" s="15"/>
      <c r="L39" s="9">
        <f t="shared" si="4"/>
        <v>2</v>
      </c>
      <c r="M39" s="15"/>
      <c r="N39" s="15"/>
      <c r="O39" s="15"/>
      <c r="P39" s="15"/>
      <c r="Q39" s="15"/>
      <c r="R39" s="11">
        <f t="shared" si="5"/>
        <v>0</v>
      </c>
      <c r="S39" s="15">
        <v>4</v>
      </c>
      <c r="T39" s="15"/>
      <c r="U39" s="9">
        <f t="shared" si="1"/>
        <v>4</v>
      </c>
      <c r="V39" s="9">
        <f t="shared" si="7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65</v>
      </c>
      <c r="C40" s="15">
        <v>20000</v>
      </c>
      <c r="D40" s="10">
        <f>VLOOKUP($A40,'03.07'!$A$9:$W$200,23,0)</f>
        <v>0</v>
      </c>
      <c r="E40" s="15">
        <v>6</v>
      </c>
      <c r="F40" s="15"/>
      <c r="G40" s="15"/>
      <c r="H40" s="9">
        <f t="shared" si="0"/>
        <v>6</v>
      </c>
      <c r="I40" s="15">
        <v>4</v>
      </c>
      <c r="J40" s="15"/>
      <c r="K40" s="15"/>
      <c r="L40" s="9">
        <f t="shared" si="4"/>
        <v>4</v>
      </c>
      <c r="M40" s="15"/>
      <c r="N40" s="15"/>
      <c r="O40" s="15"/>
      <c r="P40" s="15"/>
      <c r="Q40" s="15"/>
      <c r="R40" s="11">
        <f t="shared" si="5"/>
        <v>0</v>
      </c>
      <c r="S40" s="15">
        <v>2</v>
      </c>
      <c r="T40" s="15"/>
      <c r="U40" s="9">
        <f t="shared" si="1"/>
        <v>2</v>
      </c>
      <c r="V40" s="9">
        <f t="shared" si="7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66</v>
      </c>
      <c r="C41" s="15">
        <v>21000</v>
      </c>
      <c r="D41" s="10">
        <f>VLOOKUP($A41,'03.07'!$A$9:$W$200,23,0)</f>
        <v>0</v>
      </c>
      <c r="E41" s="15">
        <v>6</v>
      </c>
      <c r="F41" s="15"/>
      <c r="G41" s="15"/>
      <c r="H41" s="9">
        <f t="shared" si="0"/>
        <v>6</v>
      </c>
      <c r="I41" s="15">
        <v>2</v>
      </c>
      <c r="J41" s="15"/>
      <c r="K41" s="15"/>
      <c r="L41" s="9">
        <f t="shared" si="4"/>
        <v>2</v>
      </c>
      <c r="M41" s="15"/>
      <c r="N41" s="15"/>
      <c r="O41" s="15"/>
      <c r="P41" s="15"/>
      <c r="Q41" s="15"/>
      <c r="R41" s="11">
        <f t="shared" si="5"/>
        <v>0</v>
      </c>
      <c r="S41" s="15">
        <v>4</v>
      </c>
      <c r="T41" s="15"/>
      <c r="U41" s="9">
        <f t="shared" si="1"/>
        <v>4</v>
      </c>
      <c r="V41" s="9">
        <f t="shared" si="7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67</v>
      </c>
      <c r="C42" s="15">
        <v>21000</v>
      </c>
      <c r="D42" s="10">
        <f>VLOOKUP($A42,'03.07'!$A$9:$W$200,23,0)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7"/>
        <v>0</v>
      </c>
      <c r="W42" s="15"/>
      <c r="X42" s="16">
        <f t="shared" si="3"/>
        <v>0</v>
      </c>
      <c r="Y42" s="158"/>
      <c r="Z42" s="17"/>
    </row>
    <row r="43" spans="1:26" ht="18" customHeight="1" x14ac:dyDescent="0.2">
      <c r="A43" s="13">
        <v>1500313</v>
      </c>
      <c r="B43" s="14" t="s">
        <v>68</v>
      </c>
      <c r="C43" s="15">
        <v>20000</v>
      </c>
      <c r="D43" s="10">
        <f>VLOOKUP($A43,'03.07'!$A$9:$W$200,23,0)</f>
        <v>0</v>
      </c>
      <c r="E43" s="15">
        <v>6</v>
      </c>
      <c r="F43" s="15"/>
      <c r="G43" s="15"/>
      <c r="H43" s="9">
        <f t="shared" si="0"/>
        <v>6</v>
      </c>
      <c r="I43" s="15">
        <v>5</v>
      </c>
      <c r="J43" s="15"/>
      <c r="K43" s="15"/>
      <c r="L43" s="9">
        <f t="shared" si="4"/>
        <v>5</v>
      </c>
      <c r="M43" s="15"/>
      <c r="N43" s="15"/>
      <c r="O43" s="15"/>
      <c r="P43" s="15"/>
      <c r="Q43" s="15"/>
      <c r="R43" s="11">
        <f t="shared" si="5"/>
        <v>0</v>
      </c>
      <c r="S43" s="15">
        <v>1</v>
      </c>
      <c r="T43" s="15"/>
      <c r="U43" s="9">
        <f t="shared" si="1"/>
        <v>1</v>
      </c>
      <c r="V43" s="9">
        <f t="shared" si="7"/>
        <v>0</v>
      </c>
      <c r="W43" s="15"/>
      <c r="X43" s="16">
        <f t="shared" si="3"/>
        <v>0</v>
      </c>
      <c r="Y43" s="158"/>
      <c r="Z43" s="17"/>
    </row>
    <row r="44" spans="1:26" ht="18" customHeight="1" x14ac:dyDescent="0.2">
      <c r="A44" s="13">
        <v>1500314</v>
      </c>
      <c r="B44" s="14" t="s">
        <v>69</v>
      </c>
      <c r="C44" s="15">
        <v>17000</v>
      </c>
      <c r="D44" s="10">
        <f>VLOOKUP($A44,'03.07'!$A$9:$W$200,23,0)</f>
        <v>0</v>
      </c>
      <c r="E44" s="15">
        <v>6</v>
      </c>
      <c r="F44" s="15"/>
      <c r="G44" s="15"/>
      <c r="H44" s="9">
        <f t="shared" si="0"/>
        <v>6</v>
      </c>
      <c r="I44" s="15">
        <v>6</v>
      </c>
      <c r="J44" s="15"/>
      <c r="K44" s="15"/>
      <c r="L44" s="9">
        <f t="shared" si="4"/>
        <v>6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7"/>
        <v>0</v>
      </c>
      <c r="W44" s="15"/>
      <c r="X44" s="16">
        <f t="shared" si="3"/>
        <v>0</v>
      </c>
      <c r="Y44" s="178"/>
      <c r="Z44" s="17"/>
    </row>
    <row r="45" spans="1:26" ht="18" customHeight="1" x14ac:dyDescent="0.2">
      <c r="A45" s="13">
        <v>1502007</v>
      </c>
      <c r="B45" s="14" t="s">
        <v>70</v>
      </c>
      <c r="C45" s="15">
        <v>19000</v>
      </c>
      <c r="D45" s="10">
        <f>VLOOKUP($A45,'03.07'!$A$9:$W$200,23,0)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7"/>
        <v>0</v>
      </c>
      <c r="W45" s="15"/>
      <c r="X45" s="16">
        <f t="shared" si="3"/>
        <v>0</v>
      </c>
      <c r="Y45" s="178"/>
      <c r="Z45" s="17"/>
    </row>
    <row r="46" spans="1:26" ht="18" customHeight="1" x14ac:dyDescent="0.2">
      <c r="A46" s="13">
        <v>1502011</v>
      </c>
      <c r="B46" s="14" t="s">
        <v>71</v>
      </c>
      <c r="C46" s="15">
        <v>17000</v>
      </c>
      <c r="D46" s="10">
        <f>VLOOKUP($A46,'03.07'!$A$9:$W$200,23,0)</f>
        <v>0</v>
      </c>
      <c r="E46" s="15">
        <v>6</v>
      </c>
      <c r="F46" s="15"/>
      <c r="G46" s="15"/>
      <c r="H46" s="9">
        <f t="shared" si="0"/>
        <v>6</v>
      </c>
      <c r="I46" s="15">
        <v>5</v>
      </c>
      <c r="J46" s="15"/>
      <c r="K46" s="15"/>
      <c r="L46" s="9">
        <f t="shared" si="4"/>
        <v>5</v>
      </c>
      <c r="M46" s="15"/>
      <c r="N46" s="15"/>
      <c r="O46" s="15"/>
      <c r="P46" s="15"/>
      <c r="Q46" s="15"/>
      <c r="R46" s="11">
        <f t="shared" si="5"/>
        <v>0</v>
      </c>
      <c r="S46" s="15">
        <v>1</v>
      </c>
      <c r="T46" s="15"/>
      <c r="U46" s="9">
        <f t="shared" si="1"/>
        <v>1</v>
      </c>
      <c r="V46" s="9">
        <f t="shared" si="7"/>
        <v>0</v>
      </c>
      <c r="W46" s="15"/>
      <c r="X46" s="16">
        <f t="shared" si="3"/>
        <v>0</v>
      </c>
      <c r="Y46" s="178"/>
      <c r="Z46" s="17"/>
    </row>
    <row r="47" spans="1:26" ht="18" customHeight="1" x14ac:dyDescent="0.2">
      <c r="A47" s="13">
        <v>1502012</v>
      </c>
      <c r="B47" s="14" t="s">
        <v>72</v>
      </c>
      <c r="C47" s="15">
        <v>18000</v>
      </c>
      <c r="D47" s="10">
        <f>VLOOKUP($A47,'03.07'!$A$9:$W$200,23,0)</f>
        <v>0</v>
      </c>
      <c r="E47" s="15">
        <v>6</v>
      </c>
      <c r="F47" s="15"/>
      <c r="G47" s="15"/>
      <c r="H47" s="9">
        <f t="shared" si="0"/>
        <v>6</v>
      </c>
      <c r="I47" s="15">
        <v>4</v>
      </c>
      <c r="J47" s="15"/>
      <c r="K47" s="15"/>
      <c r="L47" s="9">
        <f t="shared" si="4"/>
        <v>4</v>
      </c>
      <c r="M47" s="15"/>
      <c r="N47" s="15"/>
      <c r="O47" s="15"/>
      <c r="P47" s="15"/>
      <c r="Q47" s="15"/>
      <c r="R47" s="11">
        <f t="shared" si="5"/>
        <v>0</v>
      </c>
      <c r="S47" s="15">
        <v>2</v>
      </c>
      <c r="T47" s="15"/>
      <c r="U47" s="9">
        <f t="shared" si="1"/>
        <v>2</v>
      </c>
      <c r="V47" s="9">
        <f t="shared" si="7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73</v>
      </c>
      <c r="C48" s="15">
        <v>20000</v>
      </c>
      <c r="D48" s="10">
        <f>VLOOKUP($A48,'03.07'!$A$9:$W$200,23,0)</f>
        <v>0</v>
      </c>
      <c r="E48" s="15">
        <v>6</v>
      </c>
      <c r="F48" s="15"/>
      <c r="G48" s="15"/>
      <c r="H48" s="9">
        <f t="shared" si="0"/>
        <v>6</v>
      </c>
      <c r="I48" s="15">
        <v>2</v>
      </c>
      <c r="J48" s="15"/>
      <c r="K48" s="15"/>
      <c r="L48" s="9">
        <f t="shared" si="4"/>
        <v>2</v>
      </c>
      <c r="M48" s="15"/>
      <c r="N48" s="15"/>
      <c r="O48" s="15"/>
      <c r="P48" s="15"/>
      <c r="Q48" s="15"/>
      <c r="R48" s="11">
        <f t="shared" si="5"/>
        <v>0</v>
      </c>
      <c r="S48" s="15">
        <v>4</v>
      </c>
      <c r="T48" s="15"/>
      <c r="U48" s="9">
        <f t="shared" si="1"/>
        <v>4</v>
      </c>
      <c r="V48" s="9">
        <f t="shared" si="7"/>
        <v>0</v>
      </c>
      <c r="W48" s="15"/>
      <c r="X48" s="16">
        <f t="shared" si="3"/>
        <v>0</v>
      </c>
      <c r="Y48" s="18"/>
      <c r="Z48" s="17"/>
    </row>
    <row r="49" spans="1:26" ht="18" customHeight="1" x14ac:dyDescent="0.2">
      <c r="A49" s="13">
        <v>1502021</v>
      </c>
      <c r="B49" s="14" t="s">
        <v>74</v>
      </c>
      <c r="C49" s="15">
        <v>22000</v>
      </c>
      <c r="D49" s="10">
        <f>VLOOKUP($A49,'03.07'!$A$9:$W$200,23,0)</f>
        <v>0</v>
      </c>
      <c r="E49" s="15">
        <v>6</v>
      </c>
      <c r="F49" s="15"/>
      <c r="G49" s="15"/>
      <c r="H49" s="9">
        <f t="shared" si="0"/>
        <v>6</v>
      </c>
      <c r="I49" s="15">
        <v>3</v>
      </c>
      <c r="J49" s="15"/>
      <c r="K49" s="15"/>
      <c r="L49" s="9">
        <f t="shared" si="4"/>
        <v>3</v>
      </c>
      <c r="M49" s="15"/>
      <c r="N49" s="15"/>
      <c r="O49" s="15"/>
      <c r="P49" s="15"/>
      <c r="Q49" s="15"/>
      <c r="R49" s="11">
        <f t="shared" si="5"/>
        <v>0</v>
      </c>
      <c r="S49" s="15">
        <v>3</v>
      </c>
      <c r="T49" s="15"/>
      <c r="U49" s="9">
        <f t="shared" si="1"/>
        <v>3</v>
      </c>
      <c r="V49" s="9">
        <f t="shared" si="7"/>
        <v>0</v>
      </c>
      <c r="W49" s="15"/>
      <c r="X49" s="16">
        <f t="shared" si="3"/>
        <v>0</v>
      </c>
      <c r="Y49" s="18"/>
      <c r="Z49" s="17"/>
    </row>
    <row r="50" spans="1:26" ht="18" customHeight="1" x14ac:dyDescent="0.2">
      <c r="A50" s="13">
        <v>1502024</v>
      </c>
      <c r="B50" s="14" t="s">
        <v>75</v>
      </c>
      <c r="C50" s="15">
        <v>21000</v>
      </c>
      <c r="D50" s="10">
        <f>VLOOKUP($A50,'03.07'!$A$9:$W$200,23,0)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7"/>
        <v>0</v>
      </c>
      <c r="W50" s="15"/>
      <c r="X50" s="16">
        <f t="shared" si="3"/>
        <v>0</v>
      </c>
      <c r="Y50" s="18"/>
      <c r="Z50" s="17"/>
    </row>
    <row r="51" spans="1:26" ht="18" customHeight="1" x14ac:dyDescent="0.2">
      <c r="A51" s="13">
        <v>1502029</v>
      </c>
      <c r="B51" s="14" t="s">
        <v>76</v>
      </c>
      <c r="C51" s="15">
        <v>19000</v>
      </c>
      <c r="D51" s="10">
        <f>VLOOKUP($A51,'03.07'!$A$9:$W$200,23,0)</f>
        <v>0</v>
      </c>
      <c r="E51" s="15">
        <v>6</v>
      </c>
      <c r="F51" s="15"/>
      <c r="G51" s="15"/>
      <c r="H51" s="9">
        <f t="shared" si="0"/>
        <v>6</v>
      </c>
      <c r="I51" s="15">
        <v>3</v>
      </c>
      <c r="J51" s="15"/>
      <c r="K51" s="15"/>
      <c r="L51" s="9">
        <f t="shared" si="4"/>
        <v>3</v>
      </c>
      <c r="M51" s="15"/>
      <c r="N51" s="15"/>
      <c r="O51" s="15"/>
      <c r="P51" s="15"/>
      <c r="Q51" s="15"/>
      <c r="R51" s="11">
        <f t="shared" si="5"/>
        <v>0</v>
      </c>
      <c r="S51" s="15">
        <v>3</v>
      </c>
      <c r="T51" s="15"/>
      <c r="U51" s="9">
        <f t="shared" si="1"/>
        <v>3</v>
      </c>
      <c r="V51" s="9">
        <f t="shared" si="7"/>
        <v>0</v>
      </c>
      <c r="W51" s="15"/>
      <c r="X51" s="16">
        <f t="shared" si="3"/>
        <v>0</v>
      </c>
      <c r="Y51" s="18"/>
      <c r="Z51" s="17"/>
    </row>
    <row r="52" spans="1:26" ht="18" customHeight="1" x14ac:dyDescent="0.2">
      <c r="A52" s="13">
        <v>1509001</v>
      </c>
      <c r="B52" s="14" t="s">
        <v>77</v>
      </c>
      <c r="C52" s="15">
        <v>25000</v>
      </c>
      <c r="D52" s="10">
        <f>VLOOKUP($A52,'03.07'!$A$9:$W$200,23,0)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7"/>
        <v>0</v>
      </c>
      <c r="W52" s="15"/>
      <c r="X52" s="16">
        <f t="shared" si="3"/>
        <v>0</v>
      </c>
      <c r="Y52" s="18"/>
      <c r="Z52" s="17"/>
    </row>
    <row r="53" spans="1:26" ht="18" customHeight="1" x14ac:dyDescent="0.2">
      <c r="A53" s="7">
        <v>1520000</v>
      </c>
      <c r="B53" s="8" t="s">
        <v>78</v>
      </c>
      <c r="C53" s="9"/>
      <c r="D53" s="10">
        <f>VLOOKUP($A53,'03.07'!$A$9:$W$200,23,0)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6" s="24" customFormat="1" ht="18" customHeight="1" x14ac:dyDescent="0.2">
      <c r="A54" s="13">
        <v>1520001</v>
      </c>
      <c r="B54" s="20" t="s">
        <v>79</v>
      </c>
      <c r="C54" s="21">
        <v>22000</v>
      </c>
      <c r="D54" s="10">
        <f>VLOOKUP($A54,'03.07'!$A$9:$W$200,23,0)</f>
        <v>0</v>
      </c>
      <c r="E54" s="21"/>
      <c r="F54" s="21"/>
      <c r="G54" s="21"/>
      <c r="H54" s="9">
        <f t="shared" ref="H54:H61" si="8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1" si="9">S54+T54</f>
        <v>0</v>
      </c>
      <c r="V54" s="9">
        <f t="shared" ref="V54:V61" si="10">D54+H54-L54-R54-U54</f>
        <v>0</v>
      </c>
      <c r="W54" s="21"/>
      <c r="X54" s="16">
        <f t="shared" ref="X54:X61" si="11">W54-V54</f>
        <v>0</v>
      </c>
      <c r="Y54" s="22"/>
      <c r="Z54" s="23"/>
    </row>
    <row r="55" spans="1:26" s="24" customFormat="1" ht="18" customHeight="1" x14ac:dyDescent="0.2">
      <c r="A55" s="13">
        <v>1520004</v>
      </c>
      <c r="B55" s="20" t="s">
        <v>80</v>
      </c>
      <c r="C55" s="21">
        <v>22000</v>
      </c>
      <c r="D55" s="10">
        <f>VLOOKUP($A55,'03.07'!$A$9:$W$200,23,0)</f>
        <v>0</v>
      </c>
      <c r="E55" s="15"/>
      <c r="F55" s="15"/>
      <c r="G55" s="15"/>
      <c r="H55" s="9">
        <f t="shared" si="8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9"/>
        <v>0</v>
      </c>
      <c r="V55" s="9">
        <f t="shared" si="10"/>
        <v>0</v>
      </c>
      <c r="W55" s="15"/>
      <c r="X55" s="16">
        <f t="shared" si="11"/>
        <v>0</v>
      </c>
      <c r="Y55" s="22"/>
      <c r="Z55" s="23"/>
    </row>
    <row r="56" spans="1:26" x14ac:dyDescent="0.2">
      <c r="A56" s="13">
        <v>1520005</v>
      </c>
      <c r="B56" s="14" t="s">
        <v>81</v>
      </c>
      <c r="C56" s="15">
        <v>22000</v>
      </c>
      <c r="D56" s="10">
        <f>VLOOKUP($A56,'03.07'!$A$9:$W$200,23,0)</f>
        <v>0</v>
      </c>
      <c r="E56" s="15">
        <v>6</v>
      </c>
      <c r="F56" s="15"/>
      <c r="G56" s="15"/>
      <c r="H56" s="9">
        <f t="shared" si="8"/>
        <v>6</v>
      </c>
      <c r="I56" s="15">
        <v>5</v>
      </c>
      <c r="J56" s="15"/>
      <c r="K56" s="15"/>
      <c r="L56" s="9">
        <f t="shared" si="4"/>
        <v>5</v>
      </c>
      <c r="M56" s="15"/>
      <c r="N56" s="15"/>
      <c r="O56" s="15"/>
      <c r="P56" s="15"/>
      <c r="Q56" s="15"/>
      <c r="R56" s="11">
        <f t="shared" si="5"/>
        <v>0</v>
      </c>
      <c r="S56" s="15">
        <v>1</v>
      </c>
      <c r="T56" s="15"/>
      <c r="U56" s="9">
        <f t="shared" si="9"/>
        <v>1</v>
      </c>
      <c r="V56" s="9">
        <f t="shared" si="10"/>
        <v>0</v>
      </c>
      <c r="W56" s="15"/>
      <c r="X56" s="16">
        <f t="shared" si="11"/>
        <v>0</v>
      </c>
      <c r="Y56" s="22"/>
      <c r="Z56" s="17"/>
    </row>
    <row r="57" spans="1:26" x14ac:dyDescent="0.2">
      <c r="A57" s="13">
        <v>1520020</v>
      </c>
      <c r="B57" s="14" t="s">
        <v>82</v>
      </c>
      <c r="C57" s="15">
        <v>20000</v>
      </c>
      <c r="D57" s="10">
        <f>VLOOKUP($A57,'03.07'!$A$9:$W$200,23,0)</f>
        <v>0</v>
      </c>
      <c r="E57" s="15">
        <v>6</v>
      </c>
      <c r="F57" s="15"/>
      <c r="G57" s="15"/>
      <c r="H57" s="9">
        <f t="shared" si="8"/>
        <v>6</v>
      </c>
      <c r="I57" s="15">
        <v>3</v>
      </c>
      <c r="J57" s="15"/>
      <c r="K57" s="15"/>
      <c r="L57" s="9">
        <f t="shared" si="4"/>
        <v>3</v>
      </c>
      <c r="M57" s="15"/>
      <c r="N57" s="15"/>
      <c r="O57" s="15"/>
      <c r="P57" s="15"/>
      <c r="Q57" s="15"/>
      <c r="R57" s="11">
        <f t="shared" si="5"/>
        <v>0</v>
      </c>
      <c r="S57" s="15">
        <v>3</v>
      </c>
      <c r="T57" s="15"/>
      <c r="U57" s="9">
        <f t="shared" si="9"/>
        <v>3</v>
      </c>
      <c r="V57" s="9">
        <f t="shared" si="10"/>
        <v>0</v>
      </c>
      <c r="W57" s="15"/>
      <c r="X57" s="16">
        <f t="shared" si="11"/>
        <v>0</v>
      </c>
      <c r="Y57" s="18"/>
      <c r="Z57" s="17"/>
    </row>
    <row r="58" spans="1:26" ht="18" customHeight="1" x14ac:dyDescent="0.2">
      <c r="A58" s="13">
        <v>1520041</v>
      </c>
      <c r="B58" s="14" t="s">
        <v>83</v>
      </c>
      <c r="C58" s="15">
        <v>29000</v>
      </c>
      <c r="D58" s="10">
        <f>VLOOKUP($A58,'03.07'!$A$9:$W$200,23,0)</f>
        <v>0</v>
      </c>
      <c r="E58" s="15"/>
      <c r="F58" s="15"/>
      <c r="G58" s="15"/>
      <c r="H58" s="9">
        <f t="shared" si="8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10"/>
        <v>0</v>
      </c>
      <c r="W58" s="15"/>
      <c r="X58" s="16">
        <f>W58-V58</f>
        <v>0</v>
      </c>
      <c r="Y58" s="18"/>
      <c r="Z58" s="17"/>
    </row>
    <row r="59" spans="1:26" ht="18" customHeight="1" x14ac:dyDescent="0.2">
      <c r="A59" s="13">
        <v>1520043</v>
      </c>
      <c r="B59" s="14" t="s">
        <v>84</v>
      </c>
      <c r="C59" s="15">
        <v>32000</v>
      </c>
      <c r="D59" s="10">
        <f>VLOOKUP($A59,'03.07'!$A$9:$W$200,23,0)</f>
        <v>0</v>
      </c>
      <c r="E59" s="15"/>
      <c r="F59" s="15"/>
      <c r="G59" s="15"/>
      <c r="H59" s="9">
        <f t="shared" si="8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9"/>
        <v>0</v>
      </c>
      <c r="V59" s="9">
        <f t="shared" si="10"/>
        <v>0</v>
      </c>
      <c r="W59" s="15"/>
      <c r="X59" s="16">
        <f t="shared" si="11"/>
        <v>0</v>
      </c>
      <c r="Y59" s="18"/>
      <c r="Z59" s="17"/>
    </row>
    <row r="60" spans="1:26" ht="18" customHeight="1" x14ac:dyDescent="0.2">
      <c r="A60" s="13">
        <v>1522008</v>
      </c>
      <c r="B60" s="14" t="s">
        <v>85</v>
      </c>
      <c r="C60" s="15">
        <v>25000</v>
      </c>
      <c r="D60" s="10">
        <f>VLOOKUP($A60,'03.07'!$A$9:$W$200,23,0)</f>
        <v>0</v>
      </c>
      <c r="E60" s="15"/>
      <c r="F60" s="15"/>
      <c r="G60" s="15"/>
      <c r="H60" s="9">
        <f t="shared" si="8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9"/>
        <v>0</v>
      </c>
      <c r="V60" s="9">
        <f t="shared" si="10"/>
        <v>0</v>
      </c>
      <c r="W60" s="15"/>
      <c r="X60" s="16">
        <f t="shared" si="11"/>
        <v>0</v>
      </c>
      <c r="Y60" s="18"/>
      <c r="Z60" s="17"/>
    </row>
    <row r="61" spans="1:26" ht="18" customHeight="1" x14ac:dyDescent="0.2">
      <c r="A61" s="13">
        <v>1522009</v>
      </c>
      <c r="B61" s="14" t="s">
        <v>86</v>
      </c>
      <c r="C61" s="15">
        <v>24000</v>
      </c>
      <c r="D61" s="10">
        <f>VLOOKUP($A61,'03.07'!$A$9:$W$200,23,0)</f>
        <v>0</v>
      </c>
      <c r="E61" s="15"/>
      <c r="F61" s="15"/>
      <c r="G61" s="15"/>
      <c r="H61" s="9">
        <f t="shared" si="8"/>
        <v>0</v>
      </c>
      <c r="I61" s="15"/>
      <c r="J61" s="15"/>
      <c r="K61" s="15"/>
      <c r="L61" s="9">
        <f t="shared" si="4"/>
        <v>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9"/>
        <v>0</v>
      </c>
      <c r="V61" s="9">
        <f t="shared" si="10"/>
        <v>0</v>
      </c>
      <c r="W61" s="15"/>
      <c r="X61" s="16">
        <f t="shared" si="11"/>
        <v>0</v>
      </c>
      <c r="Y61" s="18"/>
      <c r="Z61" s="17"/>
    </row>
    <row r="62" spans="1:26" ht="18" customHeight="1" x14ac:dyDescent="0.2">
      <c r="A62" s="7">
        <v>1530000</v>
      </c>
      <c r="B62" s="8" t="s">
        <v>87</v>
      </c>
      <c r="C62" s="9"/>
      <c r="D62" s="10">
        <f>VLOOKUP($A62,'03.07'!$A$9:$W$200,23,0)</f>
        <v>0</v>
      </c>
      <c r="E62" s="10"/>
      <c r="F62" s="10"/>
      <c r="G62" s="10"/>
      <c r="H62" s="9"/>
      <c r="I62" s="10"/>
      <c r="J62" s="10"/>
      <c r="K62" s="10"/>
      <c r="L62" s="9">
        <f t="shared" si="4"/>
        <v>0</v>
      </c>
      <c r="M62" s="10"/>
      <c r="N62" s="10"/>
      <c r="O62" s="10"/>
      <c r="P62" s="10"/>
      <c r="Q62" s="10"/>
      <c r="R62" s="11">
        <f t="shared" si="5"/>
        <v>0</v>
      </c>
      <c r="S62" s="10"/>
      <c r="T62" s="10"/>
      <c r="U62" s="9"/>
      <c r="V62" s="9"/>
      <c r="W62" s="10"/>
      <c r="X62" s="9"/>
      <c r="Y62" s="18"/>
      <c r="Z62" s="17"/>
    </row>
    <row r="63" spans="1:26" ht="18" customHeight="1" x14ac:dyDescent="0.2">
      <c r="A63" s="13">
        <v>1532013</v>
      </c>
      <c r="B63" s="14" t="s">
        <v>88</v>
      </c>
      <c r="C63" s="15">
        <v>89000</v>
      </c>
      <c r="D63" s="10">
        <f>VLOOKUP($A63,'03.07'!$A$9:$W$200,23,0)</f>
        <v>0</v>
      </c>
      <c r="E63" s="15"/>
      <c r="F63" s="15"/>
      <c r="G63" s="15"/>
      <c r="H63" s="9">
        <f>SUM(E63:G63)</f>
        <v>0</v>
      </c>
      <c r="I63" s="15"/>
      <c r="J63" s="15"/>
      <c r="K63" s="15"/>
      <c r="L63" s="9">
        <f t="shared" si="4"/>
        <v>0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>S63+T63</f>
        <v>0</v>
      </c>
      <c r="V63" s="9">
        <f>D63+H63-L63-R63-U63</f>
        <v>0</v>
      </c>
      <c r="W63" s="15"/>
      <c r="X63" s="16">
        <f>W63-V63</f>
        <v>0</v>
      </c>
      <c r="Y63" s="18"/>
      <c r="Z63" s="17"/>
    </row>
    <row r="64" spans="1:26" ht="18" customHeight="1" x14ac:dyDescent="0.2">
      <c r="A64" s="7">
        <v>1540000</v>
      </c>
      <c r="B64" s="8" t="s">
        <v>89</v>
      </c>
      <c r="C64" s="9"/>
      <c r="D64" s="10">
        <f>VLOOKUP($A64,'03.07'!$A$9:$W$200,23,0)</f>
        <v>0</v>
      </c>
      <c r="E64" s="10"/>
      <c r="F64" s="10"/>
      <c r="G64" s="10"/>
      <c r="H64" s="9"/>
      <c r="I64" s="10"/>
      <c r="J64" s="10"/>
      <c r="K64" s="10"/>
      <c r="L64" s="9">
        <f t="shared" si="4"/>
        <v>0</v>
      </c>
      <c r="M64" s="10"/>
      <c r="N64" s="10"/>
      <c r="O64" s="10"/>
      <c r="P64" s="10"/>
      <c r="Q64" s="10"/>
      <c r="R64" s="11">
        <f t="shared" si="5"/>
        <v>0</v>
      </c>
      <c r="S64" s="10"/>
      <c r="T64" s="10"/>
      <c r="U64" s="9"/>
      <c r="V64" s="9"/>
      <c r="W64" s="10"/>
      <c r="X64" s="9"/>
      <c r="Y64" s="18"/>
      <c r="Z64" s="17"/>
    </row>
    <row r="65" spans="1:26" s="24" customFormat="1" ht="18" customHeight="1" x14ac:dyDescent="0.2">
      <c r="A65" s="25">
        <v>1540002</v>
      </c>
      <c r="B65" s="20" t="s">
        <v>90</v>
      </c>
      <c r="C65" s="21">
        <v>19000</v>
      </c>
      <c r="D65" s="10">
        <f>VLOOKUP($A65,'03.07'!$A$9:$W$200,23,0)</f>
        <v>0</v>
      </c>
      <c r="E65" s="15"/>
      <c r="F65" s="15"/>
      <c r="G65" s="15"/>
      <c r="H65" s="9">
        <f>SUM(E65:G65)</f>
        <v>0</v>
      </c>
      <c r="I65" s="15"/>
      <c r="J65" s="15"/>
      <c r="K65" s="15"/>
      <c r="L65" s="9">
        <f t="shared" si="4"/>
        <v>0</v>
      </c>
      <c r="M65" s="15"/>
      <c r="N65" s="15"/>
      <c r="O65" s="15"/>
      <c r="P65" s="15"/>
      <c r="Q65" s="15"/>
      <c r="R65" s="11">
        <f t="shared" si="5"/>
        <v>0</v>
      </c>
      <c r="S65" s="15"/>
      <c r="T65" s="15"/>
      <c r="U65" s="9">
        <f>S65+T65</f>
        <v>0</v>
      </c>
      <c r="V65" s="9">
        <f>D65+H65-L65-R65-U65</f>
        <v>0</v>
      </c>
      <c r="W65" s="15"/>
      <c r="X65" s="16">
        <f>W65-V65</f>
        <v>0</v>
      </c>
      <c r="Y65" s="22"/>
      <c r="Z65" s="23"/>
    </row>
    <row r="66" spans="1:26" s="24" customFormat="1" ht="18" customHeight="1" x14ac:dyDescent="0.2">
      <c r="A66" s="25">
        <v>1540034</v>
      </c>
      <c r="B66" s="20" t="s">
        <v>91</v>
      </c>
      <c r="C66" s="21">
        <v>16000</v>
      </c>
      <c r="D66" s="10">
        <f>VLOOKUP($A66,'03.07'!$A$9:$W$200,23,0)</f>
        <v>0</v>
      </c>
      <c r="E66" s="15">
        <v>3</v>
      </c>
      <c r="F66" s="15"/>
      <c r="G66" s="15"/>
      <c r="H66" s="9">
        <f>SUM(E66:G66)</f>
        <v>3</v>
      </c>
      <c r="I66" s="15">
        <v>3</v>
      </c>
      <c r="J66" s="15"/>
      <c r="K66" s="15"/>
      <c r="L66" s="9">
        <f t="shared" si="4"/>
        <v>3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ht="18" customHeight="1" x14ac:dyDescent="0.2">
      <c r="A67" s="7">
        <v>1560000</v>
      </c>
      <c r="B67" s="8" t="s">
        <v>92</v>
      </c>
      <c r="C67" s="9"/>
      <c r="D67" s="10">
        <f>VLOOKUP($A67,'03.07'!$A$9:$W$200,23,0)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ht="18" customHeight="1" x14ac:dyDescent="0.2">
      <c r="A68" s="13">
        <v>1560001</v>
      </c>
      <c r="B68" s="14" t="s">
        <v>93</v>
      </c>
      <c r="C68" s="15">
        <v>28000</v>
      </c>
      <c r="D68" s="10">
        <f>VLOOKUP($A68,'03.07'!$A$9:$W$200,23,0)</f>
        <v>0</v>
      </c>
      <c r="E68" s="15">
        <v>3</v>
      </c>
      <c r="F68" s="15"/>
      <c r="G68" s="15"/>
      <c r="H68" s="9">
        <f>SUM(E68:G68)</f>
        <v>3</v>
      </c>
      <c r="I68" s="15">
        <v>3</v>
      </c>
      <c r="J68" s="15"/>
      <c r="K68" s="15"/>
      <c r="L68" s="9">
        <f t="shared" si="4"/>
        <v>3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 t="shared" ref="U68:U72" si="12">S68+T68</f>
        <v>0</v>
      </c>
      <c r="V68" s="9">
        <f>D68+H68-L68-R68-U68</f>
        <v>0</v>
      </c>
      <c r="W68" s="15"/>
      <c r="X68" s="16">
        <f t="shared" ref="X68:X72" si="13">W68-V68</f>
        <v>0</v>
      </c>
      <c r="Y68" s="26"/>
      <c r="Z68" s="17"/>
    </row>
    <row r="69" spans="1:26" ht="18" customHeight="1" x14ac:dyDescent="0.2">
      <c r="A69" s="13">
        <v>1560002</v>
      </c>
      <c r="B69" s="14" t="s">
        <v>94</v>
      </c>
      <c r="C69" s="15">
        <v>28000</v>
      </c>
      <c r="D69" s="10">
        <f>VLOOKUP($A69,'03.07'!$A$9:$W$200,23,0)</f>
        <v>0</v>
      </c>
      <c r="E69" s="15">
        <v>4</v>
      </c>
      <c r="F69" s="15"/>
      <c r="G69" s="15"/>
      <c r="H69" s="9">
        <f>SUM(E69:G69)</f>
        <v>4</v>
      </c>
      <c r="I69" s="15">
        <v>4</v>
      </c>
      <c r="J69" s="15"/>
      <c r="K69" s="15"/>
      <c r="L69" s="9">
        <f t="shared" si="4"/>
        <v>4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 t="shared" si="12"/>
        <v>0</v>
      </c>
      <c r="V69" s="9">
        <f>D69+H69-L69-R69-U69</f>
        <v>0</v>
      </c>
      <c r="W69" s="15"/>
      <c r="X69" s="16">
        <f t="shared" si="13"/>
        <v>0</v>
      </c>
      <c r="Y69" s="26"/>
      <c r="Z69" s="17"/>
    </row>
    <row r="70" spans="1:26" ht="18" customHeight="1" x14ac:dyDescent="0.2">
      <c r="A70" s="13">
        <v>1560006</v>
      </c>
      <c r="B70" s="14" t="s">
        <v>95</v>
      </c>
      <c r="C70" s="15">
        <v>28000</v>
      </c>
      <c r="D70" s="10">
        <f>VLOOKUP($A70,'03.07'!$A$9:$W$200,23,0)</f>
        <v>0</v>
      </c>
      <c r="E70" s="15">
        <v>3</v>
      </c>
      <c r="F70" s="15"/>
      <c r="G70" s="15"/>
      <c r="H70" s="9">
        <f>SUM(E70:G70)</f>
        <v>3</v>
      </c>
      <c r="I70" s="15">
        <v>3</v>
      </c>
      <c r="J70" s="15"/>
      <c r="K70" s="15"/>
      <c r="L70" s="9">
        <f t="shared" si="4"/>
        <v>3</v>
      </c>
      <c r="M70" s="15"/>
      <c r="N70" s="15"/>
      <c r="O70" s="15"/>
      <c r="P70" s="15"/>
      <c r="Q70" s="15"/>
      <c r="R70" s="11">
        <f>SUM(M70:Q70)</f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178"/>
      <c r="Z70" s="17"/>
    </row>
    <row r="71" spans="1:26" ht="18" customHeight="1" x14ac:dyDescent="0.2">
      <c r="A71" s="13">
        <v>1560008</v>
      </c>
      <c r="B71" s="14" t="s">
        <v>96</v>
      </c>
      <c r="C71" s="15">
        <v>28000</v>
      </c>
      <c r="D71" s="10">
        <f>VLOOKUP($A71,'03.07'!$A$9:$W$200,23,0)</f>
        <v>0</v>
      </c>
      <c r="E71" s="15">
        <v>4</v>
      </c>
      <c r="F71" s="15"/>
      <c r="G71" s="15"/>
      <c r="H71" s="9">
        <f>SUM(E71:G71)</f>
        <v>4</v>
      </c>
      <c r="I71" s="15">
        <v>4</v>
      </c>
      <c r="J71" s="15"/>
      <c r="K71" s="15"/>
      <c r="L71" s="9">
        <f t="shared" si="4"/>
        <v>4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178"/>
      <c r="Z71" s="17"/>
    </row>
    <row r="72" spans="1:26" ht="18" customHeight="1" x14ac:dyDescent="0.2">
      <c r="A72" s="13">
        <v>1560048</v>
      </c>
      <c r="B72" s="14" t="s">
        <v>97</v>
      </c>
      <c r="C72" s="15">
        <v>28000</v>
      </c>
      <c r="D72" s="10">
        <f>VLOOKUP($A72,'03.07'!$A$9:$W$200,23,0)</f>
        <v>0</v>
      </c>
      <c r="E72" s="15">
        <v>3</v>
      </c>
      <c r="F72" s="15"/>
      <c r="G72" s="15"/>
      <c r="H72" s="9">
        <f>SUM(E72:G72)</f>
        <v>3</v>
      </c>
      <c r="I72" s="15">
        <v>3</v>
      </c>
      <c r="J72" s="15"/>
      <c r="K72" s="15"/>
      <c r="L72" s="9">
        <f t="shared" si="4"/>
        <v>3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 t="shared" si="12"/>
        <v>0</v>
      </c>
      <c r="V72" s="9">
        <f>D72+H72-L72-R72-U72</f>
        <v>0</v>
      </c>
      <c r="W72" s="15"/>
      <c r="X72" s="16">
        <f t="shared" si="13"/>
        <v>0</v>
      </c>
      <c r="Y72" s="26"/>
      <c r="Z72" s="17"/>
    </row>
    <row r="73" spans="1:26" ht="18" customHeight="1" x14ac:dyDescent="0.2">
      <c r="A73" s="7">
        <v>1510000</v>
      </c>
      <c r="B73" s="8" t="s">
        <v>98</v>
      </c>
      <c r="C73" s="9"/>
      <c r="D73" s="10">
        <f>VLOOKUP($A73,'03.07'!$A$9:$W$200,23,0)</f>
        <v>0</v>
      </c>
      <c r="E73" s="10"/>
      <c r="F73" s="10"/>
      <c r="G73" s="10"/>
      <c r="H73" s="9"/>
      <c r="I73" s="10"/>
      <c r="J73" s="10"/>
      <c r="K73" s="10"/>
      <c r="L73" s="9">
        <f t="shared" si="4"/>
        <v>0</v>
      </c>
      <c r="M73" s="10"/>
      <c r="N73" s="10"/>
      <c r="O73" s="10"/>
      <c r="P73" s="10"/>
      <c r="Q73" s="10"/>
      <c r="R73" s="11">
        <f t="shared" si="5"/>
        <v>0</v>
      </c>
      <c r="S73" s="10"/>
      <c r="T73" s="10"/>
      <c r="U73" s="9"/>
      <c r="V73" s="9"/>
      <c r="W73" s="10"/>
      <c r="X73" s="9"/>
      <c r="Y73" s="18"/>
      <c r="Z73" s="17"/>
    </row>
    <row r="74" spans="1:26" ht="18" customHeight="1" x14ac:dyDescent="0.2">
      <c r="A74" s="13">
        <v>1510001</v>
      </c>
      <c r="B74" s="14" t="s">
        <v>99</v>
      </c>
      <c r="C74" s="15">
        <v>55000</v>
      </c>
      <c r="D74" s="10">
        <f>VLOOKUP($A74,'03.07'!$A$9:$W$200,23,0)</f>
        <v>1</v>
      </c>
      <c r="E74" s="15">
        <v>2</v>
      </c>
      <c r="F74" s="15"/>
      <c r="G74" s="15"/>
      <c r="H74" s="9">
        <f t="shared" ref="H74:H87" si="14">SUM(E74:G74)</f>
        <v>2</v>
      </c>
      <c r="I74" s="15">
        <v>1</v>
      </c>
      <c r="J74" s="15"/>
      <c r="K74" s="15"/>
      <c r="L74" s="9">
        <f t="shared" ref="L74:L137" si="15">SUM(I74:K74)</f>
        <v>1</v>
      </c>
      <c r="M74" s="15"/>
      <c r="N74" s="15"/>
      <c r="O74" s="15"/>
      <c r="P74" s="15"/>
      <c r="Q74" s="15"/>
      <c r="R74" s="11">
        <f t="shared" si="5"/>
        <v>0</v>
      </c>
      <c r="S74" s="15"/>
      <c r="T74" s="15"/>
      <c r="U74" s="9">
        <f t="shared" ref="U74:U87" si="16">S74+T74</f>
        <v>0</v>
      </c>
      <c r="V74" s="9">
        <f t="shared" ref="V74:V87" si="17">D74+H74-L74-R74-U74</f>
        <v>2</v>
      </c>
      <c r="W74" s="15">
        <v>2</v>
      </c>
      <c r="X74" s="16">
        <f t="shared" ref="X74:X87" si="18">W74-V74</f>
        <v>0</v>
      </c>
      <c r="Y74" s="27"/>
      <c r="Z74" s="17"/>
    </row>
    <row r="75" spans="1:26" ht="18" customHeight="1" x14ac:dyDescent="0.2">
      <c r="A75" s="13">
        <v>1510002</v>
      </c>
      <c r="B75" s="14" t="s">
        <v>100</v>
      </c>
      <c r="C75" s="15">
        <v>30000</v>
      </c>
      <c r="D75" s="10">
        <f>VLOOKUP($A75,'03.07'!$A$9:$W$200,23,0)</f>
        <v>5</v>
      </c>
      <c r="E75" s="15">
        <v>4</v>
      </c>
      <c r="F75" s="15"/>
      <c r="G75" s="15"/>
      <c r="H75" s="9">
        <f t="shared" si="14"/>
        <v>4</v>
      </c>
      <c r="I75" s="15">
        <v>1</v>
      </c>
      <c r="J75" s="15"/>
      <c r="K75" s="15"/>
      <c r="L75" s="9">
        <f t="shared" si="15"/>
        <v>1</v>
      </c>
      <c r="M75" s="15">
        <v>4</v>
      </c>
      <c r="N75" s="15"/>
      <c r="O75" s="15"/>
      <c r="P75" s="15"/>
      <c r="Q75" s="15"/>
      <c r="R75" s="11">
        <f t="shared" si="5"/>
        <v>4</v>
      </c>
      <c r="S75" s="15"/>
      <c r="T75" s="15"/>
      <c r="U75" s="9">
        <f t="shared" si="16"/>
        <v>0</v>
      </c>
      <c r="V75" s="9">
        <f t="shared" si="17"/>
        <v>4</v>
      </c>
      <c r="W75" s="15">
        <v>3</v>
      </c>
      <c r="X75" s="16">
        <f t="shared" si="18"/>
        <v>-1</v>
      </c>
      <c r="Y75" s="27" t="s">
        <v>229</v>
      </c>
      <c r="Z75" s="17"/>
    </row>
    <row r="76" spans="1:26" ht="18" customHeight="1" x14ac:dyDescent="0.2">
      <c r="A76" s="13">
        <v>1510005</v>
      </c>
      <c r="B76" s="14" t="s">
        <v>101</v>
      </c>
      <c r="C76" s="15">
        <v>70000</v>
      </c>
      <c r="D76" s="10">
        <f>VLOOKUP($A76,'03.07'!$A$9:$W$200,23,0)</f>
        <v>0</v>
      </c>
      <c r="E76" s="15"/>
      <c r="F76" s="15"/>
      <c r="G76" s="15"/>
      <c r="H76" s="9">
        <f t="shared" si="14"/>
        <v>0</v>
      </c>
      <c r="I76" s="15"/>
      <c r="J76" s="15"/>
      <c r="K76" s="15"/>
      <c r="L76" s="9">
        <f t="shared" si="15"/>
        <v>0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6"/>
        <v>0</v>
      </c>
      <c r="V76" s="9">
        <f t="shared" si="17"/>
        <v>0</v>
      </c>
      <c r="W76" s="15"/>
      <c r="X76" s="16">
        <f t="shared" si="18"/>
        <v>0</v>
      </c>
      <c r="Y76" s="18"/>
      <c r="Z76" s="17"/>
    </row>
    <row r="77" spans="1:26" ht="18" customHeight="1" x14ac:dyDescent="0.2">
      <c r="A77" s="13">
        <v>1510006</v>
      </c>
      <c r="B77" s="14" t="s">
        <v>102</v>
      </c>
      <c r="C77" s="15">
        <v>38000</v>
      </c>
      <c r="D77" s="10">
        <f>VLOOKUP($A77,'03.07'!$A$9:$W$200,23,0)</f>
        <v>0</v>
      </c>
      <c r="E77" s="15"/>
      <c r="F77" s="15"/>
      <c r="G77" s="15"/>
      <c r="H77" s="9">
        <f t="shared" si="14"/>
        <v>0</v>
      </c>
      <c r="I77" s="15"/>
      <c r="J77" s="15"/>
      <c r="K77" s="15"/>
      <c r="L77" s="9">
        <f t="shared" si="15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6"/>
        <v>0</v>
      </c>
      <c r="V77" s="9">
        <f t="shared" si="17"/>
        <v>0</v>
      </c>
      <c r="W77" s="15"/>
      <c r="X77" s="16">
        <f t="shared" si="18"/>
        <v>0</v>
      </c>
      <c r="Y77" s="18"/>
      <c r="Z77" s="17"/>
    </row>
    <row r="78" spans="1:26" ht="18" customHeight="1" x14ac:dyDescent="0.2">
      <c r="A78" s="13">
        <v>1510007</v>
      </c>
      <c r="B78" s="14" t="s">
        <v>103</v>
      </c>
      <c r="C78" s="15">
        <v>75000</v>
      </c>
      <c r="D78" s="10">
        <f>VLOOKUP($A78,'03.07'!$A$9:$W$200,23,0)</f>
        <v>0</v>
      </c>
      <c r="E78" s="15"/>
      <c r="F78" s="15"/>
      <c r="G78" s="15"/>
      <c r="H78" s="9">
        <f t="shared" si="14"/>
        <v>0</v>
      </c>
      <c r="I78" s="15">
        <v>1</v>
      </c>
      <c r="J78" s="15"/>
      <c r="K78" s="15"/>
      <c r="L78" s="9">
        <f t="shared" si="15"/>
        <v>1</v>
      </c>
      <c r="M78" s="15"/>
      <c r="N78" s="15"/>
      <c r="O78" s="15"/>
      <c r="P78" s="15"/>
      <c r="Q78" s="15"/>
      <c r="R78" s="11">
        <f>SUM(M78:Q78)</f>
        <v>0</v>
      </c>
      <c r="S78" s="15"/>
      <c r="T78" s="15"/>
      <c r="U78" s="9">
        <f>S78+T78</f>
        <v>0</v>
      </c>
      <c r="V78" s="9">
        <f t="shared" si="17"/>
        <v>-1</v>
      </c>
      <c r="W78" s="15"/>
      <c r="X78" s="16">
        <f>W78-V78</f>
        <v>1</v>
      </c>
      <c r="Y78" s="18"/>
      <c r="Z78" s="17"/>
    </row>
    <row r="79" spans="1:26" ht="18" customHeight="1" x14ac:dyDescent="0.2">
      <c r="A79" s="13">
        <v>1510008</v>
      </c>
      <c r="B79" s="14" t="s">
        <v>104</v>
      </c>
      <c r="C79" s="15">
        <v>55000</v>
      </c>
      <c r="D79" s="10">
        <f>VLOOKUP($A79,'03.07'!$A$9:$W$200,23,0)</f>
        <v>0</v>
      </c>
      <c r="E79" s="15"/>
      <c r="F79" s="15"/>
      <c r="G79" s="15"/>
      <c r="H79" s="9">
        <f t="shared" si="14"/>
        <v>0</v>
      </c>
      <c r="I79" s="15"/>
      <c r="J79" s="15"/>
      <c r="K79" s="15"/>
      <c r="L79" s="9">
        <f t="shared" si="15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7"/>
        <v>0</v>
      </c>
      <c r="W79" s="15"/>
      <c r="X79" s="16">
        <f>W79-V79</f>
        <v>0</v>
      </c>
      <c r="Y79" s="26"/>
      <c r="Z79" s="17"/>
    </row>
    <row r="80" spans="1:26" ht="18" customHeight="1" x14ac:dyDescent="0.2">
      <c r="A80" s="13">
        <v>1510009</v>
      </c>
      <c r="B80" s="14" t="s">
        <v>105</v>
      </c>
      <c r="C80" s="15">
        <v>30000</v>
      </c>
      <c r="D80" s="10">
        <f>VLOOKUP($A80,'03.07'!$A$9:$W$200,23,0)</f>
        <v>3</v>
      </c>
      <c r="E80" s="15"/>
      <c r="F80" s="15"/>
      <c r="G80" s="15"/>
      <c r="H80" s="9">
        <f t="shared" si="14"/>
        <v>0</v>
      </c>
      <c r="I80" s="15"/>
      <c r="J80" s="15"/>
      <c r="K80" s="15"/>
      <c r="L80" s="9">
        <f t="shared" si="15"/>
        <v>0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6"/>
        <v>0</v>
      </c>
      <c r="V80" s="9">
        <f t="shared" si="17"/>
        <v>3</v>
      </c>
      <c r="W80" s="15">
        <v>3</v>
      </c>
      <c r="X80" s="16">
        <f t="shared" si="18"/>
        <v>0</v>
      </c>
      <c r="Y80" s="26"/>
      <c r="Z80" s="17"/>
    </row>
    <row r="81" spans="1:26" ht="18" customHeight="1" x14ac:dyDescent="0.2">
      <c r="A81" s="13">
        <v>1510018</v>
      </c>
      <c r="B81" s="14" t="s">
        <v>106</v>
      </c>
      <c r="C81" s="15">
        <v>60000</v>
      </c>
      <c r="D81" s="10">
        <f>VLOOKUP($A81,'03.07'!$A$9:$W$200,23,0)</f>
        <v>1</v>
      </c>
      <c r="E81" s="15">
        <v>2</v>
      </c>
      <c r="F81" s="15"/>
      <c r="G81" s="15"/>
      <c r="H81" s="9">
        <f t="shared" si="14"/>
        <v>2</v>
      </c>
      <c r="I81" s="15"/>
      <c r="J81" s="15"/>
      <c r="K81" s="15"/>
      <c r="L81" s="9">
        <f t="shared" si="15"/>
        <v>0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6"/>
        <v>0</v>
      </c>
      <c r="V81" s="9">
        <f t="shared" si="17"/>
        <v>3</v>
      </c>
      <c r="W81" s="15">
        <v>3</v>
      </c>
      <c r="X81" s="16">
        <f t="shared" si="18"/>
        <v>0</v>
      </c>
      <c r="Y81" s="18"/>
      <c r="Z81" s="17"/>
    </row>
    <row r="82" spans="1:26" ht="18" customHeight="1" x14ac:dyDescent="0.2">
      <c r="A82" s="13">
        <v>1510021</v>
      </c>
      <c r="B82" s="14" t="s">
        <v>107</v>
      </c>
      <c r="C82" s="15">
        <v>38000</v>
      </c>
      <c r="D82" s="10">
        <f>VLOOKUP($A82,'03.07'!$A$9:$W$200,23,0)</f>
        <v>8</v>
      </c>
      <c r="E82" s="15"/>
      <c r="F82" s="15"/>
      <c r="G82" s="15"/>
      <c r="H82" s="9">
        <f t="shared" si="14"/>
        <v>0</v>
      </c>
      <c r="I82" s="15">
        <v>1</v>
      </c>
      <c r="J82" s="15"/>
      <c r="K82" s="15"/>
      <c r="L82" s="9">
        <f t="shared" si="15"/>
        <v>1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6"/>
        <v>0</v>
      </c>
      <c r="V82" s="9">
        <f t="shared" si="17"/>
        <v>7</v>
      </c>
      <c r="W82" s="15">
        <v>5</v>
      </c>
      <c r="X82" s="16">
        <f t="shared" si="18"/>
        <v>-2</v>
      </c>
      <c r="Y82" s="18" t="s">
        <v>241</v>
      </c>
      <c r="Z82" s="17"/>
    </row>
    <row r="83" spans="1:26" ht="18" customHeight="1" x14ac:dyDescent="0.2">
      <c r="A83" s="13">
        <v>1510023</v>
      </c>
      <c r="B83" s="14" t="s">
        <v>108</v>
      </c>
      <c r="C83" s="15">
        <v>55000</v>
      </c>
      <c r="D83" s="10">
        <f>VLOOKUP($A83,'03.07'!$A$9:$W$200,23,0)</f>
        <v>0</v>
      </c>
      <c r="E83" s="15"/>
      <c r="F83" s="15"/>
      <c r="G83" s="15"/>
      <c r="H83" s="9">
        <f t="shared" si="14"/>
        <v>0</v>
      </c>
      <c r="I83" s="15"/>
      <c r="J83" s="15"/>
      <c r="K83" s="15"/>
      <c r="L83" s="9">
        <f t="shared" si="15"/>
        <v>0</v>
      </c>
      <c r="M83" s="15"/>
      <c r="N83" s="15"/>
      <c r="O83" s="15"/>
      <c r="P83" s="15"/>
      <c r="Q83" s="15"/>
      <c r="R83" s="11">
        <f>SUM(M83:Q83)</f>
        <v>0</v>
      </c>
      <c r="S83" s="15"/>
      <c r="T83" s="15"/>
      <c r="U83" s="9">
        <f>S83+T83</f>
        <v>0</v>
      </c>
      <c r="V83" s="9">
        <f t="shared" si="17"/>
        <v>0</v>
      </c>
      <c r="W83" s="15"/>
      <c r="X83" s="16">
        <f>W83-V83</f>
        <v>0</v>
      </c>
      <c r="Y83" s="18"/>
      <c r="Z83" s="17"/>
    </row>
    <row r="84" spans="1:26" ht="18" customHeight="1" x14ac:dyDescent="0.2">
      <c r="A84" s="13">
        <v>1510024</v>
      </c>
      <c r="B84" s="14" t="s">
        <v>109</v>
      </c>
      <c r="C84" s="15">
        <v>30000</v>
      </c>
      <c r="D84" s="10">
        <f>VLOOKUP($A84,'03.07'!$A$9:$W$200,23,0)</f>
        <v>0</v>
      </c>
      <c r="E84" s="15"/>
      <c r="F84" s="15"/>
      <c r="G84" s="15"/>
      <c r="H84" s="9">
        <f t="shared" si="14"/>
        <v>0</v>
      </c>
      <c r="I84" s="15"/>
      <c r="J84" s="15"/>
      <c r="K84" s="15"/>
      <c r="L84" s="9">
        <f t="shared" si="15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7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1510039</v>
      </c>
      <c r="B85" s="14" t="s">
        <v>110</v>
      </c>
      <c r="C85" s="15">
        <v>30000</v>
      </c>
      <c r="D85" s="10">
        <f>VLOOKUP($A85,'03.07'!$A$9:$W$200,23,0)</f>
        <v>4</v>
      </c>
      <c r="E85" s="15"/>
      <c r="F85" s="15"/>
      <c r="G85" s="15"/>
      <c r="H85" s="9">
        <f t="shared" si="14"/>
        <v>0</v>
      </c>
      <c r="I85" s="15">
        <v>1</v>
      </c>
      <c r="J85" s="15"/>
      <c r="K85" s="15"/>
      <c r="L85" s="9">
        <f t="shared" si="15"/>
        <v>1</v>
      </c>
      <c r="M85" s="15">
        <v>1</v>
      </c>
      <c r="N85" s="15"/>
      <c r="O85" s="15"/>
      <c r="P85" s="15"/>
      <c r="Q85" s="15"/>
      <c r="R85" s="11">
        <f t="shared" si="5"/>
        <v>1</v>
      </c>
      <c r="S85" s="15"/>
      <c r="T85" s="15"/>
      <c r="U85" s="9">
        <f t="shared" si="16"/>
        <v>0</v>
      </c>
      <c r="V85" s="9">
        <f t="shared" si="17"/>
        <v>2</v>
      </c>
      <c r="W85" s="15">
        <v>2</v>
      </c>
      <c r="X85" s="16">
        <f t="shared" si="18"/>
        <v>0</v>
      </c>
      <c r="Y85" s="27"/>
      <c r="Z85" s="17"/>
    </row>
    <row r="86" spans="1:26" ht="18" customHeight="1" x14ac:dyDescent="0.2">
      <c r="A86" s="13">
        <v>1510040</v>
      </c>
      <c r="B86" s="14" t="s">
        <v>111</v>
      </c>
      <c r="C86" s="15">
        <v>55000</v>
      </c>
      <c r="D86" s="10">
        <f>VLOOKUP($A86,'03.07'!$A$9:$W$200,23,0)</f>
        <v>3</v>
      </c>
      <c r="E86" s="15"/>
      <c r="F86" s="15"/>
      <c r="G86" s="15"/>
      <c r="H86" s="9">
        <f t="shared" si="14"/>
        <v>0</v>
      </c>
      <c r="I86" s="15">
        <v>1</v>
      </c>
      <c r="J86" s="15"/>
      <c r="K86" s="15"/>
      <c r="L86" s="9">
        <f t="shared" si="15"/>
        <v>1</v>
      </c>
      <c r="M86" s="15">
        <v>1</v>
      </c>
      <c r="N86" s="15"/>
      <c r="O86" s="15"/>
      <c r="P86" s="15"/>
      <c r="Q86" s="15"/>
      <c r="R86" s="11">
        <f t="shared" si="5"/>
        <v>1</v>
      </c>
      <c r="S86" s="15"/>
      <c r="T86" s="15"/>
      <c r="U86" s="9">
        <f t="shared" si="16"/>
        <v>0</v>
      </c>
      <c r="V86" s="9">
        <f t="shared" si="17"/>
        <v>1</v>
      </c>
      <c r="W86" s="15">
        <v>1</v>
      </c>
      <c r="X86" s="16">
        <f t="shared" si="18"/>
        <v>0</v>
      </c>
      <c r="Y86" s="27"/>
      <c r="Z86" s="17"/>
    </row>
    <row r="87" spans="1:26" ht="18" customHeight="1" x14ac:dyDescent="0.2">
      <c r="A87" s="13">
        <v>1510053</v>
      </c>
      <c r="B87" s="14" t="s">
        <v>112</v>
      </c>
      <c r="C87" s="15">
        <v>35000</v>
      </c>
      <c r="D87" s="10">
        <f>VLOOKUP($A87,'03.07'!$A$9:$W$200,23,0)</f>
        <v>2</v>
      </c>
      <c r="E87" s="15">
        <v>4</v>
      </c>
      <c r="F87" s="15"/>
      <c r="G87" s="15"/>
      <c r="H87" s="9">
        <f t="shared" si="14"/>
        <v>4</v>
      </c>
      <c r="I87" s="15">
        <v>1</v>
      </c>
      <c r="J87" s="15"/>
      <c r="K87" s="15"/>
      <c r="L87" s="9">
        <f t="shared" si="15"/>
        <v>1</v>
      </c>
      <c r="M87" s="15">
        <v>1</v>
      </c>
      <c r="N87" s="15"/>
      <c r="O87" s="15"/>
      <c r="P87" s="15"/>
      <c r="Q87" s="15"/>
      <c r="R87" s="11">
        <f t="shared" ref="R87:R155" si="19">SUM(M87:Q87)</f>
        <v>1</v>
      </c>
      <c r="S87" s="15"/>
      <c r="T87" s="15"/>
      <c r="U87" s="9">
        <f t="shared" si="16"/>
        <v>0</v>
      </c>
      <c r="V87" s="9">
        <f t="shared" si="17"/>
        <v>4</v>
      </c>
      <c r="W87" s="15">
        <v>4</v>
      </c>
      <c r="X87" s="16">
        <f t="shared" si="18"/>
        <v>0</v>
      </c>
      <c r="Y87" s="27"/>
      <c r="Z87" s="17"/>
    </row>
    <row r="88" spans="1:26" ht="18" customHeight="1" x14ac:dyDescent="0.2">
      <c r="A88" s="7">
        <v>3500000</v>
      </c>
      <c r="B88" s="8" t="s">
        <v>113</v>
      </c>
      <c r="C88" s="9"/>
      <c r="D88" s="10">
        <f>VLOOKUP($A88,'03.07'!$A$9:$W$200,23,0)</f>
        <v>0</v>
      </c>
      <c r="E88" s="10"/>
      <c r="F88" s="10"/>
      <c r="G88" s="10"/>
      <c r="H88" s="9"/>
      <c r="I88" s="10"/>
      <c r="J88" s="10"/>
      <c r="K88" s="10"/>
      <c r="L88" s="9">
        <f t="shared" si="15"/>
        <v>0</v>
      </c>
      <c r="M88" s="10"/>
      <c r="N88" s="10"/>
      <c r="O88" s="10"/>
      <c r="P88" s="10"/>
      <c r="Q88" s="10"/>
      <c r="R88" s="11">
        <f t="shared" si="19"/>
        <v>0</v>
      </c>
      <c r="S88" s="10"/>
      <c r="T88" s="10"/>
      <c r="U88" s="9"/>
      <c r="V88" s="9"/>
      <c r="W88" s="10"/>
      <c r="X88" s="9"/>
      <c r="Y88" s="18"/>
      <c r="Z88" s="17"/>
    </row>
    <row r="89" spans="1:26" ht="18" customHeight="1" x14ac:dyDescent="0.2">
      <c r="A89" s="13">
        <v>3500003</v>
      </c>
      <c r="B89" s="14" t="s">
        <v>114</v>
      </c>
      <c r="C89" s="15">
        <v>390000</v>
      </c>
      <c r="D89" s="10">
        <f>VLOOKUP($A89,'03.07'!$A$9:$W$200,23,0)</f>
        <v>1</v>
      </c>
      <c r="E89" s="15"/>
      <c r="F89" s="15"/>
      <c r="G89" s="15"/>
      <c r="H89" s="9">
        <f t="shared" ref="H89:H106" si="20">SUM(E89:G89)</f>
        <v>0</v>
      </c>
      <c r="I89" s="15"/>
      <c r="J89" s="15"/>
      <c r="K89" s="15"/>
      <c r="L89" s="9">
        <f t="shared" si="15"/>
        <v>0</v>
      </c>
      <c r="M89" s="15"/>
      <c r="N89" s="15"/>
      <c r="O89" s="15"/>
      <c r="P89" s="15"/>
      <c r="Q89" s="15"/>
      <c r="R89" s="11">
        <f>SUM(M89:Q89)</f>
        <v>0</v>
      </c>
      <c r="S89" s="15"/>
      <c r="T89" s="15"/>
      <c r="U89" s="9">
        <f>S89+T89</f>
        <v>0</v>
      </c>
      <c r="V89" s="9">
        <f t="shared" ref="V89:V106" si="21">D89+H89-L89-R89-U89</f>
        <v>1</v>
      </c>
      <c r="W89" s="15">
        <v>1</v>
      </c>
      <c r="X89" s="16">
        <f>W89-V89</f>
        <v>0</v>
      </c>
      <c r="Y89" s="18"/>
      <c r="Z89" s="17"/>
    </row>
    <row r="90" spans="1:26" ht="18" customHeight="1" x14ac:dyDescent="0.2">
      <c r="A90" s="13">
        <v>3500004</v>
      </c>
      <c r="B90" s="14" t="s">
        <v>115</v>
      </c>
      <c r="C90" s="15">
        <v>300000</v>
      </c>
      <c r="D90" s="10">
        <f>VLOOKUP($A90,'03.07'!$A$9:$W$200,23,0)</f>
        <v>0</v>
      </c>
      <c r="E90" s="15"/>
      <c r="F90" s="15"/>
      <c r="G90" s="15"/>
      <c r="H90" s="9">
        <f t="shared" si="20"/>
        <v>0</v>
      </c>
      <c r="I90" s="15"/>
      <c r="J90" s="15"/>
      <c r="K90" s="15"/>
      <c r="L90" s="9">
        <f t="shared" si="15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si="21"/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3500001</v>
      </c>
      <c r="B91" s="14" t="s">
        <v>116</v>
      </c>
      <c r="C91" s="15">
        <v>300000</v>
      </c>
      <c r="D91" s="10">
        <f>VLOOKUP($A91,'03.07'!$A$9:$W$200,23,0)</f>
        <v>0</v>
      </c>
      <c r="E91" s="15"/>
      <c r="F91" s="15"/>
      <c r="G91" s="15"/>
      <c r="H91" s="9">
        <f t="shared" si="20"/>
        <v>0</v>
      </c>
      <c r="I91" s="15"/>
      <c r="J91" s="15"/>
      <c r="K91" s="15"/>
      <c r="L91" s="9">
        <f t="shared" si="15"/>
        <v>0</v>
      </c>
      <c r="M91" s="15"/>
      <c r="N91" s="15"/>
      <c r="O91" s="15"/>
      <c r="P91" s="15"/>
      <c r="Q91" s="15"/>
      <c r="R91" s="11">
        <f t="shared" si="19"/>
        <v>0</v>
      </c>
      <c r="S91" s="15"/>
      <c r="T91" s="15"/>
      <c r="U91" s="9">
        <f t="shared" ref="U91:U106" si="22">S91+T91</f>
        <v>0</v>
      </c>
      <c r="V91" s="9">
        <f t="shared" si="21"/>
        <v>0</v>
      </c>
      <c r="W91" s="15"/>
      <c r="X91" s="16">
        <f t="shared" ref="X91:X106" si="23">W91-V91</f>
        <v>0</v>
      </c>
      <c r="Y91" s="18"/>
      <c r="Z91" s="17"/>
    </row>
    <row r="92" spans="1:26" ht="18" customHeight="1" x14ac:dyDescent="0.2">
      <c r="A92" s="13">
        <v>3500009</v>
      </c>
      <c r="B92" s="14" t="s">
        <v>117</v>
      </c>
      <c r="C92" s="15">
        <v>390000</v>
      </c>
      <c r="D92" s="10">
        <f>VLOOKUP($A92,'03.07'!$A$9:$W$200,23,0)</f>
        <v>0</v>
      </c>
      <c r="E92" s="15"/>
      <c r="F92" s="15"/>
      <c r="G92" s="15"/>
      <c r="H92" s="9">
        <f t="shared" si="20"/>
        <v>0</v>
      </c>
      <c r="I92" s="15"/>
      <c r="J92" s="15"/>
      <c r="K92" s="15"/>
      <c r="L92" s="9">
        <f t="shared" si="15"/>
        <v>0</v>
      </c>
      <c r="M92" s="15"/>
      <c r="N92" s="15"/>
      <c r="O92" s="15"/>
      <c r="P92" s="15"/>
      <c r="Q92" s="15"/>
      <c r="R92" s="11">
        <f t="shared" si="19"/>
        <v>0</v>
      </c>
      <c r="S92" s="15"/>
      <c r="T92" s="15"/>
      <c r="U92" s="9">
        <f t="shared" si="22"/>
        <v>0</v>
      </c>
      <c r="V92" s="9">
        <f t="shared" si="21"/>
        <v>0</v>
      </c>
      <c r="W92" s="15"/>
      <c r="X92" s="16">
        <f t="shared" si="23"/>
        <v>0</v>
      </c>
      <c r="Y92" s="18"/>
      <c r="Z92" s="17"/>
    </row>
    <row r="93" spans="1:26" ht="18" customHeight="1" x14ac:dyDescent="0.2">
      <c r="A93" s="13">
        <v>3500021</v>
      </c>
      <c r="B93" s="14" t="s">
        <v>118</v>
      </c>
      <c r="C93" s="15">
        <v>390000</v>
      </c>
      <c r="D93" s="10">
        <f>VLOOKUP($A93,'03.07'!$A$9:$W$200,23,0)</f>
        <v>0</v>
      </c>
      <c r="E93" s="15">
        <v>1</v>
      </c>
      <c r="F93" s="15"/>
      <c r="G93" s="15"/>
      <c r="H93" s="9">
        <f t="shared" si="20"/>
        <v>1</v>
      </c>
      <c r="I93" s="15"/>
      <c r="J93" s="15"/>
      <c r="K93" s="15"/>
      <c r="L93" s="9">
        <f t="shared" si="15"/>
        <v>0</v>
      </c>
      <c r="M93" s="15"/>
      <c r="N93" s="15"/>
      <c r="O93" s="15"/>
      <c r="P93" s="15"/>
      <c r="Q93" s="15"/>
      <c r="R93" s="11">
        <f t="shared" si="19"/>
        <v>0</v>
      </c>
      <c r="S93" s="15"/>
      <c r="T93" s="15"/>
      <c r="U93" s="9">
        <f t="shared" si="22"/>
        <v>0</v>
      </c>
      <c r="V93" s="9">
        <f t="shared" si="21"/>
        <v>1</v>
      </c>
      <c r="W93" s="15">
        <v>1</v>
      </c>
      <c r="X93" s="16">
        <f t="shared" si="23"/>
        <v>0</v>
      </c>
      <c r="Y93" s="18"/>
      <c r="Z93" s="17"/>
    </row>
    <row r="94" spans="1:26" ht="18" customHeight="1" x14ac:dyDescent="0.2">
      <c r="A94" s="13">
        <v>3500022</v>
      </c>
      <c r="B94" s="14" t="s">
        <v>119</v>
      </c>
      <c r="C94" s="15">
        <v>300000</v>
      </c>
      <c r="D94" s="10">
        <f>VLOOKUP($A94,'03.07'!$A$9:$W$200,23,0)</f>
        <v>0</v>
      </c>
      <c r="E94" s="15"/>
      <c r="F94" s="15"/>
      <c r="G94" s="15"/>
      <c r="H94" s="9">
        <f t="shared" si="20"/>
        <v>0</v>
      </c>
      <c r="I94" s="15"/>
      <c r="J94" s="15"/>
      <c r="K94" s="15"/>
      <c r="L94" s="9">
        <f t="shared" si="15"/>
        <v>0</v>
      </c>
      <c r="M94" s="15"/>
      <c r="N94" s="15"/>
      <c r="O94" s="15"/>
      <c r="P94" s="15"/>
      <c r="Q94" s="15"/>
      <c r="R94" s="11">
        <f>SUM(M94:Q94)</f>
        <v>0</v>
      </c>
      <c r="S94" s="15"/>
      <c r="T94" s="15"/>
      <c r="U94" s="9">
        <f>S94+T94</f>
        <v>0</v>
      </c>
      <c r="V94" s="9">
        <f t="shared" si="21"/>
        <v>0</v>
      </c>
      <c r="W94" s="15"/>
      <c r="X94" s="16">
        <f>W94-V94</f>
        <v>0</v>
      </c>
      <c r="Y94" s="18"/>
      <c r="Z94" s="17"/>
    </row>
    <row r="95" spans="1:26" ht="18" customHeight="1" x14ac:dyDescent="0.2">
      <c r="A95" s="13">
        <v>3500029</v>
      </c>
      <c r="B95" s="14" t="s">
        <v>120</v>
      </c>
      <c r="C95" s="15">
        <v>390000</v>
      </c>
      <c r="D95" s="10">
        <f>VLOOKUP($A95,'03.07'!$A$9:$W$200,23,0)</f>
        <v>1</v>
      </c>
      <c r="E95" s="15"/>
      <c r="F95" s="15"/>
      <c r="G95" s="15"/>
      <c r="H95" s="9">
        <f t="shared" si="20"/>
        <v>0</v>
      </c>
      <c r="I95" s="15">
        <v>1</v>
      </c>
      <c r="J95" s="15"/>
      <c r="K95" s="15"/>
      <c r="L95" s="9">
        <f t="shared" si="15"/>
        <v>1</v>
      </c>
      <c r="M95" s="15"/>
      <c r="N95" s="15"/>
      <c r="O95" s="15"/>
      <c r="P95" s="15"/>
      <c r="Q95" s="15"/>
      <c r="R95" s="11">
        <f t="shared" si="19"/>
        <v>0</v>
      </c>
      <c r="S95" s="15"/>
      <c r="T95" s="15"/>
      <c r="U95" s="9">
        <f t="shared" si="22"/>
        <v>0</v>
      </c>
      <c r="V95" s="9">
        <f t="shared" si="21"/>
        <v>0</v>
      </c>
      <c r="W95" s="15"/>
      <c r="X95" s="16">
        <f t="shared" si="23"/>
        <v>0</v>
      </c>
      <c r="Y95" s="18"/>
      <c r="Z95" s="17"/>
    </row>
    <row r="96" spans="1:26" ht="18" customHeight="1" x14ac:dyDescent="0.2">
      <c r="A96" s="13">
        <v>3500030</v>
      </c>
      <c r="B96" s="14" t="s">
        <v>121</v>
      </c>
      <c r="C96" s="15">
        <v>300000</v>
      </c>
      <c r="D96" s="10">
        <f>VLOOKUP($A96,'03.07'!$A$9:$W$200,23,0)</f>
        <v>0</v>
      </c>
      <c r="E96" s="15"/>
      <c r="F96" s="15"/>
      <c r="G96" s="15"/>
      <c r="H96" s="9">
        <f t="shared" si="20"/>
        <v>0</v>
      </c>
      <c r="I96" s="15"/>
      <c r="J96" s="15"/>
      <c r="K96" s="15"/>
      <c r="L96" s="9">
        <f t="shared" si="15"/>
        <v>0</v>
      </c>
      <c r="M96" s="15"/>
      <c r="N96" s="15"/>
      <c r="O96" s="15"/>
      <c r="P96" s="15"/>
      <c r="Q96" s="15"/>
      <c r="R96" s="11">
        <f>SUM(M96:Q96)</f>
        <v>0</v>
      </c>
      <c r="S96" s="15"/>
      <c r="T96" s="15"/>
      <c r="U96" s="9">
        <f>S96+T96</f>
        <v>0</v>
      </c>
      <c r="V96" s="9">
        <f t="shared" si="21"/>
        <v>0</v>
      </c>
      <c r="W96" s="15"/>
      <c r="X96" s="16">
        <f>W96-V96</f>
        <v>0</v>
      </c>
      <c r="Y96" s="18"/>
      <c r="Z96" s="17"/>
    </row>
    <row r="97" spans="1:26" ht="18" customHeight="1" x14ac:dyDescent="0.2">
      <c r="A97" s="13">
        <v>3500049</v>
      </c>
      <c r="B97" s="14" t="s">
        <v>122</v>
      </c>
      <c r="C97" s="15">
        <v>390000</v>
      </c>
      <c r="D97" s="10">
        <f>VLOOKUP($A97,'03.07'!$A$9:$W$200,23,0)</f>
        <v>0</v>
      </c>
      <c r="E97" s="15"/>
      <c r="F97" s="15"/>
      <c r="G97" s="15"/>
      <c r="H97" s="9">
        <f t="shared" si="20"/>
        <v>0</v>
      </c>
      <c r="I97" s="15"/>
      <c r="J97" s="15"/>
      <c r="K97" s="15"/>
      <c r="L97" s="9">
        <f t="shared" si="15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21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3500139</v>
      </c>
      <c r="B98" s="14" t="s">
        <v>123</v>
      </c>
      <c r="C98" s="15">
        <v>390000</v>
      </c>
      <c r="D98" s="10">
        <f>VLOOKUP($A98,'03.07'!$A$9:$W$200,23,0)</f>
        <v>0</v>
      </c>
      <c r="E98" s="15"/>
      <c r="F98" s="15"/>
      <c r="G98" s="15"/>
      <c r="H98" s="9">
        <f t="shared" si="20"/>
        <v>0</v>
      </c>
      <c r="I98" s="15"/>
      <c r="J98" s="15"/>
      <c r="K98" s="15"/>
      <c r="L98" s="9">
        <f t="shared" si="15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21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3500140</v>
      </c>
      <c r="B99" s="14" t="s">
        <v>124</v>
      </c>
      <c r="C99" s="15">
        <v>300000</v>
      </c>
      <c r="D99" s="10">
        <f>VLOOKUP($A99,'03.07'!$A$9:$W$200,23,0)</f>
        <v>0</v>
      </c>
      <c r="E99" s="15"/>
      <c r="F99" s="15"/>
      <c r="G99" s="15"/>
      <c r="H99" s="9">
        <f t="shared" si="20"/>
        <v>0</v>
      </c>
      <c r="I99" s="15"/>
      <c r="J99" s="15"/>
      <c r="K99" s="15"/>
      <c r="L99" s="9">
        <f t="shared" si="15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21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3500155</v>
      </c>
      <c r="B100" s="14" t="s">
        <v>125</v>
      </c>
      <c r="C100" s="15">
        <v>300000</v>
      </c>
      <c r="D100" s="10">
        <f>VLOOKUP($A100,'03.07'!$A$9:$W$200,23,0)</f>
        <v>0</v>
      </c>
      <c r="E100" s="15"/>
      <c r="F100" s="15"/>
      <c r="G100" s="15"/>
      <c r="H100" s="9">
        <f t="shared" si="20"/>
        <v>0</v>
      </c>
      <c r="I100" s="15"/>
      <c r="J100" s="15"/>
      <c r="K100" s="15"/>
      <c r="L100" s="9">
        <f t="shared" si="15"/>
        <v>0</v>
      </c>
      <c r="M100" s="15"/>
      <c r="N100" s="15"/>
      <c r="O100" s="15"/>
      <c r="P100" s="15"/>
      <c r="Q100" s="15"/>
      <c r="R100" s="11">
        <f t="shared" si="19"/>
        <v>0</v>
      </c>
      <c r="S100" s="15"/>
      <c r="T100" s="15"/>
      <c r="U100" s="9">
        <f t="shared" si="22"/>
        <v>0</v>
      </c>
      <c r="V100" s="9">
        <f t="shared" si="21"/>
        <v>0</v>
      </c>
      <c r="W100" s="15"/>
      <c r="X100" s="16">
        <f t="shared" si="23"/>
        <v>0</v>
      </c>
      <c r="Y100" s="18"/>
      <c r="Z100" s="17"/>
    </row>
    <row r="101" spans="1:26" ht="18" customHeight="1" x14ac:dyDescent="0.2">
      <c r="A101" s="13">
        <v>3500156</v>
      </c>
      <c r="B101" s="14" t="s">
        <v>126</v>
      </c>
      <c r="C101" s="15">
        <v>390000</v>
      </c>
      <c r="D101" s="10">
        <f>VLOOKUP($A101,'03.07'!$A$9:$W$200,23,0)</f>
        <v>0</v>
      </c>
      <c r="E101" s="15">
        <v>1</v>
      </c>
      <c r="F101" s="15"/>
      <c r="G101" s="15"/>
      <c r="H101" s="9">
        <f t="shared" si="20"/>
        <v>1</v>
      </c>
      <c r="I101" s="15"/>
      <c r="J101" s="15"/>
      <c r="K101" s="15"/>
      <c r="L101" s="9">
        <f t="shared" si="15"/>
        <v>0</v>
      </c>
      <c r="M101" s="15"/>
      <c r="N101" s="15"/>
      <c r="O101" s="15"/>
      <c r="P101" s="15"/>
      <c r="Q101" s="15"/>
      <c r="R101" s="11">
        <f t="shared" si="19"/>
        <v>0</v>
      </c>
      <c r="S101" s="15"/>
      <c r="T101" s="15"/>
      <c r="U101" s="9">
        <f t="shared" si="22"/>
        <v>0</v>
      </c>
      <c r="V101" s="9">
        <f t="shared" si="21"/>
        <v>1</v>
      </c>
      <c r="W101" s="15">
        <v>1</v>
      </c>
      <c r="X101" s="16">
        <f t="shared" si="23"/>
        <v>0</v>
      </c>
      <c r="Y101" s="18"/>
      <c r="Z101" s="17"/>
    </row>
    <row r="102" spans="1:26" ht="18" customHeight="1" x14ac:dyDescent="0.2">
      <c r="A102" s="13">
        <v>3500141</v>
      </c>
      <c r="B102" s="14" t="s">
        <v>127</v>
      </c>
      <c r="C102" s="15">
        <v>300000</v>
      </c>
      <c r="D102" s="10">
        <f>VLOOKUP($A102,'03.07'!$A$9:$W$200,23,0)</f>
        <v>0</v>
      </c>
      <c r="E102" s="15"/>
      <c r="F102" s="15"/>
      <c r="G102" s="15"/>
      <c r="H102" s="9">
        <f t="shared" si="20"/>
        <v>0</v>
      </c>
      <c r="I102" s="15"/>
      <c r="J102" s="15"/>
      <c r="K102" s="15"/>
      <c r="L102" s="9">
        <f t="shared" si="15"/>
        <v>0</v>
      </c>
      <c r="M102" s="15"/>
      <c r="N102" s="15"/>
      <c r="O102" s="15"/>
      <c r="P102" s="15"/>
      <c r="Q102" s="15"/>
      <c r="R102" s="11">
        <f t="shared" si="19"/>
        <v>0</v>
      </c>
      <c r="S102" s="15"/>
      <c r="T102" s="15"/>
      <c r="U102" s="9">
        <f t="shared" si="22"/>
        <v>0</v>
      </c>
      <c r="V102" s="9">
        <f t="shared" si="21"/>
        <v>0</v>
      </c>
      <c r="W102" s="15"/>
      <c r="X102" s="16">
        <f t="shared" si="23"/>
        <v>0</v>
      </c>
      <c r="Y102" s="18"/>
      <c r="Z102" s="17"/>
    </row>
    <row r="103" spans="1:26" ht="18" customHeight="1" x14ac:dyDescent="0.2">
      <c r="A103" s="13">
        <v>3500142</v>
      </c>
      <c r="B103" s="14" t="s">
        <v>128</v>
      </c>
      <c r="C103" s="15">
        <v>390000</v>
      </c>
      <c r="D103" s="10">
        <f>VLOOKUP($A103,'03.07'!$A$9:$W$200,23,0)</f>
        <v>1</v>
      </c>
      <c r="E103" s="15"/>
      <c r="F103" s="15"/>
      <c r="G103" s="15"/>
      <c r="H103" s="9">
        <f t="shared" si="20"/>
        <v>0</v>
      </c>
      <c r="I103" s="15"/>
      <c r="J103" s="15"/>
      <c r="K103" s="15"/>
      <c r="L103" s="9">
        <f t="shared" si="15"/>
        <v>0</v>
      </c>
      <c r="M103" s="15"/>
      <c r="N103" s="15"/>
      <c r="O103" s="15"/>
      <c r="P103" s="15"/>
      <c r="Q103" s="15"/>
      <c r="R103" s="11">
        <f t="shared" si="19"/>
        <v>0</v>
      </c>
      <c r="S103" s="15"/>
      <c r="T103" s="15"/>
      <c r="U103" s="9">
        <f t="shared" si="22"/>
        <v>0</v>
      </c>
      <c r="V103" s="9">
        <f t="shared" si="21"/>
        <v>1</v>
      </c>
      <c r="W103" s="15">
        <v>1</v>
      </c>
      <c r="X103" s="16">
        <f t="shared" si="23"/>
        <v>0</v>
      </c>
      <c r="Y103" s="18"/>
      <c r="Z103" s="17"/>
    </row>
    <row r="104" spans="1:26" ht="18" customHeight="1" x14ac:dyDescent="0.2">
      <c r="A104" s="13">
        <v>3500143</v>
      </c>
      <c r="B104" s="14" t="s">
        <v>129</v>
      </c>
      <c r="C104" s="15">
        <v>220000</v>
      </c>
      <c r="D104" s="10">
        <f>VLOOKUP($A104,'03.07'!$A$9:$W$200,23,0)</f>
        <v>1</v>
      </c>
      <c r="E104" s="15"/>
      <c r="F104" s="15"/>
      <c r="G104" s="15"/>
      <c r="H104" s="9">
        <f t="shared" si="20"/>
        <v>0</v>
      </c>
      <c r="I104" s="15"/>
      <c r="J104" s="15"/>
      <c r="K104" s="15"/>
      <c r="L104" s="9">
        <f t="shared" si="15"/>
        <v>0</v>
      </c>
      <c r="M104" s="15"/>
      <c r="N104" s="15"/>
      <c r="O104" s="15"/>
      <c r="P104" s="15"/>
      <c r="Q104" s="15"/>
      <c r="R104" s="11">
        <f t="shared" si="19"/>
        <v>0</v>
      </c>
      <c r="S104" s="15"/>
      <c r="T104" s="15"/>
      <c r="U104" s="9">
        <f t="shared" si="22"/>
        <v>0</v>
      </c>
      <c r="V104" s="9">
        <f t="shared" si="21"/>
        <v>1</v>
      </c>
      <c r="W104" s="15">
        <v>1</v>
      </c>
      <c r="X104" s="16">
        <f t="shared" si="23"/>
        <v>0</v>
      </c>
      <c r="Y104" s="18"/>
      <c r="Z104" s="17"/>
    </row>
    <row r="105" spans="1:26" ht="18" customHeight="1" x14ac:dyDescent="0.2">
      <c r="A105" s="13">
        <v>3500144</v>
      </c>
      <c r="B105" s="14" t="s">
        <v>130</v>
      </c>
      <c r="C105" s="15">
        <v>260000</v>
      </c>
      <c r="D105" s="10">
        <f>VLOOKUP($A105,'03.07'!$A$9:$W$200,23,0)</f>
        <v>2</v>
      </c>
      <c r="E105" s="15">
        <v>2</v>
      </c>
      <c r="F105" s="15"/>
      <c r="G105" s="15"/>
      <c r="H105" s="9">
        <f t="shared" si="20"/>
        <v>2</v>
      </c>
      <c r="I105" s="15">
        <v>1</v>
      </c>
      <c r="J105" s="15"/>
      <c r="K105" s="15"/>
      <c r="L105" s="9">
        <f t="shared" si="15"/>
        <v>1</v>
      </c>
      <c r="M105" s="15"/>
      <c r="N105" s="15"/>
      <c r="O105" s="15"/>
      <c r="P105" s="15"/>
      <c r="Q105" s="15"/>
      <c r="R105" s="11">
        <f t="shared" si="19"/>
        <v>0</v>
      </c>
      <c r="S105" s="15">
        <v>1</v>
      </c>
      <c r="T105" s="15"/>
      <c r="U105" s="9">
        <f t="shared" si="22"/>
        <v>1</v>
      </c>
      <c r="V105" s="9">
        <f t="shared" si="21"/>
        <v>2</v>
      </c>
      <c r="W105" s="15">
        <v>2</v>
      </c>
      <c r="X105" s="16">
        <f t="shared" si="23"/>
        <v>0</v>
      </c>
      <c r="Y105" s="18"/>
      <c r="Z105" s="17"/>
    </row>
    <row r="106" spans="1:26" ht="18" customHeight="1" x14ac:dyDescent="0.2">
      <c r="A106" s="13">
        <v>3500145</v>
      </c>
      <c r="B106" s="14" t="s">
        <v>131</v>
      </c>
      <c r="C106" s="15">
        <v>350000</v>
      </c>
      <c r="D106" s="10">
        <f>VLOOKUP($A106,'03.07'!$A$9:$W$200,23,0)</f>
        <v>0</v>
      </c>
      <c r="E106" s="15"/>
      <c r="F106" s="15"/>
      <c r="G106" s="15"/>
      <c r="H106" s="9">
        <f t="shared" si="20"/>
        <v>0</v>
      </c>
      <c r="I106" s="15"/>
      <c r="J106" s="15"/>
      <c r="K106" s="15"/>
      <c r="L106" s="9">
        <f t="shared" si="15"/>
        <v>0</v>
      </c>
      <c r="M106" s="15"/>
      <c r="N106" s="15"/>
      <c r="O106" s="15"/>
      <c r="P106" s="15"/>
      <c r="Q106" s="15"/>
      <c r="R106" s="11">
        <f t="shared" si="19"/>
        <v>0</v>
      </c>
      <c r="S106" s="15"/>
      <c r="T106" s="15"/>
      <c r="U106" s="9">
        <f t="shared" si="22"/>
        <v>0</v>
      </c>
      <c r="V106" s="9">
        <f t="shared" si="21"/>
        <v>0</v>
      </c>
      <c r="W106" s="15"/>
      <c r="X106" s="16">
        <f t="shared" si="23"/>
        <v>0</v>
      </c>
      <c r="Y106" s="18"/>
      <c r="Z106" s="17"/>
    </row>
    <row r="107" spans="1:26" ht="18" customHeight="1" x14ac:dyDescent="0.2">
      <c r="A107" s="7">
        <v>3510000</v>
      </c>
      <c r="B107" s="8" t="s">
        <v>132</v>
      </c>
      <c r="C107" s="9"/>
      <c r="D107" s="10">
        <f>VLOOKUP($A107,'03.07'!$A$9:$W$200,23,0)</f>
        <v>0</v>
      </c>
      <c r="E107" s="10"/>
      <c r="F107" s="10"/>
      <c r="G107" s="10"/>
      <c r="H107" s="9"/>
      <c r="I107" s="10"/>
      <c r="J107" s="10"/>
      <c r="K107" s="10"/>
      <c r="L107" s="9">
        <f t="shared" si="15"/>
        <v>0</v>
      </c>
      <c r="M107" s="10"/>
      <c r="N107" s="10"/>
      <c r="O107" s="10"/>
      <c r="P107" s="10"/>
      <c r="Q107" s="10"/>
      <c r="R107" s="11">
        <f t="shared" si="19"/>
        <v>0</v>
      </c>
      <c r="S107" s="10"/>
      <c r="T107" s="10"/>
      <c r="U107" s="9"/>
      <c r="V107" s="9"/>
      <c r="W107" s="10"/>
      <c r="X107" s="9"/>
      <c r="Y107" s="18"/>
      <c r="Z107" s="17"/>
    </row>
    <row r="108" spans="1:26" ht="18" customHeight="1" x14ac:dyDescent="0.2">
      <c r="A108" s="13">
        <v>3510004</v>
      </c>
      <c r="B108" s="14" t="s">
        <v>133</v>
      </c>
      <c r="C108" s="15">
        <v>43000</v>
      </c>
      <c r="D108" s="10">
        <f>VLOOKUP($A108,'03.07'!$A$9:$W$200,23,0)</f>
        <v>0</v>
      </c>
      <c r="E108" s="15">
        <v>9</v>
      </c>
      <c r="F108" s="15"/>
      <c r="G108" s="15"/>
      <c r="H108" s="9">
        <f t="shared" ref="H108:H117" si="24">SUM(E108:G108)</f>
        <v>9</v>
      </c>
      <c r="I108" s="15">
        <v>7</v>
      </c>
      <c r="J108" s="15"/>
      <c r="K108" s="15"/>
      <c r="L108" s="9">
        <f t="shared" si="15"/>
        <v>7</v>
      </c>
      <c r="M108" s="15"/>
      <c r="N108" s="15"/>
      <c r="O108" s="15"/>
      <c r="P108" s="15"/>
      <c r="Q108" s="15"/>
      <c r="R108" s="11">
        <f>SUM(M108:Q108)</f>
        <v>0</v>
      </c>
      <c r="S108" s="15"/>
      <c r="T108" s="15"/>
      <c r="U108" s="9">
        <f>S108+T108</f>
        <v>0</v>
      </c>
      <c r="V108" s="9">
        <f t="shared" ref="V108:V117" si="25">D108+H108-L108-R108-U108</f>
        <v>2</v>
      </c>
      <c r="W108" s="15">
        <v>2</v>
      </c>
      <c r="X108" s="16">
        <f>W108-V108</f>
        <v>0</v>
      </c>
      <c r="Y108" s="18"/>
      <c r="Z108" s="17"/>
    </row>
    <row r="109" spans="1:26" ht="18" customHeight="1" x14ac:dyDescent="0.2">
      <c r="A109" s="13">
        <v>3510011</v>
      </c>
      <c r="B109" s="14" t="s">
        <v>134</v>
      </c>
      <c r="C109" s="15">
        <v>42000</v>
      </c>
      <c r="D109" s="10">
        <f>VLOOKUP($A109,'03.07'!$A$9:$W$200,23,0)</f>
        <v>0</v>
      </c>
      <c r="E109" s="15"/>
      <c r="F109" s="15"/>
      <c r="G109" s="15"/>
      <c r="H109" s="9">
        <f t="shared" si="24"/>
        <v>0</v>
      </c>
      <c r="I109" s="15"/>
      <c r="J109" s="15"/>
      <c r="K109" s="15"/>
      <c r="L109" s="9">
        <f t="shared" si="15"/>
        <v>0</v>
      </c>
      <c r="M109" s="15"/>
      <c r="N109" s="15"/>
      <c r="O109" s="15"/>
      <c r="P109" s="15"/>
      <c r="Q109" s="15"/>
      <c r="R109" s="11">
        <f t="shared" si="19"/>
        <v>0</v>
      </c>
      <c r="S109" s="15"/>
      <c r="T109" s="15"/>
      <c r="U109" s="9">
        <f t="shared" ref="U109:U117" si="26">S109+T109</f>
        <v>0</v>
      </c>
      <c r="V109" s="9">
        <f t="shared" si="25"/>
        <v>0</v>
      </c>
      <c r="W109" s="15"/>
      <c r="X109" s="16">
        <f t="shared" ref="X109:X117" si="27">W109-V109</f>
        <v>0</v>
      </c>
      <c r="Y109" s="18"/>
      <c r="Z109" s="17"/>
    </row>
    <row r="110" spans="1:26" ht="18" customHeight="1" x14ac:dyDescent="0.2">
      <c r="A110" s="13">
        <v>3510012</v>
      </c>
      <c r="B110" s="14" t="s">
        <v>135</v>
      </c>
      <c r="C110" s="15">
        <v>43000</v>
      </c>
      <c r="D110" s="10">
        <f>VLOOKUP($A110,'03.07'!$A$9:$W$200,23,0)</f>
        <v>0</v>
      </c>
      <c r="E110" s="15">
        <v>9</v>
      </c>
      <c r="F110" s="15"/>
      <c r="G110" s="15"/>
      <c r="H110" s="9">
        <f t="shared" si="24"/>
        <v>9</v>
      </c>
      <c r="I110" s="15">
        <v>7</v>
      </c>
      <c r="J110" s="15"/>
      <c r="K110" s="15"/>
      <c r="L110" s="9">
        <f t="shared" si="15"/>
        <v>7</v>
      </c>
      <c r="M110" s="15"/>
      <c r="N110" s="15"/>
      <c r="O110" s="15"/>
      <c r="P110" s="15"/>
      <c r="Q110" s="15"/>
      <c r="R110" s="11">
        <f>SUM(M110:Q110)</f>
        <v>0</v>
      </c>
      <c r="S110" s="15"/>
      <c r="T110" s="15"/>
      <c r="U110" s="9">
        <f>S110+T110</f>
        <v>0</v>
      </c>
      <c r="V110" s="9">
        <f t="shared" si="25"/>
        <v>2</v>
      </c>
      <c r="W110" s="15">
        <v>2</v>
      </c>
      <c r="X110" s="16">
        <f>W110-V110</f>
        <v>0</v>
      </c>
      <c r="Y110" s="18"/>
      <c r="Z110" s="17"/>
    </row>
    <row r="111" spans="1:26" ht="18" customHeight="1" x14ac:dyDescent="0.2">
      <c r="A111" s="13">
        <v>3510018</v>
      </c>
      <c r="B111" s="14" t="s">
        <v>136</v>
      </c>
      <c r="C111" s="15">
        <v>65000</v>
      </c>
      <c r="D111" s="10">
        <f>VLOOKUP($A111,'03.07'!$A$9:$W$200,23,0)</f>
        <v>0</v>
      </c>
      <c r="E111" s="15"/>
      <c r="F111" s="15"/>
      <c r="G111" s="15"/>
      <c r="H111" s="9">
        <f t="shared" si="24"/>
        <v>0</v>
      </c>
      <c r="I111" s="15"/>
      <c r="J111" s="15"/>
      <c r="K111" s="15"/>
      <c r="L111" s="9">
        <f t="shared" si="15"/>
        <v>0</v>
      </c>
      <c r="M111" s="15"/>
      <c r="N111" s="15"/>
      <c r="O111" s="15"/>
      <c r="P111" s="15"/>
      <c r="Q111" s="15"/>
      <c r="R111" s="11">
        <f t="shared" si="19"/>
        <v>0</v>
      </c>
      <c r="S111" s="15"/>
      <c r="T111" s="15"/>
      <c r="U111" s="9">
        <f t="shared" si="26"/>
        <v>0</v>
      </c>
      <c r="V111" s="9">
        <f t="shared" si="25"/>
        <v>0</v>
      </c>
      <c r="W111" s="15"/>
      <c r="X111" s="16">
        <f t="shared" si="27"/>
        <v>0</v>
      </c>
      <c r="Y111" s="18"/>
      <c r="Z111" s="17"/>
    </row>
    <row r="112" spans="1:26" ht="18" customHeight="1" x14ac:dyDescent="0.2">
      <c r="A112" s="13">
        <v>3510066</v>
      </c>
      <c r="B112" s="14" t="s">
        <v>137</v>
      </c>
      <c r="C112" s="15">
        <v>42000</v>
      </c>
      <c r="D112" s="10">
        <f>VLOOKUP($A112,'03.07'!$A$9:$W$200,23,0)</f>
        <v>0</v>
      </c>
      <c r="E112" s="15"/>
      <c r="F112" s="15"/>
      <c r="G112" s="15"/>
      <c r="H112" s="9">
        <f t="shared" si="24"/>
        <v>0</v>
      </c>
      <c r="I112" s="15"/>
      <c r="J112" s="15"/>
      <c r="K112" s="15"/>
      <c r="L112" s="9">
        <f t="shared" si="15"/>
        <v>0</v>
      </c>
      <c r="M112" s="15"/>
      <c r="N112" s="15"/>
      <c r="O112" s="15"/>
      <c r="P112" s="15"/>
      <c r="Q112" s="15"/>
      <c r="R112" s="11">
        <f t="shared" si="19"/>
        <v>0</v>
      </c>
      <c r="S112" s="15"/>
      <c r="T112" s="15"/>
      <c r="U112" s="9">
        <f t="shared" si="26"/>
        <v>0</v>
      </c>
      <c r="V112" s="9">
        <f t="shared" si="25"/>
        <v>0</v>
      </c>
      <c r="W112" s="15"/>
      <c r="X112" s="16">
        <f t="shared" si="27"/>
        <v>0</v>
      </c>
      <c r="Y112" s="18"/>
      <c r="Z112" s="17"/>
    </row>
    <row r="113" spans="1:26" ht="18" customHeight="1" x14ac:dyDescent="0.2">
      <c r="A113" s="13">
        <v>3510067</v>
      </c>
      <c r="B113" s="14" t="s">
        <v>138</v>
      </c>
      <c r="C113" s="15">
        <v>43000</v>
      </c>
      <c r="D113" s="10">
        <f>VLOOKUP($A113,'03.07'!$A$9:$W$200,23,0)</f>
        <v>0</v>
      </c>
      <c r="E113" s="15"/>
      <c r="F113" s="15"/>
      <c r="G113" s="15"/>
      <c r="H113" s="9">
        <f t="shared" si="24"/>
        <v>0</v>
      </c>
      <c r="I113" s="15"/>
      <c r="J113" s="15"/>
      <c r="K113" s="15"/>
      <c r="L113" s="9">
        <f t="shared" si="15"/>
        <v>0</v>
      </c>
      <c r="M113" s="15"/>
      <c r="N113" s="15"/>
      <c r="O113" s="15"/>
      <c r="P113" s="15"/>
      <c r="Q113" s="15"/>
      <c r="R113" s="11">
        <f t="shared" si="19"/>
        <v>0</v>
      </c>
      <c r="S113" s="15"/>
      <c r="T113" s="15"/>
      <c r="U113" s="9">
        <f t="shared" si="26"/>
        <v>0</v>
      </c>
      <c r="V113" s="9">
        <f t="shared" si="25"/>
        <v>0</v>
      </c>
      <c r="W113" s="15"/>
      <c r="X113" s="16">
        <f t="shared" si="27"/>
        <v>0</v>
      </c>
      <c r="Y113" s="18"/>
      <c r="Z113" s="17"/>
    </row>
    <row r="114" spans="1:26" ht="18" customHeight="1" x14ac:dyDescent="0.2">
      <c r="A114" s="13">
        <v>3510068</v>
      </c>
      <c r="B114" s="14" t="s">
        <v>139</v>
      </c>
      <c r="C114" s="15">
        <v>12000</v>
      </c>
      <c r="D114" s="10">
        <f>VLOOKUP($A114,'03.07'!$A$9:$W$200,23,0)</f>
        <v>0</v>
      </c>
      <c r="E114" s="15">
        <v>12</v>
      </c>
      <c r="F114" s="15"/>
      <c r="G114" s="15"/>
      <c r="H114" s="9">
        <f t="shared" si="24"/>
        <v>12</v>
      </c>
      <c r="I114" s="15">
        <v>3</v>
      </c>
      <c r="J114" s="15"/>
      <c r="K114" s="15"/>
      <c r="L114" s="9">
        <f t="shared" si="15"/>
        <v>3</v>
      </c>
      <c r="M114" s="15"/>
      <c r="N114" s="15"/>
      <c r="O114" s="15"/>
      <c r="P114" s="15"/>
      <c r="Q114" s="15"/>
      <c r="R114" s="11">
        <f>SUM(M114:Q114)</f>
        <v>0</v>
      </c>
      <c r="S114" s="15"/>
      <c r="T114" s="15"/>
      <c r="U114" s="9">
        <f>S114+T114</f>
        <v>0</v>
      </c>
      <c r="V114" s="9">
        <f t="shared" si="25"/>
        <v>9</v>
      </c>
      <c r="W114" s="15">
        <v>9</v>
      </c>
      <c r="X114" s="16">
        <f>W114-V114</f>
        <v>0</v>
      </c>
      <c r="Y114" s="18"/>
      <c r="Z114" s="17"/>
    </row>
    <row r="115" spans="1:26" ht="18" customHeight="1" x14ac:dyDescent="0.2">
      <c r="A115" s="13">
        <v>3510069</v>
      </c>
      <c r="B115" s="14" t="s">
        <v>140</v>
      </c>
      <c r="C115" s="15">
        <v>12000</v>
      </c>
      <c r="D115" s="10">
        <f>VLOOKUP($A115,'03.07'!$A$9:$W$200,23,0)</f>
        <v>0</v>
      </c>
      <c r="E115" s="15">
        <v>12</v>
      </c>
      <c r="F115" s="15"/>
      <c r="G115" s="15"/>
      <c r="H115" s="9">
        <f t="shared" si="24"/>
        <v>12</v>
      </c>
      <c r="I115" s="15">
        <v>3</v>
      </c>
      <c r="J115" s="15"/>
      <c r="K115" s="15"/>
      <c r="L115" s="9">
        <f t="shared" si="15"/>
        <v>3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5"/>
        <v>9</v>
      </c>
      <c r="W115" s="15">
        <v>9</v>
      </c>
      <c r="X115" s="16">
        <f>W115-V115</f>
        <v>0</v>
      </c>
      <c r="Y115" s="158"/>
      <c r="Z115" s="17"/>
    </row>
    <row r="116" spans="1:26" ht="18" customHeight="1" x14ac:dyDescent="0.2">
      <c r="A116" s="13">
        <v>3510070</v>
      </c>
      <c r="B116" s="14" t="s">
        <v>141</v>
      </c>
      <c r="C116" s="15">
        <v>12000</v>
      </c>
      <c r="D116" s="10">
        <f>VLOOKUP($A116,'03.07'!$A$9:$W$200,23,0)</f>
        <v>0</v>
      </c>
      <c r="E116" s="15">
        <v>6</v>
      </c>
      <c r="F116" s="15"/>
      <c r="G116" s="15"/>
      <c r="H116" s="9">
        <f t="shared" si="24"/>
        <v>6</v>
      </c>
      <c r="I116" s="15">
        <v>6</v>
      </c>
      <c r="J116" s="15"/>
      <c r="K116" s="15"/>
      <c r="L116" s="9">
        <f t="shared" si="15"/>
        <v>6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5"/>
        <v>0</v>
      </c>
      <c r="W116" s="15"/>
      <c r="X116" s="16">
        <f>W116-V116</f>
        <v>0</v>
      </c>
      <c r="Y116" s="158"/>
      <c r="Z116" s="17"/>
    </row>
    <row r="117" spans="1:26" ht="18" customHeight="1" x14ac:dyDescent="0.2">
      <c r="A117" s="13">
        <v>3512008</v>
      </c>
      <c r="B117" s="14" t="s">
        <v>142</v>
      </c>
      <c r="C117" s="15">
        <v>44000</v>
      </c>
      <c r="D117" s="10">
        <f>VLOOKUP($A117,'03.07'!$A$9:$W$200,23,0)</f>
        <v>0</v>
      </c>
      <c r="E117" s="15">
        <v>10</v>
      </c>
      <c r="F117" s="15"/>
      <c r="G117" s="15"/>
      <c r="H117" s="9">
        <f t="shared" si="24"/>
        <v>10</v>
      </c>
      <c r="I117" s="15">
        <v>4</v>
      </c>
      <c r="J117" s="15"/>
      <c r="K117" s="15"/>
      <c r="L117" s="9">
        <f t="shared" si="15"/>
        <v>4</v>
      </c>
      <c r="M117" s="15"/>
      <c r="N117" s="15"/>
      <c r="O117" s="15"/>
      <c r="P117" s="15"/>
      <c r="Q117" s="15"/>
      <c r="R117" s="11">
        <f t="shared" si="19"/>
        <v>0</v>
      </c>
      <c r="S117" s="15"/>
      <c r="T117" s="15"/>
      <c r="U117" s="9">
        <f t="shared" si="26"/>
        <v>0</v>
      </c>
      <c r="V117" s="9">
        <f t="shared" si="25"/>
        <v>6</v>
      </c>
      <c r="W117" s="15">
        <v>5</v>
      </c>
      <c r="X117" s="16">
        <f t="shared" si="27"/>
        <v>-1</v>
      </c>
      <c r="Y117" s="18" t="s">
        <v>43</v>
      </c>
      <c r="Z117" s="17"/>
    </row>
    <row r="118" spans="1:26" ht="18" customHeight="1" x14ac:dyDescent="0.2">
      <c r="A118" s="7">
        <v>3530000</v>
      </c>
      <c r="B118" s="28" t="s">
        <v>143</v>
      </c>
      <c r="C118" s="9"/>
      <c r="D118" s="10">
        <f>VLOOKUP($A118,'03.07'!$A$9:$W$200,23,0)</f>
        <v>0</v>
      </c>
      <c r="E118" s="10"/>
      <c r="F118" s="10"/>
      <c r="G118" s="10"/>
      <c r="H118" s="9"/>
      <c r="I118" s="10"/>
      <c r="J118" s="10"/>
      <c r="K118" s="10"/>
      <c r="L118" s="9">
        <f t="shared" si="15"/>
        <v>0</v>
      </c>
      <c r="M118" s="10"/>
      <c r="N118" s="10"/>
      <c r="O118" s="10"/>
      <c r="P118" s="10"/>
      <c r="Q118" s="10"/>
      <c r="R118" s="11">
        <f t="shared" si="19"/>
        <v>0</v>
      </c>
      <c r="S118" s="10"/>
      <c r="T118" s="10"/>
      <c r="U118" s="9"/>
      <c r="V118" s="9"/>
      <c r="W118" s="10"/>
      <c r="X118" s="9"/>
      <c r="Y118" s="18"/>
      <c r="Z118" s="17"/>
    </row>
    <row r="119" spans="1:26" ht="18" customHeight="1" x14ac:dyDescent="0.2">
      <c r="A119" s="13">
        <v>3530003</v>
      </c>
      <c r="B119" s="14" t="s">
        <v>144</v>
      </c>
      <c r="C119" s="15">
        <v>20000</v>
      </c>
      <c r="D119" s="10">
        <f>VLOOKUP($A119,'03.07'!$A$9:$W$200,23,0)</f>
        <v>0</v>
      </c>
      <c r="E119" s="15"/>
      <c r="F119" s="15"/>
      <c r="G119" s="15"/>
      <c r="H119" s="9">
        <f t="shared" ref="H119:H131" si="28">SUM(E119:G119)</f>
        <v>0</v>
      </c>
      <c r="I119" s="15"/>
      <c r="J119" s="15"/>
      <c r="K119" s="15"/>
      <c r="L119" s="9">
        <f t="shared" si="15"/>
        <v>0</v>
      </c>
      <c r="M119" s="15"/>
      <c r="N119" s="15"/>
      <c r="O119" s="15"/>
      <c r="P119" s="15"/>
      <c r="Q119" s="15"/>
      <c r="R119" s="11">
        <f t="shared" si="19"/>
        <v>0</v>
      </c>
      <c r="S119" s="15"/>
      <c r="T119" s="15"/>
      <c r="U119" s="9">
        <f t="shared" ref="U119:U131" si="29">S119+T119</f>
        <v>0</v>
      </c>
      <c r="V119" s="9">
        <f t="shared" ref="V119:V131" si="30">D119+H119-L119-R119-U119</f>
        <v>0</v>
      </c>
      <c r="W119" s="15"/>
      <c r="X119" s="16">
        <f t="shared" ref="X119:X131" si="31">W119-V119</f>
        <v>0</v>
      </c>
      <c r="Y119" s="18"/>
      <c r="Z119" s="17"/>
    </row>
    <row r="120" spans="1:26" ht="18" customHeight="1" x14ac:dyDescent="0.2">
      <c r="A120" s="13">
        <v>3530008</v>
      </c>
      <c r="B120" s="14" t="s">
        <v>145</v>
      </c>
      <c r="C120" s="15">
        <v>20000</v>
      </c>
      <c r="D120" s="10">
        <f>VLOOKUP($A120,'03.07'!$A$9:$W$200,23,0)</f>
        <v>0</v>
      </c>
      <c r="E120" s="15"/>
      <c r="F120" s="15"/>
      <c r="G120" s="15"/>
      <c r="H120" s="9">
        <f t="shared" si="28"/>
        <v>0</v>
      </c>
      <c r="I120" s="15"/>
      <c r="J120" s="15"/>
      <c r="K120" s="15"/>
      <c r="L120" s="9">
        <f t="shared" si="15"/>
        <v>0</v>
      </c>
      <c r="M120" s="15"/>
      <c r="N120" s="15"/>
      <c r="O120" s="15"/>
      <c r="P120" s="15"/>
      <c r="Q120" s="15"/>
      <c r="R120" s="11">
        <f t="shared" si="19"/>
        <v>0</v>
      </c>
      <c r="S120" s="15"/>
      <c r="T120" s="15"/>
      <c r="U120" s="9">
        <f t="shared" si="29"/>
        <v>0</v>
      </c>
      <c r="V120" s="9">
        <f t="shared" si="30"/>
        <v>0</v>
      </c>
      <c r="W120" s="15"/>
      <c r="X120" s="16">
        <f t="shared" si="31"/>
        <v>0</v>
      </c>
      <c r="Y120" s="18"/>
      <c r="Z120" s="17"/>
    </row>
    <row r="121" spans="1:26" ht="18" customHeight="1" x14ac:dyDescent="0.2">
      <c r="A121" s="13">
        <v>3530009</v>
      </c>
      <c r="B121" s="14" t="s">
        <v>146</v>
      </c>
      <c r="C121" s="15">
        <v>20000</v>
      </c>
      <c r="D121" s="10">
        <f>VLOOKUP($A121,'03.07'!$A$9:$W$200,23,0)</f>
        <v>0</v>
      </c>
      <c r="E121" s="15">
        <v>68</v>
      </c>
      <c r="F121" s="15"/>
      <c r="G121" s="15"/>
      <c r="H121" s="9">
        <f t="shared" si="28"/>
        <v>68</v>
      </c>
      <c r="I121" s="15">
        <v>34</v>
      </c>
      <c r="J121" s="15"/>
      <c r="K121" s="15"/>
      <c r="L121" s="9">
        <f t="shared" si="15"/>
        <v>34</v>
      </c>
      <c r="M121" s="15"/>
      <c r="N121" s="15"/>
      <c r="O121" s="15"/>
      <c r="P121" s="15"/>
      <c r="Q121" s="15"/>
      <c r="R121" s="11">
        <f t="shared" si="19"/>
        <v>0</v>
      </c>
      <c r="S121" s="15"/>
      <c r="T121" s="15"/>
      <c r="U121" s="9">
        <f t="shared" si="29"/>
        <v>0</v>
      </c>
      <c r="V121" s="9">
        <f t="shared" si="30"/>
        <v>34</v>
      </c>
      <c r="W121" s="15">
        <v>33</v>
      </c>
      <c r="X121" s="16">
        <f t="shared" si="31"/>
        <v>-1</v>
      </c>
      <c r="Y121" s="18"/>
      <c r="Z121" s="17"/>
    </row>
    <row r="122" spans="1:26" ht="18" customHeight="1" x14ac:dyDescent="0.2">
      <c r="A122" s="13">
        <v>3530010</v>
      </c>
      <c r="B122" s="14" t="s">
        <v>147</v>
      </c>
      <c r="C122" s="15">
        <v>108000</v>
      </c>
      <c r="D122" s="10">
        <f>VLOOKUP($A122,'03.07'!$A$9:$W$200,23,0)</f>
        <v>2</v>
      </c>
      <c r="E122" s="15"/>
      <c r="F122" s="15"/>
      <c r="G122" s="15"/>
      <c r="H122" s="9">
        <f t="shared" si="28"/>
        <v>0</v>
      </c>
      <c r="I122" s="15">
        <v>2</v>
      </c>
      <c r="J122" s="15"/>
      <c r="K122" s="15"/>
      <c r="L122" s="9">
        <f t="shared" si="15"/>
        <v>2</v>
      </c>
      <c r="M122" s="15"/>
      <c r="N122" s="15"/>
      <c r="O122" s="15"/>
      <c r="P122" s="15"/>
      <c r="Q122" s="15"/>
      <c r="R122" s="11">
        <f t="shared" si="19"/>
        <v>0</v>
      </c>
      <c r="S122" s="15"/>
      <c r="T122" s="15"/>
      <c r="U122" s="9">
        <f t="shared" si="29"/>
        <v>0</v>
      </c>
      <c r="V122" s="9">
        <f t="shared" si="30"/>
        <v>0</v>
      </c>
      <c r="W122" s="15"/>
      <c r="X122" s="16">
        <f t="shared" si="31"/>
        <v>0</v>
      </c>
      <c r="Y122" s="18"/>
      <c r="Z122" s="17"/>
    </row>
    <row r="123" spans="1:26" ht="18" customHeight="1" x14ac:dyDescent="0.2">
      <c r="A123" s="13">
        <v>3530014</v>
      </c>
      <c r="B123" s="14" t="s">
        <v>148</v>
      </c>
      <c r="C123" s="15">
        <v>20000</v>
      </c>
      <c r="D123" s="10">
        <f>VLOOKUP($A123,'03.07'!$A$9:$W$200,23,0)</f>
        <v>0</v>
      </c>
      <c r="E123" s="15"/>
      <c r="F123" s="15"/>
      <c r="G123" s="15"/>
      <c r="H123" s="9">
        <f t="shared" si="28"/>
        <v>0</v>
      </c>
      <c r="I123" s="15"/>
      <c r="J123" s="15"/>
      <c r="K123" s="15"/>
      <c r="L123" s="9">
        <f t="shared" si="15"/>
        <v>0</v>
      </c>
      <c r="M123" s="15"/>
      <c r="N123" s="15"/>
      <c r="O123" s="15"/>
      <c r="P123" s="15"/>
      <c r="Q123" s="15"/>
      <c r="R123" s="11">
        <f>SUM(M123:Q123)</f>
        <v>0</v>
      </c>
      <c r="S123" s="15"/>
      <c r="T123" s="15"/>
      <c r="U123" s="9">
        <f>S123+T123</f>
        <v>0</v>
      </c>
      <c r="V123" s="9">
        <f t="shared" si="30"/>
        <v>0</v>
      </c>
      <c r="W123" s="15"/>
      <c r="X123" s="16">
        <f>W123-V123</f>
        <v>0</v>
      </c>
      <c r="Y123" s="18"/>
      <c r="Z123" s="17"/>
    </row>
    <row r="124" spans="1:26" ht="18" customHeight="1" x14ac:dyDescent="0.2">
      <c r="A124" s="13">
        <v>3530087</v>
      </c>
      <c r="B124" s="14" t="s">
        <v>149</v>
      </c>
      <c r="C124" s="15"/>
      <c r="D124" s="10">
        <f>VLOOKUP($A124,'03.07'!$A$9:$W$200,23,0)</f>
        <v>0</v>
      </c>
      <c r="E124" s="15"/>
      <c r="F124" s="15"/>
      <c r="G124" s="15"/>
      <c r="H124" s="9">
        <f t="shared" si="28"/>
        <v>0</v>
      </c>
      <c r="I124" s="15"/>
      <c r="J124" s="15"/>
      <c r="K124" s="15"/>
      <c r="L124" s="9">
        <f t="shared" si="15"/>
        <v>0</v>
      </c>
      <c r="M124" s="15"/>
      <c r="N124" s="15"/>
      <c r="O124" s="15"/>
      <c r="P124" s="15"/>
      <c r="Q124" s="15"/>
      <c r="R124" s="11">
        <f t="shared" si="19"/>
        <v>0</v>
      </c>
      <c r="S124" s="15"/>
      <c r="T124" s="15"/>
      <c r="U124" s="9">
        <f t="shared" si="29"/>
        <v>0</v>
      </c>
      <c r="V124" s="9">
        <f t="shared" si="30"/>
        <v>0</v>
      </c>
      <c r="W124" s="15"/>
      <c r="X124" s="16">
        <f t="shared" si="31"/>
        <v>0</v>
      </c>
      <c r="Y124" s="18"/>
      <c r="Z124" s="17"/>
    </row>
    <row r="125" spans="1:26" ht="18" customHeight="1" x14ac:dyDescent="0.2">
      <c r="A125" s="13">
        <v>3530088</v>
      </c>
      <c r="B125" s="14" t="s">
        <v>150</v>
      </c>
      <c r="C125" s="15">
        <v>20000</v>
      </c>
      <c r="D125" s="10">
        <f>VLOOKUP($A125,'03.07'!$A$9:$W$200,23,0)</f>
        <v>6</v>
      </c>
      <c r="E125" s="15"/>
      <c r="F125" s="15"/>
      <c r="G125" s="15"/>
      <c r="H125" s="9">
        <f t="shared" si="28"/>
        <v>0</v>
      </c>
      <c r="I125" s="15">
        <v>7</v>
      </c>
      <c r="J125" s="15"/>
      <c r="K125" s="15"/>
      <c r="L125" s="9">
        <f t="shared" si="15"/>
        <v>7</v>
      </c>
      <c r="M125" s="15"/>
      <c r="N125" s="15"/>
      <c r="O125" s="15"/>
      <c r="P125" s="15"/>
      <c r="Q125" s="15"/>
      <c r="R125" s="11">
        <f t="shared" si="19"/>
        <v>0</v>
      </c>
      <c r="S125" s="15"/>
      <c r="T125" s="15"/>
      <c r="U125" s="9">
        <f t="shared" si="29"/>
        <v>0</v>
      </c>
      <c r="V125" s="9">
        <f t="shared" si="30"/>
        <v>-1</v>
      </c>
      <c r="W125" s="15"/>
      <c r="X125" s="16">
        <f t="shared" si="31"/>
        <v>1</v>
      </c>
      <c r="Y125" s="18" t="s">
        <v>236</v>
      </c>
      <c r="Z125" s="17"/>
    </row>
    <row r="126" spans="1:26" ht="18" customHeight="1" x14ac:dyDescent="0.2">
      <c r="A126" s="13">
        <v>3530089</v>
      </c>
      <c r="B126" s="14" t="s">
        <v>151</v>
      </c>
      <c r="C126" s="15">
        <v>95000</v>
      </c>
      <c r="D126" s="10">
        <f>VLOOKUP($A126,'03.07'!$A$9:$W$200,23,0)</f>
        <v>0</v>
      </c>
      <c r="E126" s="15"/>
      <c r="F126" s="15"/>
      <c r="G126" s="15"/>
      <c r="H126" s="9">
        <f t="shared" si="28"/>
        <v>0</v>
      </c>
      <c r="I126" s="15"/>
      <c r="J126" s="15"/>
      <c r="K126" s="15"/>
      <c r="L126" s="9">
        <f t="shared" si="15"/>
        <v>0</v>
      </c>
      <c r="M126" s="15"/>
      <c r="N126" s="15"/>
      <c r="O126" s="15"/>
      <c r="P126" s="15"/>
      <c r="Q126" s="15"/>
      <c r="R126" s="11">
        <f t="shared" si="19"/>
        <v>0</v>
      </c>
      <c r="S126" s="15"/>
      <c r="T126" s="15"/>
      <c r="U126" s="9">
        <f t="shared" si="29"/>
        <v>0</v>
      </c>
      <c r="V126" s="9">
        <f t="shared" si="30"/>
        <v>0</v>
      </c>
      <c r="W126" s="15"/>
      <c r="X126" s="16">
        <f t="shared" si="31"/>
        <v>0</v>
      </c>
      <c r="Y126" s="18"/>
      <c r="Z126" s="17"/>
    </row>
    <row r="127" spans="1:26" ht="18" customHeight="1" x14ac:dyDescent="0.2">
      <c r="A127" s="13">
        <v>3530100</v>
      </c>
      <c r="B127" s="14" t="s">
        <v>152</v>
      </c>
      <c r="C127" s="15">
        <v>22000</v>
      </c>
      <c r="D127" s="10">
        <f>VLOOKUP($A127,'03.07'!$A$9:$W$200,23,0)</f>
        <v>10</v>
      </c>
      <c r="E127" s="15"/>
      <c r="F127" s="15"/>
      <c r="G127" s="15"/>
      <c r="H127" s="9">
        <f t="shared" si="28"/>
        <v>0</v>
      </c>
      <c r="I127" s="15">
        <v>2</v>
      </c>
      <c r="J127" s="15"/>
      <c r="K127" s="15"/>
      <c r="L127" s="9">
        <f t="shared" si="15"/>
        <v>2</v>
      </c>
      <c r="M127" s="15"/>
      <c r="N127" s="15"/>
      <c r="O127" s="15"/>
      <c r="P127" s="15"/>
      <c r="Q127" s="15"/>
      <c r="R127" s="11">
        <f t="shared" si="19"/>
        <v>0</v>
      </c>
      <c r="S127" s="15"/>
      <c r="T127" s="15"/>
      <c r="U127" s="9">
        <f t="shared" si="29"/>
        <v>0</v>
      </c>
      <c r="V127" s="9">
        <f t="shared" si="30"/>
        <v>8</v>
      </c>
      <c r="W127" s="15">
        <v>8</v>
      </c>
      <c r="X127" s="16">
        <f t="shared" si="31"/>
        <v>0</v>
      </c>
      <c r="Y127" s="26"/>
      <c r="Z127" s="17"/>
    </row>
    <row r="128" spans="1:26" ht="18" customHeight="1" x14ac:dyDescent="0.2">
      <c r="A128" s="13">
        <v>3550002</v>
      </c>
      <c r="B128" s="14" t="s">
        <v>153</v>
      </c>
      <c r="C128" s="15">
        <v>20000</v>
      </c>
      <c r="D128" s="10">
        <f>VLOOKUP($A128,'03.07'!$A$9:$W$200,23,0)</f>
        <v>13</v>
      </c>
      <c r="E128" s="15"/>
      <c r="F128" s="15"/>
      <c r="G128" s="15"/>
      <c r="H128" s="9">
        <f t="shared" si="28"/>
        <v>0</v>
      </c>
      <c r="I128" s="15">
        <v>7</v>
      </c>
      <c r="J128" s="15"/>
      <c r="K128" s="15"/>
      <c r="L128" s="9">
        <f t="shared" si="15"/>
        <v>7</v>
      </c>
      <c r="M128" s="15"/>
      <c r="N128" s="15"/>
      <c r="O128" s="15"/>
      <c r="P128" s="15"/>
      <c r="Q128" s="15"/>
      <c r="R128" s="11">
        <f t="shared" si="19"/>
        <v>0</v>
      </c>
      <c r="S128" s="15"/>
      <c r="T128" s="15"/>
      <c r="U128" s="9">
        <f t="shared" si="29"/>
        <v>0</v>
      </c>
      <c r="V128" s="9">
        <f t="shared" si="30"/>
        <v>6</v>
      </c>
      <c r="W128" s="15">
        <v>6</v>
      </c>
      <c r="X128" s="16">
        <f t="shared" si="31"/>
        <v>0</v>
      </c>
      <c r="Y128" s="26"/>
      <c r="Z128" s="17"/>
    </row>
    <row r="129" spans="1:26" ht="18" customHeight="1" x14ac:dyDescent="0.2">
      <c r="A129" s="13">
        <v>3550005</v>
      </c>
      <c r="B129" s="14" t="s">
        <v>154</v>
      </c>
      <c r="C129" s="15">
        <v>20000</v>
      </c>
      <c r="D129" s="10">
        <f>VLOOKUP($A129,'03.07'!$A$9:$W$200,23,0)</f>
        <v>0</v>
      </c>
      <c r="E129" s="15"/>
      <c r="F129" s="15"/>
      <c r="G129" s="15"/>
      <c r="H129" s="9">
        <f t="shared" si="28"/>
        <v>0</v>
      </c>
      <c r="I129" s="15"/>
      <c r="J129" s="15"/>
      <c r="K129" s="15"/>
      <c r="L129" s="9">
        <f t="shared" si="15"/>
        <v>0</v>
      </c>
      <c r="M129" s="15"/>
      <c r="N129" s="15"/>
      <c r="O129" s="15"/>
      <c r="P129" s="15"/>
      <c r="Q129" s="15"/>
      <c r="R129" s="11">
        <f t="shared" si="19"/>
        <v>0</v>
      </c>
      <c r="S129" s="15"/>
      <c r="T129" s="15"/>
      <c r="U129" s="9">
        <f t="shared" si="29"/>
        <v>0</v>
      </c>
      <c r="V129" s="9">
        <f t="shared" si="30"/>
        <v>0</v>
      </c>
      <c r="W129" s="15"/>
      <c r="X129" s="16">
        <f t="shared" si="31"/>
        <v>0</v>
      </c>
      <c r="Y129" s="26"/>
      <c r="Z129" s="17"/>
    </row>
    <row r="130" spans="1:26" ht="18" customHeight="1" x14ac:dyDescent="0.2">
      <c r="A130" s="13">
        <v>3550007</v>
      </c>
      <c r="B130" s="14" t="s">
        <v>155</v>
      </c>
      <c r="C130" s="15">
        <v>20000</v>
      </c>
      <c r="D130" s="10">
        <f>VLOOKUP($A130,'03.07'!$A$9:$W$200,23,0)</f>
        <v>6</v>
      </c>
      <c r="E130" s="15"/>
      <c r="F130" s="15"/>
      <c r="G130" s="15"/>
      <c r="H130" s="9">
        <f t="shared" si="28"/>
        <v>0</v>
      </c>
      <c r="I130" s="15">
        <v>6</v>
      </c>
      <c r="J130" s="15"/>
      <c r="K130" s="15"/>
      <c r="L130" s="9">
        <f t="shared" si="15"/>
        <v>6</v>
      </c>
      <c r="M130" s="15"/>
      <c r="N130" s="15"/>
      <c r="O130" s="15"/>
      <c r="P130" s="15"/>
      <c r="Q130" s="15"/>
      <c r="R130" s="11">
        <f t="shared" si="19"/>
        <v>0</v>
      </c>
      <c r="S130" s="15"/>
      <c r="T130" s="15"/>
      <c r="U130" s="9">
        <f t="shared" si="29"/>
        <v>0</v>
      </c>
      <c r="V130" s="9">
        <f t="shared" si="30"/>
        <v>0</v>
      </c>
      <c r="W130" s="15"/>
      <c r="X130" s="16">
        <f t="shared" si="31"/>
        <v>0</v>
      </c>
      <c r="Y130" s="18"/>
      <c r="Z130" s="17"/>
    </row>
    <row r="131" spans="1:26" ht="18" customHeight="1" x14ac:dyDescent="0.2">
      <c r="A131" s="13">
        <v>3550011</v>
      </c>
      <c r="B131" s="14" t="s">
        <v>156</v>
      </c>
      <c r="C131" s="15">
        <v>85000</v>
      </c>
      <c r="D131" s="10">
        <f>VLOOKUP($A131,'03.07'!$A$9:$W$200,23,0)</f>
        <v>0</v>
      </c>
      <c r="E131" s="15"/>
      <c r="F131" s="15"/>
      <c r="G131" s="15"/>
      <c r="H131" s="9">
        <f t="shared" si="28"/>
        <v>0</v>
      </c>
      <c r="I131" s="15"/>
      <c r="J131" s="15"/>
      <c r="K131" s="15"/>
      <c r="L131" s="9">
        <f t="shared" si="15"/>
        <v>0</v>
      </c>
      <c r="M131" s="15"/>
      <c r="N131" s="15"/>
      <c r="O131" s="15"/>
      <c r="P131" s="15"/>
      <c r="Q131" s="15"/>
      <c r="R131" s="11">
        <f t="shared" si="19"/>
        <v>0</v>
      </c>
      <c r="S131" s="15"/>
      <c r="T131" s="15"/>
      <c r="U131" s="9">
        <f t="shared" si="29"/>
        <v>0</v>
      </c>
      <c r="V131" s="9">
        <f t="shared" si="30"/>
        <v>0</v>
      </c>
      <c r="W131" s="15"/>
      <c r="X131" s="16">
        <f t="shared" si="31"/>
        <v>0</v>
      </c>
      <c r="Y131" s="18"/>
      <c r="Z131" s="17"/>
    </row>
    <row r="132" spans="1:26" ht="18" customHeight="1" x14ac:dyDescent="0.2">
      <c r="A132" s="7">
        <v>5530000</v>
      </c>
      <c r="B132" s="28" t="s">
        <v>157</v>
      </c>
      <c r="C132" s="9"/>
      <c r="D132" s="10">
        <f>VLOOKUP($A132,'03.07'!$A$9:$W$200,23,0)</f>
        <v>0</v>
      </c>
      <c r="E132" s="10"/>
      <c r="F132" s="10"/>
      <c r="G132" s="10"/>
      <c r="H132" s="9"/>
      <c r="I132" s="10"/>
      <c r="J132" s="10"/>
      <c r="K132" s="10"/>
      <c r="L132" s="9">
        <f t="shared" si="15"/>
        <v>0</v>
      </c>
      <c r="M132" s="10"/>
      <c r="N132" s="10"/>
      <c r="O132" s="10"/>
      <c r="P132" s="10"/>
      <c r="Q132" s="10"/>
      <c r="R132" s="11">
        <f t="shared" si="19"/>
        <v>0</v>
      </c>
      <c r="S132" s="10"/>
      <c r="T132" s="10"/>
      <c r="U132" s="9"/>
      <c r="V132" s="9"/>
      <c r="W132" s="10"/>
      <c r="X132" s="9"/>
      <c r="Y132" s="18"/>
      <c r="Z132" s="17"/>
    </row>
    <row r="133" spans="1:26" ht="18" customHeight="1" x14ac:dyDescent="0.2">
      <c r="A133" s="13">
        <v>5530012</v>
      </c>
      <c r="B133" s="14" t="s">
        <v>158</v>
      </c>
      <c r="C133" s="15">
        <v>30000</v>
      </c>
      <c r="D133" s="10">
        <f>VLOOKUP($A133,'03.07'!$A$9:$W$200,23,0)</f>
        <v>0</v>
      </c>
      <c r="E133" s="15"/>
      <c r="F133" s="15"/>
      <c r="G133" s="15"/>
      <c r="H133" s="9">
        <f t="shared" ref="H133:H140" si="32">SUM(E133:G133)</f>
        <v>0</v>
      </c>
      <c r="I133" s="15"/>
      <c r="J133" s="15"/>
      <c r="K133" s="15"/>
      <c r="L133" s="9">
        <f t="shared" si="15"/>
        <v>0</v>
      </c>
      <c r="M133" s="15"/>
      <c r="N133" s="15"/>
      <c r="O133" s="15"/>
      <c r="P133" s="15"/>
      <c r="Q133" s="15"/>
      <c r="R133" s="11">
        <f t="shared" si="19"/>
        <v>0</v>
      </c>
      <c r="S133" s="15"/>
      <c r="T133" s="15"/>
      <c r="U133" s="9">
        <f t="shared" ref="U133:U140" si="33">S133+T133</f>
        <v>0</v>
      </c>
      <c r="V133" s="9">
        <f t="shared" ref="V133:V140" si="34">D133+H133-L133-R133-U133</f>
        <v>0</v>
      </c>
      <c r="W133" s="15"/>
      <c r="X133" s="16">
        <f t="shared" ref="X133:X140" si="35">W133-V133</f>
        <v>0</v>
      </c>
      <c r="Y133" s="18"/>
      <c r="Z133" s="17"/>
    </row>
    <row r="134" spans="1:26" ht="18" customHeight="1" x14ac:dyDescent="0.2">
      <c r="A134" s="13">
        <v>5530013</v>
      </c>
      <c r="B134" s="14" t="s">
        <v>159</v>
      </c>
      <c r="C134" s="15">
        <v>30000</v>
      </c>
      <c r="D134" s="10">
        <f>VLOOKUP($A134,'03.07'!$A$9:$W$200,23,0)</f>
        <v>1</v>
      </c>
      <c r="E134" s="15"/>
      <c r="F134" s="15"/>
      <c r="G134" s="15"/>
      <c r="H134" s="9">
        <f t="shared" si="32"/>
        <v>0</v>
      </c>
      <c r="I134" s="15">
        <v>1</v>
      </c>
      <c r="J134" s="15"/>
      <c r="K134" s="15"/>
      <c r="L134" s="9">
        <f t="shared" si="15"/>
        <v>1</v>
      </c>
      <c r="M134" s="15"/>
      <c r="N134" s="15"/>
      <c r="O134" s="15"/>
      <c r="P134" s="15"/>
      <c r="Q134" s="15"/>
      <c r="R134" s="11">
        <f t="shared" si="19"/>
        <v>0</v>
      </c>
      <c r="S134" s="15"/>
      <c r="T134" s="15"/>
      <c r="U134" s="9">
        <f t="shared" si="33"/>
        <v>0</v>
      </c>
      <c r="V134" s="9">
        <f t="shared" si="34"/>
        <v>0</v>
      </c>
      <c r="W134" s="15"/>
      <c r="X134" s="16">
        <f t="shared" si="35"/>
        <v>0</v>
      </c>
      <c r="Y134" s="18"/>
      <c r="Z134" s="17"/>
    </row>
    <row r="135" spans="1:26" ht="18" customHeight="1" x14ac:dyDescent="0.2">
      <c r="A135" s="13">
        <v>5530014</v>
      </c>
      <c r="B135" s="14" t="s">
        <v>160</v>
      </c>
      <c r="C135" s="15">
        <v>30000</v>
      </c>
      <c r="D135" s="10">
        <f>VLOOKUP($A135,'03.07'!$A$9:$W$200,23,0)</f>
        <v>0</v>
      </c>
      <c r="E135" s="15"/>
      <c r="F135" s="15"/>
      <c r="G135" s="15"/>
      <c r="H135" s="9">
        <f t="shared" si="32"/>
        <v>0</v>
      </c>
      <c r="I135" s="15"/>
      <c r="J135" s="15"/>
      <c r="K135" s="15"/>
      <c r="L135" s="9">
        <f t="shared" si="15"/>
        <v>0</v>
      </c>
      <c r="M135" s="15"/>
      <c r="N135" s="15"/>
      <c r="O135" s="15"/>
      <c r="P135" s="15"/>
      <c r="Q135" s="15"/>
      <c r="R135" s="11">
        <f t="shared" si="19"/>
        <v>0</v>
      </c>
      <c r="S135" s="15"/>
      <c r="T135" s="15"/>
      <c r="U135" s="9">
        <f t="shared" si="33"/>
        <v>0</v>
      </c>
      <c r="V135" s="9">
        <f t="shared" si="34"/>
        <v>0</v>
      </c>
      <c r="W135" s="15"/>
      <c r="X135" s="16">
        <f t="shared" si="35"/>
        <v>0</v>
      </c>
      <c r="Y135" s="18"/>
      <c r="Z135" s="17"/>
    </row>
    <row r="136" spans="1:26" ht="18" customHeight="1" x14ac:dyDescent="0.2">
      <c r="A136" s="13">
        <v>5530015</v>
      </c>
      <c r="B136" s="14" t="s">
        <v>161</v>
      </c>
      <c r="C136" s="15">
        <v>30000</v>
      </c>
      <c r="D136" s="10">
        <f>VLOOKUP($A136,'03.07'!$A$9:$W$200,23,0)</f>
        <v>0</v>
      </c>
      <c r="E136" s="15"/>
      <c r="F136" s="15"/>
      <c r="G136" s="15"/>
      <c r="H136" s="9">
        <f t="shared" si="32"/>
        <v>0</v>
      </c>
      <c r="I136" s="15"/>
      <c r="J136" s="15"/>
      <c r="K136" s="15"/>
      <c r="L136" s="9">
        <f t="shared" si="15"/>
        <v>0</v>
      </c>
      <c r="M136" s="15"/>
      <c r="N136" s="15"/>
      <c r="O136" s="15"/>
      <c r="P136" s="15"/>
      <c r="Q136" s="15"/>
      <c r="R136" s="11">
        <f t="shared" si="19"/>
        <v>0</v>
      </c>
      <c r="S136" s="15"/>
      <c r="T136" s="15"/>
      <c r="U136" s="9">
        <f t="shared" si="33"/>
        <v>0</v>
      </c>
      <c r="V136" s="9">
        <f t="shared" si="34"/>
        <v>0</v>
      </c>
      <c r="W136" s="15"/>
      <c r="X136" s="16">
        <f t="shared" si="35"/>
        <v>0</v>
      </c>
      <c r="Y136" s="158"/>
      <c r="Z136" s="17"/>
    </row>
    <row r="137" spans="1:26" ht="18" customHeight="1" x14ac:dyDescent="0.2">
      <c r="A137" s="13">
        <v>5530016</v>
      </c>
      <c r="B137" s="14" t="s">
        <v>162</v>
      </c>
      <c r="C137" s="15">
        <v>30000</v>
      </c>
      <c r="D137" s="10">
        <f>VLOOKUP($A137,'03.07'!$A$9:$W$200,23,0)</f>
        <v>2</v>
      </c>
      <c r="E137" s="15"/>
      <c r="F137" s="15"/>
      <c r="G137" s="15"/>
      <c r="H137" s="9">
        <f t="shared" si="32"/>
        <v>0</v>
      </c>
      <c r="I137" s="15">
        <v>2</v>
      </c>
      <c r="J137" s="15"/>
      <c r="K137" s="15"/>
      <c r="L137" s="9">
        <f t="shared" si="15"/>
        <v>2</v>
      </c>
      <c r="M137" s="15"/>
      <c r="N137" s="15"/>
      <c r="O137" s="15"/>
      <c r="P137" s="15"/>
      <c r="Q137" s="15"/>
      <c r="R137" s="11">
        <f t="shared" si="19"/>
        <v>0</v>
      </c>
      <c r="S137" s="15"/>
      <c r="T137" s="15"/>
      <c r="U137" s="9">
        <f t="shared" si="33"/>
        <v>0</v>
      </c>
      <c r="V137" s="9">
        <f t="shared" si="34"/>
        <v>0</v>
      </c>
      <c r="W137" s="15"/>
      <c r="X137" s="16">
        <f t="shared" si="35"/>
        <v>0</v>
      </c>
      <c r="Y137" s="158"/>
      <c r="Z137" s="17"/>
    </row>
    <row r="138" spans="1:26" ht="18" customHeight="1" x14ac:dyDescent="0.2">
      <c r="A138" s="13">
        <v>5530018</v>
      </c>
      <c r="B138" s="14" t="s">
        <v>163</v>
      </c>
      <c r="C138" s="15">
        <v>30000</v>
      </c>
      <c r="D138" s="10">
        <f>VLOOKUP($A138,'03.07'!$A$9:$W$200,23,0)</f>
        <v>5</v>
      </c>
      <c r="E138" s="15"/>
      <c r="F138" s="15"/>
      <c r="G138" s="15"/>
      <c r="H138" s="9">
        <f t="shared" si="32"/>
        <v>0</v>
      </c>
      <c r="I138" s="15">
        <v>5</v>
      </c>
      <c r="J138" s="15"/>
      <c r="K138" s="15"/>
      <c r="L138" s="9">
        <f t="shared" ref="L138:L198" si="36">SUM(I138:K138)</f>
        <v>5</v>
      </c>
      <c r="M138" s="15"/>
      <c r="N138" s="15"/>
      <c r="O138" s="15"/>
      <c r="P138" s="15"/>
      <c r="Q138" s="15"/>
      <c r="R138" s="11">
        <f>SUM(M138:Q138)</f>
        <v>0</v>
      </c>
      <c r="S138" s="15"/>
      <c r="T138" s="15"/>
      <c r="U138" s="9">
        <f>S138+T138</f>
        <v>0</v>
      </c>
      <c r="V138" s="9">
        <f t="shared" si="34"/>
        <v>0</v>
      </c>
      <c r="W138" s="15"/>
      <c r="X138" s="16">
        <f>W138-V138</f>
        <v>0</v>
      </c>
      <c r="Y138" s="18"/>
      <c r="Z138" s="17"/>
    </row>
    <row r="139" spans="1:26" ht="18" customHeight="1" x14ac:dyDescent="0.2">
      <c r="A139" s="13">
        <v>5530019</v>
      </c>
      <c r="B139" s="14" t="s">
        <v>164</v>
      </c>
      <c r="C139" s="15">
        <v>30000</v>
      </c>
      <c r="D139" s="10">
        <f>VLOOKUP($A139,'03.07'!$A$9:$W$200,23,0)</f>
        <v>5</v>
      </c>
      <c r="E139" s="15"/>
      <c r="F139" s="15"/>
      <c r="G139" s="15"/>
      <c r="H139" s="9">
        <f t="shared" si="32"/>
        <v>0</v>
      </c>
      <c r="I139" s="15">
        <v>5</v>
      </c>
      <c r="J139" s="15"/>
      <c r="K139" s="15"/>
      <c r="L139" s="9">
        <f t="shared" si="36"/>
        <v>5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4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5530020</v>
      </c>
      <c r="B140" s="14" t="s">
        <v>165</v>
      </c>
      <c r="C140" s="15">
        <v>30000</v>
      </c>
      <c r="D140" s="10">
        <f>VLOOKUP($A140,'03.07'!$A$9:$W$200,23,0)</f>
        <v>0</v>
      </c>
      <c r="E140" s="15"/>
      <c r="F140" s="15"/>
      <c r="G140" s="15"/>
      <c r="H140" s="9">
        <f t="shared" si="32"/>
        <v>0</v>
      </c>
      <c r="I140" s="15"/>
      <c r="J140" s="15"/>
      <c r="K140" s="15"/>
      <c r="L140" s="9">
        <f t="shared" si="36"/>
        <v>0</v>
      </c>
      <c r="M140" s="15"/>
      <c r="N140" s="15"/>
      <c r="O140" s="15"/>
      <c r="P140" s="15"/>
      <c r="Q140" s="15"/>
      <c r="R140" s="11">
        <f t="shared" si="19"/>
        <v>0</v>
      </c>
      <c r="S140" s="15"/>
      <c r="T140" s="15"/>
      <c r="U140" s="9">
        <f t="shared" si="33"/>
        <v>0</v>
      </c>
      <c r="V140" s="9">
        <f t="shared" si="34"/>
        <v>0</v>
      </c>
      <c r="W140" s="15"/>
      <c r="X140" s="16">
        <f t="shared" si="35"/>
        <v>0</v>
      </c>
      <c r="Y140" s="18"/>
      <c r="Z140" s="17"/>
    </row>
    <row r="141" spans="1:26" ht="18" customHeight="1" x14ac:dyDescent="0.2">
      <c r="A141" s="7">
        <v>7550000</v>
      </c>
      <c r="B141" s="8" t="s">
        <v>166</v>
      </c>
      <c r="C141" s="9"/>
      <c r="D141" s="10">
        <f>VLOOKUP($A141,'03.07'!$A$9:$W$200,23,0)</f>
        <v>0</v>
      </c>
      <c r="E141" s="10"/>
      <c r="F141" s="10"/>
      <c r="G141" s="10"/>
      <c r="H141" s="9"/>
      <c r="I141" s="10"/>
      <c r="J141" s="10"/>
      <c r="K141" s="10"/>
      <c r="L141" s="9">
        <f t="shared" si="36"/>
        <v>0</v>
      </c>
      <c r="M141" s="10"/>
      <c r="N141" s="10"/>
      <c r="O141" s="10"/>
      <c r="P141" s="10"/>
      <c r="Q141" s="10"/>
      <c r="R141" s="11">
        <f t="shared" si="19"/>
        <v>0</v>
      </c>
      <c r="S141" s="10"/>
      <c r="T141" s="10"/>
      <c r="U141" s="9"/>
      <c r="V141" s="9"/>
      <c r="W141" s="10"/>
      <c r="X141" s="9"/>
      <c r="Y141" s="18"/>
      <c r="Z141" s="17"/>
    </row>
    <row r="142" spans="1:26" ht="18" customHeight="1" x14ac:dyDescent="0.2">
      <c r="A142" s="13">
        <v>7520001</v>
      </c>
      <c r="B142" s="14" t="s">
        <v>167</v>
      </c>
      <c r="C142" s="15">
        <v>80000</v>
      </c>
      <c r="D142" s="10">
        <f>VLOOKUP($A142,'03.07'!$A$9:$W$200,23,0)</f>
        <v>0</v>
      </c>
      <c r="E142" s="15"/>
      <c r="F142" s="15"/>
      <c r="G142" s="15"/>
      <c r="H142" s="9">
        <f t="shared" ref="H142:H156" si="37">SUM(E142:G142)</f>
        <v>0</v>
      </c>
      <c r="I142" s="15"/>
      <c r="J142" s="15"/>
      <c r="K142" s="15"/>
      <c r="L142" s="9">
        <f t="shared" si="36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ref="V142:V156" si="38">D142+H142-L142-R142-U142</f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7520012</v>
      </c>
      <c r="B143" s="14" t="s">
        <v>168</v>
      </c>
      <c r="C143" s="15">
        <v>80000</v>
      </c>
      <c r="D143" s="10">
        <f>VLOOKUP($A143,'03.07'!$A$9:$W$200,23,0)</f>
        <v>0</v>
      </c>
      <c r="E143" s="15"/>
      <c r="F143" s="15"/>
      <c r="G143" s="15"/>
      <c r="H143" s="9">
        <f t="shared" si="37"/>
        <v>0</v>
      </c>
      <c r="I143" s="15"/>
      <c r="J143" s="15"/>
      <c r="K143" s="15"/>
      <c r="L143" s="9">
        <f t="shared" si="36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si="38"/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7520013</v>
      </c>
      <c r="B144" s="14" t="s">
        <v>169</v>
      </c>
      <c r="C144" s="15">
        <v>80000</v>
      </c>
      <c r="D144" s="10">
        <f>VLOOKUP($A144,'03.07'!$A$9:$W$200,23,0)</f>
        <v>10</v>
      </c>
      <c r="E144" s="15"/>
      <c r="F144" s="15"/>
      <c r="G144" s="15"/>
      <c r="H144" s="9">
        <f t="shared" si="37"/>
        <v>0</v>
      </c>
      <c r="I144" s="15"/>
      <c r="J144" s="15"/>
      <c r="K144" s="15"/>
      <c r="L144" s="9">
        <f t="shared" si="36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8"/>
        <v>10</v>
      </c>
      <c r="W144" s="15">
        <v>10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7520014</v>
      </c>
      <c r="B145" s="14" t="s">
        <v>170</v>
      </c>
      <c r="C145" s="15">
        <v>5000</v>
      </c>
      <c r="D145" s="10">
        <f>VLOOKUP($A145,'03.07'!$A$9:$W$200,23,0)</f>
        <v>0</v>
      </c>
      <c r="E145" s="15"/>
      <c r="F145" s="15"/>
      <c r="G145" s="15"/>
      <c r="H145" s="9">
        <f t="shared" si="37"/>
        <v>0</v>
      </c>
      <c r="I145" s="15"/>
      <c r="J145" s="15"/>
      <c r="K145" s="15"/>
      <c r="L145" s="9">
        <f t="shared" si="36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8"/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7550006</v>
      </c>
      <c r="B146" s="14" t="s">
        <v>171</v>
      </c>
      <c r="C146" s="15">
        <v>12000</v>
      </c>
      <c r="D146" s="10">
        <f>VLOOKUP($A146,'03.07'!$A$9:$W$200,23,0)</f>
        <v>7</v>
      </c>
      <c r="E146" s="15"/>
      <c r="F146" s="15"/>
      <c r="G146" s="15"/>
      <c r="H146" s="9">
        <f t="shared" si="37"/>
        <v>0</v>
      </c>
      <c r="I146" s="15">
        <v>1</v>
      </c>
      <c r="J146" s="15"/>
      <c r="K146" s="15"/>
      <c r="L146" s="9">
        <f t="shared" si="36"/>
        <v>1</v>
      </c>
      <c r="M146" s="15"/>
      <c r="N146" s="15"/>
      <c r="O146" s="15"/>
      <c r="P146" s="15"/>
      <c r="Q146" s="15"/>
      <c r="R146" s="11">
        <f t="shared" si="19"/>
        <v>0</v>
      </c>
      <c r="S146" s="15"/>
      <c r="T146" s="15"/>
      <c r="U146" s="9">
        <f t="shared" ref="U146:U156" si="39">S146+T146</f>
        <v>0</v>
      </c>
      <c r="V146" s="9">
        <f t="shared" si="38"/>
        <v>6</v>
      </c>
      <c r="W146" s="15">
        <v>6</v>
      </c>
      <c r="X146" s="16">
        <f t="shared" ref="X146:X156" si="40">W146-V146</f>
        <v>0</v>
      </c>
      <c r="Y146" s="18"/>
      <c r="Z146" s="17"/>
    </row>
    <row r="147" spans="1:26" ht="18" customHeight="1" x14ac:dyDescent="0.2">
      <c r="A147" s="13">
        <v>7550007</v>
      </c>
      <c r="B147" s="14" t="s">
        <v>172</v>
      </c>
      <c r="C147" s="15">
        <v>9000</v>
      </c>
      <c r="D147" s="10">
        <f>VLOOKUP($A147,'03.07'!$A$9:$W$200,23,0)</f>
        <v>9</v>
      </c>
      <c r="E147" s="15"/>
      <c r="F147" s="15"/>
      <c r="G147" s="15"/>
      <c r="H147" s="9">
        <f t="shared" si="37"/>
        <v>0</v>
      </c>
      <c r="I147" s="15"/>
      <c r="J147" s="15"/>
      <c r="K147" s="15"/>
      <c r="L147" s="9">
        <f t="shared" si="36"/>
        <v>0</v>
      </c>
      <c r="M147" s="15"/>
      <c r="N147" s="15"/>
      <c r="O147" s="15"/>
      <c r="P147" s="15"/>
      <c r="Q147" s="15"/>
      <c r="R147" s="11">
        <f t="shared" si="19"/>
        <v>0</v>
      </c>
      <c r="S147" s="15"/>
      <c r="T147" s="15"/>
      <c r="U147" s="9">
        <f t="shared" si="39"/>
        <v>0</v>
      </c>
      <c r="V147" s="9">
        <f t="shared" si="38"/>
        <v>9</v>
      </c>
      <c r="W147" s="15">
        <v>9</v>
      </c>
      <c r="X147" s="16">
        <f t="shared" si="40"/>
        <v>0</v>
      </c>
      <c r="Y147" s="18"/>
      <c r="Z147" s="17"/>
    </row>
    <row r="148" spans="1:26" ht="18" customHeight="1" x14ac:dyDescent="0.2">
      <c r="A148" s="13">
        <v>7550008</v>
      </c>
      <c r="B148" s="14" t="s">
        <v>173</v>
      </c>
      <c r="C148" s="15">
        <v>21000</v>
      </c>
      <c r="D148" s="10">
        <f>VLOOKUP($A148,'03.07'!$A$9:$W$200,23,0)</f>
        <v>8</v>
      </c>
      <c r="E148" s="15"/>
      <c r="F148" s="15"/>
      <c r="G148" s="15"/>
      <c r="H148" s="9">
        <f t="shared" si="37"/>
        <v>0</v>
      </c>
      <c r="I148" s="15"/>
      <c r="J148" s="15"/>
      <c r="K148" s="15"/>
      <c r="L148" s="9">
        <f t="shared" si="36"/>
        <v>0</v>
      </c>
      <c r="M148" s="15"/>
      <c r="N148" s="15"/>
      <c r="O148" s="15"/>
      <c r="P148" s="15"/>
      <c r="Q148" s="15"/>
      <c r="R148" s="11">
        <f t="shared" si="19"/>
        <v>0</v>
      </c>
      <c r="S148" s="15"/>
      <c r="T148" s="15"/>
      <c r="U148" s="9">
        <f t="shared" si="39"/>
        <v>0</v>
      </c>
      <c r="V148" s="9">
        <f t="shared" si="38"/>
        <v>8</v>
      </c>
      <c r="W148" s="15">
        <v>8</v>
      </c>
      <c r="X148" s="16">
        <f t="shared" si="40"/>
        <v>0</v>
      </c>
      <c r="Y148" s="18"/>
      <c r="Z148" s="17"/>
    </row>
    <row r="149" spans="1:26" ht="18" customHeight="1" x14ac:dyDescent="0.2">
      <c r="A149" s="13">
        <v>7550011</v>
      </c>
      <c r="B149" s="14" t="s">
        <v>174</v>
      </c>
      <c r="C149" s="15">
        <v>16000</v>
      </c>
      <c r="D149" s="10">
        <f>VLOOKUP($A149,'03.07'!$A$9:$W$200,23,0)</f>
        <v>8</v>
      </c>
      <c r="E149" s="15"/>
      <c r="F149" s="15"/>
      <c r="G149" s="15"/>
      <c r="H149" s="9">
        <f t="shared" si="37"/>
        <v>0</v>
      </c>
      <c r="I149" s="15"/>
      <c r="J149" s="15"/>
      <c r="K149" s="15"/>
      <c r="L149" s="9">
        <f t="shared" si="36"/>
        <v>0</v>
      </c>
      <c r="M149" s="15"/>
      <c r="N149" s="15"/>
      <c r="O149" s="15"/>
      <c r="P149" s="15"/>
      <c r="Q149" s="15"/>
      <c r="R149" s="11">
        <f t="shared" si="19"/>
        <v>0</v>
      </c>
      <c r="S149" s="15"/>
      <c r="T149" s="15"/>
      <c r="U149" s="9">
        <f t="shared" si="39"/>
        <v>0</v>
      </c>
      <c r="V149" s="9">
        <f t="shared" si="38"/>
        <v>8</v>
      </c>
      <c r="W149" s="15">
        <v>8</v>
      </c>
      <c r="X149" s="16">
        <f t="shared" si="40"/>
        <v>0</v>
      </c>
      <c r="Y149" s="18"/>
      <c r="Z149" s="17"/>
    </row>
    <row r="150" spans="1:26" ht="18" customHeight="1" x14ac:dyDescent="0.2">
      <c r="A150" s="13">
        <v>7550012</v>
      </c>
      <c r="B150" s="14" t="s">
        <v>175</v>
      </c>
      <c r="C150" s="15">
        <v>24000</v>
      </c>
      <c r="D150" s="10">
        <f>VLOOKUP($A150,'03.07'!$A$9:$W$200,23,0)</f>
        <v>4</v>
      </c>
      <c r="E150" s="15"/>
      <c r="F150" s="15"/>
      <c r="G150" s="15"/>
      <c r="H150" s="9">
        <f t="shared" si="37"/>
        <v>0</v>
      </c>
      <c r="I150" s="15"/>
      <c r="J150" s="15"/>
      <c r="K150" s="15"/>
      <c r="L150" s="9">
        <f t="shared" si="36"/>
        <v>0</v>
      </c>
      <c r="M150" s="15"/>
      <c r="N150" s="15"/>
      <c r="O150" s="15"/>
      <c r="P150" s="15"/>
      <c r="Q150" s="15"/>
      <c r="R150" s="11">
        <f t="shared" si="19"/>
        <v>0</v>
      </c>
      <c r="S150" s="15"/>
      <c r="T150" s="15"/>
      <c r="U150" s="9">
        <f t="shared" si="39"/>
        <v>0</v>
      </c>
      <c r="V150" s="9">
        <f t="shared" si="38"/>
        <v>4</v>
      </c>
      <c r="W150" s="15">
        <v>4</v>
      </c>
      <c r="X150" s="16">
        <f t="shared" si="40"/>
        <v>0</v>
      </c>
      <c r="Y150" s="18"/>
      <c r="Z150" s="17"/>
    </row>
    <row r="151" spans="1:26" ht="18" customHeight="1" x14ac:dyDescent="0.2">
      <c r="A151" s="13">
        <v>7550015</v>
      </c>
      <c r="B151" s="14" t="s">
        <v>176</v>
      </c>
      <c r="C151" s="15">
        <v>14000</v>
      </c>
      <c r="D151" s="10">
        <f>VLOOKUP($A151,'03.07'!$A$9:$W$200,23,0)</f>
        <v>4</v>
      </c>
      <c r="E151" s="15"/>
      <c r="F151" s="15"/>
      <c r="G151" s="15"/>
      <c r="H151" s="9">
        <f t="shared" si="37"/>
        <v>0</v>
      </c>
      <c r="I151" s="15"/>
      <c r="J151" s="15"/>
      <c r="K151" s="15"/>
      <c r="L151" s="9">
        <f t="shared" si="36"/>
        <v>0</v>
      </c>
      <c r="M151" s="15"/>
      <c r="N151" s="15"/>
      <c r="O151" s="15"/>
      <c r="P151" s="15"/>
      <c r="Q151" s="15"/>
      <c r="R151" s="11">
        <f t="shared" si="19"/>
        <v>0</v>
      </c>
      <c r="S151" s="15"/>
      <c r="T151" s="15"/>
      <c r="U151" s="9">
        <f t="shared" si="39"/>
        <v>0</v>
      </c>
      <c r="V151" s="9">
        <f t="shared" si="38"/>
        <v>4</v>
      </c>
      <c r="W151" s="15">
        <v>4</v>
      </c>
      <c r="X151" s="16">
        <f t="shared" si="40"/>
        <v>0</v>
      </c>
      <c r="Y151" s="18"/>
      <c r="Z151" s="17"/>
    </row>
    <row r="152" spans="1:26" ht="18" customHeight="1" x14ac:dyDescent="0.2">
      <c r="A152" s="13">
        <v>7550016</v>
      </c>
      <c r="B152" s="14" t="s">
        <v>177</v>
      </c>
      <c r="C152" s="15">
        <v>14000</v>
      </c>
      <c r="D152" s="10">
        <f>VLOOKUP($A152,'03.07'!$A$9:$W$200,23,0)</f>
        <v>12</v>
      </c>
      <c r="E152" s="15"/>
      <c r="F152" s="15"/>
      <c r="G152" s="15"/>
      <c r="H152" s="9">
        <f t="shared" si="37"/>
        <v>0</v>
      </c>
      <c r="I152" s="15">
        <v>1</v>
      </c>
      <c r="J152" s="15"/>
      <c r="K152" s="15"/>
      <c r="L152" s="9">
        <f t="shared" si="36"/>
        <v>1</v>
      </c>
      <c r="M152" s="15"/>
      <c r="N152" s="15"/>
      <c r="O152" s="15"/>
      <c r="P152" s="15"/>
      <c r="Q152" s="15"/>
      <c r="R152" s="11">
        <f t="shared" si="19"/>
        <v>0</v>
      </c>
      <c r="S152" s="15"/>
      <c r="T152" s="15"/>
      <c r="U152" s="9">
        <f t="shared" si="39"/>
        <v>0</v>
      </c>
      <c r="V152" s="9">
        <f t="shared" si="38"/>
        <v>11</v>
      </c>
      <c r="W152" s="15">
        <v>11</v>
      </c>
      <c r="X152" s="16">
        <f t="shared" si="40"/>
        <v>0</v>
      </c>
      <c r="Y152" s="18"/>
      <c r="Z152" s="17"/>
    </row>
    <row r="153" spans="1:26" ht="18" customHeight="1" x14ac:dyDescent="0.2">
      <c r="A153" s="13">
        <v>7550017</v>
      </c>
      <c r="B153" s="14" t="s">
        <v>178</v>
      </c>
      <c r="C153" s="15">
        <v>14000</v>
      </c>
      <c r="D153" s="10">
        <f>VLOOKUP($A153,'03.07'!$A$9:$W$200,23,0)</f>
        <v>13</v>
      </c>
      <c r="E153" s="15"/>
      <c r="F153" s="15"/>
      <c r="G153" s="15"/>
      <c r="H153" s="9">
        <f t="shared" si="37"/>
        <v>0</v>
      </c>
      <c r="I153" s="15"/>
      <c r="J153" s="15"/>
      <c r="K153" s="15"/>
      <c r="L153" s="9">
        <f t="shared" si="36"/>
        <v>0</v>
      </c>
      <c r="M153" s="15"/>
      <c r="N153" s="15"/>
      <c r="O153" s="15"/>
      <c r="P153" s="15"/>
      <c r="Q153" s="15"/>
      <c r="R153" s="11">
        <f t="shared" si="19"/>
        <v>0</v>
      </c>
      <c r="S153" s="15"/>
      <c r="T153" s="15"/>
      <c r="U153" s="9">
        <f t="shared" si="39"/>
        <v>0</v>
      </c>
      <c r="V153" s="9">
        <f t="shared" si="38"/>
        <v>13</v>
      </c>
      <c r="W153" s="15">
        <v>13</v>
      </c>
      <c r="X153" s="16">
        <f t="shared" si="40"/>
        <v>0</v>
      </c>
      <c r="Y153" s="18"/>
      <c r="Z153" s="17"/>
    </row>
    <row r="154" spans="1:26" ht="18" customHeight="1" x14ac:dyDescent="0.2">
      <c r="A154" s="13">
        <v>7550019</v>
      </c>
      <c r="B154" s="14" t="s">
        <v>179</v>
      </c>
      <c r="C154" s="15">
        <v>10000</v>
      </c>
      <c r="D154" s="10">
        <f>VLOOKUP($A154,'03.07'!$A$9:$W$200,23,0)</f>
        <v>91</v>
      </c>
      <c r="E154" s="15"/>
      <c r="F154" s="15"/>
      <c r="G154" s="15"/>
      <c r="H154" s="9">
        <f t="shared" si="37"/>
        <v>0</v>
      </c>
      <c r="I154" s="15">
        <v>2</v>
      </c>
      <c r="J154" s="15"/>
      <c r="K154" s="15"/>
      <c r="L154" s="9">
        <f t="shared" si="36"/>
        <v>2</v>
      </c>
      <c r="M154" s="15"/>
      <c r="N154" s="15"/>
      <c r="O154" s="15"/>
      <c r="P154" s="15"/>
      <c r="Q154" s="15"/>
      <c r="R154" s="11">
        <f t="shared" si="19"/>
        <v>0</v>
      </c>
      <c r="S154" s="15"/>
      <c r="T154" s="15"/>
      <c r="U154" s="9">
        <f t="shared" si="39"/>
        <v>0</v>
      </c>
      <c r="V154" s="9">
        <f t="shared" si="38"/>
        <v>89</v>
      </c>
      <c r="W154" s="15">
        <v>89</v>
      </c>
      <c r="X154" s="16">
        <f t="shared" si="40"/>
        <v>0</v>
      </c>
      <c r="Y154" s="18"/>
      <c r="Z154" s="17"/>
    </row>
    <row r="155" spans="1:26" ht="18" customHeight="1" x14ac:dyDescent="0.2">
      <c r="A155" s="13">
        <v>7550026</v>
      </c>
      <c r="B155" s="14" t="s">
        <v>180</v>
      </c>
      <c r="C155" s="15">
        <v>26000</v>
      </c>
      <c r="D155" s="10">
        <f>VLOOKUP($A155,'03.07'!$A$9:$W$200,23,0)</f>
        <v>0</v>
      </c>
      <c r="E155" s="15"/>
      <c r="F155" s="15"/>
      <c r="G155" s="15"/>
      <c r="H155" s="9">
        <f t="shared" si="37"/>
        <v>0</v>
      </c>
      <c r="I155" s="15"/>
      <c r="J155" s="15"/>
      <c r="K155" s="15"/>
      <c r="L155" s="9">
        <f t="shared" si="36"/>
        <v>0</v>
      </c>
      <c r="M155" s="15"/>
      <c r="N155" s="15"/>
      <c r="O155" s="15"/>
      <c r="P155" s="15"/>
      <c r="Q155" s="15"/>
      <c r="R155" s="11">
        <f t="shared" si="19"/>
        <v>0</v>
      </c>
      <c r="S155" s="15"/>
      <c r="T155" s="15"/>
      <c r="U155" s="9">
        <f t="shared" si="39"/>
        <v>0</v>
      </c>
      <c r="V155" s="9">
        <f t="shared" si="38"/>
        <v>0</v>
      </c>
      <c r="W155" s="15"/>
      <c r="X155" s="16">
        <f t="shared" si="40"/>
        <v>0</v>
      </c>
      <c r="Y155" s="18"/>
      <c r="Z155" s="17"/>
    </row>
    <row r="156" spans="1:26" ht="18" customHeight="1" x14ac:dyDescent="0.2">
      <c r="A156" s="13">
        <v>4551001</v>
      </c>
      <c r="B156" s="14" t="s">
        <v>225</v>
      </c>
      <c r="C156" s="15">
        <v>15000</v>
      </c>
      <c r="D156" s="10">
        <f>VLOOKUP($A156,'03.07'!$A$9:$W$200,23,0)</f>
        <v>0</v>
      </c>
      <c r="E156" s="15"/>
      <c r="F156" s="15"/>
      <c r="G156" s="15"/>
      <c r="H156" s="9">
        <f t="shared" si="37"/>
        <v>0</v>
      </c>
      <c r="I156" s="15"/>
      <c r="J156" s="15"/>
      <c r="K156" s="15"/>
      <c r="L156" s="9">
        <f t="shared" si="36"/>
        <v>0</v>
      </c>
      <c r="M156" s="15"/>
      <c r="N156" s="15"/>
      <c r="O156" s="15"/>
      <c r="P156" s="15"/>
      <c r="Q156" s="15"/>
      <c r="R156" s="11">
        <f t="shared" ref="R156:R198" si="41">SUM(M156:Q156)</f>
        <v>0</v>
      </c>
      <c r="S156" s="15"/>
      <c r="T156" s="15"/>
      <c r="U156" s="9">
        <f t="shared" si="39"/>
        <v>0</v>
      </c>
      <c r="V156" s="9">
        <f t="shared" si="38"/>
        <v>0</v>
      </c>
      <c r="W156" s="15"/>
      <c r="X156" s="16">
        <f t="shared" si="40"/>
        <v>0</v>
      </c>
      <c r="Y156" s="18"/>
      <c r="Z156" s="17"/>
    </row>
    <row r="157" spans="1:26" ht="18" customHeight="1" x14ac:dyDescent="0.2">
      <c r="A157" s="7">
        <v>5500000</v>
      </c>
      <c r="B157" s="8" t="s">
        <v>181</v>
      </c>
      <c r="C157" s="9"/>
      <c r="D157" s="10">
        <f>VLOOKUP($A157,'03.07'!$A$9:$W$200,23,0)</f>
        <v>0</v>
      </c>
      <c r="E157" s="10"/>
      <c r="F157" s="10"/>
      <c r="G157" s="10"/>
      <c r="H157" s="9"/>
      <c r="I157" s="10"/>
      <c r="J157" s="10"/>
      <c r="K157" s="10"/>
      <c r="L157" s="9">
        <f t="shared" si="36"/>
        <v>0</v>
      </c>
      <c r="M157" s="10"/>
      <c r="N157" s="10"/>
      <c r="O157" s="10"/>
      <c r="P157" s="10"/>
      <c r="Q157" s="10"/>
      <c r="R157" s="11">
        <f t="shared" si="41"/>
        <v>0</v>
      </c>
      <c r="S157" s="10"/>
      <c r="T157" s="10"/>
      <c r="U157" s="9"/>
      <c r="V157" s="9"/>
      <c r="W157" s="10"/>
      <c r="X157" s="9"/>
      <c r="Y157" s="18"/>
      <c r="Z157" s="17"/>
    </row>
    <row r="158" spans="1:26" s="24" customFormat="1" ht="18" customHeight="1" x14ac:dyDescent="0.2">
      <c r="A158" s="13">
        <v>5500044</v>
      </c>
      <c r="B158" s="20" t="s">
        <v>182</v>
      </c>
      <c r="C158" s="21">
        <v>28000</v>
      </c>
      <c r="D158" s="10">
        <f>VLOOKUP($A158,'03.07'!$A$9:$W$200,23,0)</f>
        <v>0</v>
      </c>
      <c r="E158" s="15">
        <v>2</v>
      </c>
      <c r="F158" s="15"/>
      <c r="G158" s="15"/>
      <c r="H158" s="9">
        <f t="shared" ref="H158:H197" si="42">SUM(E158:G158)</f>
        <v>2</v>
      </c>
      <c r="I158" s="15">
        <v>2</v>
      </c>
      <c r="J158" s="15"/>
      <c r="K158" s="15"/>
      <c r="L158" s="9">
        <f t="shared" si="36"/>
        <v>2</v>
      </c>
      <c r="M158" s="15"/>
      <c r="N158" s="15"/>
      <c r="O158" s="15"/>
      <c r="P158" s="15"/>
      <c r="Q158" s="15"/>
      <c r="R158" s="11">
        <f t="shared" si="41"/>
        <v>0</v>
      </c>
      <c r="S158" s="15"/>
      <c r="T158" s="15"/>
      <c r="U158" s="9">
        <f t="shared" ref="U158:U184" si="43">S158+T158</f>
        <v>0</v>
      </c>
      <c r="V158" s="9">
        <f t="shared" ref="V158:V197" si="44">D158+H158-L158-R158-U158</f>
        <v>0</v>
      </c>
      <c r="W158" s="15"/>
      <c r="X158" s="16">
        <f t="shared" ref="X158:X184" si="45">W158-V158</f>
        <v>0</v>
      </c>
      <c r="Y158" s="22"/>
      <c r="Z158" s="23"/>
    </row>
    <row r="159" spans="1:26" s="24" customFormat="1" ht="18" customHeight="1" x14ac:dyDescent="0.2">
      <c r="A159" s="13">
        <v>5500045</v>
      </c>
      <c r="B159" s="20" t="s">
        <v>183</v>
      </c>
      <c r="C159" s="21">
        <v>30000</v>
      </c>
      <c r="D159" s="10">
        <f>VLOOKUP($A159,'03.07'!$A$9:$W$200,23,0)</f>
        <v>0</v>
      </c>
      <c r="E159" s="15">
        <v>2</v>
      </c>
      <c r="F159" s="15"/>
      <c r="G159" s="15"/>
      <c r="H159" s="9">
        <f t="shared" si="42"/>
        <v>2</v>
      </c>
      <c r="I159" s="15">
        <v>2</v>
      </c>
      <c r="J159" s="15"/>
      <c r="K159" s="15"/>
      <c r="L159" s="9">
        <f t="shared" si="36"/>
        <v>2</v>
      </c>
      <c r="M159" s="15"/>
      <c r="N159" s="15"/>
      <c r="O159" s="15"/>
      <c r="P159" s="15"/>
      <c r="Q159" s="15"/>
      <c r="R159" s="11">
        <f t="shared" si="41"/>
        <v>0</v>
      </c>
      <c r="S159" s="15"/>
      <c r="T159" s="15"/>
      <c r="U159" s="9">
        <f t="shared" si="43"/>
        <v>0</v>
      </c>
      <c r="V159" s="9">
        <f t="shared" si="44"/>
        <v>0</v>
      </c>
      <c r="W159" s="15"/>
      <c r="X159" s="16">
        <f t="shared" si="45"/>
        <v>0</v>
      </c>
      <c r="Y159" s="22"/>
      <c r="Z159" s="23"/>
    </row>
    <row r="160" spans="1:26" ht="18" customHeight="1" x14ac:dyDescent="0.2">
      <c r="A160" s="13">
        <v>5500063</v>
      </c>
      <c r="B160" s="14" t="s">
        <v>184</v>
      </c>
      <c r="C160" s="15">
        <v>21000</v>
      </c>
      <c r="D160" s="10">
        <f>VLOOKUP($A160,'03.07'!$A$9:$W$200,23,0)</f>
        <v>0</v>
      </c>
      <c r="E160" s="15">
        <v>7</v>
      </c>
      <c r="F160" s="15"/>
      <c r="G160" s="15"/>
      <c r="H160" s="9">
        <f t="shared" si="42"/>
        <v>7</v>
      </c>
      <c r="I160" s="15">
        <v>7</v>
      </c>
      <c r="J160" s="15"/>
      <c r="K160" s="15"/>
      <c r="L160" s="9">
        <f t="shared" si="36"/>
        <v>7</v>
      </c>
      <c r="M160" s="15"/>
      <c r="N160" s="15"/>
      <c r="O160" s="15"/>
      <c r="P160" s="15"/>
      <c r="Q160" s="15"/>
      <c r="R160" s="11">
        <f t="shared" si="41"/>
        <v>0</v>
      </c>
      <c r="S160" s="15"/>
      <c r="T160" s="15"/>
      <c r="U160" s="9">
        <f t="shared" si="43"/>
        <v>0</v>
      </c>
      <c r="V160" s="9">
        <f t="shared" si="44"/>
        <v>0</v>
      </c>
      <c r="W160" s="15"/>
      <c r="X160" s="16">
        <f t="shared" si="45"/>
        <v>0</v>
      </c>
      <c r="Y160" s="18"/>
      <c r="Z160" s="17"/>
    </row>
    <row r="161" spans="1:26" ht="18" customHeight="1" x14ac:dyDescent="0.2">
      <c r="A161" s="13">
        <v>5500064</v>
      </c>
      <c r="B161" s="14" t="s">
        <v>185</v>
      </c>
      <c r="C161" s="15">
        <v>26000</v>
      </c>
      <c r="D161" s="10">
        <f>VLOOKUP($A161,'03.07'!$A$9:$W$200,23,0)</f>
        <v>0</v>
      </c>
      <c r="E161" s="15"/>
      <c r="F161" s="15"/>
      <c r="G161" s="15"/>
      <c r="H161" s="9">
        <f t="shared" si="42"/>
        <v>0</v>
      </c>
      <c r="I161" s="15"/>
      <c r="J161" s="15"/>
      <c r="K161" s="15"/>
      <c r="L161" s="9">
        <f t="shared" si="36"/>
        <v>0</v>
      </c>
      <c r="M161" s="15"/>
      <c r="N161" s="15"/>
      <c r="O161" s="15"/>
      <c r="P161" s="15"/>
      <c r="Q161" s="15"/>
      <c r="R161" s="11">
        <f t="shared" si="41"/>
        <v>0</v>
      </c>
      <c r="S161" s="15"/>
      <c r="T161" s="15"/>
      <c r="U161" s="9">
        <f t="shared" si="43"/>
        <v>0</v>
      </c>
      <c r="V161" s="9">
        <f t="shared" si="44"/>
        <v>0</v>
      </c>
      <c r="W161" s="15"/>
      <c r="X161" s="16">
        <f t="shared" si="45"/>
        <v>0</v>
      </c>
      <c r="Y161" s="18"/>
      <c r="Z161" s="17"/>
    </row>
    <row r="162" spans="1:26" ht="18" customHeight="1" x14ac:dyDescent="0.2">
      <c r="A162" s="13">
        <v>5500065</v>
      </c>
      <c r="B162" s="14" t="s">
        <v>186</v>
      </c>
      <c r="C162" s="15">
        <v>24000</v>
      </c>
      <c r="D162" s="10">
        <f>VLOOKUP($A162,'03.07'!$A$9:$W$200,23,0)</f>
        <v>0</v>
      </c>
      <c r="E162" s="15"/>
      <c r="F162" s="15"/>
      <c r="G162" s="15"/>
      <c r="H162" s="9">
        <f t="shared" si="42"/>
        <v>0</v>
      </c>
      <c r="I162" s="15"/>
      <c r="J162" s="15"/>
      <c r="K162" s="15"/>
      <c r="L162" s="9">
        <f t="shared" si="36"/>
        <v>0</v>
      </c>
      <c r="M162" s="15"/>
      <c r="N162" s="15"/>
      <c r="O162" s="15"/>
      <c r="P162" s="15"/>
      <c r="Q162" s="15"/>
      <c r="R162" s="11">
        <f t="shared" si="41"/>
        <v>0</v>
      </c>
      <c r="S162" s="15"/>
      <c r="T162" s="15"/>
      <c r="U162" s="9">
        <f t="shared" si="43"/>
        <v>0</v>
      </c>
      <c r="V162" s="9">
        <f t="shared" si="44"/>
        <v>0</v>
      </c>
      <c r="W162" s="15"/>
      <c r="X162" s="16">
        <f t="shared" si="45"/>
        <v>0</v>
      </c>
      <c r="Y162" s="18"/>
      <c r="Z162" s="17"/>
    </row>
    <row r="163" spans="1:26" ht="18" customHeight="1" x14ac:dyDescent="0.2">
      <c r="A163" s="13">
        <v>5500066</v>
      </c>
      <c r="B163" s="14" t="s">
        <v>187</v>
      </c>
      <c r="C163" s="15">
        <v>32000</v>
      </c>
      <c r="D163" s="10">
        <f>VLOOKUP($A163,'03.07'!$A$9:$W$200,23,0)</f>
        <v>0</v>
      </c>
      <c r="E163" s="15"/>
      <c r="F163" s="15"/>
      <c r="G163" s="15"/>
      <c r="H163" s="9">
        <f t="shared" si="42"/>
        <v>0</v>
      </c>
      <c r="I163" s="15"/>
      <c r="J163" s="15"/>
      <c r="K163" s="15"/>
      <c r="L163" s="9">
        <f t="shared" si="36"/>
        <v>0</v>
      </c>
      <c r="M163" s="15"/>
      <c r="N163" s="15"/>
      <c r="O163" s="15"/>
      <c r="P163" s="15"/>
      <c r="Q163" s="15"/>
      <c r="R163" s="11">
        <f t="shared" si="41"/>
        <v>0</v>
      </c>
      <c r="S163" s="15"/>
      <c r="T163" s="15"/>
      <c r="U163" s="9">
        <f t="shared" si="43"/>
        <v>0</v>
      </c>
      <c r="V163" s="9">
        <f t="shared" si="44"/>
        <v>0</v>
      </c>
      <c r="W163" s="15"/>
      <c r="X163" s="16">
        <f t="shared" si="45"/>
        <v>0</v>
      </c>
      <c r="Y163" s="18"/>
      <c r="Z163" s="17"/>
    </row>
    <row r="164" spans="1:26" ht="18" customHeight="1" x14ac:dyDescent="0.2">
      <c r="A164" s="13">
        <v>5510070</v>
      </c>
      <c r="B164" s="14" t="s">
        <v>188</v>
      </c>
      <c r="C164" s="15">
        <v>28000</v>
      </c>
      <c r="D164" s="10">
        <f>VLOOKUP($A164,'03.07'!$A$9:$W$200,23,0)</f>
        <v>0</v>
      </c>
      <c r="E164" s="15">
        <v>9</v>
      </c>
      <c r="F164" s="15"/>
      <c r="G164" s="15"/>
      <c r="H164" s="9">
        <f t="shared" si="42"/>
        <v>9</v>
      </c>
      <c r="I164" s="15">
        <v>9</v>
      </c>
      <c r="J164" s="15"/>
      <c r="K164" s="15"/>
      <c r="L164" s="9">
        <f t="shared" si="36"/>
        <v>9</v>
      </c>
      <c r="M164" s="15"/>
      <c r="N164" s="15"/>
      <c r="O164" s="15"/>
      <c r="P164" s="15"/>
      <c r="Q164" s="15"/>
      <c r="R164" s="11">
        <f t="shared" si="41"/>
        <v>0</v>
      </c>
      <c r="S164" s="15"/>
      <c r="T164" s="15"/>
      <c r="U164" s="9">
        <f t="shared" si="43"/>
        <v>0</v>
      </c>
      <c r="V164" s="9">
        <f t="shared" si="44"/>
        <v>0</v>
      </c>
      <c r="W164" s="15"/>
      <c r="X164" s="16">
        <f t="shared" si="45"/>
        <v>0</v>
      </c>
      <c r="Y164" s="18"/>
      <c r="Z164" s="17"/>
    </row>
    <row r="165" spans="1:26" ht="18" customHeight="1" x14ac:dyDescent="0.2">
      <c r="A165" s="13">
        <v>5510072</v>
      </c>
      <c r="B165" s="14" t="s">
        <v>189</v>
      </c>
      <c r="C165" s="15">
        <v>29000</v>
      </c>
      <c r="D165" s="10">
        <f>VLOOKUP($A165,'03.07'!$A$9:$W$200,23,0)</f>
        <v>0</v>
      </c>
      <c r="E165" s="15"/>
      <c r="F165" s="15"/>
      <c r="G165" s="15"/>
      <c r="H165" s="9">
        <f t="shared" si="42"/>
        <v>0</v>
      </c>
      <c r="I165" s="15"/>
      <c r="J165" s="15"/>
      <c r="K165" s="15"/>
      <c r="L165" s="9">
        <f t="shared" si="36"/>
        <v>0</v>
      </c>
      <c r="M165" s="15"/>
      <c r="N165" s="15"/>
      <c r="O165" s="15"/>
      <c r="P165" s="15"/>
      <c r="Q165" s="15"/>
      <c r="R165" s="11">
        <f t="shared" si="41"/>
        <v>0</v>
      </c>
      <c r="S165" s="15"/>
      <c r="T165" s="15"/>
      <c r="U165" s="9">
        <f t="shared" si="43"/>
        <v>0</v>
      </c>
      <c r="V165" s="9">
        <f t="shared" si="44"/>
        <v>0</v>
      </c>
      <c r="W165" s="15"/>
      <c r="X165" s="16">
        <f t="shared" si="45"/>
        <v>0</v>
      </c>
      <c r="Y165" s="18"/>
      <c r="Z165" s="17"/>
    </row>
    <row r="166" spans="1:26" ht="18" customHeight="1" x14ac:dyDescent="0.2">
      <c r="A166" s="13">
        <v>5510074</v>
      </c>
      <c r="B166" s="14" t="s">
        <v>190</v>
      </c>
      <c r="C166" s="15">
        <v>30000</v>
      </c>
      <c r="D166" s="10">
        <f>VLOOKUP($A166,'03.07'!$A$9:$W$200,23,0)</f>
        <v>0</v>
      </c>
      <c r="E166" s="15">
        <v>1</v>
      </c>
      <c r="F166" s="15"/>
      <c r="G166" s="15"/>
      <c r="H166" s="9">
        <f t="shared" si="42"/>
        <v>1</v>
      </c>
      <c r="I166" s="15">
        <v>1</v>
      </c>
      <c r="J166" s="15"/>
      <c r="K166" s="15"/>
      <c r="L166" s="9">
        <f t="shared" si="36"/>
        <v>1</v>
      </c>
      <c r="M166" s="15"/>
      <c r="N166" s="15"/>
      <c r="O166" s="15"/>
      <c r="P166" s="15"/>
      <c r="Q166" s="15"/>
      <c r="R166" s="11">
        <f t="shared" si="41"/>
        <v>0</v>
      </c>
      <c r="S166" s="15"/>
      <c r="T166" s="15"/>
      <c r="U166" s="9">
        <f t="shared" si="43"/>
        <v>0</v>
      </c>
      <c r="V166" s="9">
        <f t="shared" si="44"/>
        <v>0</v>
      </c>
      <c r="W166" s="15"/>
      <c r="X166" s="16">
        <f t="shared" si="45"/>
        <v>0</v>
      </c>
      <c r="Y166" s="18"/>
      <c r="Z166" s="17"/>
    </row>
    <row r="167" spans="1:26" ht="18" customHeight="1" x14ac:dyDescent="0.2">
      <c r="A167" s="13">
        <v>5520002</v>
      </c>
      <c r="B167" s="14" t="s">
        <v>191</v>
      </c>
      <c r="C167" s="15">
        <v>34000</v>
      </c>
      <c r="D167" s="10">
        <f>VLOOKUP($A167,'03.07'!$A$9:$W$200,23,0)</f>
        <v>0</v>
      </c>
      <c r="E167" s="15">
        <v>5</v>
      </c>
      <c r="F167" s="15"/>
      <c r="G167" s="15"/>
      <c r="H167" s="9">
        <f t="shared" si="42"/>
        <v>5</v>
      </c>
      <c r="I167" s="15">
        <v>5</v>
      </c>
      <c r="J167" s="15"/>
      <c r="K167" s="15"/>
      <c r="L167" s="9">
        <f t="shared" si="36"/>
        <v>5</v>
      </c>
      <c r="M167" s="15"/>
      <c r="N167" s="15"/>
      <c r="O167" s="15"/>
      <c r="P167" s="15"/>
      <c r="Q167" s="15"/>
      <c r="R167" s="11">
        <f>SUM(M167:Q167)</f>
        <v>0</v>
      </c>
      <c r="S167" s="15"/>
      <c r="T167" s="15"/>
      <c r="U167" s="9">
        <f>S167+T167</f>
        <v>0</v>
      </c>
      <c r="V167" s="9">
        <f t="shared" si="44"/>
        <v>0</v>
      </c>
      <c r="W167" s="15"/>
      <c r="X167" s="16">
        <f>W167-V167</f>
        <v>0</v>
      </c>
      <c r="Y167" s="18"/>
      <c r="Z167" s="17"/>
    </row>
    <row r="168" spans="1:26" ht="18" customHeight="1" x14ac:dyDescent="0.2">
      <c r="A168" s="13">
        <v>5520003</v>
      </c>
      <c r="B168" s="14" t="s">
        <v>192</v>
      </c>
      <c r="C168" s="15">
        <v>34000</v>
      </c>
      <c r="D168" s="10">
        <f>VLOOKUP($A168,'03.07'!$A$9:$W$200,23,0)</f>
        <v>0</v>
      </c>
      <c r="E168" s="15">
        <v>1</v>
      </c>
      <c r="F168" s="15"/>
      <c r="G168" s="15"/>
      <c r="H168" s="9">
        <f t="shared" si="42"/>
        <v>1</v>
      </c>
      <c r="I168" s="15">
        <v>1</v>
      </c>
      <c r="J168" s="15"/>
      <c r="K168" s="15"/>
      <c r="L168" s="9">
        <f t="shared" si="36"/>
        <v>1</v>
      </c>
      <c r="M168" s="15"/>
      <c r="N168" s="15"/>
      <c r="O168" s="15"/>
      <c r="P168" s="15"/>
      <c r="Q168" s="15"/>
      <c r="R168" s="11">
        <f>SUM(M168:Q168)</f>
        <v>0</v>
      </c>
      <c r="S168" s="15"/>
      <c r="T168" s="15"/>
      <c r="U168" s="9">
        <f>S168+T168</f>
        <v>0</v>
      </c>
      <c r="V168" s="9">
        <f t="shared" si="44"/>
        <v>0</v>
      </c>
      <c r="W168" s="15"/>
      <c r="X168" s="16">
        <f>W168-V168</f>
        <v>0</v>
      </c>
      <c r="Y168" s="18"/>
      <c r="Z168" s="17"/>
    </row>
    <row r="169" spans="1:26" ht="18" customHeight="1" x14ac:dyDescent="0.2">
      <c r="A169" s="13">
        <v>5520005</v>
      </c>
      <c r="B169" s="14" t="s">
        <v>193</v>
      </c>
      <c r="C169" s="15">
        <v>19000</v>
      </c>
      <c r="D169" s="10">
        <f>VLOOKUP($A169,'03.07'!$A$9:$W$200,23,0)</f>
        <v>0</v>
      </c>
      <c r="E169" s="15">
        <v>7</v>
      </c>
      <c r="F169" s="15"/>
      <c r="G169" s="15"/>
      <c r="H169" s="9">
        <f t="shared" si="42"/>
        <v>7</v>
      </c>
      <c r="I169" s="15">
        <v>7</v>
      </c>
      <c r="J169" s="15"/>
      <c r="K169" s="15"/>
      <c r="L169" s="9">
        <f t="shared" si="36"/>
        <v>7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4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5530001</v>
      </c>
      <c r="B170" s="14" t="s">
        <v>194</v>
      </c>
      <c r="C170" s="15">
        <v>46000</v>
      </c>
      <c r="D170" s="10">
        <f>VLOOKUP($A170,'03.07'!$A$9:$W$200,23,0)</f>
        <v>0</v>
      </c>
      <c r="E170" s="15">
        <v>1</v>
      </c>
      <c r="F170" s="15"/>
      <c r="G170" s="15"/>
      <c r="H170" s="9">
        <f t="shared" si="42"/>
        <v>1</v>
      </c>
      <c r="I170" s="15">
        <v>1</v>
      </c>
      <c r="J170" s="15"/>
      <c r="K170" s="15"/>
      <c r="L170" s="9">
        <f t="shared" si="36"/>
        <v>1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4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5530002</v>
      </c>
      <c r="B171" s="14" t="s">
        <v>195</v>
      </c>
      <c r="C171" s="15">
        <v>38000</v>
      </c>
      <c r="D171" s="10">
        <f>VLOOKUP($A171,'03.07'!$A$9:$W$200,23,0)</f>
        <v>0</v>
      </c>
      <c r="E171" s="15">
        <v>2</v>
      </c>
      <c r="F171" s="15"/>
      <c r="G171" s="15"/>
      <c r="H171" s="9">
        <f t="shared" si="42"/>
        <v>2</v>
      </c>
      <c r="I171" s="15">
        <v>2</v>
      </c>
      <c r="J171" s="15"/>
      <c r="K171" s="15"/>
      <c r="L171" s="9">
        <f t="shared" si="36"/>
        <v>2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4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5530003</v>
      </c>
      <c r="B172" s="14" t="s">
        <v>196</v>
      </c>
      <c r="C172" s="15">
        <v>38000</v>
      </c>
      <c r="D172" s="10">
        <f>VLOOKUP($A172,'03.07'!$A$9:$W$200,23,0)</f>
        <v>0</v>
      </c>
      <c r="E172" s="15">
        <v>3</v>
      </c>
      <c r="F172" s="15"/>
      <c r="G172" s="15"/>
      <c r="H172" s="9">
        <f t="shared" si="42"/>
        <v>3</v>
      </c>
      <c r="I172" s="15">
        <v>3</v>
      </c>
      <c r="J172" s="15"/>
      <c r="K172" s="15"/>
      <c r="L172" s="9">
        <f t="shared" si="36"/>
        <v>3</v>
      </c>
      <c r="M172" s="15"/>
      <c r="N172" s="15"/>
      <c r="O172" s="15"/>
      <c r="P172" s="15"/>
      <c r="Q172" s="15"/>
      <c r="R172" s="11">
        <f t="shared" si="41"/>
        <v>0</v>
      </c>
      <c r="S172" s="15"/>
      <c r="T172" s="15"/>
      <c r="U172" s="9">
        <f t="shared" si="43"/>
        <v>0</v>
      </c>
      <c r="V172" s="9">
        <f t="shared" si="44"/>
        <v>0</v>
      </c>
      <c r="W172" s="15"/>
      <c r="X172" s="16">
        <f t="shared" si="45"/>
        <v>0</v>
      </c>
      <c r="Y172" s="18"/>
      <c r="Z172" s="17"/>
    </row>
    <row r="173" spans="1:26" ht="18" customHeight="1" x14ac:dyDescent="0.2">
      <c r="A173" s="13">
        <v>5530004</v>
      </c>
      <c r="B173" s="14" t="s">
        <v>197</v>
      </c>
      <c r="C173" s="15">
        <v>39000</v>
      </c>
      <c r="D173" s="10">
        <f>VLOOKUP($A173,'03.07'!$A$9:$W$200,23,0)</f>
        <v>0</v>
      </c>
      <c r="E173" s="15"/>
      <c r="F173" s="15"/>
      <c r="G173" s="15"/>
      <c r="H173" s="9">
        <f t="shared" si="42"/>
        <v>0</v>
      </c>
      <c r="I173" s="15"/>
      <c r="J173" s="15"/>
      <c r="K173" s="15"/>
      <c r="L173" s="9">
        <f t="shared" si="36"/>
        <v>0</v>
      </c>
      <c r="M173" s="15"/>
      <c r="N173" s="15"/>
      <c r="O173" s="15"/>
      <c r="P173" s="15"/>
      <c r="Q173" s="15"/>
      <c r="R173" s="11">
        <f t="shared" si="41"/>
        <v>0</v>
      </c>
      <c r="S173" s="15"/>
      <c r="T173" s="15"/>
      <c r="U173" s="9">
        <f t="shared" si="43"/>
        <v>0</v>
      </c>
      <c r="V173" s="9">
        <f t="shared" si="44"/>
        <v>0</v>
      </c>
      <c r="W173" s="15"/>
      <c r="X173" s="16">
        <f t="shared" si="45"/>
        <v>0</v>
      </c>
      <c r="Y173" s="18"/>
      <c r="Z173" s="17"/>
    </row>
    <row r="174" spans="1:26" ht="18" customHeight="1" x14ac:dyDescent="0.2">
      <c r="A174" s="13">
        <v>5530005</v>
      </c>
      <c r="B174" s="14" t="s">
        <v>198</v>
      </c>
      <c r="C174" s="15">
        <v>35000</v>
      </c>
      <c r="D174" s="10">
        <f>VLOOKUP($A174,'03.07'!$A$9:$W$200,23,0)</f>
        <v>0</v>
      </c>
      <c r="E174" s="15"/>
      <c r="F174" s="15"/>
      <c r="G174" s="15"/>
      <c r="H174" s="9">
        <f t="shared" si="42"/>
        <v>0</v>
      </c>
      <c r="I174" s="15"/>
      <c r="J174" s="15"/>
      <c r="K174" s="15"/>
      <c r="L174" s="9">
        <f t="shared" si="36"/>
        <v>0</v>
      </c>
      <c r="M174" s="15"/>
      <c r="N174" s="15"/>
      <c r="O174" s="15"/>
      <c r="P174" s="15"/>
      <c r="Q174" s="15"/>
      <c r="R174" s="11">
        <f t="shared" si="41"/>
        <v>0</v>
      </c>
      <c r="S174" s="15"/>
      <c r="T174" s="15"/>
      <c r="U174" s="9">
        <f t="shared" si="43"/>
        <v>0</v>
      </c>
      <c r="V174" s="9">
        <f t="shared" si="44"/>
        <v>0</v>
      </c>
      <c r="W174" s="15"/>
      <c r="X174" s="16">
        <f t="shared" si="45"/>
        <v>0</v>
      </c>
      <c r="Y174" s="18"/>
      <c r="Z174" s="17"/>
    </row>
    <row r="175" spans="1:26" ht="18" customHeight="1" x14ac:dyDescent="0.2">
      <c r="A175" s="13">
        <v>5530008</v>
      </c>
      <c r="B175" s="14" t="s">
        <v>199</v>
      </c>
      <c r="C175" s="15">
        <v>29000</v>
      </c>
      <c r="D175" s="10">
        <f>VLOOKUP($A175,'03.07'!$A$9:$W$200,23,0)</f>
        <v>0</v>
      </c>
      <c r="E175" s="15"/>
      <c r="F175" s="15"/>
      <c r="G175" s="15"/>
      <c r="H175" s="9">
        <f t="shared" si="42"/>
        <v>0</v>
      </c>
      <c r="I175" s="15"/>
      <c r="J175" s="15"/>
      <c r="K175" s="15"/>
      <c r="L175" s="9">
        <f t="shared" si="36"/>
        <v>0</v>
      </c>
      <c r="M175" s="15"/>
      <c r="N175" s="15"/>
      <c r="O175" s="15"/>
      <c r="P175" s="15"/>
      <c r="Q175" s="15"/>
      <c r="R175" s="11">
        <f t="shared" si="41"/>
        <v>0</v>
      </c>
      <c r="S175" s="15"/>
      <c r="T175" s="15"/>
      <c r="U175" s="9">
        <f t="shared" si="43"/>
        <v>0</v>
      </c>
      <c r="V175" s="9">
        <f t="shared" si="44"/>
        <v>0</v>
      </c>
      <c r="W175" s="15"/>
      <c r="X175" s="16">
        <f t="shared" si="45"/>
        <v>0</v>
      </c>
      <c r="Y175" s="18"/>
      <c r="Z175" s="17"/>
    </row>
    <row r="176" spans="1:26" ht="18" customHeight="1" x14ac:dyDescent="0.2">
      <c r="A176" s="13">
        <v>5540001</v>
      </c>
      <c r="B176" s="14" t="s">
        <v>200</v>
      </c>
      <c r="C176" s="15">
        <v>18000</v>
      </c>
      <c r="D176" s="10">
        <f>VLOOKUP($A176,'03.07'!$A$9:$W$200,23,0)</f>
        <v>11</v>
      </c>
      <c r="E176" s="15"/>
      <c r="F176" s="15"/>
      <c r="G176" s="15"/>
      <c r="H176" s="9">
        <f t="shared" si="42"/>
        <v>0</v>
      </c>
      <c r="I176" s="15">
        <v>1</v>
      </c>
      <c r="J176" s="15"/>
      <c r="K176" s="15"/>
      <c r="L176" s="9">
        <f t="shared" si="36"/>
        <v>1</v>
      </c>
      <c r="M176" s="15"/>
      <c r="N176" s="15"/>
      <c r="O176" s="15"/>
      <c r="P176" s="15"/>
      <c r="Q176" s="15"/>
      <c r="R176" s="11">
        <f>SUM(M176:Q176)</f>
        <v>0</v>
      </c>
      <c r="S176" s="15"/>
      <c r="T176" s="15"/>
      <c r="U176" s="9">
        <f>S176+T176</f>
        <v>0</v>
      </c>
      <c r="V176" s="9">
        <f t="shared" si="44"/>
        <v>10</v>
      </c>
      <c r="W176" s="15">
        <v>10</v>
      </c>
      <c r="X176" s="16">
        <f>W176-V176</f>
        <v>0</v>
      </c>
      <c r="Y176" s="18"/>
      <c r="Z176" s="17"/>
    </row>
    <row r="177" spans="1:26" ht="18" customHeight="1" x14ac:dyDescent="0.2">
      <c r="A177" s="13">
        <v>5540003</v>
      </c>
      <c r="B177" s="14" t="s">
        <v>201</v>
      </c>
      <c r="C177" s="15">
        <v>18000</v>
      </c>
      <c r="D177" s="10">
        <f>VLOOKUP($A177,'03.07'!$A$9:$W$200,23,0)</f>
        <v>108</v>
      </c>
      <c r="E177" s="15"/>
      <c r="F177" s="15"/>
      <c r="G177" s="15"/>
      <c r="H177" s="9">
        <f t="shared" si="42"/>
        <v>0</v>
      </c>
      <c r="I177" s="15"/>
      <c r="J177" s="15"/>
      <c r="K177" s="15"/>
      <c r="L177" s="9">
        <f t="shared" si="36"/>
        <v>0</v>
      </c>
      <c r="M177" s="15"/>
      <c r="N177" s="15"/>
      <c r="O177" s="15"/>
      <c r="P177" s="15"/>
      <c r="Q177" s="15"/>
      <c r="R177" s="11">
        <f t="shared" si="41"/>
        <v>0</v>
      </c>
      <c r="S177" s="15"/>
      <c r="T177" s="15"/>
      <c r="U177" s="9">
        <f t="shared" si="43"/>
        <v>0</v>
      </c>
      <c r="V177" s="9">
        <f t="shared" si="44"/>
        <v>108</v>
      </c>
      <c r="W177" s="15">
        <v>108</v>
      </c>
      <c r="X177" s="16">
        <f t="shared" si="45"/>
        <v>0</v>
      </c>
      <c r="Y177" s="18"/>
      <c r="Z177" s="17"/>
    </row>
    <row r="178" spans="1:26" ht="18" customHeight="1" x14ac:dyDescent="0.2">
      <c r="A178" s="13">
        <v>5540008</v>
      </c>
      <c r="B178" s="14" t="s">
        <v>202</v>
      </c>
      <c r="C178" s="15">
        <v>15000</v>
      </c>
      <c r="D178" s="10">
        <f>VLOOKUP($A178,'03.07'!$A$9:$W$200,23,0)</f>
        <v>0</v>
      </c>
      <c r="E178" s="15"/>
      <c r="F178" s="15"/>
      <c r="G178" s="15"/>
      <c r="H178" s="9">
        <f t="shared" si="42"/>
        <v>0</v>
      </c>
      <c r="I178" s="15"/>
      <c r="J178" s="15"/>
      <c r="K178" s="15"/>
      <c r="L178" s="9">
        <f t="shared" si="36"/>
        <v>0</v>
      </c>
      <c r="M178" s="15"/>
      <c r="N178" s="15"/>
      <c r="O178" s="15"/>
      <c r="P178" s="15"/>
      <c r="Q178" s="15"/>
      <c r="R178" s="11">
        <f t="shared" si="41"/>
        <v>0</v>
      </c>
      <c r="S178" s="15"/>
      <c r="T178" s="15"/>
      <c r="U178" s="9">
        <f t="shared" si="43"/>
        <v>0</v>
      </c>
      <c r="V178" s="9">
        <f t="shared" si="44"/>
        <v>0</v>
      </c>
      <c r="W178" s="15"/>
      <c r="X178" s="16">
        <f t="shared" si="45"/>
        <v>0</v>
      </c>
      <c r="Y178" s="18"/>
      <c r="Z178" s="17"/>
    </row>
    <row r="179" spans="1:26" ht="18" customHeight="1" x14ac:dyDescent="0.2">
      <c r="A179" s="13">
        <v>5540017</v>
      </c>
      <c r="B179" s="14" t="s">
        <v>203</v>
      </c>
      <c r="C179" s="15">
        <v>25000</v>
      </c>
      <c r="D179" s="10">
        <f>VLOOKUP($A179,'03.07'!$A$9:$W$200,23,0)</f>
        <v>0</v>
      </c>
      <c r="E179" s="15">
        <v>7</v>
      </c>
      <c r="F179" s="15"/>
      <c r="G179" s="15"/>
      <c r="H179" s="9">
        <f t="shared" si="42"/>
        <v>7</v>
      </c>
      <c r="I179" s="15">
        <v>7</v>
      </c>
      <c r="J179" s="15"/>
      <c r="K179" s="15"/>
      <c r="L179" s="9">
        <f t="shared" si="36"/>
        <v>7</v>
      </c>
      <c r="M179" s="15"/>
      <c r="N179" s="15"/>
      <c r="O179" s="15"/>
      <c r="P179" s="15"/>
      <c r="Q179" s="15"/>
      <c r="R179" s="11">
        <f t="shared" si="41"/>
        <v>0</v>
      </c>
      <c r="S179" s="15"/>
      <c r="T179" s="15"/>
      <c r="U179" s="9">
        <f t="shared" si="43"/>
        <v>0</v>
      </c>
      <c r="V179" s="9">
        <f t="shared" si="44"/>
        <v>0</v>
      </c>
      <c r="W179" s="15"/>
      <c r="X179" s="16">
        <f t="shared" si="45"/>
        <v>0</v>
      </c>
      <c r="Y179" s="18"/>
      <c r="Z179" s="17"/>
    </row>
    <row r="180" spans="1:26" ht="18" customHeight="1" x14ac:dyDescent="0.2">
      <c r="A180" s="13">
        <v>5540018</v>
      </c>
      <c r="B180" s="14" t="s">
        <v>204</v>
      </c>
      <c r="C180" s="15">
        <v>32000</v>
      </c>
      <c r="D180" s="10">
        <f>VLOOKUP($A180,'03.07'!$A$9:$W$200,23,0)</f>
        <v>0</v>
      </c>
      <c r="E180" s="15">
        <v>7</v>
      </c>
      <c r="F180" s="15"/>
      <c r="G180" s="15"/>
      <c r="H180" s="9">
        <f t="shared" si="42"/>
        <v>7</v>
      </c>
      <c r="I180" s="15">
        <v>7</v>
      </c>
      <c r="J180" s="15"/>
      <c r="K180" s="15"/>
      <c r="L180" s="9">
        <f t="shared" si="36"/>
        <v>7</v>
      </c>
      <c r="M180" s="15"/>
      <c r="N180" s="15"/>
      <c r="O180" s="15"/>
      <c r="P180" s="15"/>
      <c r="Q180" s="15"/>
      <c r="R180" s="11">
        <f t="shared" si="41"/>
        <v>0</v>
      </c>
      <c r="S180" s="15"/>
      <c r="T180" s="15"/>
      <c r="U180" s="9">
        <f t="shared" si="43"/>
        <v>0</v>
      </c>
      <c r="V180" s="9">
        <f t="shared" si="44"/>
        <v>0</v>
      </c>
      <c r="W180" s="15"/>
      <c r="X180" s="16">
        <f t="shared" si="45"/>
        <v>0</v>
      </c>
      <c r="Y180" s="18"/>
      <c r="Z180" s="17"/>
    </row>
    <row r="181" spans="1:26" ht="18" customHeight="1" x14ac:dyDescent="0.2">
      <c r="A181" s="13">
        <v>5540019</v>
      </c>
      <c r="B181" s="14" t="s">
        <v>205</v>
      </c>
      <c r="C181" s="15">
        <v>39000</v>
      </c>
      <c r="D181" s="10">
        <f>VLOOKUP($A181,'03.07'!$A$9:$W$200,23,0)</f>
        <v>0</v>
      </c>
      <c r="E181" s="15"/>
      <c r="F181" s="15"/>
      <c r="G181" s="15"/>
      <c r="H181" s="9">
        <f t="shared" si="42"/>
        <v>0</v>
      </c>
      <c r="I181" s="15"/>
      <c r="J181" s="15"/>
      <c r="K181" s="15"/>
      <c r="L181" s="9">
        <f t="shared" si="36"/>
        <v>0</v>
      </c>
      <c r="M181" s="15"/>
      <c r="N181" s="15"/>
      <c r="O181" s="15"/>
      <c r="P181" s="15"/>
      <c r="Q181" s="15"/>
      <c r="R181" s="11">
        <f t="shared" si="41"/>
        <v>0</v>
      </c>
      <c r="S181" s="15"/>
      <c r="T181" s="15"/>
      <c r="U181" s="9">
        <f t="shared" si="43"/>
        <v>0</v>
      </c>
      <c r="V181" s="9">
        <f t="shared" si="44"/>
        <v>0</v>
      </c>
      <c r="W181" s="15"/>
      <c r="X181" s="16">
        <f t="shared" si="45"/>
        <v>0</v>
      </c>
      <c r="Y181" s="18"/>
      <c r="Z181" s="17"/>
    </row>
    <row r="182" spans="1:26" ht="18" customHeight="1" x14ac:dyDescent="0.2">
      <c r="A182" s="13">
        <v>5540020</v>
      </c>
      <c r="B182" s="14" t="s">
        <v>206</v>
      </c>
      <c r="C182" s="15">
        <v>40000</v>
      </c>
      <c r="D182" s="10">
        <f>VLOOKUP($A182,'03.07'!$A$9:$W$200,23,0)</f>
        <v>0</v>
      </c>
      <c r="E182" s="15">
        <v>3</v>
      </c>
      <c r="F182" s="15"/>
      <c r="G182" s="15"/>
      <c r="H182" s="9">
        <f t="shared" si="42"/>
        <v>3</v>
      </c>
      <c r="I182" s="15">
        <v>3</v>
      </c>
      <c r="J182" s="15"/>
      <c r="K182" s="15"/>
      <c r="L182" s="9">
        <f t="shared" si="36"/>
        <v>3</v>
      </c>
      <c r="M182" s="15"/>
      <c r="N182" s="15"/>
      <c r="O182" s="15"/>
      <c r="P182" s="15"/>
      <c r="Q182" s="15"/>
      <c r="R182" s="11">
        <f t="shared" si="41"/>
        <v>0</v>
      </c>
      <c r="S182" s="15"/>
      <c r="T182" s="15"/>
      <c r="U182" s="9">
        <f t="shared" si="43"/>
        <v>0</v>
      </c>
      <c r="V182" s="9">
        <f t="shared" si="44"/>
        <v>0</v>
      </c>
      <c r="W182" s="15"/>
      <c r="X182" s="16">
        <f t="shared" si="45"/>
        <v>0</v>
      </c>
      <c r="Y182" s="18"/>
      <c r="Z182" s="17"/>
    </row>
    <row r="183" spans="1:26" ht="18" customHeight="1" x14ac:dyDescent="0.2">
      <c r="A183" s="13">
        <v>5540021</v>
      </c>
      <c r="B183" s="14" t="s">
        <v>207</v>
      </c>
      <c r="C183" s="15">
        <v>46000</v>
      </c>
      <c r="D183" s="10">
        <f>VLOOKUP($A183,'03.07'!$A$9:$W$200,23,0)</f>
        <v>0</v>
      </c>
      <c r="E183" s="15"/>
      <c r="F183" s="15"/>
      <c r="G183" s="15"/>
      <c r="H183" s="9">
        <f t="shared" si="42"/>
        <v>0</v>
      </c>
      <c r="I183" s="15"/>
      <c r="J183" s="15"/>
      <c r="K183" s="15"/>
      <c r="L183" s="9">
        <f t="shared" si="36"/>
        <v>0</v>
      </c>
      <c r="M183" s="15"/>
      <c r="N183" s="15"/>
      <c r="O183" s="15"/>
      <c r="P183" s="15"/>
      <c r="Q183" s="15"/>
      <c r="R183" s="11">
        <f t="shared" si="41"/>
        <v>0</v>
      </c>
      <c r="S183" s="15"/>
      <c r="T183" s="15"/>
      <c r="U183" s="9">
        <f t="shared" si="43"/>
        <v>0</v>
      </c>
      <c r="V183" s="9">
        <f t="shared" si="44"/>
        <v>0</v>
      </c>
      <c r="W183" s="15"/>
      <c r="X183" s="16">
        <f t="shared" si="45"/>
        <v>0</v>
      </c>
      <c r="Y183" s="18"/>
      <c r="Z183" s="17"/>
    </row>
    <row r="184" spans="1:26" ht="18" customHeight="1" x14ac:dyDescent="0.2">
      <c r="A184" s="13">
        <v>5540029</v>
      </c>
      <c r="B184" s="14" t="s">
        <v>208</v>
      </c>
      <c r="C184" s="15">
        <v>18000</v>
      </c>
      <c r="D184" s="10">
        <f>VLOOKUP($A184,'03.07'!$A$9:$W$200,23,0)</f>
        <v>28</v>
      </c>
      <c r="E184" s="15"/>
      <c r="F184" s="15"/>
      <c r="G184" s="15"/>
      <c r="H184" s="9">
        <f t="shared" si="42"/>
        <v>0</v>
      </c>
      <c r="I184" s="15"/>
      <c r="J184" s="15"/>
      <c r="K184" s="15"/>
      <c r="L184" s="9">
        <f t="shared" si="36"/>
        <v>0</v>
      </c>
      <c r="M184" s="15"/>
      <c r="N184" s="15"/>
      <c r="O184" s="15"/>
      <c r="P184" s="15"/>
      <c r="Q184" s="15"/>
      <c r="R184" s="11">
        <f t="shared" si="41"/>
        <v>0</v>
      </c>
      <c r="S184" s="15"/>
      <c r="T184" s="15"/>
      <c r="U184" s="9">
        <f t="shared" si="43"/>
        <v>0</v>
      </c>
      <c r="V184" s="9">
        <f t="shared" si="44"/>
        <v>28</v>
      </c>
      <c r="W184" s="15">
        <v>28</v>
      </c>
      <c r="X184" s="16">
        <f t="shared" si="45"/>
        <v>0</v>
      </c>
      <c r="Y184" s="18"/>
      <c r="Z184" s="17"/>
    </row>
    <row r="185" spans="1:26" ht="18" customHeight="1" x14ac:dyDescent="0.2">
      <c r="A185" s="13">
        <v>5540030</v>
      </c>
      <c r="B185" s="14" t="s">
        <v>209</v>
      </c>
      <c r="C185" s="15">
        <v>20000</v>
      </c>
      <c r="D185" s="10">
        <f>VLOOKUP($A185,'03.07'!$A$9:$W$200,23,0)</f>
        <v>58</v>
      </c>
      <c r="E185" s="15"/>
      <c r="F185" s="15"/>
      <c r="G185" s="15"/>
      <c r="H185" s="9">
        <f t="shared" si="42"/>
        <v>0</v>
      </c>
      <c r="I185" s="15"/>
      <c r="J185" s="15"/>
      <c r="K185" s="15"/>
      <c r="L185" s="9">
        <f t="shared" si="36"/>
        <v>0</v>
      </c>
      <c r="M185" s="15"/>
      <c r="N185" s="15"/>
      <c r="O185" s="15"/>
      <c r="P185" s="15"/>
      <c r="Q185" s="15"/>
      <c r="R185" s="11">
        <f>SUM(M185:Q185)</f>
        <v>0</v>
      </c>
      <c r="S185" s="15"/>
      <c r="T185" s="15"/>
      <c r="U185" s="9">
        <f>S185+T185</f>
        <v>0</v>
      </c>
      <c r="V185" s="9">
        <f t="shared" si="44"/>
        <v>58</v>
      </c>
      <c r="W185" s="15">
        <v>58</v>
      </c>
      <c r="X185" s="16">
        <f>W185-V185</f>
        <v>0</v>
      </c>
      <c r="Y185" s="18"/>
      <c r="Z185" s="17"/>
    </row>
    <row r="186" spans="1:26" ht="18" customHeight="1" x14ac:dyDescent="0.2">
      <c r="A186" s="13">
        <v>5540031</v>
      </c>
      <c r="B186" s="14" t="s">
        <v>210</v>
      </c>
      <c r="C186" s="15">
        <v>20000</v>
      </c>
      <c r="D186" s="10">
        <f>VLOOKUP($A186,'03.07'!$A$9:$W$200,23,0)</f>
        <v>54</v>
      </c>
      <c r="E186" s="15"/>
      <c r="F186" s="15"/>
      <c r="G186" s="15"/>
      <c r="H186" s="9">
        <f t="shared" si="42"/>
        <v>0</v>
      </c>
      <c r="I186" s="15">
        <v>1</v>
      </c>
      <c r="J186" s="15"/>
      <c r="K186" s="15"/>
      <c r="L186" s="9">
        <f t="shared" si="36"/>
        <v>1</v>
      </c>
      <c r="M186" s="15"/>
      <c r="N186" s="15"/>
      <c r="O186" s="15"/>
      <c r="P186" s="15"/>
      <c r="Q186" s="15"/>
      <c r="R186" s="11">
        <f t="shared" si="41"/>
        <v>0</v>
      </c>
      <c r="S186" s="15"/>
      <c r="T186" s="15"/>
      <c r="U186" s="9">
        <f t="shared" ref="U186:U197" si="46">S186+T186</f>
        <v>0</v>
      </c>
      <c r="V186" s="9">
        <f t="shared" si="44"/>
        <v>53</v>
      </c>
      <c r="W186" s="15">
        <v>53</v>
      </c>
      <c r="X186" s="16">
        <f t="shared" ref="X186:X197" si="47">W186-V186</f>
        <v>0</v>
      </c>
      <c r="Y186" s="18"/>
      <c r="Z186" s="17"/>
    </row>
    <row r="187" spans="1:26" ht="18" customHeight="1" x14ac:dyDescent="0.2">
      <c r="A187" s="13">
        <v>5540032</v>
      </c>
      <c r="B187" s="14" t="s">
        <v>211</v>
      </c>
      <c r="C187" s="15">
        <v>15000</v>
      </c>
      <c r="D187" s="10">
        <f>VLOOKUP($A187,'03.07'!$A$9:$W$200,23,0)</f>
        <v>203</v>
      </c>
      <c r="E187" s="15"/>
      <c r="F187" s="15"/>
      <c r="G187" s="15"/>
      <c r="H187" s="9">
        <f t="shared" si="42"/>
        <v>0</v>
      </c>
      <c r="I187" s="15">
        <v>3</v>
      </c>
      <c r="J187" s="15"/>
      <c r="K187" s="15"/>
      <c r="L187" s="9">
        <f t="shared" si="36"/>
        <v>3</v>
      </c>
      <c r="M187" s="15"/>
      <c r="N187" s="15"/>
      <c r="O187" s="15"/>
      <c r="P187" s="15"/>
      <c r="Q187" s="15"/>
      <c r="R187" s="11">
        <f t="shared" si="41"/>
        <v>0</v>
      </c>
      <c r="S187" s="15"/>
      <c r="T187" s="15"/>
      <c r="U187" s="9">
        <f t="shared" si="46"/>
        <v>0</v>
      </c>
      <c r="V187" s="9">
        <f t="shared" si="44"/>
        <v>200</v>
      </c>
      <c r="W187" s="15">
        <v>200</v>
      </c>
      <c r="X187" s="16">
        <f t="shared" si="47"/>
        <v>0</v>
      </c>
      <c r="Y187" s="18"/>
      <c r="Z187" s="17"/>
    </row>
    <row r="188" spans="1:26" ht="18" customHeight="1" x14ac:dyDescent="0.2">
      <c r="A188" s="13">
        <v>5540033</v>
      </c>
      <c r="B188" s="14" t="s">
        <v>212</v>
      </c>
      <c r="C188" s="15">
        <v>15000</v>
      </c>
      <c r="D188" s="10">
        <f>VLOOKUP($A188,'03.07'!$A$9:$W$200,23,0)</f>
        <v>65</v>
      </c>
      <c r="E188" s="15"/>
      <c r="F188" s="15"/>
      <c r="G188" s="15"/>
      <c r="H188" s="9">
        <f t="shared" si="42"/>
        <v>0</v>
      </c>
      <c r="I188" s="15"/>
      <c r="J188" s="15"/>
      <c r="K188" s="15"/>
      <c r="L188" s="9">
        <f t="shared" si="36"/>
        <v>0</v>
      </c>
      <c r="M188" s="15"/>
      <c r="N188" s="15"/>
      <c r="O188" s="15"/>
      <c r="P188" s="15"/>
      <c r="Q188" s="15"/>
      <c r="R188" s="11">
        <f t="shared" si="41"/>
        <v>0</v>
      </c>
      <c r="S188" s="15"/>
      <c r="T188" s="15"/>
      <c r="U188" s="9">
        <f t="shared" si="46"/>
        <v>0</v>
      </c>
      <c r="V188" s="9">
        <f t="shared" si="44"/>
        <v>65</v>
      </c>
      <c r="W188" s="15">
        <v>65</v>
      </c>
      <c r="X188" s="16">
        <f t="shared" si="47"/>
        <v>0</v>
      </c>
      <c r="Y188" s="18"/>
      <c r="Z188" s="17"/>
    </row>
    <row r="189" spans="1:26" ht="18" customHeight="1" x14ac:dyDescent="0.2">
      <c r="A189" s="13">
        <v>5540035</v>
      </c>
      <c r="B189" s="14" t="s">
        <v>213</v>
      </c>
      <c r="C189" s="15">
        <v>20000</v>
      </c>
      <c r="D189" s="10">
        <f>VLOOKUP($A189,'03.07'!$A$9:$W$200,23,0)</f>
        <v>34</v>
      </c>
      <c r="E189" s="15"/>
      <c r="F189" s="15"/>
      <c r="G189" s="15"/>
      <c r="H189" s="9">
        <f t="shared" si="42"/>
        <v>0</v>
      </c>
      <c r="I189" s="15"/>
      <c r="J189" s="15"/>
      <c r="K189" s="15"/>
      <c r="L189" s="9">
        <f t="shared" si="36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4"/>
        <v>34</v>
      </c>
      <c r="W189" s="15">
        <v>34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5540037</v>
      </c>
      <c r="B190" s="14" t="s">
        <v>214</v>
      </c>
      <c r="C190" s="15">
        <v>18000</v>
      </c>
      <c r="D190" s="10">
        <f>VLOOKUP($A190,'03.07'!$A$9:$W$200,23,0)</f>
        <v>149</v>
      </c>
      <c r="E190" s="15"/>
      <c r="F190" s="15"/>
      <c r="G190" s="15"/>
      <c r="H190" s="9">
        <f t="shared" si="42"/>
        <v>0</v>
      </c>
      <c r="I190" s="15">
        <v>2</v>
      </c>
      <c r="J190" s="15"/>
      <c r="K190" s="15"/>
      <c r="L190" s="9">
        <f t="shared" si="36"/>
        <v>2</v>
      </c>
      <c r="M190" s="15"/>
      <c r="N190" s="15"/>
      <c r="O190" s="15"/>
      <c r="P190" s="15"/>
      <c r="Q190" s="15"/>
      <c r="R190" s="11">
        <f t="shared" si="41"/>
        <v>0</v>
      </c>
      <c r="S190" s="15"/>
      <c r="T190" s="15"/>
      <c r="U190" s="9">
        <f t="shared" si="46"/>
        <v>0</v>
      </c>
      <c r="V190" s="9">
        <f t="shared" si="44"/>
        <v>147</v>
      </c>
      <c r="W190" s="15">
        <v>146</v>
      </c>
      <c r="X190" s="16">
        <f t="shared" si="47"/>
        <v>-1</v>
      </c>
      <c r="Y190" s="18"/>
      <c r="Z190" s="17"/>
    </row>
    <row r="191" spans="1:26" ht="18" customHeight="1" x14ac:dyDescent="0.2">
      <c r="A191" s="13">
        <v>5541001</v>
      </c>
      <c r="B191" s="14" t="s">
        <v>215</v>
      </c>
      <c r="C191" s="15">
        <v>29000</v>
      </c>
      <c r="D191" s="10">
        <f>VLOOKUP($A191,'03.07'!$A$9:$W$200,23,0)</f>
        <v>0</v>
      </c>
      <c r="E191" s="15"/>
      <c r="F191" s="15"/>
      <c r="G191" s="15"/>
      <c r="H191" s="9">
        <f t="shared" si="42"/>
        <v>0</v>
      </c>
      <c r="I191" s="15"/>
      <c r="J191" s="15"/>
      <c r="K191" s="15"/>
      <c r="L191" s="9">
        <f t="shared" si="36"/>
        <v>0</v>
      </c>
      <c r="M191" s="15"/>
      <c r="N191" s="15"/>
      <c r="O191" s="15"/>
      <c r="P191" s="15"/>
      <c r="Q191" s="15"/>
      <c r="R191" s="11">
        <f t="shared" si="41"/>
        <v>0</v>
      </c>
      <c r="S191" s="15"/>
      <c r="T191" s="15"/>
      <c r="U191" s="9">
        <f t="shared" si="46"/>
        <v>0</v>
      </c>
      <c r="V191" s="9">
        <f t="shared" si="44"/>
        <v>0</v>
      </c>
      <c r="W191" s="15"/>
      <c r="X191" s="16">
        <f t="shared" si="47"/>
        <v>0</v>
      </c>
      <c r="Y191" s="18"/>
      <c r="Z191" s="17"/>
    </row>
    <row r="192" spans="1:26" ht="18" customHeight="1" x14ac:dyDescent="0.2">
      <c r="A192" s="13">
        <v>7111005</v>
      </c>
      <c r="B192" s="14" t="s">
        <v>216</v>
      </c>
      <c r="C192" s="15">
        <v>10000</v>
      </c>
      <c r="D192" s="10">
        <f>VLOOKUP($A192,'03.07'!$A$9:$W$200,23,0)</f>
        <v>0</v>
      </c>
      <c r="E192" s="15"/>
      <c r="F192" s="15"/>
      <c r="G192" s="15"/>
      <c r="H192" s="9">
        <f t="shared" si="42"/>
        <v>0</v>
      </c>
      <c r="I192" s="15"/>
      <c r="J192" s="15"/>
      <c r="K192" s="15"/>
      <c r="L192" s="9">
        <f t="shared" si="36"/>
        <v>0</v>
      </c>
      <c r="M192" s="15"/>
      <c r="N192" s="15"/>
      <c r="O192" s="15"/>
      <c r="P192" s="15"/>
      <c r="Q192" s="15"/>
      <c r="R192" s="11">
        <f t="shared" si="41"/>
        <v>0</v>
      </c>
      <c r="S192" s="15"/>
      <c r="T192" s="15"/>
      <c r="U192" s="9">
        <f t="shared" si="46"/>
        <v>0</v>
      </c>
      <c r="V192" s="9">
        <f t="shared" si="44"/>
        <v>0</v>
      </c>
      <c r="W192" s="15"/>
      <c r="X192" s="16">
        <f t="shared" si="47"/>
        <v>0</v>
      </c>
      <c r="Y192" s="18"/>
      <c r="Z192" s="17"/>
    </row>
    <row r="193" spans="1:28" ht="18" customHeight="1" x14ac:dyDescent="0.2">
      <c r="A193" s="13">
        <v>7116001</v>
      </c>
      <c r="B193" s="14" t="s">
        <v>217</v>
      </c>
      <c r="C193" s="15">
        <v>99000</v>
      </c>
      <c r="D193" s="10">
        <f>VLOOKUP($A193,'03.07'!$A$9:$W$200,23,0)</f>
        <v>0</v>
      </c>
      <c r="E193" s="15"/>
      <c r="F193" s="15"/>
      <c r="G193" s="15"/>
      <c r="H193" s="9">
        <f t="shared" si="42"/>
        <v>0</v>
      </c>
      <c r="I193" s="15"/>
      <c r="J193" s="15"/>
      <c r="K193" s="15"/>
      <c r="L193" s="9">
        <f t="shared" si="36"/>
        <v>0</v>
      </c>
      <c r="M193" s="15"/>
      <c r="N193" s="15"/>
      <c r="O193" s="15"/>
      <c r="P193" s="15"/>
      <c r="Q193" s="15"/>
      <c r="R193" s="11">
        <f t="shared" si="41"/>
        <v>0</v>
      </c>
      <c r="S193" s="15"/>
      <c r="T193" s="15"/>
      <c r="U193" s="9">
        <f t="shared" si="46"/>
        <v>0</v>
      </c>
      <c r="V193" s="9">
        <f t="shared" si="44"/>
        <v>0</v>
      </c>
      <c r="W193" s="15"/>
      <c r="X193" s="16">
        <f t="shared" si="47"/>
        <v>0</v>
      </c>
      <c r="Y193" s="18"/>
      <c r="Z193" s="17"/>
    </row>
    <row r="194" spans="1:28" ht="18" customHeight="1" x14ac:dyDescent="0.2">
      <c r="A194" s="13">
        <v>7116002</v>
      </c>
      <c r="B194" s="14" t="s">
        <v>227</v>
      </c>
      <c r="C194" s="15">
        <v>60000</v>
      </c>
      <c r="D194" s="10">
        <f>VLOOKUP($A194,'03.07'!$A$9:$W$200,23,0)</f>
        <v>0</v>
      </c>
      <c r="E194" s="15"/>
      <c r="F194" s="15"/>
      <c r="G194" s="15"/>
      <c r="H194" s="9">
        <f t="shared" si="42"/>
        <v>0</v>
      </c>
      <c r="I194" s="15"/>
      <c r="J194" s="15"/>
      <c r="K194" s="15"/>
      <c r="L194" s="9">
        <f t="shared" si="36"/>
        <v>0</v>
      </c>
      <c r="M194" s="15"/>
      <c r="N194" s="15"/>
      <c r="O194" s="15"/>
      <c r="P194" s="15"/>
      <c r="Q194" s="15"/>
      <c r="R194" s="11">
        <f t="shared" si="41"/>
        <v>0</v>
      </c>
      <c r="S194" s="15"/>
      <c r="T194" s="15"/>
      <c r="U194" s="9">
        <f t="shared" si="46"/>
        <v>0</v>
      </c>
      <c r="V194" s="9">
        <f t="shared" si="44"/>
        <v>0</v>
      </c>
      <c r="W194" s="15"/>
      <c r="X194" s="16">
        <f t="shared" si="47"/>
        <v>0</v>
      </c>
      <c r="Y194" s="18"/>
      <c r="Z194" s="17"/>
    </row>
    <row r="195" spans="1:28" ht="18" customHeight="1" x14ac:dyDescent="0.2">
      <c r="A195" s="13">
        <v>7116003</v>
      </c>
      <c r="B195" s="14" t="s">
        <v>228</v>
      </c>
      <c r="C195" s="15">
        <v>60000</v>
      </c>
      <c r="D195" s="10">
        <f>VLOOKUP($A195,'03.07'!$A$9:$W$200,23,0)</f>
        <v>0</v>
      </c>
      <c r="E195" s="15"/>
      <c r="F195" s="15"/>
      <c r="G195" s="15"/>
      <c r="H195" s="9">
        <f t="shared" si="42"/>
        <v>0</v>
      </c>
      <c r="I195" s="15"/>
      <c r="J195" s="15"/>
      <c r="K195" s="15"/>
      <c r="L195" s="9">
        <f t="shared" si="36"/>
        <v>0</v>
      </c>
      <c r="M195" s="15"/>
      <c r="N195" s="15"/>
      <c r="O195" s="15"/>
      <c r="P195" s="15"/>
      <c r="Q195" s="15"/>
      <c r="R195" s="11">
        <f t="shared" si="41"/>
        <v>0</v>
      </c>
      <c r="S195" s="15"/>
      <c r="T195" s="15"/>
      <c r="U195" s="9">
        <f t="shared" si="46"/>
        <v>0</v>
      </c>
      <c r="V195" s="9">
        <f t="shared" si="44"/>
        <v>0</v>
      </c>
      <c r="W195" s="15"/>
      <c r="X195" s="16">
        <f t="shared" si="47"/>
        <v>0</v>
      </c>
      <c r="Y195" s="18"/>
      <c r="Z195" s="17"/>
    </row>
    <row r="196" spans="1:28" ht="18" customHeight="1" x14ac:dyDescent="0.2">
      <c r="A196" s="13">
        <v>9500002</v>
      </c>
      <c r="B196" s="14" t="s">
        <v>218</v>
      </c>
      <c r="C196" s="15">
        <v>4000</v>
      </c>
      <c r="D196" s="10">
        <f>VLOOKUP($A196,'03.07'!$A$9:$W$200,23,0)</f>
        <v>0</v>
      </c>
      <c r="E196" s="15"/>
      <c r="F196" s="15"/>
      <c r="G196" s="15"/>
      <c r="H196" s="9">
        <f t="shared" si="42"/>
        <v>0</v>
      </c>
      <c r="I196" s="15"/>
      <c r="J196" s="15"/>
      <c r="K196" s="15"/>
      <c r="L196" s="9">
        <f t="shared" si="36"/>
        <v>0</v>
      </c>
      <c r="M196" s="15"/>
      <c r="N196" s="15"/>
      <c r="O196" s="15"/>
      <c r="P196" s="15"/>
      <c r="Q196" s="15"/>
      <c r="R196" s="11">
        <f t="shared" si="41"/>
        <v>0</v>
      </c>
      <c r="S196" s="15"/>
      <c r="T196" s="15"/>
      <c r="U196" s="9">
        <f t="shared" si="46"/>
        <v>0</v>
      </c>
      <c r="V196" s="9">
        <f t="shared" si="44"/>
        <v>0</v>
      </c>
      <c r="W196" s="15"/>
      <c r="X196" s="16">
        <f t="shared" si="47"/>
        <v>0</v>
      </c>
      <c r="Y196" s="18"/>
      <c r="Z196" s="17"/>
    </row>
    <row r="197" spans="1:28" ht="18" customHeight="1" x14ac:dyDescent="0.2">
      <c r="A197" s="13">
        <v>9500003</v>
      </c>
      <c r="B197" s="14" t="s">
        <v>219</v>
      </c>
      <c r="C197" s="15">
        <v>5000</v>
      </c>
      <c r="D197" s="10">
        <f>VLOOKUP($A197,'03.07'!$A$9:$W$200,23,0)</f>
        <v>0</v>
      </c>
      <c r="E197" s="15"/>
      <c r="F197" s="15"/>
      <c r="G197" s="15"/>
      <c r="H197" s="9">
        <f t="shared" si="42"/>
        <v>0</v>
      </c>
      <c r="I197" s="15"/>
      <c r="J197" s="15"/>
      <c r="K197" s="15"/>
      <c r="L197" s="9">
        <f t="shared" si="36"/>
        <v>0</v>
      </c>
      <c r="M197" s="15"/>
      <c r="N197" s="15"/>
      <c r="O197" s="15"/>
      <c r="P197" s="15"/>
      <c r="Q197" s="15"/>
      <c r="R197" s="11">
        <f t="shared" si="41"/>
        <v>0</v>
      </c>
      <c r="S197" s="15"/>
      <c r="T197" s="15"/>
      <c r="U197" s="9">
        <f t="shared" si="46"/>
        <v>0</v>
      </c>
      <c r="V197" s="9">
        <f t="shared" si="44"/>
        <v>0</v>
      </c>
      <c r="W197" s="15"/>
      <c r="X197" s="16">
        <f t="shared" si="47"/>
        <v>0</v>
      </c>
      <c r="Y197" s="18"/>
      <c r="Z197" s="17"/>
    </row>
    <row r="198" spans="1:28" ht="18" customHeight="1" x14ac:dyDescent="0.2">
      <c r="A198" s="7"/>
      <c r="B198" s="28" t="s">
        <v>220</v>
      </c>
      <c r="C198" s="9"/>
      <c r="D198" s="10"/>
      <c r="E198" s="10"/>
      <c r="F198" s="10"/>
      <c r="G198" s="10"/>
      <c r="H198" s="9"/>
      <c r="I198" s="10"/>
      <c r="J198" s="10"/>
      <c r="K198" s="10"/>
      <c r="L198" s="9">
        <f t="shared" si="36"/>
        <v>0</v>
      </c>
      <c r="M198" s="10"/>
      <c r="N198" s="10"/>
      <c r="O198" s="10"/>
      <c r="P198" s="10"/>
      <c r="Q198" s="10"/>
      <c r="R198" s="11">
        <f t="shared" si="41"/>
        <v>0</v>
      </c>
      <c r="S198" s="10"/>
      <c r="T198" s="10"/>
      <c r="U198" s="9"/>
      <c r="V198" s="9"/>
      <c r="W198" s="10"/>
      <c r="X198" s="9"/>
      <c r="Y198" s="18"/>
      <c r="Z198" s="17"/>
    </row>
    <row r="200" spans="1:28" ht="25.5" customHeight="1" x14ac:dyDescent="0.2">
      <c r="D200" s="30">
        <f>SUM(D9:D198)</f>
        <v>987</v>
      </c>
      <c r="E200" s="31"/>
      <c r="F200" s="31"/>
      <c r="G200" s="31"/>
      <c r="H200" s="31"/>
      <c r="I200" s="30">
        <f>SUM(I9:I198)</f>
        <v>392</v>
      </c>
      <c r="J200" s="30">
        <f>SUM(J9:J198)</f>
        <v>0</v>
      </c>
      <c r="K200" s="30"/>
      <c r="L200" s="31"/>
      <c r="M200" s="31"/>
      <c r="N200" s="31"/>
      <c r="O200" s="31"/>
      <c r="P200" s="31"/>
      <c r="Q200" s="30">
        <f>SUM(Q9:Q198)</f>
        <v>0</v>
      </c>
      <c r="R200" s="30">
        <f>SUM(R9:R198)</f>
        <v>7</v>
      </c>
      <c r="S200" s="30">
        <f>SUM(S9:S198)</f>
        <v>60</v>
      </c>
      <c r="T200" s="31"/>
      <c r="U200" s="31"/>
      <c r="V200" s="32"/>
      <c r="W200" s="30">
        <f>SUM(W9:W198)</f>
        <v>985</v>
      </c>
      <c r="X200" s="30">
        <f>SUM(X9:X198)</f>
        <v>-6</v>
      </c>
    </row>
    <row r="201" spans="1:28" ht="12.75" customHeight="1" x14ac:dyDescent="0.2"/>
    <row r="202" spans="1:28" s="1" customFormat="1" x14ac:dyDescent="0.2">
      <c r="A202" s="29"/>
      <c r="B202" s="29" t="s">
        <v>221</v>
      </c>
      <c r="I202" s="33" t="s">
        <v>222</v>
      </c>
      <c r="S202" s="1" t="s">
        <v>223</v>
      </c>
      <c r="V202" s="2"/>
      <c r="W202" s="2"/>
      <c r="X202" s="2"/>
      <c r="Y202" s="3"/>
      <c r="Z202" s="3"/>
      <c r="AA202" s="3"/>
      <c r="AB202" s="3"/>
    </row>
    <row r="204" spans="1:28" s="1" customFormat="1" x14ac:dyDescent="0.2">
      <c r="A204" s="29" t="s">
        <v>224</v>
      </c>
      <c r="B204" s="3"/>
      <c r="V204" s="2"/>
      <c r="W204" s="2"/>
      <c r="X204" s="2"/>
      <c r="Y204" s="3"/>
      <c r="Z204" s="3"/>
      <c r="AA204" s="3"/>
      <c r="AB204" s="3"/>
    </row>
  </sheetData>
  <mergeCells count="35">
    <mergeCell ref="Y70:Y71"/>
    <mergeCell ref="Y115:Y116"/>
    <mergeCell ref="Y136:Y137"/>
    <mergeCell ref="R6:R7"/>
    <mergeCell ref="S6:S7"/>
    <mergeCell ref="T6:T7"/>
    <mergeCell ref="U6:U7"/>
    <mergeCell ref="Y42:Y43"/>
    <mergeCell ref="Y44:Y46"/>
    <mergeCell ref="Z5:AB6"/>
    <mergeCell ref="E6:E7"/>
    <mergeCell ref="F6:F7"/>
    <mergeCell ref="G6:G7"/>
    <mergeCell ref="H6:H7"/>
    <mergeCell ref="I6:I7"/>
    <mergeCell ref="O6:Q6"/>
    <mergeCell ref="S5:U5"/>
    <mergeCell ref="V5:V7"/>
    <mergeCell ref="W5:W7"/>
    <mergeCell ref="X5:X7"/>
    <mergeCell ref="J6:J7"/>
    <mergeCell ref="K6:K7"/>
    <mergeCell ref="L6:L7"/>
    <mergeCell ref="M6:M7"/>
    <mergeCell ref="N6:N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</mergeCells>
  <conditionalFormatting sqref="B100:B101">
    <cfRule type="duplicateValues" dxfId="1175" priority="34" stopIfTrue="1"/>
  </conditionalFormatting>
  <conditionalFormatting sqref="B132">
    <cfRule type="duplicateValues" dxfId="1174" priority="33" stopIfTrue="1"/>
  </conditionalFormatting>
  <conditionalFormatting sqref="B118">
    <cfRule type="duplicateValues" dxfId="1173" priority="32" stopIfTrue="1"/>
  </conditionalFormatting>
  <conditionalFormatting sqref="B198">
    <cfRule type="duplicateValues" dxfId="1172" priority="31" stopIfTrue="1"/>
  </conditionalFormatting>
  <conditionalFormatting sqref="B201:B274">
    <cfRule type="duplicateValues" dxfId="1171" priority="30" stopIfTrue="1"/>
  </conditionalFormatting>
  <conditionalFormatting sqref="B200">
    <cfRule type="duplicateValues" dxfId="1170" priority="29" stopIfTrue="1"/>
  </conditionalFormatting>
  <conditionalFormatting sqref="I202">
    <cfRule type="duplicateValues" dxfId="1169" priority="28" stopIfTrue="1"/>
  </conditionalFormatting>
  <conditionalFormatting sqref="I202">
    <cfRule type="duplicateValues" dxfId="1168" priority="25" stopIfTrue="1"/>
    <cfRule type="duplicateValues" dxfId="1167" priority="26" stopIfTrue="1"/>
    <cfRule type="duplicateValues" dxfId="1166" priority="27" stopIfTrue="1"/>
  </conditionalFormatting>
  <conditionalFormatting sqref="B20">
    <cfRule type="duplicateValues" dxfId="1165" priority="19" stopIfTrue="1"/>
  </conditionalFormatting>
  <conditionalFormatting sqref="B20">
    <cfRule type="duplicateValues" dxfId="1164" priority="20" stopIfTrue="1"/>
  </conditionalFormatting>
  <conditionalFormatting sqref="B20">
    <cfRule type="duplicateValues" dxfId="1163" priority="21" stopIfTrue="1"/>
  </conditionalFormatting>
  <conditionalFormatting sqref="B20">
    <cfRule type="duplicateValues" dxfId="1162" priority="22" stopIfTrue="1"/>
    <cfRule type="duplicateValues" dxfId="1161" priority="23" stopIfTrue="1"/>
    <cfRule type="duplicateValues" dxfId="1160" priority="24" stopIfTrue="1"/>
  </conditionalFormatting>
  <conditionalFormatting sqref="A20:A25">
    <cfRule type="duplicateValues" dxfId="1159" priority="18" stopIfTrue="1"/>
  </conditionalFormatting>
  <conditionalFormatting sqref="A26">
    <cfRule type="duplicateValues" dxfId="1158" priority="17" stopIfTrue="1"/>
  </conditionalFormatting>
  <conditionalFormatting sqref="A27">
    <cfRule type="duplicateValues" dxfId="1157" priority="16" stopIfTrue="1"/>
  </conditionalFormatting>
  <conditionalFormatting sqref="A28">
    <cfRule type="duplicateValues" dxfId="1156" priority="15" stopIfTrue="1"/>
  </conditionalFormatting>
  <conditionalFormatting sqref="A29">
    <cfRule type="duplicateValues" dxfId="1155" priority="14" stopIfTrue="1"/>
  </conditionalFormatting>
  <conditionalFormatting sqref="A30">
    <cfRule type="duplicateValues" dxfId="1154" priority="13" stopIfTrue="1"/>
  </conditionalFormatting>
  <conditionalFormatting sqref="B275:B65318 B200 B5 B8:B19 B119:B131 B21:B117 B133:B197">
    <cfRule type="duplicateValues" dxfId="1153" priority="35" stopIfTrue="1"/>
  </conditionalFormatting>
  <conditionalFormatting sqref="B275:B65318 B200 B5 B8:B19 B102:B117 B119:B131 B21:B99 B133:B197">
    <cfRule type="duplicateValues" dxfId="1152" priority="36" stopIfTrue="1"/>
  </conditionalFormatting>
  <conditionalFormatting sqref="A200:A65318 A1:A5 A8:A19 A31:A198">
    <cfRule type="duplicateValues" dxfId="1151" priority="37" stopIfTrue="1"/>
  </conditionalFormatting>
  <conditionalFormatting sqref="B200:B65318 B5 B8:B19 B21:B198">
    <cfRule type="duplicateValues" dxfId="1150" priority="38" stopIfTrue="1"/>
  </conditionalFormatting>
  <conditionalFormatting sqref="B200:B65318 B1:B5 B8:B19 B21:B198">
    <cfRule type="duplicateValues" dxfId="1149" priority="39" stopIfTrue="1"/>
    <cfRule type="duplicateValues" dxfId="1148" priority="40" stopIfTrue="1"/>
    <cfRule type="duplicateValues" dxfId="1147" priority="41" stopIfTrue="1"/>
  </conditionalFormatting>
  <conditionalFormatting sqref="Y17">
    <cfRule type="duplicateValues" dxfId="1146" priority="7" stopIfTrue="1"/>
  </conditionalFormatting>
  <conditionalFormatting sqref="Y17">
    <cfRule type="duplicateValues" dxfId="1145" priority="8" stopIfTrue="1"/>
  </conditionalFormatting>
  <conditionalFormatting sqref="Y17">
    <cfRule type="duplicateValues" dxfId="1144" priority="9" stopIfTrue="1"/>
  </conditionalFormatting>
  <conditionalFormatting sqref="Y17">
    <cfRule type="duplicateValues" dxfId="1143" priority="10" stopIfTrue="1"/>
    <cfRule type="duplicateValues" dxfId="1142" priority="11" stopIfTrue="1"/>
    <cfRule type="duplicateValues" dxfId="1141" priority="12" stopIfTrue="1"/>
  </conditionalFormatting>
  <conditionalFormatting sqref="Y13">
    <cfRule type="duplicateValues" dxfId="1140" priority="1" stopIfTrue="1"/>
  </conditionalFormatting>
  <conditionalFormatting sqref="Y13">
    <cfRule type="duplicateValues" dxfId="1139" priority="2" stopIfTrue="1"/>
  </conditionalFormatting>
  <conditionalFormatting sqref="Y13">
    <cfRule type="duplicateValues" dxfId="1138" priority="3" stopIfTrue="1"/>
  </conditionalFormatting>
  <conditionalFormatting sqref="Y13">
    <cfRule type="duplicateValues" dxfId="1137" priority="4" stopIfTrue="1"/>
    <cfRule type="duplicateValues" dxfId="1136" priority="5" stopIfTrue="1"/>
    <cfRule type="duplicateValues" dxfId="1135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4"/>
  <sheetViews>
    <sheetView zoomScaleNormal="100" workbookViewId="0">
      <pane xSplit="4" ySplit="8" topLeftCell="K141" activePane="bottomRight" state="frozen"/>
      <selection pane="topRight" activeCell="E1" sqref="E1"/>
      <selection pane="bottomLeft" activeCell="A9" sqref="A9"/>
      <selection pane="bottomRight" activeCell="Y131" sqref="Y131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42578125" style="1" customWidth="1"/>
    <col min="7" max="7" width="0.28515625" style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72" t="s">
        <v>0</v>
      </c>
      <c r="B1" s="172"/>
    </row>
    <row r="2" spans="1:28" x14ac:dyDescent="0.2">
      <c r="A2" s="172" t="s">
        <v>1</v>
      </c>
      <c r="B2" s="172"/>
    </row>
    <row r="3" spans="1:28" ht="19.5" x14ac:dyDescent="0.2">
      <c r="A3" s="173" t="s">
        <v>2</v>
      </c>
      <c r="B3" s="173"/>
      <c r="C3" s="173"/>
      <c r="D3" s="173"/>
      <c r="E3" s="173"/>
      <c r="F3" s="173"/>
      <c r="G3" s="173"/>
      <c r="H3" s="173"/>
      <c r="I3" s="173"/>
      <c r="J3" s="173"/>
      <c r="K3" s="173"/>
      <c r="L3" s="173"/>
      <c r="M3" s="173"/>
      <c r="N3" s="173"/>
      <c r="O3" s="173"/>
      <c r="P3" s="173"/>
      <c r="Q3" s="173"/>
      <c r="R3" s="173"/>
      <c r="S3" s="173"/>
      <c r="T3" s="173"/>
      <c r="U3" s="173"/>
      <c r="V3" s="173"/>
      <c r="W3" s="173"/>
      <c r="X3" s="173"/>
    </row>
    <row r="4" spans="1:28" ht="18.75" x14ac:dyDescent="0.2">
      <c r="A4" s="50" t="s">
        <v>3</v>
      </c>
      <c r="B4" s="4">
        <v>42556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74" t="s">
        <v>4</v>
      </c>
      <c r="B5" s="174" t="s">
        <v>5</v>
      </c>
      <c r="C5" s="175" t="s">
        <v>6</v>
      </c>
      <c r="D5" s="176" t="s">
        <v>7</v>
      </c>
      <c r="E5" s="175" t="s">
        <v>8</v>
      </c>
      <c r="F5" s="175"/>
      <c r="G5" s="175"/>
      <c r="H5" s="175"/>
      <c r="I5" s="175" t="s">
        <v>9</v>
      </c>
      <c r="J5" s="175"/>
      <c r="K5" s="175"/>
      <c r="L5" s="175"/>
      <c r="M5" s="175" t="s">
        <v>10</v>
      </c>
      <c r="N5" s="175"/>
      <c r="O5" s="175"/>
      <c r="P5" s="175"/>
      <c r="Q5" s="175"/>
      <c r="R5" s="175"/>
      <c r="S5" s="160" t="s">
        <v>11</v>
      </c>
      <c r="T5" s="161"/>
      <c r="U5" s="162"/>
      <c r="V5" s="163" t="s">
        <v>12</v>
      </c>
      <c r="W5" s="166" t="s">
        <v>13</v>
      </c>
      <c r="X5" s="166" t="s">
        <v>14</v>
      </c>
      <c r="Z5" s="159" t="s">
        <v>15</v>
      </c>
      <c r="AA5" s="159"/>
      <c r="AB5" s="159"/>
    </row>
    <row r="6" spans="1:28" ht="20.25" customHeight="1" x14ac:dyDescent="0.2">
      <c r="A6" s="174"/>
      <c r="B6" s="174"/>
      <c r="C6" s="175"/>
      <c r="D6" s="176"/>
      <c r="E6" s="169" t="s">
        <v>16</v>
      </c>
      <c r="F6" s="169" t="s">
        <v>17</v>
      </c>
      <c r="G6" s="163" t="s">
        <v>18</v>
      </c>
      <c r="H6" s="163" t="s">
        <v>19</v>
      </c>
      <c r="I6" s="163" t="s">
        <v>20</v>
      </c>
      <c r="J6" s="163" t="s">
        <v>21</v>
      </c>
      <c r="K6" s="163" t="s">
        <v>226</v>
      </c>
      <c r="L6" s="163" t="s">
        <v>22</v>
      </c>
      <c r="M6" s="163" t="s">
        <v>18</v>
      </c>
      <c r="N6" s="163" t="s">
        <v>23</v>
      </c>
      <c r="O6" s="171" t="s">
        <v>24</v>
      </c>
      <c r="P6" s="171"/>
      <c r="Q6" s="171"/>
      <c r="R6" s="163" t="s">
        <v>25</v>
      </c>
      <c r="S6" s="163" t="s">
        <v>26</v>
      </c>
      <c r="T6" s="163" t="s">
        <v>27</v>
      </c>
      <c r="U6" s="163" t="s">
        <v>28</v>
      </c>
      <c r="V6" s="164"/>
      <c r="W6" s="167"/>
      <c r="X6" s="167"/>
      <c r="Z6" s="159"/>
      <c r="AA6" s="159"/>
      <c r="AB6" s="159"/>
    </row>
    <row r="7" spans="1:28" ht="58.5" customHeight="1" x14ac:dyDescent="0.2">
      <c r="A7" s="174"/>
      <c r="B7" s="174"/>
      <c r="C7" s="175"/>
      <c r="D7" s="176"/>
      <c r="E7" s="170"/>
      <c r="F7" s="170"/>
      <c r="G7" s="165"/>
      <c r="H7" s="165"/>
      <c r="I7" s="165"/>
      <c r="J7" s="165"/>
      <c r="K7" s="165"/>
      <c r="L7" s="165"/>
      <c r="M7" s="165"/>
      <c r="N7" s="165"/>
      <c r="O7" s="52" t="s">
        <v>29</v>
      </c>
      <c r="P7" s="52" t="s">
        <v>30</v>
      </c>
      <c r="Q7" s="51" t="s">
        <v>31</v>
      </c>
      <c r="R7" s="165"/>
      <c r="S7" s="165"/>
      <c r="T7" s="165"/>
      <c r="U7" s="165"/>
      <c r="V7" s="165"/>
      <c r="W7" s="168"/>
      <c r="X7" s="168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VLOOKUP($A9,'04.07'!$A$9:$W$200,23,0)</f>
        <v>0</v>
      </c>
      <c r="E9" s="15">
        <v>10</v>
      </c>
      <c r="F9" s="15"/>
      <c r="G9" s="15"/>
      <c r="H9" s="9">
        <f t="shared" ref="H9:H52" si="0">SUM(E9:G9)</f>
        <v>10</v>
      </c>
      <c r="I9" s="15">
        <v>10</v>
      </c>
      <c r="J9" s="15"/>
      <c r="K9" s="15"/>
      <c r="L9" s="9">
        <f>SUM(I9:K9)</f>
        <v>10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VLOOKUP($A10,'04.07'!$A$9:$W$200,23,0)</f>
        <v>0</v>
      </c>
      <c r="E10" s="15">
        <v>6</v>
      </c>
      <c r="F10" s="15"/>
      <c r="G10" s="15"/>
      <c r="H10" s="9">
        <f t="shared" si="0"/>
        <v>6</v>
      </c>
      <c r="I10" s="15">
        <v>5</v>
      </c>
      <c r="J10" s="15"/>
      <c r="K10" s="15"/>
      <c r="L10" s="9">
        <f t="shared" ref="L10:L73" si="4">SUM(I10:K10)</f>
        <v>5</v>
      </c>
      <c r="M10" s="15"/>
      <c r="N10" s="15"/>
      <c r="O10" s="15"/>
      <c r="P10" s="15"/>
      <c r="Q10" s="15"/>
      <c r="R10" s="11">
        <f t="shared" ref="R10:R86" si="5">SUM(M10:Q10)</f>
        <v>0</v>
      </c>
      <c r="S10" s="15">
        <v>1</v>
      </c>
      <c r="T10" s="15"/>
      <c r="U10" s="9">
        <f t="shared" si="1"/>
        <v>1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VLOOKUP($A11,'04.07'!$A$9:$W$200,23,0)</f>
        <v>0</v>
      </c>
      <c r="E11" s="15">
        <v>6</v>
      </c>
      <c r="F11" s="15"/>
      <c r="G11" s="15"/>
      <c r="H11" s="9">
        <f t="shared" si="0"/>
        <v>6</v>
      </c>
      <c r="I11" s="15">
        <v>4</v>
      </c>
      <c r="J11" s="15"/>
      <c r="K11" s="15"/>
      <c r="L11" s="9">
        <f t="shared" si="4"/>
        <v>4</v>
      </c>
      <c r="M11" s="15"/>
      <c r="N11" s="15"/>
      <c r="O11" s="15"/>
      <c r="P11" s="15"/>
      <c r="Q11" s="15"/>
      <c r="R11" s="11">
        <f t="shared" si="5"/>
        <v>0</v>
      </c>
      <c r="S11" s="15">
        <v>2</v>
      </c>
      <c r="T11" s="15"/>
      <c r="U11" s="9">
        <f t="shared" si="1"/>
        <v>2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VLOOKUP($A12,'04.07'!$A$9:$W$200,23,0)</f>
        <v>0</v>
      </c>
      <c r="E12" s="15">
        <v>10</v>
      </c>
      <c r="F12" s="15"/>
      <c r="G12" s="15"/>
      <c r="H12" s="9">
        <f t="shared" si="0"/>
        <v>10</v>
      </c>
      <c r="I12" s="15">
        <v>7</v>
      </c>
      <c r="J12" s="15"/>
      <c r="K12" s="15"/>
      <c r="L12" s="9">
        <f t="shared" si="4"/>
        <v>7</v>
      </c>
      <c r="M12" s="15"/>
      <c r="N12" s="15"/>
      <c r="O12" s="15"/>
      <c r="P12" s="15"/>
      <c r="Q12" s="15"/>
      <c r="R12" s="11">
        <f t="shared" si="5"/>
        <v>0</v>
      </c>
      <c r="S12" s="15">
        <v>3</v>
      </c>
      <c r="T12" s="15"/>
      <c r="U12" s="9">
        <f t="shared" si="1"/>
        <v>3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VLOOKUP($A13,'04.07'!$A$9:$W$200,23,0)</f>
        <v>7</v>
      </c>
      <c r="E13" s="15"/>
      <c r="F13" s="15"/>
      <c r="G13" s="15"/>
      <c r="H13" s="9">
        <f t="shared" si="0"/>
        <v>0</v>
      </c>
      <c r="I13" s="15">
        <v>6</v>
      </c>
      <c r="J13" s="15"/>
      <c r="K13" s="15"/>
      <c r="L13" s="9">
        <f t="shared" si="4"/>
        <v>6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1</v>
      </c>
      <c r="W13" s="15">
        <v>1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VLOOKUP($A14,'04.07'!$A$9:$W$200,23,0)</f>
        <v>0</v>
      </c>
      <c r="E14" s="15">
        <v>10</v>
      </c>
      <c r="F14" s="15"/>
      <c r="G14" s="15"/>
      <c r="H14" s="9">
        <f t="shared" si="0"/>
        <v>10</v>
      </c>
      <c r="I14" s="15">
        <v>11</v>
      </c>
      <c r="J14" s="15"/>
      <c r="K14" s="15"/>
      <c r="L14" s="9">
        <f t="shared" si="4"/>
        <v>11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-1</v>
      </c>
      <c r="W14" s="15"/>
      <c r="X14" s="16">
        <f t="shared" si="3"/>
        <v>1</v>
      </c>
      <c r="Y14" s="3" t="s">
        <v>235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VLOOKUP($A15,'04.07'!$A$9:$W$200,23,0)</f>
        <v>0</v>
      </c>
      <c r="E15" s="15">
        <v>6</v>
      </c>
      <c r="F15" s="15"/>
      <c r="G15" s="15"/>
      <c r="H15" s="9">
        <f t="shared" si="0"/>
        <v>6</v>
      </c>
      <c r="I15" s="15">
        <v>4</v>
      </c>
      <c r="J15" s="15"/>
      <c r="K15" s="15"/>
      <c r="L15" s="9">
        <f t="shared" si="4"/>
        <v>4</v>
      </c>
      <c r="M15" s="15"/>
      <c r="N15" s="15"/>
      <c r="O15" s="15"/>
      <c r="P15" s="15"/>
      <c r="Q15" s="15"/>
      <c r="R15" s="11">
        <f t="shared" si="5"/>
        <v>0</v>
      </c>
      <c r="S15" s="15">
        <v>2</v>
      </c>
      <c r="T15" s="15"/>
      <c r="U15" s="9">
        <f t="shared" si="1"/>
        <v>2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VLOOKUP($A16,'04.07'!$A$9:$W$200,23,0)</f>
        <v>0</v>
      </c>
      <c r="E16" s="15">
        <v>6</v>
      </c>
      <c r="F16" s="15"/>
      <c r="G16" s="15"/>
      <c r="H16" s="9">
        <f t="shared" si="0"/>
        <v>6</v>
      </c>
      <c r="I16" s="15">
        <v>4</v>
      </c>
      <c r="J16" s="15"/>
      <c r="K16" s="15"/>
      <c r="L16" s="9">
        <f t="shared" si="4"/>
        <v>4</v>
      </c>
      <c r="M16" s="15"/>
      <c r="N16" s="15"/>
      <c r="O16" s="15"/>
      <c r="P16" s="15"/>
      <c r="Q16" s="15"/>
      <c r="R16" s="11">
        <f t="shared" si="5"/>
        <v>0</v>
      </c>
      <c r="S16" s="15">
        <v>2</v>
      </c>
      <c r="T16" s="15"/>
      <c r="U16" s="9">
        <f t="shared" si="1"/>
        <v>2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VLOOKUP($A17,'04.07'!$A$9:$W$200,23,0)</f>
        <v>0</v>
      </c>
      <c r="E17" s="15">
        <v>6</v>
      </c>
      <c r="F17" s="15"/>
      <c r="G17" s="15"/>
      <c r="H17" s="9">
        <f t="shared" si="0"/>
        <v>6</v>
      </c>
      <c r="I17" s="15">
        <v>5</v>
      </c>
      <c r="J17" s="15"/>
      <c r="K17" s="15"/>
      <c r="L17" s="9">
        <f t="shared" si="4"/>
        <v>5</v>
      </c>
      <c r="M17" s="15"/>
      <c r="N17" s="15"/>
      <c r="O17" s="15"/>
      <c r="P17" s="15"/>
      <c r="Q17" s="15"/>
      <c r="R17" s="11">
        <f t="shared" si="5"/>
        <v>0</v>
      </c>
      <c r="S17" s="15">
        <v>1</v>
      </c>
      <c r="T17" s="15"/>
      <c r="U17" s="9">
        <f t="shared" si="1"/>
        <v>1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VLOOKUP($A18,'04.07'!$A$9:$W$200,23,0)</f>
        <v>0</v>
      </c>
      <c r="E18" s="15">
        <v>16</v>
      </c>
      <c r="F18" s="15"/>
      <c r="G18" s="15"/>
      <c r="H18" s="9">
        <f t="shared" si="0"/>
        <v>16</v>
      </c>
      <c r="I18" s="15">
        <v>13</v>
      </c>
      <c r="J18" s="15"/>
      <c r="K18" s="15"/>
      <c r="L18" s="9">
        <f t="shared" si="4"/>
        <v>13</v>
      </c>
      <c r="M18" s="15"/>
      <c r="N18" s="15"/>
      <c r="O18" s="15"/>
      <c r="P18" s="15"/>
      <c r="Q18" s="15"/>
      <c r="R18" s="11">
        <f>SUM(M18:Q18)</f>
        <v>0</v>
      </c>
      <c r="S18" s="15">
        <v>2</v>
      </c>
      <c r="T18" s="15"/>
      <c r="U18" s="9">
        <f>S18+T18</f>
        <v>2</v>
      </c>
      <c r="V18" s="9">
        <f t="shared" si="2"/>
        <v>1</v>
      </c>
      <c r="W18" s="15"/>
      <c r="X18" s="16">
        <f>W18-V18</f>
        <v>-1</v>
      </c>
      <c r="Y18" s="18" t="s">
        <v>242</v>
      </c>
      <c r="Z18" s="17"/>
    </row>
    <row r="19" spans="1:26" ht="18" customHeight="1" x14ac:dyDescent="0.2">
      <c r="A19" s="13">
        <v>1500017</v>
      </c>
      <c r="B19" s="14" t="s">
        <v>44</v>
      </c>
      <c r="C19" s="15">
        <v>19000</v>
      </c>
      <c r="D19" s="10">
        <f>VLOOKUP($A19,'04.07'!$A$9:$W$200,23,0)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45</v>
      </c>
      <c r="C20" s="15">
        <v>19000</v>
      </c>
      <c r="D20" s="10">
        <f>VLOOKUP($A20,'04.07'!$A$9:$W$200,23,0)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49"/>
      <c r="Z20" s="17"/>
    </row>
    <row r="21" spans="1:26" ht="18" customHeight="1" x14ac:dyDescent="0.2">
      <c r="A21" s="13">
        <v>1500022</v>
      </c>
      <c r="B21" s="14" t="s">
        <v>46</v>
      </c>
      <c r="C21" s="15">
        <v>19000</v>
      </c>
      <c r="D21" s="10">
        <f>VLOOKUP($A21,'04.07'!$A$9:$W$200,23,0)</f>
        <v>0</v>
      </c>
      <c r="E21" s="15">
        <v>6</v>
      </c>
      <c r="F21" s="15"/>
      <c r="G21" s="15"/>
      <c r="H21" s="9">
        <f t="shared" si="0"/>
        <v>6</v>
      </c>
      <c r="I21" s="15">
        <v>6</v>
      </c>
      <c r="J21" s="15"/>
      <c r="K21" s="15"/>
      <c r="L21" s="9">
        <f t="shared" si="4"/>
        <v>6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47</v>
      </c>
      <c r="C22" s="15">
        <v>16000</v>
      </c>
      <c r="D22" s="10">
        <f>VLOOKUP($A22,'04.07'!$A$9:$W$200,23,0)</f>
        <v>0</v>
      </c>
      <c r="E22" s="15">
        <v>6</v>
      </c>
      <c r="F22" s="15"/>
      <c r="G22" s="15"/>
      <c r="H22" s="9">
        <f t="shared" si="0"/>
        <v>6</v>
      </c>
      <c r="I22" s="15">
        <v>4</v>
      </c>
      <c r="J22" s="15"/>
      <c r="K22" s="15"/>
      <c r="L22" s="9">
        <f t="shared" si="4"/>
        <v>4</v>
      </c>
      <c r="M22" s="15"/>
      <c r="N22" s="15"/>
      <c r="O22" s="15"/>
      <c r="P22" s="15"/>
      <c r="Q22" s="15"/>
      <c r="R22" s="11">
        <f t="shared" si="5"/>
        <v>0</v>
      </c>
      <c r="S22" s="15">
        <v>2</v>
      </c>
      <c r="T22" s="15"/>
      <c r="U22" s="9">
        <f t="shared" si="1"/>
        <v>2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48</v>
      </c>
      <c r="C23" s="15">
        <v>21000</v>
      </c>
      <c r="D23" s="10">
        <f>VLOOKUP($A23,'04.07'!$A$9:$W$200,23,0)</f>
        <v>5</v>
      </c>
      <c r="E23" s="15"/>
      <c r="F23" s="15"/>
      <c r="G23" s="15"/>
      <c r="H23" s="9">
        <f t="shared" si="0"/>
        <v>0</v>
      </c>
      <c r="I23" s="15">
        <v>2</v>
      </c>
      <c r="J23" s="15"/>
      <c r="K23" s="15"/>
      <c r="L23" s="9">
        <f t="shared" si="4"/>
        <v>2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3</v>
      </c>
      <c r="W23" s="15">
        <v>3</v>
      </c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49</v>
      </c>
      <c r="C24" s="15">
        <v>21000</v>
      </c>
      <c r="D24" s="10">
        <f>VLOOKUP($A24,'04.07'!$A$9:$W$200,23,0)</f>
        <v>0</v>
      </c>
      <c r="E24" s="15">
        <v>6</v>
      </c>
      <c r="F24" s="15"/>
      <c r="G24" s="15"/>
      <c r="H24" s="9">
        <f t="shared" si="0"/>
        <v>6</v>
      </c>
      <c r="I24" s="15">
        <v>6</v>
      </c>
      <c r="J24" s="15"/>
      <c r="K24" s="15"/>
      <c r="L24" s="9">
        <f t="shared" si="4"/>
        <v>6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50</v>
      </c>
      <c r="C25" s="15">
        <v>20000</v>
      </c>
      <c r="D25" s="10">
        <f>VLOOKUP($A25,'04.07'!$A$9:$W$200,23,0)</f>
        <v>0</v>
      </c>
      <c r="E25" s="15">
        <v>6</v>
      </c>
      <c r="F25" s="15"/>
      <c r="G25" s="15"/>
      <c r="H25" s="9">
        <f t="shared" si="0"/>
        <v>6</v>
      </c>
      <c r="I25" s="15">
        <v>5</v>
      </c>
      <c r="J25" s="15"/>
      <c r="K25" s="15"/>
      <c r="L25" s="9">
        <f t="shared" si="4"/>
        <v>5</v>
      </c>
      <c r="M25" s="15"/>
      <c r="N25" s="15"/>
      <c r="O25" s="15"/>
      <c r="P25" s="15"/>
      <c r="Q25" s="15"/>
      <c r="R25" s="11">
        <f t="shared" si="5"/>
        <v>0</v>
      </c>
      <c r="S25" s="15">
        <v>1</v>
      </c>
      <c r="T25" s="15"/>
      <c r="U25" s="9">
        <f t="shared" si="1"/>
        <v>1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51</v>
      </c>
      <c r="C26" s="15">
        <v>18000</v>
      </c>
      <c r="D26" s="10">
        <f>VLOOKUP($A26,'04.07'!$A$9:$W$200,23,0)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52</v>
      </c>
      <c r="C27" s="15">
        <v>32000</v>
      </c>
      <c r="D27" s="10">
        <f>VLOOKUP($A27,'04.07'!$A$9:$W$200,23,0)</f>
        <v>5</v>
      </c>
      <c r="E27" s="15"/>
      <c r="F27" s="15"/>
      <c r="G27" s="15"/>
      <c r="H27" s="9">
        <f t="shared" si="0"/>
        <v>0</v>
      </c>
      <c r="I27" s="15">
        <v>4</v>
      </c>
      <c r="J27" s="15"/>
      <c r="K27" s="15"/>
      <c r="L27" s="9">
        <f t="shared" si="4"/>
        <v>4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1</v>
      </c>
      <c r="W27" s="15">
        <v>1</v>
      </c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53</v>
      </c>
      <c r="C28" s="15">
        <v>22000</v>
      </c>
      <c r="D28" s="10">
        <f>VLOOKUP($A28,'04.07'!$A$9:$W$200,23,0)</f>
        <v>0</v>
      </c>
      <c r="E28" s="15">
        <v>6</v>
      </c>
      <c r="F28" s="15"/>
      <c r="G28" s="15"/>
      <c r="H28" s="9">
        <f t="shared" si="0"/>
        <v>6</v>
      </c>
      <c r="I28" s="15">
        <v>6</v>
      </c>
      <c r="J28" s="15"/>
      <c r="K28" s="15"/>
      <c r="L28" s="9">
        <f t="shared" si="4"/>
        <v>6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54</v>
      </c>
      <c r="C29" s="15">
        <v>21000</v>
      </c>
      <c r="D29" s="10">
        <f>VLOOKUP($A29,'04.07'!$A$9:$W$200,23,0)</f>
        <v>0</v>
      </c>
      <c r="E29" s="15">
        <v>4</v>
      </c>
      <c r="F29" s="15"/>
      <c r="G29" s="15"/>
      <c r="H29" s="9">
        <f t="shared" si="0"/>
        <v>4</v>
      </c>
      <c r="I29" s="15">
        <v>3</v>
      </c>
      <c r="J29" s="15"/>
      <c r="K29" s="15"/>
      <c r="L29" s="9">
        <f t="shared" si="4"/>
        <v>3</v>
      </c>
      <c r="M29" s="15"/>
      <c r="N29" s="15"/>
      <c r="O29" s="15"/>
      <c r="P29" s="15"/>
      <c r="Q29" s="15"/>
      <c r="R29" s="11">
        <f t="shared" si="5"/>
        <v>0</v>
      </c>
      <c r="S29" s="15">
        <v>1</v>
      </c>
      <c r="T29" s="15"/>
      <c r="U29" s="9">
        <f t="shared" si="1"/>
        <v>1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55</v>
      </c>
      <c r="C30" s="15">
        <v>20000</v>
      </c>
      <c r="D30" s="10">
        <f>VLOOKUP($A30,'04.07'!$A$9:$W$200,23,0)</f>
        <v>0</v>
      </c>
      <c r="E30" s="15">
        <v>6</v>
      </c>
      <c r="F30" s="15"/>
      <c r="G30" s="15"/>
      <c r="H30" s="9">
        <f t="shared" si="0"/>
        <v>6</v>
      </c>
      <c r="I30" s="15">
        <v>5</v>
      </c>
      <c r="J30" s="15"/>
      <c r="K30" s="15"/>
      <c r="L30" s="9">
        <f t="shared" si="4"/>
        <v>5</v>
      </c>
      <c r="M30" s="15"/>
      <c r="N30" s="15"/>
      <c r="O30" s="15"/>
      <c r="P30" s="15"/>
      <c r="Q30" s="15"/>
      <c r="R30" s="11">
        <f>SUM(M30:Q30)</f>
        <v>0</v>
      </c>
      <c r="S30" s="15">
        <v>1</v>
      </c>
      <c r="T30" s="15"/>
      <c r="U30" s="9">
        <f>S30+T30</f>
        <v>1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56</v>
      </c>
      <c r="C31" s="15">
        <v>24000</v>
      </c>
      <c r="D31" s="10">
        <f>VLOOKUP($A31,'04.07'!$A$9:$W$200,23,0)</f>
        <v>0</v>
      </c>
      <c r="E31" s="15">
        <v>6</v>
      </c>
      <c r="F31" s="15"/>
      <c r="G31" s="15"/>
      <c r="H31" s="9">
        <f t="shared" si="0"/>
        <v>6</v>
      </c>
      <c r="I31" s="15">
        <v>5</v>
      </c>
      <c r="J31" s="15"/>
      <c r="K31" s="15"/>
      <c r="L31" s="9">
        <f t="shared" si="4"/>
        <v>5</v>
      </c>
      <c r="M31" s="15"/>
      <c r="N31" s="15"/>
      <c r="O31" s="15"/>
      <c r="P31" s="15"/>
      <c r="Q31" s="15"/>
      <c r="R31" s="11">
        <f t="shared" si="5"/>
        <v>0</v>
      </c>
      <c r="S31" s="15">
        <v>1</v>
      </c>
      <c r="T31" s="15"/>
      <c r="U31" s="9">
        <f t="shared" si="1"/>
        <v>1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57</v>
      </c>
      <c r="C32" s="15">
        <v>18000</v>
      </c>
      <c r="D32" s="10">
        <f>VLOOKUP($A32,'04.07'!$A$9:$W$200,23,0)</f>
        <v>0</v>
      </c>
      <c r="E32" s="15">
        <v>6</v>
      </c>
      <c r="F32" s="15"/>
      <c r="G32" s="15"/>
      <c r="H32" s="9">
        <f t="shared" si="0"/>
        <v>6</v>
      </c>
      <c r="I32" s="15">
        <v>6</v>
      </c>
      <c r="J32" s="15"/>
      <c r="K32" s="15"/>
      <c r="L32" s="9">
        <f t="shared" si="4"/>
        <v>6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58</v>
      </c>
      <c r="C33" s="15">
        <v>22000</v>
      </c>
      <c r="D33" s="10">
        <f>VLOOKUP($A33,'04.07'!$A$9:$W$200,23,0)</f>
        <v>0</v>
      </c>
      <c r="E33" s="15">
        <v>6</v>
      </c>
      <c r="F33" s="15"/>
      <c r="G33" s="15"/>
      <c r="H33" s="9">
        <f t="shared" si="0"/>
        <v>6</v>
      </c>
      <c r="I33" s="15">
        <v>5</v>
      </c>
      <c r="J33" s="15"/>
      <c r="K33" s="15"/>
      <c r="L33" s="9">
        <f t="shared" si="4"/>
        <v>5</v>
      </c>
      <c r="M33" s="15"/>
      <c r="N33" s="15"/>
      <c r="O33" s="15"/>
      <c r="P33" s="15"/>
      <c r="Q33" s="15"/>
      <c r="R33" s="11">
        <f t="shared" si="5"/>
        <v>0</v>
      </c>
      <c r="S33" s="15">
        <v>1</v>
      </c>
      <c r="T33" s="15"/>
      <c r="U33" s="9">
        <f t="shared" si="1"/>
        <v>1</v>
      </c>
      <c r="V33" s="9">
        <f t="shared" si="2"/>
        <v>0</v>
      </c>
      <c r="W33" s="15"/>
      <c r="X33" s="16">
        <f t="shared" si="3"/>
        <v>0</v>
      </c>
      <c r="Y33" s="49"/>
      <c r="Z33" s="17"/>
    </row>
    <row r="34" spans="1:26" ht="18" customHeight="1" x14ac:dyDescent="0.2">
      <c r="A34" s="13">
        <v>1500301</v>
      </c>
      <c r="B34" s="14" t="s">
        <v>59</v>
      </c>
      <c r="C34" s="15">
        <v>20000</v>
      </c>
      <c r="D34" s="10">
        <f>VLOOKUP($A34,'04.07'!$A$9:$W$200,23,0)</f>
        <v>0</v>
      </c>
      <c r="E34" s="15">
        <v>6</v>
      </c>
      <c r="F34" s="15"/>
      <c r="G34" s="15"/>
      <c r="H34" s="9">
        <f t="shared" si="0"/>
        <v>6</v>
      </c>
      <c r="I34" s="15">
        <v>6</v>
      </c>
      <c r="J34" s="15"/>
      <c r="K34" s="15"/>
      <c r="L34" s="9">
        <f t="shared" si="4"/>
        <v>6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60</v>
      </c>
      <c r="C35" s="15">
        <v>18000</v>
      </c>
      <c r="D35" s="10">
        <f>VLOOKUP($A35,'04.07'!$A$9:$W$200,23,0)</f>
        <v>0</v>
      </c>
      <c r="E35" s="15">
        <v>6</v>
      </c>
      <c r="F35" s="15"/>
      <c r="G35" s="15"/>
      <c r="H35" s="9">
        <f t="shared" si="0"/>
        <v>6</v>
      </c>
      <c r="I35" s="15">
        <v>4</v>
      </c>
      <c r="J35" s="15"/>
      <c r="K35" s="15"/>
      <c r="L35" s="9">
        <f t="shared" si="4"/>
        <v>4</v>
      </c>
      <c r="M35" s="15"/>
      <c r="N35" s="15"/>
      <c r="O35" s="15"/>
      <c r="P35" s="15"/>
      <c r="Q35" s="15"/>
      <c r="R35" s="11">
        <f t="shared" si="5"/>
        <v>0</v>
      </c>
      <c r="S35" s="15">
        <v>2</v>
      </c>
      <c r="T35" s="15"/>
      <c r="U35" s="9">
        <f t="shared" si="1"/>
        <v>2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61</v>
      </c>
      <c r="C36" s="15">
        <v>18000</v>
      </c>
      <c r="D36" s="10">
        <f>VLOOKUP($A36,'04.07'!$A$9:$W$200,23,0)</f>
        <v>0</v>
      </c>
      <c r="E36" s="15">
        <v>6</v>
      </c>
      <c r="F36" s="15"/>
      <c r="G36" s="15"/>
      <c r="H36" s="9">
        <f t="shared" si="0"/>
        <v>6</v>
      </c>
      <c r="I36" s="15">
        <v>6</v>
      </c>
      <c r="J36" s="15"/>
      <c r="K36" s="15"/>
      <c r="L36" s="9">
        <f t="shared" si="4"/>
        <v>6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62</v>
      </c>
      <c r="C37" s="15">
        <v>17000</v>
      </c>
      <c r="D37" s="10">
        <f>VLOOKUP($A37,'04.07'!$A$9:$W$200,23,0)</f>
        <v>0</v>
      </c>
      <c r="E37" s="15">
        <v>6</v>
      </c>
      <c r="F37" s="15"/>
      <c r="G37" s="15"/>
      <c r="H37" s="9">
        <f t="shared" si="0"/>
        <v>6</v>
      </c>
      <c r="I37" s="15">
        <v>4</v>
      </c>
      <c r="J37" s="15"/>
      <c r="K37" s="15"/>
      <c r="L37" s="9">
        <f t="shared" si="4"/>
        <v>4</v>
      </c>
      <c r="M37" s="15"/>
      <c r="N37" s="15"/>
      <c r="O37" s="15"/>
      <c r="P37" s="15"/>
      <c r="Q37" s="15"/>
      <c r="R37" s="11">
        <f t="shared" si="5"/>
        <v>0</v>
      </c>
      <c r="S37" s="15">
        <v>2</v>
      </c>
      <c r="T37" s="15"/>
      <c r="U37" s="9">
        <f t="shared" si="1"/>
        <v>2</v>
      </c>
      <c r="V37" s="9">
        <f t="shared" si="2"/>
        <v>0</v>
      </c>
      <c r="W37" s="15"/>
      <c r="X37" s="16">
        <f t="shared" si="3"/>
        <v>0</v>
      </c>
      <c r="Y37" s="49"/>
      <c r="Z37" s="17"/>
    </row>
    <row r="38" spans="1:26" ht="18" customHeight="1" x14ac:dyDescent="0.2">
      <c r="A38" s="13">
        <v>1500307</v>
      </c>
      <c r="B38" s="14" t="s">
        <v>63</v>
      </c>
      <c r="C38" s="15">
        <v>20000</v>
      </c>
      <c r="D38" s="10">
        <f>VLOOKUP($A38,'04.07'!$A$9:$W$200,23,0)</f>
        <v>0</v>
      </c>
      <c r="E38" s="15">
        <v>6</v>
      </c>
      <c r="F38" s="15"/>
      <c r="G38" s="15"/>
      <c r="H38" s="9">
        <f t="shared" si="0"/>
        <v>6</v>
      </c>
      <c r="I38" s="15">
        <v>2</v>
      </c>
      <c r="J38" s="15"/>
      <c r="K38" s="15"/>
      <c r="L38" s="9">
        <f t="shared" si="4"/>
        <v>2</v>
      </c>
      <c r="M38" s="15"/>
      <c r="N38" s="15"/>
      <c r="O38" s="15"/>
      <c r="P38" s="15"/>
      <c r="Q38" s="15"/>
      <c r="R38" s="11">
        <f t="shared" si="5"/>
        <v>0</v>
      </c>
      <c r="S38" s="15">
        <v>4</v>
      </c>
      <c r="T38" s="15"/>
      <c r="U38" s="9">
        <f t="shared" si="1"/>
        <v>4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64</v>
      </c>
      <c r="C39" s="15">
        <v>18000</v>
      </c>
      <c r="D39" s="10">
        <f>VLOOKUP($A39,'04.07'!$A$9:$W$200,23,0)</f>
        <v>0</v>
      </c>
      <c r="E39" s="15">
        <v>6</v>
      </c>
      <c r="F39" s="15"/>
      <c r="G39" s="15"/>
      <c r="H39" s="9">
        <f t="shared" si="0"/>
        <v>6</v>
      </c>
      <c r="I39" s="15">
        <v>2</v>
      </c>
      <c r="J39" s="15"/>
      <c r="K39" s="15"/>
      <c r="L39" s="9">
        <f t="shared" si="4"/>
        <v>2</v>
      </c>
      <c r="M39" s="15"/>
      <c r="N39" s="15"/>
      <c r="O39" s="15"/>
      <c r="P39" s="15"/>
      <c r="Q39" s="15"/>
      <c r="R39" s="11">
        <f t="shared" si="5"/>
        <v>0</v>
      </c>
      <c r="S39" s="15">
        <v>4</v>
      </c>
      <c r="T39" s="15"/>
      <c r="U39" s="9">
        <f t="shared" si="1"/>
        <v>4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65</v>
      </c>
      <c r="C40" s="15">
        <v>20000</v>
      </c>
      <c r="D40" s="10">
        <f>VLOOKUP($A40,'04.07'!$A$9:$W$200,23,0)</f>
        <v>0</v>
      </c>
      <c r="E40" s="15">
        <v>6</v>
      </c>
      <c r="F40" s="15"/>
      <c r="G40" s="15"/>
      <c r="H40" s="9">
        <f t="shared" si="0"/>
        <v>6</v>
      </c>
      <c r="I40" s="15">
        <v>1</v>
      </c>
      <c r="J40" s="15"/>
      <c r="K40" s="15"/>
      <c r="L40" s="9">
        <f t="shared" si="4"/>
        <v>1</v>
      </c>
      <c r="M40" s="15"/>
      <c r="N40" s="15"/>
      <c r="O40" s="15"/>
      <c r="P40" s="15"/>
      <c r="Q40" s="15"/>
      <c r="R40" s="11">
        <f t="shared" si="5"/>
        <v>0</v>
      </c>
      <c r="S40" s="15">
        <v>5</v>
      </c>
      <c r="T40" s="15"/>
      <c r="U40" s="9">
        <f t="shared" si="1"/>
        <v>5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66</v>
      </c>
      <c r="C41" s="15">
        <v>21000</v>
      </c>
      <c r="D41" s="10">
        <f>VLOOKUP($A41,'04.07'!$A$9:$W$200,23,0)</f>
        <v>0</v>
      </c>
      <c r="E41" s="15">
        <v>6</v>
      </c>
      <c r="F41" s="15"/>
      <c r="G41" s="15"/>
      <c r="H41" s="9">
        <f t="shared" si="0"/>
        <v>6</v>
      </c>
      <c r="I41" s="15">
        <v>6</v>
      </c>
      <c r="J41" s="15"/>
      <c r="K41" s="15"/>
      <c r="L41" s="9">
        <f t="shared" si="4"/>
        <v>6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67</v>
      </c>
      <c r="C42" s="15">
        <v>21000</v>
      </c>
      <c r="D42" s="10">
        <f>VLOOKUP($A42,'04.07'!$A$9:$W$200,23,0)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58"/>
      <c r="Z42" s="17"/>
    </row>
    <row r="43" spans="1:26" ht="18" customHeight="1" x14ac:dyDescent="0.2">
      <c r="A43" s="13">
        <v>1500313</v>
      </c>
      <c r="B43" s="14" t="s">
        <v>68</v>
      </c>
      <c r="C43" s="15">
        <v>20000</v>
      </c>
      <c r="D43" s="10">
        <f>VLOOKUP($A43,'04.07'!$A$9:$W$200,23,0)</f>
        <v>0</v>
      </c>
      <c r="E43" s="15">
        <v>6</v>
      </c>
      <c r="F43" s="15"/>
      <c r="G43" s="15"/>
      <c r="H43" s="9">
        <f t="shared" si="0"/>
        <v>6</v>
      </c>
      <c r="I43" s="15">
        <v>1</v>
      </c>
      <c r="J43" s="15"/>
      <c r="K43" s="15"/>
      <c r="L43" s="9">
        <f t="shared" si="4"/>
        <v>1</v>
      </c>
      <c r="M43" s="15"/>
      <c r="N43" s="15"/>
      <c r="O43" s="15"/>
      <c r="P43" s="15"/>
      <c r="Q43" s="15"/>
      <c r="R43" s="11">
        <f t="shared" si="5"/>
        <v>0</v>
      </c>
      <c r="S43" s="15">
        <v>5</v>
      </c>
      <c r="T43" s="15"/>
      <c r="U43" s="9">
        <f t="shared" si="1"/>
        <v>5</v>
      </c>
      <c r="V43" s="9">
        <f t="shared" si="2"/>
        <v>0</v>
      </c>
      <c r="W43" s="15"/>
      <c r="X43" s="16">
        <f t="shared" si="3"/>
        <v>0</v>
      </c>
      <c r="Y43" s="158"/>
      <c r="Z43" s="17"/>
    </row>
    <row r="44" spans="1:26" ht="18" customHeight="1" x14ac:dyDescent="0.2">
      <c r="A44" s="13">
        <v>1500314</v>
      </c>
      <c r="B44" s="14" t="s">
        <v>69</v>
      </c>
      <c r="C44" s="15">
        <v>17000</v>
      </c>
      <c r="D44" s="10">
        <f>VLOOKUP($A44,'04.07'!$A$9:$W$200,23,0)</f>
        <v>0</v>
      </c>
      <c r="E44" s="15">
        <v>6</v>
      </c>
      <c r="F44" s="15"/>
      <c r="G44" s="15"/>
      <c r="H44" s="9">
        <f t="shared" si="0"/>
        <v>6</v>
      </c>
      <c r="I44" s="15">
        <v>6</v>
      </c>
      <c r="J44" s="15"/>
      <c r="K44" s="15"/>
      <c r="L44" s="9">
        <f t="shared" si="4"/>
        <v>6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0</v>
      </c>
      <c r="W44" s="15"/>
      <c r="X44" s="16">
        <f t="shared" si="3"/>
        <v>0</v>
      </c>
      <c r="Y44" s="178"/>
      <c r="Z44" s="17"/>
    </row>
    <row r="45" spans="1:26" ht="18" customHeight="1" x14ac:dyDescent="0.2">
      <c r="A45" s="13">
        <v>1502007</v>
      </c>
      <c r="B45" s="14" t="s">
        <v>70</v>
      </c>
      <c r="C45" s="15">
        <v>19000</v>
      </c>
      <c r="D45" s="10">
        <f>VLOOKUP($A45,'04.07'!$A$9:$W$200,23,0)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178"/>
      <c r="Z45" s="17"/>
    </row>
    <row r="46" spans="1:26" ht="18" customHeight="1" x14ac:dyDescent="0.2">
      <c r="A46" s="13">
        <v>1502011</v>
      </c>
      <c r="B46" s="14" t="s">
        <v>71</v>
      </c>
      <c r="C46" s="15">
        <v>17000</v>
      </c>
      <c r="D46" s="10">
        <f>VLOOKUP($A46,'04.07'!$A$9:$W$200,23,0)</f>
        <v>0</v>
      </c>
      <c r="E46" s="15">
        <v>6</v>
      </c>
      <c r="F46" s="15"/>
      <c r="G46" s="15"/>
      <c r="H46" s="9">
        <f t="shared" si="0"/>
        <v>6</v>
      </c>
      <c r="I46" s="15">
        <v>5</v>
      </c>
      <c r="J46" s="15"/>
      <c r="K46" s="15"/>
      <c r="L46" s="9">
        <f t="shared" si="4"/>
        <v>5</v>
      </c>
      <c r="M46" s="15"/>
      <c r="N46" s="15"/>
      <c r="O46" s="15"/>
      <c r="P46" s="15"/>
      <c r="Q46" s="15"/>
      <c r="R46" s="11">
        <f t="shared" si="5"/>
        <v>0</v>
      </c>
      <c r="S46" s="15">
        <v>1</v>
      </c>
      <c r="T46" s="15"/>
      <c r="U46" s="9">
        <f t="shared" si="1"/>
        <v>1</v>
      </c>
      <c r="V46" s="9">
        <f t="shared" si="2"/>
        <v>0</v>
      </c>
      <c r="W46" s="15"/>
      <c r="X46" s="16">
        <f t="shared" si="3"/>
        <v>0</v>
      </c>
      <c r="Y46" s="178"/>
      <c r="Z46" s="17"/>
    </row>
    <row r="47" spans="1:26" ht="18" customHeight="1" x14ac:dyDescent="0.2">
      <c r="A47" s="13">
        <v>1502012</v>
      </c>
      <c r="B47" s="14" t="s">
        <v>72</v>
      </c>
      <c r="C47" s="15">
        <v>18000</v>
      </c>
      <c r="D47" s="10">
        <f>VLOOKUP($A47,'04.07'!$A$9:$W$200,23,0)</f>
        <v>0</v>
      </c>
      <c r="E47" s="15">
        <v>6</v>
      </c>
      <c r="F47" s="15"/>
      <c r="G47" s="15"/>
      <c r="H47" s="9">
        <f t="shared" si="0"/>
        <v>6</v>
      </c>
      <c r="I47" s="15">
        <v>6</v>
      </c>
      <c r="J47" s="15"/>
      <c r="K47" s="15"/>
      <c r="L47" s="9">
        <f t="shared" si="4"/>
        <v>6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73</v>
      </c>
      <c r="C48" s="15">
        <v>20000</v>
      </c>
      <c r="D48" s="10">
        <f>VLOOKUP($A48,'04.07'!$A$9:$W$200,23,0)</f>
        <v>0</v>
      </c>
      <c r="E48" s="15">
        <v>4</v>
      </c>
      <c r="F48" s="15"/>
      <c r="G48" s="15"/>
      <c r="H48" s="9">
        <f t="shared" si="0"/>
        <v>4</v>
      </c>
      <c r="I48" s="15">
        <v>1</v>
      </c>
      <c r="J48" s="15"/>
      <c r="K48" s="15"/>
      <c r="L48" s="9">
        <f t="shared" si="4"/>
        <v>1</v>
      </c>
      <c r="M48" s="15"/>
      <c r="N48" s="15"/>
      <c r="O48" s="15"/>
      <c r="P48" s="15"/>
      <c r="Q48" s="15"/>
      <c r="R48" s="11">
        <f t="shared" si="5"/>
        <v>0</v>
      </c>
      <c r="S48" s="15">
        <v>3</v>
      </c>
      <c r="T48" s="15"/>
      <c r="U48" s="9">
        <f t="shared" si="1"/>
        <v>3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6" ht="18" customHeight="1" x14ac:dyDescent="0.2">
      <c r="A49" s="13">
        <v>1502021</v>
      </c>
      <c r="B49" s="14" t="s">
        <v>74</v>
      </c>
      <c r="C49" s="15">
        <v>22000</v>
      </c>
      <c r="D49" s="10">
        <f>VLOOKUP($A49,'04.07'!$A$9:$W$200,23,0)</f>
        <v>0</v>
      </c>
      <c r="E49" s="15">
        <v>6</v>
      </c>
      <c r="F49" s="15"/>
      <c r="G49" s="15"/>
      <c r="H49" s="9">
        <f t="shared" si="0"/>
        <v>6</v>
      </c>
      <c r="I49" s="15">
        <v>5</v>
      </c>
      <c r="J49" s="15"/>
      <c r="K49" s="15"/>
      <c r="L49" s="9">
        <f t="shared" si="4"/>
        <v>5</v>
      </c>
      <c r="M49" s="15"/>
      <c r="N49" s="15"/>
      <c r="O49" s="15"/>
      <c r="P49" s="15"/>
      <c r="Q49" s="15"/>
      <c r="R49" s="11">
        <f t="shared" si="5"/>
        <v>0</v>
      </c>
      <c r="S49" s="15">
        <v>1</v>
      </c>
      <c r="T49" s="15"/>
      <c r="U49" s="9">
        <f t="shared" si="1"/>
        <v>1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6" ht="18" customHeight="1" x14ac:dyDescent="0.2">
      <c r="A50" s="13">
        <v>1502024</v>
      </c>
      <c r="B50" s="14" t="s">
        <v>75</v>
      </c>
      <c r="C50" s="15">
        <v>21000</v>
      </c>
      <c r="D50" s="10">
        <f>VLOOKUP($A50,'04.07'!$A$9:$W$200,23,0)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6" ht="18" customHeight="1" x14ac:dyDescent="0.2">
      <c r="A51" s="13">
        <v>1502029</v>
      </c>
      <c r="B51" s="14" t="s">
        <v>76</v>
      </c>
      <c r="C51" s="15">
        <v>19000</v>
      </c>
      <c r="D51" s="10">
        <f>VLOOKUP($A51,'04.07'!$A$9:$W$200,23,0)</f>
        <v>0</v>
      </c>
      <c r="E51" s="15">
        <v>6</v>
      </c>
      <c r="F51" s="15"/>
      <c r="G51" s="15"/>
      <c r="H51" s="9">
        <f t="shared" si="0"/>
        <v>6</v>
      </c>
      <c r="I51" s="15">
        <v>6</v>
      </c>
      <c r="J51" s="15"/>
      <c r="K51" s="15"/>
      <c r="L51" s="9">
        <f t="shared" si="4"/>
        <v>6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6" ht="18" customHeight="1" x14ac:dyDescent="0.2">
      <c r="A52" s="13">
        <v>1509001</v>
      </c>
      <c r="B52" s="14" t="s">
        <v>77</v>
      </c>
      <c r="C52" s="15">
        <v>25000</v>
      </c>
      <c r="D52" s="10">
        <f>VLOOKUP($A52,'04.07'!$A$9:$W$200,23,0)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6" ht="18" customHeight="1" x14ac:dyDescent="0.2">
      <c r="A53" s="7">
        <v>1520000</v>
      </c>
      <c r="B53" s="8" t="s">
        <v>78</v>
      </c>
      <c r="C53" s="9"/>
      <c r="D53" s="10">
        <f>VLOOKUP($A53,'04.07'!$A$9:$W$200,23,0)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6" s="24" customFormat="1" ht="18" customHeight="1" x14ac:dyDescent="0.2">
      <c r="A54" s="13">
        <v>1520001</v>
      </c>
      <c r="B54" s="20" t="s">
        <v>79</v>
      </c>
      <c r="C54" s="21">
        <v>22000</v>
      </c>
      <c r="D54" s="10">
        <f>VLOOKUP($A54,'04.07'!$A$9:$W$200,23,0)</f>
        <v>0</v>
      </c>
      <c r="E54" s="21"/>
      <c r="F54" s="21"/>
      <c r="G54" s="21"/>
      <c r="H54" s="9">
        <f t="shared" ref="H54:H61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1" si="7">S54+T54</f>
        <v>0</v>
      </c>
      <c r="V54" s="9">
        <f t="shared" ref="V54:V61" si="8">D54+H54-L54-R54-U54</f>
        <v>0</v>
      </c>
      <c r="W54" s="21"/>
      <c r="X54" s="16">
        <f t="shared" ref="X54:X61" si="9">W54-V54</f>
        <v>0</v>
      </c>
      <c r="Y54" s="22"/>
      <c r="Z54" s="23"/>
    </row>
    <row r="55" spans="1:26" s="24" customFormat="1" ht="18" customHeight="1" x14ac:dyDescent="0.2">
      <c r="A55" s="13">
        <v>1520004</v>
      </c>
      <c r="B55" s="20" t="s">
        <v>80</v>
      </c>
      <c r="C55" s="21">
        <v>22000</v>
      </c>
      <c r="D55" s="10">
        <f>VLOOKUP($A55,'04.07'!$A$9:$W$200,23,0)</f>
        <v>0</v>
      </c>
      <c r="E55" s="15">
        <v>6</v>
      </c>
      <c r="F55" s="15"/>
      <c r="G55" s="15"/>
      <c r="H55" s="9">
        <f t="shared" si="6"/>
        <v>6</v>
      </c>
      <c r="I55" s="15">
        <v>4</v>
      </c>
      <c r="J55" s="15"/>
      <c r="K55" s="15"/>
      <c r="L55" s="9">
        <f t="shared" si="4"/>
        <v>4</v>
      </c>
      <c r="M55" s="15"/>
      <c r="N55" s="15"/>
      <c r="O55" s="15"/>
      <c r="P55" s="15"/>
      <c r="Q55" s="15"/>
      <c r="R55" s="11">
        <f t="shared" si="5"/>
        <v>0</v>
      </c>
      <c r="S55" s="15">
        <v>2</v>
      </c>
      <c r="T55" s="15"/>
      <c r="U55" s="9">
        <f t="shared" si="7"/>
        <v>2</v>
      </c>
      <c r="V55" s="9">
        <f t="shared" si="8"/>
        <v>0</v>
      </c>
      <c r="W55" s="15"/>
      <c r="X55" s="16">
        <f t="shared" si="9"/>
        <v>0</v>
      </c>
      <c r="Y55" s="22"/>
      <c r="Z55" s="23"/>
    </row>
    <row r="56" spans="1:26" x14ac:dyDescent="0.2">
      <c r="A56" s="13">
        <v>1520005</v>
      </c>
      <c r="B56" s="14" t="s">
        <v>81</v>
      </c>
      <c r="C56" s="15">
        <v>22000</v>
      </c>
      <c r="D56" s="10">
        <f>VLOOKUP($A56,'04.07'!$A$9:$W$200,23,0)</f>
        <v>0</v>
      </c>
      <c r="E56" s="15">
        <v>6</v>
      </c>
      <c r="F56" s="15"/>
      <c r="G56" s="15"/>
      <c r="H56" s="9">
        <f t="shared" si="6"/>
        <v>6</v>
      </c>
      <c r="I56" s="15">
        <v>4</v>
      </c>
      <c r="J56" s="15"/>
      <c r="K56" s="15"/>
      <c r="L56" s="9">
        <f t="shared" si="4"/>
        <v>4</v>
      </c>
      <c r="M56" s="15"/>
      <c r="N56" s="15"/>
      <c r="O56" s="15"/>
      <c r="P56" s="15"/>
      <c r="Q56" s="15"/>
      <c r="R56" s="11">
        <f t="shared" si="5"/>
        <v>0</v>
      </c>
      <c r="S56" s="15">
        <v>2</v>
      </c>
      <c r="T56" s="15"/>
      <c r="U56" s="9">
        <f t="shared" si="7"/>
        <v>2</v>
      </c>
      <c r="V56" s="9">
        <f t="shared" si="8"/>
        <v>0</v>
      </c>
      <c r="W56" s="15"/>
      <c r="X56" s="16">
        <f t="shared" si="9"/>
        <v>0</v>
      </c>
      <c r="Y56" s="22"/>
      <c r="Z56" s="17"/>
    </row>
    <row r="57" spans="1:26" x14ac:dyDescent="0.2">
      <c r="A57" s="13">
        <v>1520020</v>
      </c>
      <c r="B57" s="14" t="s">
        <v>82</v>
      </c>
      <c r="C57" s="15">
        <v>20000</v>
      </c>
      <c r="D57" s="10">
        <f>VLOOKUP($A57,'04.07'!$A$9:$W$200,23,0)</f>
        <v>0</v>
      </c>
      <c r="E57" s="15">
        <v>6</v>
      </c>
      <c r="F57" s="15"/>
      <c r="G57" s="15"/>
      <c r="H57" s="9">
        <f t="shared" si="6"/>
        <v>6</v>
      </c>
      <c r="I57" s="15">
        <v>5</v>
      </c>
      <c r="J57" s="15"/>
      <c r="K57" s="15"/>
      <c r="L57" s="9">
        <f t="shared" si="4"/>
        <v>5</v>
      </c>
      <c r="M57" s="15"/>
      <c r="N57" s="15"/>
      <c r="O57" s="15"/>
      <c r="P57" s="15"/>
      <c r="Q57" s="15"/>
      <c r="R57" s="11">
        <f t="shared" si="5"/>
        <v>0</v>
      </c>
      <c r="S57" s="15">
        <v>1</v>
      </c>
      <c r="T57" s="15"/>
      <c r="U57" s="9">
        <f t="shared" si="7"/>
        <v>1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6" ht="18" customHeight="1" x14ac:dyDescent="0.2">
      <c r="A58" s="13">
        <v>1520041</v>
      </c>
      <c r="B58" s="14" t="s">
        <v>83</v>
      </c>
      <c r="C58" s="15">
        <v>29000</v>
      </c>
      <c r="D58" s="10">
        <f>VLOOKUP($A58,'04.07'!$A$9:$W$200,23,0)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6" ht="18" customHeight="1" x14ac:dyDescent="0.2">
      <c r="A59" s="13">
        <v>1520043</v>
      </c>
      <c r="B59" s="14" t="s">
        <v>84</v>
      </c>
      <c r="C59" s="15">
        <v>32000</v>
      </c>
      <c r="D59" s="10">
        <f>VLOOKUP($A59,'04.07'!$A$9:$W$200,23,0)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6" ht="18" customHeight="1" x14ac:dyDescent="0.2">
      <c r="A60" s="13">
        <v>1522008</v>
      </c>
      <c r="B60" s="14" t="s">
        <v>85</v>
      </c>
      <c r="C60" s="15">
        <v>25000</v>
      </c>
      <c r="D60" s="10">
        <f>VLOOKUP($A60,'04.07'!$A$9:$W$200,23,0)</f>
        <v>0</v>
      </c>
      <c r="E60" s="15">
        <v>6</v>
      </c>
      <c r="F60" s="15"/>
      <c r="G60" s="15"/>
      <c r="H60" s="9">
        <f t="shared" si="6"/>
        <v>6</v>
      </c>
      <c r="I60" s="15">
        <v>3</v>
      </c>
      <c r="J60" s="15"/>
      <c r="K60" s="15"/>
      <c r="L60" s="9">
        <f t="shared" si="4"/>
        <v>3</v>
      </c>
      <c r="M60" s="15"/>
      <c r="N60" s="15"/>
      <c r="O60" s="15"/>
      <c r="P60" s="15"/>
      <c r="Q60" s="15"/>
      <c r="R60" s="11">
        <f t="shared" si="5"/>
        <v>0</v>
      </c>
      <c r="S60" s="15">
        <v>3</v>
      </c>
      <c r="T60" s="15"/>
      <c r="U60" s="9">
        <f t="shared" si="7"/>
        <v>3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6" ht="18" customHeight="1" x14ac:dyDescent="0.2">
      <c r="A61" s="13">
        <v>1522009</v>
      </c>
      <c r="B61" s="14" t="s">
        <v>86</v>
      </c>
      <c r="C61" s="15">
        <v>24000</v>
      </c>
      <c r="D61" s="10">
        <f>VLOOKUP($A61,'04.07'!$A$9:$W$200,23,0)</f>
        <v>0</v>
      </c>
      <c r="E61" s="15"/>
      <c r="F61" s="15"/>
      <c r="G61" s="15"/>
      <c r="H61" s="9">
        <f t="shared" si="6"/>
        <v>0</v>
      </c>
      <c r="I61" s="15"/>
      <c r="J61" s="15"/>
      <c r="K61" s="15"/>
      <c r="L61" s="9">
        <f t="shared" si="4"/>
        <v>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6" ht="18" customHeight="1" x14ac:dyDescent="0.2">
      <c r="A62" s="7">
        <v>1530000</v>
      </c>
      <c r="B62" s="8" t="s">
        <v>87</v>
      </c>
      <c r="C62" s="9"/>
      <c r="D62" s="10">
        <f>VLOOKUP($A62,'04.07'!$A$9:$W$200,23,0)</f>
        <v>0</v>
      </c>
      <c r="E62" s="10"/>
      <c r="F62" s="10"/>
      <c r="G62" s="10"/>
      <c r="H62" s="9"/>
      <c r="I62" s="10"/>
      <c r="J62" s="10"/>
      <c r="K62" s="10"/>
      <c r="L62" s="9">
        <f t="shared" si="4"/>
        <v>0</v>
      </c>
      <c r="M62" s="10"/>
      <c r="N62" s="10"/>
      <c r="O62" s="10"/>
      <c r="P62" s="10"/>
      <c r="Q62" s="10"/>
      <c r="R62" s="11">
        <f t="shared" si="5"/>
        <v>0</v>
      </c>
      <c r="S62" s="10"/>
      <c r="T62" s="10"/>
      <c r="U62" s="9"/>
      <c r="V62" s="9"/>
      <c r="W62" s="10"/>
      <c r="X62" s="9"/>
      <c r="Y62" s="18"/>
      <c r="Z62" s="17"/>
    </row>
    <row r="63" spans="1:26" ht="18" customHeight="1" x14ac:dyDescent="0.2">
      <c r="A63" s="13">
        <v>1532013</v>
      </c>
      <c r="B63" s="14" t="s">
        <v>88</v>
      </c>
      <c r="C63" s="15">
        <v>89000</v>
      </c>
      <c r="D63" s="10">
        <f>VLOOKUP($A63,'04.07'!$A$9:$W$200,23,0)</f>
        <v>0</v>
      </c>
      <c r="E63" s="15"/>
      <c r="F63" s="15"/>
      <c r="G63" s="15"/>
      <c r="H63" s="9">
        <f>SUM(E63:G63)</f>
        <v>0</v>
      </c>
      <c r="I63" s="15"/>
      <c r="J63" s="15"/>
      <c r="K63" s="15"/>
      <c r="L63" s="9">
        <f t="shared" si="4"/>
        <v>0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>S63+T63</f>
        <v>0</v>
      </c>
      <c r="V63" s="9">
        <f>D63+H63-L63-R63-U63</f>
        <v>0</v>
      </c>
      <c r="W63" s="15"/>
      <c r="X63" s="16">
        <f>W63-V63</f>
        <v>0</v>
      </c>
      <c r="Y63" s="18"/>
      <c r="Z63" s="17"/>
    </row>
    <row r="64" spans="1:26" ht="18" customHeight="1" x14ac:dyDescent="0.2">
      <c r="A64" s="7">
        <v>1540000</v>
      </c>
      <c r="B64" s="8" t="s">
        <v>89</v>
      </c>
      <c r="C64" s="9"/>
      <c r="D64" s="10">
        <f>VLOOKUP($A64,'04.07'!$A$9:$W$200,23,0)</f>
        <v>0</v>
      </c>
      <c r="E64" s="10"/>
      <c r="F64" s="10"/>
      <c r="G64" s="10"/>
      <c r="H64" s="9"/>
      <c r="I64" s="10"/>
      <c r="J64" s="10"/>
      <c r="K64" s="10"/>
      <c r="L64" s="9">
        <f t="shared" si="4"/>
        <v>0</v>
      </c>
      <c r="M64" s="10"/>
      <c r="N64" s="10"/>
      <c r="O64" s="10"/>
      <c r="P64" s="10"/>
      <c r="Q64" s="10"/>
      <c r="R64" s="11">
        <f t="shared" si="5"/>
        <v>0</v>
      </c>
      <c r="S64" s="10"/>
      <c r="T64" s="10"/>
      <c r="U64" s="9"/>
      <c r="V64" s="9"/>
      <c r="W64" s="10"/>
      <c r="X64" s="9"/>
      <c r="Y64" s="18"/>
      <c r="Z64" s="17"/>
    </row>
    <row r="65" spans="1:26" s="24" customFormat="1" ht="18" customHeight="1" x14ac:dyDescent="0.2">
      <c r="A65" s="25">
        <v>1540002</v>
      </c>
      <c r="B65" s="20" t="s">
        <v>90</v>
      </c>
      <c r="C65" s="21">
        <v>19000</v>
      </c>
      <c r="D65" s="10">
        <f>VLOOKUP($A65,'04.07'!$A$9:$W$200,23,0)</f>
        <v>0</v>
      </c>
      <c r="E65" s="15"/>
      <c r="F65" s="15"/>
      <c r="G65" s="15"/>
      <c r="H65" s="9">
        <f>SUM(E65:G65)</f>
        <v>0</v>
      </c>
      <c r="I65" s="15"/>
      <c r="J65" s="15"/>
      <c r="K65" s="15"/>
      <c r="L65" s="9">
        <f t="shared" si="4"/>
        <v>0</v>
      </c>
      <c r="M65" s="15"/>
      <c r="N65" s="15"/>
      <c r="O65" s="15"/>
      <c r="P65" s="15"/>
      <c r="Q65" s="15"/>
      <c r="R65" s="11">
        <f t="shared" si="5"/>
        <v>0</v>
      </c>
      <c r="S65" s="15"/>
      <c r="T65" s="15"/>
      <c r="U65" s="9">
        <f>S65+T65</f>
        <v>0</v>
      </c>
      <c r="V65" s="9">
        <f>D65+H65-L65-R65-U65</f>
        <v>0</v>
      </c>
      <c r="W65" s="15"/>
      <c r="X65" s="16">
        <f>W65-V65</f>
        <v>0</v>
      </c>
      <c r="Y65" s="22"/>
      <c r="Z65" s="23"/>
    </row>
    <row r="66" spans="1:26" s="24" customFormat="1" ht="18" customHeight="1" x14ac:dyDescent="0.2">
      <c r="A66" s="25">
        <v>1540034</v>
      </c>
      <c r="B66" s="20" t="s">
        <v>91</v>
      </c>
      <c r="C66" s="21">
        <v>16000</v>
      </c>
      <c r="D66" s="10">
        <f>VLOOKUP($A66,'04.07'!$A$9:$W$200,23,0)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ht="18" customHeight="1" x14ac:dyDescent="0.2">
      <c r="A67" s="7">
        <v>1560000</v>
      </c>
      <c r="B67" s="8" t="s">
        <v>92</v>
      </c>
      <c r="C67" s="9"/>
      <c r="D67" s="10">
        <f>VLOOKUP($A67,'04.07'!$A$9:$W$200,23,0)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ht="18" customHeight="1" x14ac:dyDescent="0.2">
      <c r="A68" s="13">
        <v>1560001</v>
      </c>
      <c r="B68" s="14" t="s">
        <v>93</v>
      </c>
      <c r="C68" s="15">
        <v>28000</v>
      </c>
      <c r="D68" s="10">
        <f>VLOOKUP($A68,'04.07'!$A$9:$W$200,23,0)</f>
        <v>0</v>
      </c>
      <c r="E68" s="15">
        <v>3</v>
      </c>
      <c r="F68" s="15"/>
      <c r="G68" s="15"/>
      <c r="H68" s="9">
        <f>SUM(E68:G68)</f>
        <v>3</v>
      </c>
      <c r="I68" s="15">
        <v>4</v>
      </c>
      <c r="J68" s="15"/>
      <c r="K68" s="15"/>
      <c r="L68" s="9">
        <f t="shared" si="4"/>
        <v>4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 t="shared" ref="U68:U72" si="10">S68+T68</f>
        <v>0</v>
      </c>
      <c r="V68" s="9">
        <f>D68+H68-L68-R68-U68</f>
        <v>-1</v>
      </c>
      <c r="W68" s="15"/>
      <c r="X68" s="16">
        <f t="shared" ref="X68:X72" si="11">W68-V68</f>
        <v>1</v>
      </c>
      <c r="Y68" s="26" t="s">
        <v>235</v>
      </c>
      <c r="Z68" s="17"/>
    </row>
    <row r="69" spans="1:26" ht="18" customHeight="1" x14ac:dyDescent="0.2">
      <c r="A69" s="13">
        <v>1560002</v>
      </c>
      <c r="B69" s="14" t="s">
        <v>94</v>
      </c>
      <c r="C69" s="15">
        <v>28000</v>
      </c>
      <c r="D69" s="10">
        <f>VLOOKUP($A69,'04.07'!$A$9:$W$200,23,0)</f>
        <v>0</v>
      </c>
      <c r="E69" s="15">
        <v>4</v>
      </c>
      <c r="F69" s="15"/>
      <c r="G69" s="15"/>
      <c r="H69" s="9">
        <f>SUM(E69:G69)</f>
        <v>4</v>
      </c>
      <c r="I69" s="15">
        <v>4</v>
      </c>
      <c r="J69" s="15"/>
      <c r="K69" s="15"/>
      <c r="L69" s="9">
        <f t="shared" si="4"/>
        <v>4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 t="shared" si="10"/>
        <v>0</v>
      </c>
      <c r="V69" s="9">
        <f>D69+H69-L69-R69-U69</f>
        <v>0</v>
      </c>
      <c r="W69" s="15"/>
      <c r="X69" s="16">
        <f t="shared" si="11"/>
        <v>0</v>
      </c>
      <c r="Y69" s="26"/>
      <c r="Z69" s="17"/>
    </row>
    <row r="70" spans="1:26" ht="18" customHeight="1" x14ac:dyDescent="0.2">
      <c r="A70" s="13">
        <v>1560006</v>
      </c>
      <c r="B70" s="14" t="s">
        <v>95</v>
      </c>
      <c r="C70" s="15">
        <v>28000</v>
      </c>
      <c r="D70" s="10">
        <f>VLOOKUP($A70,'04.07'!$A$9:$W$200,23,0)</f>
        <v>0</v>
      </c>
      <c r="E70" s="15">
        <v>4</v>
      </c>
      <c r="F70" s="15"/>
      <c r="G70" s="15"/>
      <c r="H70" s="9">
        <f>SUM(E70:G70)</f>
        <v>4</v>
      </c>
      <c r="I70" s="15">
        <v>4</v>
      </c>
      <c r="J70" s="15"/>
      <c r="K70" s="15"/>
      <c r="L70" s="9">
        <f t="shared" si="4"/>
        <v>4</v>
      </c>
      <c r="M70" s="15"/>
      <c r="N70" s="15"/>
      <c r="O70" s="15"/>
      <c r="P70" s="15"/>
      <c r="Q70" s="15"/>
      <c r="R70" s="11">
        <f>SUM(M70:Q70)</f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178"/>
      <c r="Z70" s="17"/>
    </row>
    <row r="71" spans="1:26" ht="18" customHeight="1" x14ac:dyDescent="0.2">
      <c r="A71" s="13">
        <v>1560008</v>
      </c>
      <c r="B71" s="14" t="s">
        <v>96</v>
      </c>
      <c r="C71" s="15">
        <v>28000</v>
      </c>
      <c r="D71" s="10">
        <f>VLOOKUP($A71,'04.07'!$A$9:$W$200,23,0)</f>
        <v>0</v>
      </c>
      <c r="E71" s="15">
        <v>3</v>
      </c>
      <c r="F71" s="15"/>
      <c r="G71" s="15"/>
      <c r="H71" s="9">
        <f>SUM(E71:G71)</f>
        <v>3</v>
      </c>
      <c r="I71" s="15">
        <v>3</v>
      </c>
      <c r="J71" s="15"/>
      <c r="K71" s="15"/>
      <c r="L71" s="9">
        <f t="shared" si="4"/>
        <v>3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178"/>
      <c r="Z71" s="17"/>
    </row>
    <row r="72" spans="1:26" ht="18" customHeight="1" x14ac:dyDescent="0.2">
      <c r="A72" s="13">
        <v>1560048</v>
      </c>
      <c r="B72" s="14" t="s">
        <v>97</v>
      </c>
      <c r="C72" s="15">
        <v>28000</v>
      </c>
      <c r="D72" s="10">
        <f>VLOOKUP($A72,'04.07'!$A$9:$W$200,23,0)</f>
        <v>0</v>
      </c>
      <c r="E72" s="15">
        <v>3</v>
      </c>
      <c r="F72" s="15"/>
      <c r="G72" s="15"/>
      <c r="H72" s="9">
        <f>SUM(E72:G72)</f>
        <v>3</v>
      </c>
      <c r="I72" s="15">
        <v>3</v>
      </c>
      <c r="J72" s="15"/>
      <c r="K72" s="15"/>
      <c r="L72" s="9">
        <f t="shared" si="4"/>
        <v>3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 t="shared" si="10"/>
        <v>0</v>
      </c>
      <c r="V72" s="9">
        <f>D72+H72-L72-R72-U72</f>
        <v>0</v>
      </c>
      <c r="W72" s="15"/>
      <c r="X72" s="16">
        <f t="shared" si="11"/>
        <v>0</v>
      </c>
      <c r="Y72" s="26"/>
      <c r="Z72" s="17"/>
    </row>
    <row r="73" spans="1:26" ht="18" customHeight="1" x14ac:dyDescent="0.2">
      <c r="A73" s="7">
        <v>1510000</v>
      </c>
      <c r="B73" s="8" t="s">
        <v>98</v>
      </c>
      <c r="C73" s="9"/>
      <c r="D73" s="10">
        <f>VLOOKUP($A73,'04.07'!$A$9:$W$200,23,0)</f>
        <v>0</v>
      </c>
      <c r="E73" s="10"/>
      <c r="F73" s="10"/>
      <c r="G73" s="10"/>
      <c r="H73" s="9"/>
      <c r="I73" s="10"/>
      <c r="J73" s="10"/>
      <c r="K73" s="10"/>
      <c r="L73" s="9">
        <f t="shared" si="4"/>
        <v>0</v>
      </c>
      <c r="M73" s="10"/>
      <c r="N73" s="10"/>
      <c r="O73" s="10"/>
      <c r="P73" s="10"/>
      <c r="Q73" s="10"/>
      <c r="R73" s="11">
        <f t="shared" si="5"/>
        <v>0</v>
      </c>
      <c r="S73" s="10"/>
      <c r="T73" s="10"/>
      <c r="U73" s="9"/>
      <c r="V73" s="9"/>
      <c r="W73" s="10"/>
      <c r="X73" s="9"/>
      <c r="Y73" s="18"/>
      <c r="Z73" s="17"/>
    </row>
    <row r="74" spans="1:26" ht="18" customHeight="1" x14ac:dyDescent="0.2">
      <c r="A74" s="13">
        <v>1510001</v>
      </c>
      <c r="B74" s="14" t="s">
        <v>99</v>
      </c>
      <c r="C74" s="15">
        <v>55000</v>
      </c>
      <c r="D74" s="10">
        <f>VLOOKUP($A74,'04.07'!$A$9:$W$200,23,0)</f>
        <v>2</v>
      </c>
      <c r="E74" s="15">
        <v>2</v>
      </c>
      <c r="F74" s="15"/>
      <c r="G74" s="15"/>
      <c r="H74" s="9">
        <f t="shared" ref="H74:H87" si="12">SUM(E74:G74)</f>
        <v>2</v>
      </c>
      <c r="I74" s="15">
        <v>1</v>
      </c>
      <c r="J74" s="15"/>
      <c r="K74" s="15"/>
      <c r="L74" s="9">
        <f t="shared" ref="L74:L137" si="13">SUM(I74:K74)</f>
        <v>1</v>
      </c>
      <c r="M74" s="15">
        <v>1</v>
      </c>
      <c r="N74" s="15"/>
      <c r="O74" s="15"/>
      <c r="P74" s="15"/>
      <c r="Q74" s="15"/>
      <c r="R74" s="11">
        <f t="shared" si="5"/>
        <v>1</v>
      </c>
      <c r="S74" s="15"/>
      <c r="T74" s="15"/>
      <c r="U74" s="9">
        <f t="shared" ref="U74:U87" si="14">S74+T74</f>
        <v>0</v>
      </c>
      <c r="V74" s="9">
        <f t="shared" ref="V74:V87" si="15">D74+H74-L74-R74-U74</f>
        <v>2</v>
      </c>
      <c r="W74" s="15">
        <v>2</v>
      </c>
      <c r="X74" s="16">
        <f t="shared" ref="X74:X87" si="16">W74-V74</f>
        <v>0</v>
      </c>
      <c r="Y74" s="27"/>
      <c r="Z74" s="17"/>
    </row>
    <row r="75" spans="1:26" ht="18" customHeight="1" x14ac:dyDescent="0.2">
      <c r="A75" s="13">
        <v>1510002</v>
      </c>
      <c r="B75" s="14" t="s">
        <v>100</v>
      </c>
      <c r="C75" s="15">
        <v>30000</v>
      </c>
      <c r="D75" s="10">
        <f>VLOOKUP($A75,'04.07'!$A$9:$W$200,23,0)</f>
        <v>3</v>
      </c>
      <c r="E75" s="15">
        <v>4</v>
      </c>
      <c r="F75" s="15"/>
      <c r="G75" s="15"/>
      <c r="H75" s="9">
        <f t="shared" si="12"/>
        <v>4</v>
      </c>
      <c r="I75" s="15">
        <v>2</v>
      </c>
      <c r="J75" s="15"/>
      <c r="K75" s="15"/>
      <c r="L75" s="9">
        <f t="shared" si="13"/>
        <v>2</v>
      </c>
      <c r="M75" s="15">
        <v>2</v>
      </c>
      <c r="N75" s="15"/>
      <c r="O75" s="15"/>
      <c r="P75" s="15"/>
      <c r="Q75" s="15"/>
      <c r="R75" s="11">
        <f t="shared" si="5"/>
        <v>2</v>
      </c>
      <c r="S75" s="15"/>
      <c r="T75" s="15"/>
      <c r="U75" s="9">
        <f t="shared" si="14"/>
        <v>0</v>
      </c>
      <c r="V75" s="9">
        <f t="shared" si="15"/>
        <v>3</v>
      </c>
      <c r="W75" s="15">
        <v>3</v>
      </c>
      <c r="X75" s="16">
        <f t="shared" si="16"/>
        <v>0</v>
      </c>
      <c r="Y75" s="27"/>
      <c r="Z75" s="17"/>
    </row>
    <row r="76" spans="1:26" ht="18" customHeight="1" x14ac:dyDescent="0.2">
      <c r="A76" s="13">
        <v>1510005</v>
      </c>
      <c r="B76" s="14" t="s">
        <v>101</v>
      </c>
      <c r="C76" s="15">
        <v>70000</v>
      </c>
      <c r="D76" s="10">
        <f>VLOOKUP($A76,'04.07'!$A$9:$W$200,23,0)</f>
        <v>0</v>
      </c>
      <c r="E76" s="15"/>
      <c r="F76" s="15"/>
      <c r="G76" s="15"/>
      <c r="H76" s="9">
        <f t="shared" si="12"/>
        <v>0</v>
      </c>
      <c r="I76" s="15"/>
      <c r="J76" s="15"/>
      <c r="K76" s="15"/>
      <c r="L76" s="9">
        <f t="shared" si="13"/>
        <v>0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4"/>
        <v>0</v>
      </c>
      <c r="V76" s="9">
        <f t="shared" si="15"/>
        <v>0</v>
      </c>
      <c r="W76" s="15"/>
      <c r="X76" s="16">
        <f t="shared" si="16"/>
        <v>0</v>
      </c>
      <c r="Y76" s="18"/>
      <c r="Z76" s="17"/>
    </row>
    <row r="77" spans="1:26" ht="18" customHeight="1" x14ac:dyDescent="0.2">
      <c r="A77" s="13">
        <v>1510006</v>
      </c>
      <c r="B77" s="14" t="s">
        <v>102</v>
      </c>
      <c r="C77" s="15">
        <v>38000</v>
      </c>
      <c r="D77" s="10">
        <f>VLOOKUP($A77,'04.07'!$A$9:$W$200,23,0)</f>
        <v>0</v>
      </c>
      <c r="E77" s="15"/>
      <c r="F77" s="15"/>
      <c r="G77" s="15"/>
      <c r="H77" s="9">
        <f t="shared" si="12"/>
        <v>0</v>
      </c>
      <c r="I77" s="15"/>
      <c r="J77" s="15"/>
      <c r="K77" s="15"/>
      <c r="L77" s="9">
        <f t="shared" si="13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4"/>
        <v>0</v>
      </c>
      <c r="V77" s="9">
        <f t="shared" si="15"/>
        <v>0</v>
      </c>
      <c r="W77" s="15"/>
      <c r="X77" s="16">
        <f t="shared" si="16"/>
        <v>0</v>
      </c>
      <c r="Y77" s="18"/>
      <c r="Z77" s="17"/>
    </row>
    <row r="78" spans="1:26" ht="18" customHeight="1" x14ac:dyDescent="0.2">
      <c r="A78" s="13">
        <v>1510007</v>
      </c>
      <c r="B78" s="14" t="s">
        <v>103</v>
      </c>
      <c r="C78" s="15">
        <v>75000</v>
      </c>
      <c r="D78" s="10">
        <f>VLOOKUP($A78,'04.07'!$A$9:$W$200,23,0)</f>
        <v>0</v>
      </c>
      <c r="E78" s="15"/>
      <c r="F78" s="15"/>
      <c r="G78" s="15"/>
      <c r="H78" s="9">
        <f t="shared" si="12"/>
        <v>0</v>
      </c>
      <c r="I78" s="15"/>
      <c r="J78" s="15"/>
      <c r="K78" s="15"/>
      <c r="L78" s="9">
        <f t="shared" si="13"/>
        <v>0</v>
      </c>
      <c r="M78" s="15"/>
      <c r="N78" s="15"/>
      <c r="O78" s="15"/>
      <c r="P78" s="15"/>
      <c r="Q78" s="15"/>
      <c r="R78" s="11">
        <f>SUM(M78:Q78)</f>
        <v>0</v>
      </c>
      <c r="S78" s="15"/>
      <c r="T78" s="15"/>
      <c r="U78" s="9">
        <f>S78+T78</f>
        <v>0</v>
      </c>
      <c r="V78" s="9">
        <f t="shared" si="15"/>
        <v>0</v>
      </c>
      <c r="W78" s="15"/>
      <c r="X78" s="16">
        <f>W78-V78</f>
        <v>0</v>
      </c>
      <c r="Y78" s="18"/>
      <c r="Z78" s="17"/>
    </row>
    <row r="79" spans="1:26" ht="18" customHeight="1" x14ac:dyDescent="0.2">
      <c r="A79" s="13">
        <v>1510008</v>
      </c>
      <c r="B79" s="14" t="s">
        <v>104</v>
      </c>
      <c r="C79" s="15">
        <v>55000</v>
      </c>
      <c r="D79" s="10">
        <f>VLOOKUP($A79,'04.07'!$A$9:$W$200,23,0)</f>
        <v>0</v>
      </c>
      <c r="E79" s="15"/>
      <c r="F79" s="15"/>
      <c r="G79" s="15"/>
      <c r="H79" s="9">
        <f t="shared" si="12"/>
        <v>0</v>
      </c>
      <c r="I79" s="15"/>
      <c r="J79" s="15"/>
      <c r="K79" s="15"/>
      <c r="L79" s="9">
        <f t="shared" si="13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5"/>
        <v>0</v>
      </c>
      <c r="W79" s="15"/>
      <c r="X79" s="16">
        <f>W79-V79</f>
        <v>0</v>
      </c>
      <c r="Y79" s="26"/>
      <c r="Z79" s="17"/>
    </row>
    <row r="80" spans="1:26" ht="18" customHeight="1" x14ac:dyDescent="0.2">
      <c r="A80" s="13">
        <v>1510009</v>
      </c>
      <c r="B80" s="14" t="s">
        <v>105</v>
      </c>
      <c r="C80" s="15">
        <v>30000</v>
      </c>
      <c r="D80" s="10">
        <f>VLOOKUP($A80,'04.07'!$A$9:$W$200,23,0)</f>
        <v>3</v>
      </c>
      <c r="E80" s="15"/>
      <c r="F80" s="15"/>
      <c r="G80" s="15"/>
      <c r="H80" s="9">
        <f t="shared" si="12"/>
        <v>0</v>
      </c>
      <c r="I80" s="15">
        <v>1</v>
      </c>
      <c r="J80" s="15"/>
      <c r="K80" s="15"/>
      <c r="L80" s="9">
        <f t="shared" si="13"/>
        <v>1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4"/>
        <v>0</v>
      </c>
      <c r="V80" s="9">
        <f t="shared" si="15"/>
        <v>2</v>
      </c>
      <c r="W80" s="15">
        <v>2</v>
      </c>
      <c r="X80" s="16">
        <f t="shared" si="16"/>
        <v>0</v>
      </c>
      <c r="Y80" s="26"/>
      <c r="Z80" s="17"/>
    </row>
    <row r="81" spans="1:26" ht="18" customHeight="1" x14ac:dyDescent="0.2">
      <c r="A81" s="13">
        <v>1510018</v>
      </c>
      <c r="B81" s="14" t="s">
        <v>106</v>
      </c>
      <c r="C81" s="15">
        <v>60000</v>
      </c>
      <c r="D81" s="10">
        <f>VLOOKUP($A81,'04.07'!$A$9:$W$200,23,0)</f>
        <v>3</v>
      </c>
      <c r="E81" s="15">
        <v>1</v>
      </c>
      <c r="F81" s="15"/>
      <c r="G81" s="15"/>
      <c r="H81" s="9">
        <f t="shared" si="12"/>
        <v>1</v>
      </c>
      <c r="I81" s="15">
        <v>2</v>
      </c>
      <c r="J81" s="15"/>
      <c r="K81" s="15"/>
      <c r="L81" s="9">
        <f t="shared" si="13"/>
        <v>2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4"/>
        <v>0</v>
      </c>
      <c r="V81" s="9">
        <f t="shared" si="15"/>
        <v>2</v>
      </c>
      <c r="W81" s="15">
        <v>2</v>
      </c>
      <c r="X81" s="16">
        <f t="shared" si="16"/>
        <v>0</v>
      </c>
      <c r="Y81" s="18"/>
      <c r="Z81" s="17"/>
    </row>
    <row r="82" spans="1:26" ht="18" customHeight="1" x14ac:dyDescent="0.2">
      <c r="A82" s="13">
        <v>1510021</v>
      </c>
      <c r="B82" s="14" t="s">
        <v>107</v>
      </c>
      <c r="C82" s="15">
        <v>38000</v>
      </c>
      <c r="D82" s="10">
        <f>VLOOKUP($A82,'04.07'!$A$9:$W$200,23,0)</f>
        <v>5</v>
      </c>
      <c r="E82" s="15"/>
      <c r="F82" s="15"/>
      <c r="G82" s="15"/>
      <c r="H82" s="9">
        <f t="shared" si="12"/>
        <v>0</v>
      </c>
      <c r="I82" s="15">
        <v>2</v>
      </c>
      <c r="J82" s="15"/>
      <c r="K82" s="15"/>
      <c r="L82" s="9">
        <f t="shared" si="13"/>
        <v>2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4"/>
        <v>0</v>
      </c>
      <c r="V82" s="9">
        <f t="shared" si="15"/>
        <v>3</v>
      </c>
      <c r="W82" s="15">
        <v>3</v>
      </c>
      <c r="X82" s="16">
        <f t="shared" si="16"/>
        <v>0</v>
      </c>
      <c r="Y82" s="18"/>
      <c r="Z82" s="17"/>
    </row>
    <row r="83" spans="1:26" ht="18" customHeight="1" x14ac:dyDescent="0.2">
      <c r="A83" s="13">
        <v>1510023</v>
      </c>
      <c r="B83" s="14" t="s">
        <v>108</v>
      </c>
      <c r="C83" s="15">
        <v>55000</v>
      </c>
      <c r="D83" s="10">
        <f>VLOOKUP($A83,'04.07'!$A$9:$W$200,23,0)</f>
        <v>0</v>
      </c>
      <c r="E83" s="15"/>
      <c r="F83" s="15"/>
      <c r="G83" s="15"/>
      <c r="H83" s="9">
        <f t="shared" si="12"/>
        <v>0</v>
      </c>
      <c r="I83" s="15"/>
      <c r="J83" s="15"/>
      <c r="K83" s="15"/>
      <c r="L83" s="9">
        <f t="shared" si="13"/>
        <v>0</v>
      </c>
      <c r="M83" s="15"/>
      <c r="N83" s="15"/>
      <c r="O83" s="15"/>
      <c r="P83" s="15"/>
      <c r="Q83" s="15"/>
      <c r="R83" s="11">
        <f>SUM(M83:Q83)</f>
        <v>0</v>
      </c>
      <c r="S83" s="15"/>
      <c r="T83" s="15"/>
      <c r="U83" s="9">
        <f>S83+T83</f>
        <v>0</v>
      </c>
      <c r="V83" s="9">
        <f t="shared" si="15"/>
        <v>0</v>
      </c>
      <c r="W83" s="15"/>
      <c r="X83" s="16">
        <f>W83-V83</f>
        <v>0</v>
      </c>
      <c r="Y83" s="18"/>
      <c r="Z83" s="17"/>
    </row>
    <row r="84" spans="1:26" ht="18" customHeight="1" x14ac:dyDescent="0.2">
      <c r="A84" s="13">
        <v>1510024</v>
      </c>
      <c r="B84" s="14" t="s">
        <v>109</v>
      </c>
      <c r="C84" s="15">
        <v>30000</v>
      </c>
      <c r="D84" s="10">
        <f>VLOOKUP($A84,'04.07'!$A$9:$W$200,23,0)</f>
        <v>0</v>
      </c>
      <c r="E84" s="15"/>
      <c r="F84" s="15"/>
      <c r="G84" s="15"/>
      <c r="H84" s="9">
        <f t="shared" si="12"/>
        <v>0</v>
      </c>
      <c r="I84" s="15"/>
      <c r="J84" s="15"/>
      <c r="K84" s="15"/>
      <c r="L84" s="9">
        <f t="shared" si="13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5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1510039</v>
      </c>
      <c r="B85" s="14" t="s">
        <v>110</v>
      </c>
      <c r="C85" s="15">
        <v>30000</v>
      </c>
      <c r="D85" s="10">
        <f>VLOOKUP($A85,'04.07'!$A$9:$W$200,23,0)</f>
        <v>2</v>
      </c>
      <c r="E85" s="15">
        <v>4</v>
      </c>
      <c r="F85" s="15"/>
      <c r="G85" s="15"/>
      <c r="H85" s="9">
        <f t="shared" si="12"/>
        <v>4</v>
      </c>
      <c r="I85" s="15">
        <v>1</v>
      </c>
      <c r="J85" s="15"/>
      <c r="K85" s="15"/>
      <c r="L85" s="9">
        <f t="shared" si="13"/>
        <v>1</v>
      </c>
      <c r="M85" s="15">
        <v>1</v>
      </c>
      <c r="N85" s="15"/>
      <c r="O85" s="15"/>
      <c r="P85" s="15"/>
      <c r="Q85" s="15"/>
      <c r="R85" s="11">
        <f t="shared" si="5"/>
        <v>1</v>
      </c>
      <c r="S85" s="15"/>
      <c r="T85" s="15"/>
      <c r="U85" s="9">
        <f t="shared" si="14"/>
        <v>0</v>
      </c>
      <c r="V85" s="9">
        <f t="shared" si="15"/>
        <v>4</v>
      </c>
      <c r="W85" s="15">
        <v>4</v>
      </c>
      <c r="X85" s="16">
        <f t="shared" si="16"/>
        <v>0</v>
      </c>
      <c r="Y85" s="27"/>
      <c r="Z85" s="17"/>
    </row>
    <row r="86" spans="1:26" ht="18" customHeight="1" x14ac:dyDescent="0.2">
      <c r="A86" s="13">
        <v>1510040</v>
      </c>
      <c r="B86" s="14" t="s">
        <v>111</v>
      </c>
      <c r="C86" s="15">
        <v>55000</v>
      </c>
      <c r="D86" s="10">
        <f>VLOOKUP($A86,'04.07'!$A$9:$W$200,23,0)</f>
        <v>1</v>
      </c>
      <c r="E86" s="15">
        <v>2</v>
      </c>
      <c r="F86" s="15"/>
      <c r="G86" s="15"/>
      <c r="H86" s="9">
        <f t="shared" si="12"/>
        <v>2</v>
      </c>
      <c r="I86" s="15">
        <v>1</v>
      </c>
      <c r="J86" s="15"/>
      <c r="K86" s="15"/>
      <c r="L86" s="9">
        <f t="shared" si="13"/>
        <v>1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4"/>
        <v>0</v>
      </c>
      <c r="V86" s="9">
        <f t="shared" si="15"/>
        <v>2</v>
      </c>
      <c r="W86" s="15">
        <v>2</v>
      </c>
      <c r="X86" s="16">
        <f t="shared" si="16"/>
        <v>0</v>
      </c>
      <c r="Y86" s="27"/>
      <c r="Z86" s="17"/>
    </row>
    <row r="87" spans="1:26" ht="18" customHeight="1" x14ac:dyDescent="0.2">
      <c r="A87" s="13">
        <v>1510053</v>
      </c>
      <c r="B87" s="14" t="s">
        <v>112</v>
      </c>
      <c r="C87" s="15">
        <v>35000</v>
      </c>
      <c r="D87" s="10">
        <f>VLOOKUP($A87,'04.07'!$A$9:$W$200,23,0)</f>
        <v>4</v>
      </c>
      <c r="E87" s="15">
        <v>2</v>
      </c>
      <c r="F87" s="15"/>
      <c r="G87" s="15"/>
      <c r="H87" s="9">
        <f t="shared" si="12"/>
        <v>2</v>
      </c>
      <c r="I87" s="15">
        <v>3</v>
      </c>
      <c r="J87" s="15"/>
      <c r="K87" s="15"/>
      <c r="L87" s="9">
        <f t="shared" si="13"/>
        <v>3</v>
      </c>
      <c r="M87" s="15">
        <v>1</v>
      </c>
      <c r="N87" s="15"/>
      <c r="O87" s="15"/>
      <c r="P87" s="15"/>
      <c r="Q87" s="15"/>
      <c r="R87" s="11">
        <f t="shared" ref="R87:R155" si="17">SUM(M87:Q87)</f>
        <v>1</v>
      </c>
      <c r="S87" s="15"/>
      <c r="T87" s="15"/>
      <c r="U87" s="9">
        <f t="shared" si="14"/>
        <v>0</v>
      </c>
      <c r="V87" s="9">
        <f t="shared" si="15"/>
        <v>2</v>
      </c>
      <c r="W87" s="15">
        <v>2</v>
      </c>
      <c r="X87" s="16">
        <f t="shared" si="16"/>
        <v>0</v>
      </c>
      <c r="Y87" s="27"/>
      <c r="Z87" s="17"/>
    </row>
    <row r="88" spans="1:26" ht="18" customHeight="1" x14ac:dyDescent="0.2">
      <c r="A88" s="7">
        <v>3500000</v>
      </c>
      <c r="B88" s="8" t="s">
        <v>113</v>
      </c>
      <c r="C88" s="9"/>
      <c r="D88" s="10">
        <f>VLOOKUP($A88,'04.07'!$A$9:$W$200,23,0)</f>
        <v>0</v>
      </c>
      <c r="E88" s="10"/>
      <c r="F88" s="10"/>
      <c r="G88" s="10"/>
      <c r="H88" s="9"/>
      <c r="I88" s="10"/>
      <c r="J88" s="10"/>
      <c r="K88" s="10"/>
      <c r="L88" s="9">
        <f t="shared" si="13"/>
        <v>0</v>
      </c>
      <c r="M88" s="10"/>
      <c r="N88" s="10"/>
      <c r="O88" s="10"/>
      <c r="P88" s="10"/>
      <c r="Q88" s="10"/>
      <c r="R88" s="11">
        <f t="shared" si="17"/>
        <v>0</v>
      </c>
      <c r="S88" s="10"/>
      <c r="T88" s="10"/>
      <c r="U88" s="9"/>
      <c r="V88" s="9"/>
      <c r="W88" s="10"/>
      <c r="X88" s="9"/>
      <c r="Y88" s="18"/>
      <c r="Z88" s="17"/>
    </row>
    <row r="89" spans="1:26" ht="18" customHeight="1" x14ac:dyDescent="0.2">
      <c r="A89" s="13">
        <v>3500003</v>
      </c>
      <c r="B89" s="14" t="s">
        <v>114</v>
      </c>
      <c r="C89" s="15">
        <v>390000</v>
      </c>
      <c r="D89" s="10">
        <f>VLOOKUP($A89,'04.07'!$A$9:$W$200,23,0)</f>
        <v>1</v>
      </c>
      <c r="E89" s="15"/>
      <c r="F89" s="15"/>
      <c r="G89" s="15"/>
      <c r="H89" s="9">
        <f t="shared" ref="H89:H106" si="18">SUM(E89:G89)</f>
        <v>0</v>
      </c>
      <c r="I89" s="15"/>
      <c r="J89" s="15"/>
      <c r="K89" s="15"/>
      <c r="L89" s="9">
        <f t="shared" si="13"/>
        <v>0</v>
      </c>
      <c r="M89" s="15"/>
      <c r="N89" s="15"/>
      <c r="O89" s="15"/>
      <c r="P89" s="15"/>
      <c r="Q89" s="15"/>
      <c r="R89" s="11">
        <f>SUM(M89:Q89)</f>
        <v>0</v>
      </c>
      <c r="S89" s="15"/>
      <c r="T89" s="15"/>
      <c r="U89" s="9">
        <f>S89+T89</f>
        <v>0</v>
      </c>
      <c r="V89" s="9">
        <f t="shared" ref="V89:V106" si="19">D89+H89-L89-R89-U89</f>
        <v>1</v>
      </c>
      <c r="W89" s="15">
        <v>1</v>
      </c>
      <c r="X89" s="16">
        <f>W89-V89</f>
        <v>0</v>
      </c>
      <c r="Y89" s="18"/>
      <c r="Z89" s="17"/>
    </row>
    <row r="90" spans="1:26" ht="18" customHeight="1" x14ac:dyDescent="0.2">
      <c r="A90" s="13">
        <v>3500004</v>
      </c>
      <c r="B90" s="14" t="s">
        <v>115</v>
      </c>
      <c r="C90" s="15">
        <v>300000</v>
      </c>
      <c r="D90" s="10">
        <f>VLOOKUP($A90,'04.07'!$A$9:$W$200,23,0)</f>
        <v>0</v>
      </c>
      <c r="E90" s="15"/>
      <c r="F90" s="15"/>
      <c r="G90" s="15"/>
      <c r="H90" s="9">
        <f t="shared" si="18"/>
        <v>0</v>
      </c>
      <c r="I90" s="15"/>
      <c r="J90" s="15"/>
      <c r="K90" s="15"/>
      <c r="L90" s="9">
        <f t="shared" si="13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si="19"/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3500001</v>
      </c>
      <c r="B91" s="14" t="s">
        <v>116</v>
      </c>
      <c r="C91" s="15">
        <v>300000</v>
      </c>
      <c r="D91" s="10">
        <f>VLOOKUP($A91,'04.07'!$A$9:$W$200,23,0)</f>
        <v>0</v>
      </c>
      <c r="E91" s="15"/>
      <c r="F91" s="15"/>
      <c r="G91" s="15"/>
      <c r="H91" s="9">
        <f t="shared" si="18"/>
        <v>0</v>
      </c>
      <c r="I91" s="15"/>
      <c r="J91" s="15"/>
      <c r="K91" s="15"/>
      <c r="L91" s="9">
        <f t="shared" si="13"/>
        <v>0</v>
      </c>
      <c r="M91" s="15"/>
      <c r="N91" s="15"/>
      <c r="O91" s="15"/>
      <c r="P91" s="15"/>
      <c r="Q91" s="15"/>
      <c r="R91" s="11">
        <f t="shared" si="17"/>
        <v>0</v>
      </c>
      <c r="S91" s="15"/>
      <c r="T91" s="15"/>
      <c r="U91" s="9">
        <f t="shared" ref="U91:U106" si="20">S91+T91</f>
        <v>0</v>
      </c>
      <c r="V91" s="9">
        <f t="shared" si="19"/>
        <v>0</v>
      </c>
      <c r="W91" s="15"/>
      <c r="X91" s="16">
        <f t="shared" ref="X91:X106" si="21">W91-V91</f>
        <v>0</v>
      </c>
      <c r="Y91" s="18"/>
      <c r="Z91" s="17"/>
    </row>
    <row r="92" spans="1:26" ht="18" customHeight="1" x14ac:dyDescent="0.2">
      <c r="A92" s="13">
        <v>3500009</v>
      </c>
      <c r="B92" s="14" t="s">
        <v>117</v>
      </c>
      <c r="C92" s="15">
        <v>390000</v>
      </c>
      <c r="D92" s="10">
        <f>VLOOKUP($A92,'04.07'!$A$9:$W$200,23,0)</f>
        <v>0</v>
      </c>
      <c r="E92" s="15"/>
      <c r="F92" s="15"/>
      <c r="G92" s="15"/>
      <c r="H92" s="9">
        <f t="shared" si="18"/>
        <v>0</v>
      </c>
      <c r="I92" s="15"/>
      <c r="J92" s="15"/>
      <c r="K92" s="15"/>
      <c r="L92" s="9">
        <f t="shared" si="13"/>
        <v>0</v>
      </c>
      <c r="M92" s="15"/>
      <c r="N92" s="15"/>
      <c r="O92" s="15"/>
      <c r="P92" s="15"/>
      <c r="Q92" s="15"/>
      <c r="R92" s="11">
        <f t="shared" si="17"/>
        <v>0</v>
      </c>
      <c r="S92" s="15"/>
      <c r="T92" s="15"/>
      <c r="U92" s="9">
        <f t="shared" si="20"/>
        <v>0</v>
      </c>
      <c r="V92" s="9">
        <f t="shared" si="19"/>
        <v>0</v>
      </c>
      <c r="W92" s="15"/>
      <c r="X92" s="16">
        <f t="shared" si="21"/>
        <v>0</v>
      </c>
      <c r="Y92" s="18"/>
      <c r="Z92" s="17"/>
    </row>
    <row r="93" spans="1:26" ht="18" customHeight="1" x14ac:dyDescent="0.2">
      <c r="A93" s="13">
        <v>3500021</v>
      </c>
      <c r="B93" s="14" t="s">
        <v>118</v>
      </c>
      <c r="C93" s="15">
        <v>390000</v>
      </c>
      <c r="D93" s="10">
        <f>VLOOKUP($A93,'04.07'!$A$9:$W$200,23,0)</f>
        <v>1</v>
      </c>
      <c r="E93" s="15"/>
      <c r="F93" s="15"/>
      <c r="G93" s="15"/>
      <c r="H93" s="9">
        <f t="shared" si="18"/>
        <v>0</v>
      </c>
      <c r="I93" s="15"/>
      <c r="J93" s="15"/>
      <c r="K93" s="15"/>
      <c r="L93" s="9">
        <f t="shared" si="13"/>
        <v>0</v>
      </c>
      <c r="M93" s="15"/>
      <c r="N93" s="15"/>
      <c r="O93" s="15"/>
      <c r="P93" s="15"/>
      <c r="Q93" s="15"/>
      <c r="R93" s="11">
        <f t="shared" si="17"/>
        <v>0</v>
      </c>
      <c r="S93" s="15"/>
      <c r="T93" s="15"/>
      <c r="U93" s="9">
        <f t="shared" si="20"/>
        <v>0</v>
      </c>
      <c r="V93" s="9">
        <f t="shared" si="19"/>
        <v>1</v>
      </c>
      <c r="W93" s="15">
        <v>1</v>
      </c>
      <c r="X93" s="16">
        <f t="shared" si="21"/>
        <v>0</v>
      </c>
      <c r="Y93" s="18"/>
      <c r="Z93" s="17"/>
    </row>
    <row r="94" spans="1:26" ht="18" customHeight="1" x14ac:dyDescent="0.2">
      <c r="A94" s="13">
        <v>3500022</v>
      </c>
      <c r="B94" s="14" t="s">
        <v>119</v>
      </c>
      <c r="C94" s="15">
        <v>300000</v>
      </c>
      <c r="D94" s="10">
        <f>VLOOKUP($A94,'04.07'!$A$9:$W$200,23,0)</f>
        <v>0</v>
      </c>
      <c r="E94" s="15"/>
      <c r="F94" s="15"/>
      <c r="G94" s="15"/>
      <c r="H94" s="9">
        <f t="shared" si="18"/>
        <v>0</v>
      </c>
      <c r="I94" s="15"/>
      <c r="J94" s="15"/>
      <c r="K94" s="15"/>
      <c r="L94" s="9">
        <f t="shared" si="13"/>
        <v>0</v>
      </c>
      <c r="M94" s="15"/>
      <c r="N94" s="15"/>
      <c r="O94" s="15"/>
      <c r="P94" s="15"/>
      <c r="Q94" s="15"/>
      <c r="R94" s="11">
        <f>SUM(M94:Q94)</f>
        <v>0</v>
      </c>
      <c r="S94" s="15"/>
      <c r="T94" s="15"/>
      <c r="U94" s="9">
        <f>S94+T94</f>
        <v>0</v>
      </c>
      <c r="V94" s="9">
        <f t="shared" si="19"/>
        <v>0</v>
      </c>
      <c r="W94" s="15"/>
      <c r="X94" s="16">
        <f>W94-V94</f>
        <v>0</v>
      </c>
      <c r="Y94" s="18"/>
      <c r="Z94" s="17"/>
    </row>
    <row r="95" spans="1:26" ht="18" customHeight="1" x14ac:dyDescent="0.2">
      <c r="A95" s="13">
        <v>3500029</v>
      </c>
      <c r="B95" s="14" t="s">
        <v>120</v>
      </c>
      <c r="C95" s="15">
        <v>390000</v>
      </c>
      <c r="D95" s="10">
        <f>VLOOKUP($A95,'04.07'!$A$9:$W$200,23,0)</f>
        <v>0</v>
      </c>
      <c r="E95" s="15"/>
      <c r="F95" s="15"/>
      <c r="G95" s="15"/>
      <c r="H95" s="9">
        <f t="shared" si="18"/>
        <v>0</v>
      </c>
      <c r="I95" s="15"/>
      <c r="J95" s="15"/>
      <c r="K95" s="15"/>
      <c r="L95" s="9">
        <f t="shared" si="13"/>
        <v>0</v>
      </c>
      <c r="M95" s="15"/>
      <c r="N95" s="15"/>
      <c r="O95" s="15"/>
      <c r="P95" s="15"/>
      <c r="Q95" s="15"/>
      <c r="R95" s="11">
        <f t="shared" si="17"/>
        <v>0</v>
      </c>
      <c r="S95" s="15"/>
      <c r="T95" s="15"/>
      <c r="U95" s="9">
        <f t="shared" si="20"/>
        <v>0</v>
      </c>
      <c r="V95" s="9">
        <f t="shared" si="19"/>
        <v>0</v>
      </c>
      <c r="W95" s="15"/>
      <c r="X95" s="16">
        <f t="shared" si="21"/>
        <v>0</v>
      </c>
      <c r="Y95" s="18"/>
      <c r="Z95" s="17"/>
    </row>
    <row r="96" spans="1:26" ht="18" customHeight="1" x14ac:dyDescent="0.2">
      <c r="A96" s="13">
        <v>3500030</v>
      </c>
      <c r="B96" s="14" t="s">
        <v>121</v>
      </c>
      <c r="C96" s="15">
        <v>300000</v>
      </c>
      <c r="D96" s="10">
        <f>VLOOKUP($A96,'04.07'!$A$9:$W$200,23,0)</f>
        <v>0</v>
      </c>
      <c r="E96" s="15"/>
      <c r="F96" s="15"/>
      <c r="G96" s="15"/>
      <c r="H96" s="9">
        <f t="shared" si="18"/>
        <v>0</v>
      </c>
      <c r="I96" s="15"/>
      <c r="J96" s="15"/>
      <c r="K96" s="15"/>
      <c r="L96" s="9">
        <f t="shared" si="13"/>
        <v>0</v>
      </c>
      <c r="M96" s="15"/>
      <c r="N96" s="15"/>
      <c r="O96" s="15"/>
      <c r="P96" s="15"/>
      <c r="Q96" s="15"/>
      <c r="R96" s="11">
        <f>SUM(M96:Q96)</f>
        <v>0</v>
      </c>
      <c r="S96" s="15"/>
      <c r="T96" s="15"/>
      <c r="U96" s="9">
        <f>S96+T96</f>
        <v>0</v>
      </c>
      <c r="V96" s="9">
        <f t="shared" si="19"/>
        <v>0</v>
      </c>
      <c r="W96" s="15"/>
      <c r="X96" s="16">
        <f>W96-V96</f>
        <v>0</v>
      </c>
      <c r="Y96" s="18"/>
      <c r="Z96" s="17"/>
    </row>
    <row r="97" spans="1:26" ht="18" customHeight="1" x14ac:dyDescent="0.2">
      <c r="A97" s="13">
        <v>3500049</v>
      </c>
      <c r="B97" s="14" t="s">
        <v>122</v>
      </c>
      <c r="C97" s="15">
        <v>390000</v>
      </c>
      <c r="D97" s="10">
        <f>VLOOKUP($A97,'04.07'!$A$9:$W$200,23,0)</f>
        <v>0</v>
      </c>
      <c r="E97" s="15"/>
      <c r="F97" s="15"/>
      <c r="G97" s="15"/>
      <c r="H97" s="9">
        <f t="shared" si="18"/>
        <v>0</v>
      </c>
      <c r="I97" s="15"/>
      <c r="J97" s="15"/>
      <c r="K97" s="15"/>
      <c r="L97" s="9">
        <f t="shared" si="13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9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3500139</v>
      </c>
      <c r="B98" s="14" t="s">
        <v>123</v>
      </c>
      <c r="C98" s="15">
        <v>390000</v>
      </c>
      <c r="D98" s="10">
        <f>VLOOKUP($A98,'04.07'!$A$9:$W$200,23,0)</f>
        <v>0</v>
      </c>
      <c r="E98" s="15"/>
      <c r="F98" s="15"/>
      <c r="G98" s="15"/>
      <c r="H98" s="9">
        <f t="shared" si="18"/>
        <v>0</v>
      </c>
      <c r="I98" s="15"/>
      <c r="J98" s="15"/>
      <c r="K98" s="15"/>
      <c r="L98" s="9">
        <f t="shared" si="13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9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3500140</v>
      </c>
      <c r="B99" s="14" t="s">
        <v>124</v>
      </c>
      <c r="C99" s="15">
        <v>300000</v>
      </c>
      <c r="D99" s="10">
        <f>VLOOKUP($A99,'04.07'!$A$9:$W$200,23,0)</f>
        <v>0</v>
      </c>
      <c r="E99" s="15"/>
      <c r="F99" s="15"/>
      <c r="G99" s="15"/>
      <c r="H99" s="9">
        <f t="shared" si="18"/>
        <v>0</v>
      </c>
      <c r="I99" s="15"/>
      <c r="J99" s="15"/>
      <c r="K99" s="15"/>
      <c r="L99" s="9">
        <f t="shared" si="13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9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3500155</v>
      </c>
      <c r="B100" s="14" t="s">
        <v>125</v>
      </c>
      <c r="C100" s="15">
        <v>300000</v>
      </c>
      <c r="D100" s="10">
        <f>VLOOKUP($A100,'04.07'!$A$9:$W$200,23,0)</f>
        <v>0</v>
      </c>
      <c r="E100" s="15"/>
      <c r="F100" s="15"/>
      <c r="G100" s="15"/>
      <c r="H100" s="9">
        <f t="shared" si="18"/>
        <v>0</v>
      </c>
      <c r="I100" s="15"/>
      <c r="J100" s="15"/>
      <c r="K100" s="15"/>
      <c r="L100" s="9">
        <f t="shared" si="13"/>
        <v>0</v>
      </c>
      <c r="M100" s="15"/>
      <c r="N100" s="15"/>
      <c r="O100" s="15"/>
      <c r="P100" s="15"/>
      <c r="Q100" s="15"/>
      <c r="R100" s="11">
        <f t="shared" si="17"/>
        <v>0</v>
      </c>
      <c r="S100" s="15"/>
      <c r="T100" s="15"/>
      <c r="U100" s="9">
        <f t="shared" si="20"/>
        <v>0</v>
      </c>
      <c r="V100" s="9">
        <f t="shared" si="19"/>
        <v>0</v>
      </c>
      <c r="W100" s="15"/>
      <c r="X100" s="16">
        <f t="shared" si="21"/>
        <v>0</v>
      </c>
      <c r="Y100" s="18"/>
      <c r="Z100" s="17"/>
    </row>
    <row r="101" spans="1:26" ht="18" customHeight="1" x14ac:dyDescent="0.2">
      <c r="A101" s="13">
        <v>3500156</v>
      </c>
      <c r="B101" s="14" t="s">
        <v>126</v>
      </c>
      <c r="C101" s="15">
        <v>390000</v>
      </c>
      <c r="D101" s="10">
        <f>VLOOKUP($A101,'04.07'!$A$9:$W$200,23,0)</f>
        <v>1</v>
      </c>
      <c r="E101" s="15"/>
      <c r="F101" s="15"/>
      <c r="G101" s="15"/>
      <c r="H101" s="9">
        <f t="shared" si="18"/>
        <v>0</v>
      </c>
      <c r="I101" s="15"/>
      <c r="J101" s="15"/>
      <c r="K101" s="15"/>
      <c r="L101" s="9">
        <f t="shared" si="13"/>
        <v>0</v>
      </c>
      <c r="M101" s="15"/>
      <c r="N101" s="15"/>
      <c r="O101" s="15"/>
      <c r="P101" s="15"/>
      <c r="Q101" s="15"/>
      <c r="R101" s="11">
        <f t="shared" si="17"/>
        <v>0</v>
      </c>
      <c r="S101" s="15"/>
      <c r="T101" s="15"/>
      <c r="U101" s="9">
        <f t="shared" si="20"/>
        <v>0</v>
      </c>
      <c r="V101" s="9">
        <f t="shared" si="19"/>
        <v>1</v>
      </c>
      <c r="W101" s="15">
        <v>1</v>
      </c>
      <c r="X101" s="16">
        <f t="shared" si="21"/>
        <v>0</v>
      </c>
      <c r="Y101" s="18"/>
      <c r="Z101" s="17"/>
    </row>
    <row r="102" spans="1:26" ht="18" customHeight="1" x14ac:dyDescent="0.2">
      <c r="A102" s="13">
        <v>3500141</v>
      </c>
      <c r="B102" s="14" t="s">
        <v>127</v>
      </c>
      <c r="C102" s="15">
        <v>300000</v>
      </c>
      <c r="D102" s="10">
        <f>VLOOKUP($A102,'04.07'!$A$9:$W$200,23,0)</f>
        <v>0</v>
      </c>
      <c r="E102" s="15"/>
      <c r="F102" s="15"/>
      <c r="G102" s="15"/>
      <c r="H102" s="9">
        <f t="shared" si="18"/>
        <v>0</v>
      </c>
      <c r="I102" s="15"/>
      <c r="J102" s="15"/>
      <c r="K102" s="15"/>
      <c r="L102" s="9">
        <f t="shared" si="13"/>
        <v>0</v>
      </c>
      <c r="M102" s="15"/>
      <c r="N102" s="15"/>
      <c r="O102" s="15"/>
      <c r="P102" s="15"/>
      <c r="Q102" s="15"/>
      <c r="R102" s="11">
        <f t="shared" si="17"/>
        <v>0</v>
      </c>
      <c r="S102" s="15"/>
      <c r="T102" s="15"/>
      <c r="U102" s="9">
        <f t="shared" si="20"/>
        <v>0</v>
      </c>
      <c r="V102" s="9">
        <f t="shared" si="19"/>
        <v>0</v>
      </c>
      <c r="W102" s="15"/>
      <c r="X102" s="16">
        <f t="shared" si="21"/>
        <v>0</v>
      </c>
      <c r="Y102" s="18"/>
      <c r="Z102" s="17"/>
    </row>
    <row r="103" spans="1:26" ht="18" customHeight="1" x14ac:dyDescent="0.2">
      <c r="A103" s="13">
        <v>3500142</v>
      </c>
      <c r="B103" s="14" t="s">
        <v>128</v>
      </c>
      <c r="C103" s="15">
        <v>390000</v>
      </c>
      <c r="D103" s="10">
        <f>VLOOKUP($A103,'04.07'!$A$9:$W$200,23,0)</f>
        <v>1</v>
      </c>
      <c r="E103" s="15"/>
      <c r="F103" s="15"/>
      <c r="G103" s="15"/>
      <c r="H103" s="9">
        <f t="shared" si="18"/>
        <v>0</v>
      </c>
      <c r="I103" s="15"/>
      <c r="J103" s="15"/>
      <c r="K103" s="15"/>
      <c r="L103" s="9">
        <f t="shared" si="13"/>
        <v>0</v>
      </c>
      <c r="M103" s="15"/>
      <c r="N103" s="15"/>
      <c r="O103" s="15"/>
      <c r="P103" s="15"/>
      <c r="Q103" s="15"/>
      <c r="R103" s="11">
        <f t="shared" si="17"/>
        <v>0</v>
      </c>
      <c r="S103" s="15"/>
      <c r="T103" s="15"/>
      <c r="U103" s="9">
        <f t="shared" si="20"/>
        <v>0</v>
      </c>
      <c r="V103" s="9">
        <f t="shared" si="19"/>
        <v>1</v>
      </c>
      <c r="W103" s="15">
        <v>1</v>
      </c>
      <c r="X103" s="16">
        <f t="shared" si="21"/>
        <v>0</v>
      </c>
      <c r="Y103" s="18"/>
      <c r="Z103" s="17"/>
    </row>
    <row r="104" spans="1:26" ht="18" customHeight="1" x14ac:dyDescent="0.2">
      <c r="A104" s="13">
        <v>3500143</v>
      </c>
      <c r="B104" s="14" t="s">
        <v>129</v>
      </c>
      <c r="C104" s="15">
        <v>220000</v>
      </c>
      <c r="D104" s="10">
        <f>VLOOKUP($A104,'04.07'!$A$9:$W$200,23,0)</f>
        <v>1</v>
      </c>
      <c r="E104" s="15">
        <v>1</v>
      </c>
      <c r="F104" s="15"/>
      <c r="G104" s="15"/>
      <c r="H104" s="9">
        <f t="shared" si="18"/>
        <v>1</v>
      </c>
      <c r="I104" s="15"/>
      <c r="J104" s="15"/>
      <c r="K104" s="15"/>
      <c r="L104" s="9">
        <f t="shared" si="13"/>
        <v>0</v>
      </c>
      <c r="M104" s="15"/>
      <c r="N104" s="15"/>
      <c r="O104" s="15"/>
      <c r="P104" s="15"/>
      <c r="Q104" s="15"/>
      <c r="R104" s="11">
        <f t="shared" si="17"/>
        <v>0</v>
      </c>
      <c r="S104" s="15"/>
      <c r="T104" s="15"/>
      <c r="U104" s="9">
        <f t="shared" si="20"/>
        <v>0</v>
      </c>
      <c r="V104" s="9">
        <f t="shared" si="19"/>
        <v>2</v>
      </c>
      <c r="W104" s="15">
        <v>2</v>
      </c>
      <c r="X104" s="16">
        <f t="shared" si="21"/>
        <v>0</v>
      </c>
      <c r="Y104" s="18"/>
      <c r="Z104" s="17"/>
    </row>
    <row r="105" spans="1:26" ht="18" customHeight="1" x14ac:dyDescent="0.2">
      <c r="A105" s="13">
        <v>3500144</v>
      </c>
      <c r="B105" s="14" t="s">
        <v>130</v>
      </c>
      <c r="C105" s="15">
        <v>260000</v>
      </c>
      <c r="D105" s="10">
        <f>VLOOKUP($A105,'04.07'!$A$9:$W$200,23,0)</f>
        <v>2</v>
      </c>
      <c r="E105" s="15"/>
      <c r="F105" s="15"/>
      <c r="G105" s="15"/>
      <c r="H105" s="9">
        <f t="shared" si="18"/>
        <v>0</v>
      </c>
      <c r="I105" s="15"/>
      <c r="J105" s="15"/>
      <c r="K105" s="15"/>
      <c r="L105" s="9">
        <f t="shared" si="13"/>
        <v>0</v>
      </c>
      <c r="M105" s="15"/>
      <c r="N105" s="15"/>
      <c r="O105" s="15"/>
      <c r="P105" s="15"/>
      <c r="Q105" s="15"/>
      <c r="R105" s="11">
        <f t="shared" si="17"/>
        <v>0</v>
      </c>
      <c r="S105" s="15"/>
      <c r="T105" s="15"/>
      <c r="U105" s="9">
        <f t="shared" si="20"/>
        <v>0</v>
      </c>
      <c r="V105" s="9">
        <f t="shared" si="19"/>
        <v>2</v>
      </c>
      <c r="W105" s="15">
        <v>2</v>
      </c>
      <c r="X105" s="16">
        <f t="shared" si="21"/>
        <v>0</v>
      </c>
      <c r="Y105" s="18"/>
      <c r="Z105" s="17"/>
    </row>
    <row r="106" spans="1:26" ht="18" customHeight="1" x14ac:dyDescent="0.2">
      <c r="A106" s="13">
        <v>3500145</v>
      </c>
      <c r="B106" s="14" t="s">
        <v>131</v>
      </c>
      <c r="C106" s="15">
        <v>350000</v>
      </c>
      <c r="D106" s="10">
        <f>VLOOKUP($A106,'04.07'!$A$9:$W$200,23,0)</f>
        <v>0</v>
      </c>
      <c r="E106" s="15"/>
      <c r="F106" s="15"/>
      <c r="G106" s="15"/>
      <c r="H106" s="9">
        <f t="shared" si="18"/>
        <v>0</v>
      </c>
      <c r="I106" s="15"/>
      <c r="J106" s="15"/>
      <c r="K106" s="15"/>
      <c r="L106" s="9">
        <f t="shared" si="13"/>
        <v>0</v>
      </c>
      <c r="M106" s="15"/>
      <c r="N106" s="15"/>
      <c r="O106" s="15"/>
      <c r="P106" s="15"/>
      <c r="Q106" s="15"/>
      <c r="R106" s="11">
        <f t="shared" si="17"/>
        <v>0</v>
      </c>
      <c r="S106" s="15"/>
      <c r="T106" s="15"/>
      <c r="U106" s="9">
        <f t="shared" si="20"/>
        <v>0</v>
      </c>
      <c r="V106" s="9">
        <f t="shared" si="19"/>
        <v>0</v>
      </c>
      <c r="W106" s="15"/>
      <c r="X106" s="16">
        <f t="shared" si="21"/>
        <v>0</v>
      </c>
      <c r="Y106" s="18"/>
      <c r="Z106" s="17"/>
    </row>
    <row r="107" spans="1:26" ht="18" customHeight="1" x14ac:dyDescent="0.2">
      <c r="A107" s="7">
        <v>3510000</v>
      </c>
      <c r="B107" s="8" t="s">
        <v>132</v>
      </c>
      <c r="C107" s="9"/>
      <c r="D107" s="10">
        <f>VLOOKUP($A107,'04.07'!$A$9:$W$200,23,0)</f>
        <v>0</v>
      </c>
      <c r="E107" s="10"/>
      <c r="F107" s="10"/>
      <c r="G107" s="10"/>
      <c r="H107" s="9"/>
      <c r="I107" s="10"/>
      <c r="J107" s="10"/>
      <c r="K107" s="10"/>
      <c r="L107" s="9">
        <f t="shared" si="13"/>
        <v>0</v>
      </c>
      <c r="M107" s="10"/>
      <c r="N107" s="10"/>
      <c r="O107" s="10"/>
      <c r="P107" s="10"/>
      <c r="Q107" s="10"/>
      <c r="R107" s="11">
        <f t="shared" si="17"/>
        <v>0</v>
      </c>
      <c r="S107" s="10"/>
      <c r="T107" s="10"/>
      <c r="U107" s="9"/>
      <c r="V107" s="9"/>
      <c r="W107" s="10"/>
      <c r="X107" s="9"/>
      <c r="Y107" s="18"/>
      <c r="Z107" s="17"/>
    </row>
    <row r="108" spans="1:26" ht="18" customHeight="1" x14ac:dyDescent="0.2">
      <c r="A108" s="13">
        <v>3510004</v>
      </c>
      <c r="B108" s="14" t="s">
        <v>133</v>
      </c>
      <c r="C108" s="15">
        <v>43000</v>
      </c>
      <c r="D108" s="10">
        <f>VLOOKUP($A108,'04.07'!$A$9:$W$200,23,0)</f>
        <v>2</v>
      </c>
      <c r="E108" s="15">
        <v>3</v>
      </c>
      <c r="F108" s="15"/>
      <c r="G108" s="15"/>
      <c r="H108" s="9">
        <f t="shared" ref="H108:H117" si="22">SUM(E108:G108)</f>
        <v>3</v>
      </c>
      <c r="I108" s="15">
        <v>3</v>
      </c>
      <c r="J108" s="15"/>
      <c r="K108" s="15"/>
      <c r="L108" s="9">
        <f t="shared" si="13"/>
        <v>3</v>
      </c>
      <c r="M108" s="15"/>
      <c r="N108" s="15"/>
      <c r="O108" s="15"/>
      <c r="P108" s="15"/>
      <c r="Q108" s="15"/>
      <c r="R108" s="11">
        <f>SUM(M108:Q108)</f>
        <v>0</v>
      </c>
      <c r="S108" s="15"/>
      <c r="T108" s="15"/>
      <c r="U108" s="9">
        <f>S108+T108</f>
        <v>0</v>
      </c>
      <c r="V108" s="9">
        <f t="shared" ref="V108:V117" si="23">D108+H108-L108-R108-U108</f>
        <v>2</v>
      </c>
      <c r="W108" s="15">
        <v>2</v>
      </c>
      <c r="X108" s="16">
        <f>W108-V108</f>
        <v>0</v>
      </c>
      <c r="Y108" s="18"/>
      <c r="Z108" s="17"/>
    </row>
    <row r="109" spans="1:26" ht="18" customHeight="1" x14ac:dyDescent="0.2">
      <c r="A109" s="13">
        <v>3510011</v>
      </c>
      <c r="B109" s="14" t="s">
        <v>134</v>
      </c>
      <c r="C109" s="15">
        <v>42000</v>
      </c>
      <c r="D109" s="10">
        <f>VLOOKUP($A109,'04.07'!$A$9:$W$200,23,0)</f>
        <v>0</v>
      </c>
      <c r="E109" s="15">
        <v>9</v>
      </c>
      <c r="F109" s="15"/>
      <c r="G109" s="15"/>
      <c r="H109" s="9">
        <f t="shared" si="22"/>
        <v>9</v>
      </c>
      <c r="I109" s="15">
        <v>1</v>
      </c>
      <c r="J109" s="15"/>
      <c r="K109" s="15"/>
      <c r="L109" s="9">
        <f t="shared" si="13"/>
        <v>1</v>
      </c>
      <c r="M109" s="15"/>
      <c r="N109" s="15"/>
      <c r="O109" s="15"/>
      <c r="P109" s="15"/>
      <c r="Q109" s="15"/>
      <c r="R109" s="11">
        <f t="shared" si="17"/>
        <v>0</v>
      </c>
      <c r="S109" s="15"/>
      <c r="T109" s="15"/>
      <c r="U109" s="9">
        <f t="shared" ref="U109:U117" si="24">S109+T109</f>
        <v>0</v>
      </c>
      <c r="V109" s="9">
        <f t="shared" si="23"/>
        <v>8</v>
      </c>
      <c r="W109" s="15">
        <v>8</v>
      </c>
      <c r="X109" s="16">
        <f t="shared" ref="X109:X117" si="25">W109-V109</f>
        <v>0</v>
      </c>
      <c r="Y109" s="18"/>
      <c r="Z109" s="17"/>
    </row>
    <row r="110" spans="1:26" ht="18" customHeight="1" x14ac:dyDescent="0.2">
      <c r="A110" s="13">
        <v>3510012</v>
      </c>
      <c r="B110" s="14" t="s">
        <v>135</v>
      </c>
      <c r="C110" s="15">
        <v>43000</v>
      </c>
      <c r="D110" s="10">
        <f>VLOOKUP($A110,'04.07'!$A$9:$W$200,23,0)</f>
        <v>2</v>
      </c>
      <c r="E110" s="15">
        <v>6</v>
      </c>
      <c r="F110" s="15"/>
      <c r="G110" s="15"/>
      <c r="H110" s="9">
        <f t="shared" si="22"/>
        <v>6</v>
      </c>
      <c r="I110" s="15">
        <v>1</v>
      </c>
      <c r="J110" s="15"/>
      <c r="K110" s="15"/>
      <c r="L110" s="9">
        <f t="shared" si="13"/>
        <v>1</v>
      </c>
      <c r="M110" s="15"/>
      <c r="N110" s="15"/>
      <c r="O110" s="15"/>
      <c r="P110" s="15"/>
      <c r="Q110" s="15"/>
      <c r="R110" s="11">
        <f>SUM(M110:Q110)</f>
        <v>0</v>
      </c>
      <c r="S110" s="15"/>
      <c r="T110" s="15"/>
      <c r="U110" s="9">
        <f>S110+T110</f>
        <v>0</v>
      </c>
      <c r="V110" s="9">
        <f t="shared" si="23"/>
        <v>7</v>
      </c>
      <c r="W110" s="15">
        <v>7</v>
      </c>
      <c r="X110" s="16">
        <f>W110-V110</f>
        <v>0</v>
      </c>
      <c r="Y110" s="18"/>
      <c r="Z110" s="17"/>
    </row>
    <row r="111" spans="1:26" ht="18" customHeight="1" x14ac:dyDescent="0.2">
      <c r="A111" s="13">
        <v>3510018</v>
      </c>
      <c r="B111" s="14" t="s">
        <v>136</v>
      </c>
      <c r="C111" s="15">
        <v>65000</v>
      </c>
      <c r="D111" s="10">
        <f>VLOOKUP($A111,'04.07'!$A$9:$W$200,23,0)</f>
        <v>0</v>
      </c>
      <c r="E111" s="15">
        <v>9</v>
      </c>
      <c r="F111" s="15"/>
      <c r="G111" s="15"/>
      <c r="H111" s="9">
        <f t="shared" si="22"/>
        <v>9</v>
      </c>
      <c r="I111" s="15">
        <v>1</v>
      </c>
      <c r="J111" s="15"/>
      <c r="K111" s="15"/>
      <c r="L111" s="9">
        <f t="shared" si="13"/>
        <v>1</v>
      </c>
      <c r="M111" s="15"/>
      <c r="N111" s="15"/>
      <c r="O111" s="15"/>
      <c r="P111" s="15"/>
      <c r="Q111" s="15"/>
      <c r="R111" s="11">
        <f t="shared" si="17"/>
        <v>0</v>
      </c>
      <c r="S111" s="15"/>
      <c r="T111" s="15"/>
      <c r="U111" s="9">
        <f t="shared" si="24"/>
        <v>0</v>
      </c>
      <c r="V111" s="9">
        <f t="shared" si="23"/>
        <v>8</v>
      </c>
      <c r="W111" s="15">
        <v>8</v>
      </c>
      <c r="X111" s="16">
        <f t="shared" si="25"/>
        <v>0</v>
      </c>
      <c r="Y111" s="18"/>
      <c r="Z111" s="17"/>
    </row>
    <row r="112" spans="1:26" ht="18" customHeight="1" x14ac:dyDescent="0.2">
      <c r="A112" s="13">
        <v>3510066</v>
      </c>
      <c r="B112" s="14" t="s">
        <v>137</v>
      </c>
      <c r="C112" s="15">
        <v>42000</v>
      </c>
      <c r="D112" s="10">
        <f>VLOOKUP($A112,'04.07'!$A$9:$W$200,23,0)</f>
        <v>0</v>
      </c>
      <c r="E112" s="15"/>
      <c r="F112" s="15"/>
      <c r="G112" s="15"/>
      <c r="H112" s="9">
        <f t="shared" si="22"/>
        <v>0</v>
      </c>
      <c r="I112" s="15"/>
      <c r="J112" s="15"/>
      <c r="K112" s="15"/>
      <c r="L112" s="9">
        <f t="shared" si="13"/>
        <v>0</v>
      </c>
      <c r="M112" s="15"/>
      <c r="N112" s="15"/>
      <c r="O112" s="15"/>
      <c r="P112" s="15"/>
      <c r="Q112" s="15"/>
      <c r="R112" s="11">
        <f t="shared" si="17"/>
        <v>0</v>
      </c>
      <c r="S112" s="15"/>
      <c r="T112" s="15"/>
      <c r="U112" s="9">
        <f t="shared" si="24"/>
        <v>0</v>
      </c>
      <c r="V112" s="9">
        <f t="shared" si="23"/>
        <v>0</v>
      </c>
      <c r="W112" s="15"/>
      <c r="X112" s="16">
        <f t="shared" si="25"/>
        <v>0</v>
      </c>
      <c r="Y112" s="18"/>
      <c r="Z112" s="17"/>
    </row>
    <row r="113" spans="1:26" ht="18" customHeight="1" x14ac:dyDescent="0.2">
      <c r="A113" s="13">
        <v>3510067</v>
      </c>
      <c r="B113" s="14" t="s">
        <v>138</v>
      </c>
      <c r="C113" s="15">
        <v>43000</v>
      </c>
      <c r="D113" s="10">
        <f>VLOOKUP($A113,'04.07'!$A$9:$W$200,23,0)</f>
        <v>0</v>
      </c>
      <c r="E113" s="15">
        <v>8</v>
      </c>
      <c r="F113" s="15"/>
      <c r="G113" s="15"/>
      <c r="H113" s="9">
        <f t="shared" si="22"/>
        <v>8</v>
      </c>
      <c r="I113" s="15"/>
      <c r="J113" s="15"/>
      <c r="K113" s="15"/>
      <c r="L113" s="9">
        <f t="shared" si="13"/>
        <v>0</v>
      </c>
      <c r="M113" s="15"/>
      <c r="N113" s="15"/>
      <c r="O113" s="15"/>
      <c r="P113" s="15"/>
      <c r="Q113" s="15"/>
      <c r="R113" s="11">
        <f t="shared" si="17"/>
        <v>0</v>
      </c>
      <c r="S113" s="15"/>
      <c r="T113" s="15"/>
      <c r="U113" s="9">
        <f t="shared" si="24"/>
        <v>0</v>
      </c>
      <c r="V113" s="9">
        <f t="shared" si="23"/>
        <v>8</v>
      </c>
      <c r="W113" s="15">
        <v>8</v>
      </c>
      <c r="X113" s="16">
        <f t="shared" si="25"/>
        <v>0</v>
      </c>
      <c r="Y113" s="18"/>
      <c r="Z113" s="17"/>
    </row>
    <row r="114" spans="1:26" ht="18" customHeight="1" x14ac:dyDescent="0.2">
      <c r="A114" s="13">
        <v>3510068</v>
      </c>
      <c r="B114" s="14" t="s">
        <v>139</v>
      </c>
      <c r="C114" s="15">
        <v>12000</v>
      </c>
      <c r="D114" s="10">
        <f>VLOOKUP($A114,'04.07'!$A$9:$W$200,23,0)</f>
        <v>9</v>
      </c>
      <c r="E114" s="15"/>
      <c r="F114" s="15"/>
      <c r="G114" s="15"/>
      <c r="H114" s="9">
        <f t="shared" si="22"/>
        <v>0</v>
      </c>
      <c r="I114" s="15">
        <v>9</v>
      </c>
      <c r="J114" s="15"/>
      <c r="K114" s="15"/>
      <c r="L114" s="9">
        <f t="shared" si="13"/>
        <v>9</v>
      </c>
      <c r="M114" s="15"/>
      <c r="N114" s="15"/>
      <c r="O114" s="15"/>
      <c r="P114" s="15"/>
      <c r="Q114" s="15"/>
      <c r="R114" s="11">
        <f>SUM(M114:Q114)</f>
        <v>0</v>
      </c>
      <c r="S114" s="15"/>
      <c r="T114" s="15"/>
      <c r="U114" s="9">
        <f>S114+T114</f>
        <v>0</v>
      </c>
      <c r="V114" s="9">
        <f t="shared" si="23"/>
        <v>0</v>
      </c>
      <c r="W114" s="15"/>
      <c r="X114" s="16">
        <f>W114-V114</f>
        <v>0</v>
      </c>
      <c r="Y114" s="18"/>
      <c r="Z114" s="17"/>
    </row>
    <row r="115" spans="1:26" ht="18" customHeight="1" x14ac:dyDescent="0.2">
      <c r="A115" s="13">
        <v>3510069</v>
      </c>
      <c r="B115" s="14" t="s">
        <v>140</v>
      </c>
      <c r="C115" s="15">
        <v>12000</v>
      </c>
      <c r="D115" s="10">
        <f>VLOOKUP($A115,'04.07'!$A$9:$W$200,23,0)</f>
        <v>9</v>
      </c>
      <c r="E115" s="15"/>
      <c r="F115" s="15"/>
      <c r="G115" s="15"/>
      <c r="H115" s="9">
        <f t="shared" si="22"/>
        <v>0</v>
      </c>
      <c r="I115" s="15">
        <v>3</v>
      </c>
      <c r="J115" s="15"/>
      <c r="K115" s="15"/>
      <c r="L115" s="9">
        <f t="shared" si="13"/>
        <v>3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3"/>
        <v>6</v>
      </c>
      <c r="W115" s="15">
        <v>6</v>
      </c>
      <c r="X115" s="16">
        <f>W115-V115</f>
        <v>0</v>
      </c>
      <c r="Y115" s="158"/>
      <c r="Z115" s="17"/>
    </row>
    <row r="116" spans="1:26" ht="18" customHeight="1" x14ac:dyDescent="0.2">
      <c r="A116" s="13">
        <v>3510070</v>
      </c>
      <c r="B116" s="14" t="s">
        <v>141</v>
      </c>
      <c r="C116" s="15">
        <v>12000</v>
      </c>
      <c r="D116" s="10">
        <f>VLOOKUP($A116,'04.07'!$A$9:$W$200,23,0)</f>
        <v>0</v>
      </c>
      <c r="E116" s="15"/>
      <c r="F116" s="15"/>
      <c r="G116" s="15"/>
      <c r="H116" s="9">
        <f t="shared" si="22"/>
        <v>0</v>
      </c>
      <c r="I116" s="15"/>
      <c r="J116" s="15"/>
      <c r="K116" s="15"/>
      <c r="L116" s="9">
        <f t="shared" si="13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3"/>
        <v>0</v>
      </c>
      <c r="W116" s="15"/>
      <c r="X116" s="16">
        <f>W116-V116</f>
        <v>0</v>
      </c>
      <c r="Y116" s="158"/>
      <c r="Z116" s="17"/>
    </row>
    <row r="117" spans="1:26" ht="18" customHeight="1" x14ac:dyDescent="0.2">
      <c r="A117" s="13">
        <v>3512008</v>
      </c>
      <c r="B117" s="14" t="s">
        <v>142</v>
      </c>
      <c r="C117" s="15">
        <v>44000</v>
      </c>
      <c r="D117" s="10">
        <f>VLOOKUP($A117,'04.07'!$A$9:$W$200,23,0)</f>
        <v>5</v>
      </c>
      <c r="E117" s="15">
        <v>6</v>
      </c>
      <c r="F117" s="15"/>
      <c r="G117" s="15"/>
      <c r="H117" s="9">
        <f t="shared" si="22"/>
        <v>6</v>
      </c>
      <c r="I117" s="15">
        <v>3</v>
      </c>
      <c r="J117" s="15"/>
      <c r="K117" s="15"/>
      <c r="L117" s="9">
        <f t="shared" si="13"/>
        <v>3</v>
      </c>
      <c r="M117" s="15"/>
      <c r="N117" s="15"/>
      <c r="O117" s="15"/>
      <c r="P117" s="15"/>
      <c r="Q117" s="15"/>
      <c r="R117" s="11">
        <f t="shared" si="17"/>
        <v>0</v>
      </c>
      <c r="S117" s="15"/>
      <c r="T117" s="15"/>
      <c r="U117" s="9">
        <f t="shared" si="24"/>
        <v>0</v>
      </c>
      <c r="V117" s="9">
        <f t="shared" si="23"/>
        <v>8</v>
      </c>
      <c r="W117" s="15">
        <v>8</v>
      </c>
      <c r="X117" s="16">
        <f t="shared" si="25"/>
        <v>0</v>
      </c>
      <c r="Y117" s="18"/>
      <c r="Z117" s="17"/>
    </row>
    <row r="118" spans="1:26" ht="18" customHeight="1" x14ac:dyDescent="0.2">
      <c r="A118" s="7">
        <v>3530000</v>
      </c>
      <c r="B118" s="28" t="s">
        <v>143</v>
      </c>
      <c r="C118" s="9"/>
      <c r="D118" s="10">
        <f>VLOOKUP($A118,'04.07'!$A$9:$W$200,23,0)</f>
        <v>0</v>
      </c>
      <c r="E118" s="10"/>
      <c r="F118" s="10"/>
      <c r="G118" s="10"/>
      <c r="H118" s="9"/>
      <c r="I118" s="10"/>
      <c r="J118" s="10"/>
      <c r="K118" s="10"/>
      <c r="L118" s="9">
        <f t="shared" si="13"/>
        <v>0</v>
      </c>
      <c r="M118" s="10"/>
      <c r="N118" s="10"/>
      <c r="O118" s="10"/>
      <c r="P118" s="10"/>
      <c r="Q118" s="10"/>
      <c r="R118" s="11">
        <f t="shared" si="17"/>
        <v>0</v>
      </c>
      <c r="S118" s="10"/>
      <c r="T118" s="10"/>
      <c r="U118" s="9"/>
      <c r="V118" s="9"/>
      <c r="W118" s="10"/>
      <c r="X118" s="9"/>
      <c r="Y118" s="18"/>
      <c r="Z118" s="17"/>
    </row>
    <row r="119" spans="1:26" ht="18" customHeight="1" x14ac:dyDescent="0.2">
      <c r="A119" s="13">
        <v>3530003</v>
      </c>
      <c r="B119" s="14" t="s">
        <v>144</v>
      </c>
      <c r="C119" s="15">
        <v>20000</v>
      </c>
      <c r="D119" s="10">
        <f>VLOOKUP($A119,'04.07'!$A$9:$W$200,23,0)</f>
        <v>0</v>
      </c>
      <c r="E119" s="15"/>
      <c r="F119" s="15"/>
      <c r="G119" s="15"/>
      <c r="H119" s="9">
        <f t="shared" ref="H119:H131" si="26">SUM(E119:G119)</f>
        <v>0</v>
      </c>
      <c r="I119" s="15"/>
      <c r="J119" s="15"/>
      <c r="K119" s="15"/>
      <c r="L119" s="9">
        <f t="shared" si="13"/>
        <v>0</v>
      </c>
      <c r="M119" s="15"/>
      <c r="N119" s="15"/>
      <c r="O119" s="15"/>
      <c r="P119" s="15"/>
      <c r="Q119" s="15"/>
      <c r="R119" s="11">
        <f t="shared" si="17"/>
        <v>0</v>
      </c>
      <c r="S119" s="15"/>
      <c r="T119" s="15"/>
      <c r="U119" s="9">
        <f t="shared" ref="U119:U131" si="27">S119+T119</f>
        <v>0</v>
      </c>
      <c r="V119" s="9">
        <f t="shared" ref="V119:V131" si="28">D119+H119-L119-R119-U119</f>
        <v>0</v>
      </c>
      <c r="W119" s="15"/>
      <c r="X119" s="16">
        <f t="shared" ref="X119:X131" si="29">W119-V119</f>
        <v>0</v>
      </c>
      <c r="Y119" s="18"/>
      <c r="Z119" s="17"/>
    </row>
    <row r="120" spans="1:26" ht="18" customHeight="1" x14ac:dyDescent="0.2">
      <c r="A120" s="13">
        <v>3530008</v>
      </c>
      <c r="B120" s="14" t="s">
        <v>145</v>
      </c>
      <c r="C120" s="15">
        <v>20000</v>
      </c>
      <c r="D120" s="10">
        <f>VLOOKUP($A120,'04.07'!$A$9:$W$200,23,0)</f>
        <v>0</v>
      </c>
      <c r="E120" s="15"/>
      <c r="F120" s="15"/>
      <c r="G120" s="15"/>
      <c r="H120" s="9">
        <f t="shared" si="26"/>
        <v>0</v>
      </c>
      <c r="I120" s="15"/>
      <c r="J120" s="15"/>
      <c r="K120" s="15"/>
      <c r="L120" s="9">
        <f t="shared" si="13"/>
        <v>0</v>
      </c>
      <c r="M120" s="15"/>
      <c r="N120" s="15"/>
      <c r="O120" s="15"/>
      <c r="P120" s="15"/>
      <c r="Q120" s="15"/>
      <c r="R120" s="11">
        <f t="shared" si="17"/>
        <v>0</v>
      </c>
      <c r="S120" s="15"/>
      <c r="T120" s="15"/>
      <c r="U120" s="9">
        <f t="shared" si="27"/>
        <v>0</v>
      </c>
      <c r="V120" s="9">
        <f t="shared" si="28"/>
        <v>0</v>
      </c>
      <c r="W120" s="15"/>
      <c r="X120" s="16">
        <f t="shared" si="29"/>
        <v>0</v>
      </c>
      <c r="Y120" s="18"/>
      <c r="Z120" s="17"/>
    </row>
    <row r="121" spans="1:26" ht="18" customHeight="1" x14ac:dyDescent="0.2">
      <c r="A121" s="13">
        <v>3530009</v>
      </c>
      <c r="B121" s="14" t="s">
        <v>146</v>
      </c>
      <c r="C121" s="15">
        <v>20000</v>
      </c>
      <c r="D121" s="10">
        <f>VLOOKUP($A121,'04.07'!$A$9:$W$200,23,0)</f>
        <v>33</v>
      </c>
      <c r="E121" s="15"/>
      <c r="F121" s="15"/>
      <c r="G121" s="15"/>
      <c r="H121" s="9">
        <f t="shared" si="26"/>
        <v>0</v>
      </c>
      <c r="I121" s="15">
        <v>13</v>
      </c>
      <c r="J121" s="15"/>
      <c r="K121" s="15"/>
      <c r="L121" s="9">
        <f t="shared" si="13"/>
        <v>13</v>
      </c>
      <c r="M121" s="15"/>
      <c r="N121" s="15"/>
      <c r="O121" s="15"/>
      <c r="P121" s="15"/>
      <c r="Q121" s="15"/>
      <c r="R121" s="11">
        <f t="shared" si="17"/>
        <v>0</v>
      </c>
      <c r="S121" s="15"/>
      <c r="T121" s="15"/>
      <c r="U121" s="9">
        <f t="shared" si="27"/>
        <v>0</v>
      </c>
      <c r="V121" s="9">
        <f t="shared" si="28"/>
        <v>20</v>
      </c>
      <c r="W121" s="15">
        <v>20</v>
      </c>
      <c r="X121" s="16">
        <f t="shared" si="29"/>
        <v>0</v>
      </c>
      <c r="Y121" s="18"/>
      <c r="Z121" s="17"/>
    </row>
    <row r="122" spans="1:26" ht="18" customHeight="1" x14ac:dyDescent="0.2">
      <c r="A122" s="13">
        <v>3530010</v>
      </c>
      <c r="B122" s="14" t="s">
        <v>147</v>
      </c>
      <c r="C122" s="15">
        <v>108000</v>
      </c>
      <c r="D122" s="10">
        <f>VLOOKUP($A122,'04.07'!$A$9:$W$200,23,0)</f>
        <v>0</v>
      </c>
      <c r="E122" s="15">
        <v>19</v>
      </c>
      <c r="F122" s="15"/>
      <c r="G122" s="15"/>
      <c r="H122" s="9">
        <f t="shared" si="26"/>
        <v>19</v>
      </c>
      <c r="I122" s="15">
        <v>3</v>
      </c>
      <c r="J122" s="15"/>
      <c r="K122" s="15"/>
      <c r="L122" s="9">
        <f t="shared" si="13"/>
        <v>3</v>
      </c>
      <c r="M122" s="15"/>
      <c r="N122" s="15"/>
      <c r="O122" s="15"/>
      <c r="P122" s="15"/>
      <c r="Q122" s="15"/>
      <c r="R122" s="11">
        <f t="shared" si="17"/>
        <v>0</v>
      </c>
      <c r="S122" s="15"/>
      <c r="T122" s="15"/>
      <c r="U122" s="9">
        <f t="shared" si="27"/>
        <v>0</v>
      </c>
      <c r="V122" s="9">
        <f t="shared" si="28"/>
        <v>16</v>
      </c>
      <c r="W122" s="15">
        <v>16</v>
      </c>
      <c r="X122" s="16">
        <f t="shared" si="29"/>
        <v>0</v>
      </c>
      <c r="Y122" s="18"/>
      <c r="Z122" s="17"/>
    </row>
    <row r="123" spans="1:26" ht="18" customHeight="1" x14ac:dyDescent="0.2">
      <c r="A123" s="13">
        <v>3530014</v>
      </c>
      <c r="B123" s="14" t="s">
        <v>148</v>
      </c>
      <c r="C123" s="15">
        <v>20000</v>
      </c>
      <c r="D123" s="10">
        <f>VLOOKUP($A123,'04.07'!$A$9:$W$200,23,0)</f>
        <v>0</v>
      </c>
      <c r="E123" s="15"/>
      <c r="F123" s="15"/>
      <c r="G123" s="15"/>
      <c r="H123" s="9">
        <f t="shared" si="26"/>
        <v>0</v>
      </c>
      <c r="I123" s="15"/>
      <c r="J123" s="15"/>
      <c r="K123" s="15"/>
      <c r="L123" s="9">
        <f t="shared" si="13"/>
        <v>0</v>
      </c>
      <c r="M123" s="15"/>
      <c r="N123" s="15"/>
      <c r="O123" s="15"/>
      <c r="P123" s="15"/>
      <c r="Q123" s="15"/>
      <c r="R123" s="11">
        <f>SUM(M123:Q123)</f>
        <v>0</v>
      </c>
      <c r="S123" s="15"/>
      <c r="T123" s="15"/>
      <c r="U123" s="9">
        <f>S123+T123</f>
        <v>0</v>
      </c>
      <c r="V123" s="9">
        <f t="shared" si="28"/>
        <v>0</v>
      </c>
      <c r="W123" s="15"/>
      <c r="X123" s="16">
        <f>W123-V123</f>
        <v>0</v>
      </c>
      <c r="Y123" s="18"/>
      <c r="Z123" s="17"/>
    </row>
    <row r="124" spans="1:26" ht="18" customHeight="1" x14ac:dyDescent="0.2">
      <c r="A124" s="13">
        <v>3530087</v>
      </c>
      <c r="B124" s="14" t="s">
        <v>149</v>
      </c>
      <c r="C124" s="15"/>
      <c r="D124" s="10">
        <f>VLOOKUP($A124,'04.07'!$A$9:$W$200,23,0)</f>
        <v>0</v>
      </c>
      <c r="E124" s="15"/>
      <c r="F124" s="15"/>
      <c r="G124" s="15"/>
      <c r="H124" s="9">
        <f t="shared" si="26"/>
        <v>0</v>
      </c>
      <c r="I124" s="15"/>
      <c r="J124" s="15"/>
      <c r="K124" s="15"/>
      <c r="L124" s="9">
        <f t="shared" si="13"/>
        <v>0</v>
      </c>
      <c r="M124" s="15"/>
      <c r="N124" s="15"/>
      <c r="O124" s="15"/>
      <c r="P124" s="15"/>
      <c r="Q124" s="15"/>
      <c r="R124" s="11">
        <f t="shared" si="17"/>
        <v>0</v>
      </c>
      <c r="S124" s="15"/>
      <c r="T124" s="15"/>
      <c r="U124" s="9">
        <f t="shared" si="27"/>
        <v>0</v>
      </c>
      <c r="V124" s="9">
        <f t="shared" si="28"/>
        <v>0</v>
      </c>
      <c r="W124" s="15"/>
      <c r="X124" s="16">
        <f t="shared" si="29"/>
        <v>0</v>
      </c>
      <c r="Y124" s="18"/>
      <c r="Z124" s="17"/>
    </row>
    <row r="125" spans="1:26" ht="18" customHeight="1" x14ac:dyDescent="0.2">
      <c r="A125" s="13">
        <v>3530088</v>
      </c>
      <c r="B125" s="14" t="s">
        <v>150</v>
      </c>
      <c r="C125" s="15">
        <v>20000</v>
      </c>
      <c r="D125" s="10">
        <f>VLOOKUP($A125,'04.07'!$A$9:$W$200,23,0)</f>
        <v>0</v>
      </c>
      <c r="E125" s="15">
        <v>67</v>
      </c>
      <c r="F125" s="15"/>
      <c r="G125" s="15"/>
      <c r="H125" s="9">
        <f t="shared" si="26"/>
        <v>67</v>
      </c>
      <c r="I125" s="15">
        <v>17</v>
      </c>
      <c r="J125" s="15"/>
      <c r="K125" s="15"/>
      <c r="L125" s="9">
        <f t="shared" si="13"/>
        <v>17</v>
      </c>
      <c r="M125" s="15"/>
      <c r="N125" s="15"/>
      <c r="O125" s="15"/>
      <c r="P125" s="15"/>
      <c r="Q125" s="15"/>
      <c r="R125" s="11">
        <f t="shared" si="17"/>
        <v>0</v>
      </c>
      <c r="S125" s="15"/>
      <c r="T125" s="15"/>
      <c r="U125" s="9">
        <f t="shared" si="27"/>
        <v>0</v>
      </c>
      <c r="V125" s="9">
        <f t="shared" si="28"/>
        <v>50</v>
      </c>
      <c r="W125" s="15">
        <v>50</v>
      </c>
      <c r="X125" s="16">
        <f t="shared" si="29"/>
        <v>0</v>
      </c>
      <c r="Y125" s="18"/>
      <c r="Z125" s="17"/>
    </row>
    <row r="126" spans="1:26" ht="18" customHeight="1" x14ac:dyDescent="0.2">
      <c r="A126" s="13">
        <v>3530089</v>
      </c>
      <c r="B126" s="14" t="s">
        <v>151</v>
      </c>
      <c r="C126" s="15">
        <v>95000</v>
      </c>
      <c r="D126" s="10">
        <f>VLOOKUP($A126,'04.07'!$A$9:$W$200,23,0)</f>
        <v>0</v>
      </c>
      <c r="E126" s="15">
        <v>4</v>
      </c>
      <c r="F126" s="15"/>
      <c r="G126" s="15"/>
      <c r="H126" s="9">
        <f t="shared" si="26"/>
        <v>4</v>
      </c>
      <c r="I126" s="15">
        <v>2</v>
      </c>
      <c r="J126" s="15"/>
      <c r="K126" s="15"/>
      <c r="L126" s="9">
        <f t="shared" si="13"/>
        <v>2</v>
      </c>
      <c r="M126" s="15"/>
      <c r="N126" s="15"/>
      <c r="O126" s="15"/>
      <c r="P126" s="15"/>
      <c r="Q126" s="15"/>
      <c r="R126" s="11">
        <f t="shared" si="17"/>
        <v>0</v>
      </c>
      <c r="S126" s="15"/>
      <c r="T126" s="15"/>
      <c r="U126" s="9">
        <f t="shared" si="27"/>
        <v>0</v>
      </c>
      <c r="V126" s="9">
        <f t="shared" si="28"/>
        <v>2</v>
      </c>
      <c r="W126" s="15">
        <v>2</v>
      </c>
      <c r="X126" s="16">
        <f t="shared" si="29"/>
        <v>0</v>
      </c>
      <c r="Y126" s="18"/>
      <c r="Z126" s="17"/>
    </row>
    <row r="127" spans="1:26" ht="18" customHeight="1" x14ac:dyDescent="0.2">
      <c r="A127" s="13">
        <v>3530100</v>
      </c>
      <c r="B127" s="14" t="s">
        <v>152</v>
      </c>
      <c r="C127" s="15">
        <v>22000</v>
      </c>
      <c r="D127" s="10">
        <f>VLOOKUP($A127,'04.07'!$A$9:$W$200,23,0)</f>
        <v>8</v>
      </c>
      <c r="E127" s="15"/>
      <c r="F127" s="15"/>
      <c r="G127" s="15"/>
      <c r="H127" s="9">
        <f t="shared" si="26"/>
        <v>0</v>
      </c>
      <c r="I127" s="15"/>
      <c r="J127" s="15"/>
      <c r="K127" s="15"/>
      <c r="L127" s="9">
        <f t="shared" si="13"/>
        <v>0</v>
      </c>
      <c r="M127" s="15"/>
      <c r="N127" s="15"/>
      <c r="O127" s="15"/>
      <c r="P127" s="15"/>
      <c r="Q127" s="15"/>
      <c r="R127" s="11">
        <f t="shared" si="17"/>
        <v>0</v>
      </c>
      <c r="S127" s="15"/>
      <c r="T127" s="15"/>
      <c r="U127" s="9">
        <f t="shared" si="27"/>
        <v>0</v>
      </c>
      <c r="V127" s="9">
        <f t="shared" si="28"/>
        <v>8</v>
      </c>
      <c r="W127" s="15">
        <v>8</v>
      </c>
      <c r="X127" s="16">
        <f t="shared" si="29"/>
        <v>0</v>
      </c>
      <c r="Y127" s="26"/>
      <c r="Z127" s="17"/>
    </row>
    <row r="128" spans="1:26" ht="18" customHeight="1" x14ac:dyDescent="0.2">
      <c r="A128" s="13">
        <v>3550002</v>
      </c>
      <c r="B128" s="14" t="s">
        <v>153</v>
      </c>
      <c r="C128" s="15">
        <v>20000</v>
      </c>
      <c r="D128" s="10">
        <f>VLOOKUP($A128,'04.07'!$A$9:$W$200,23,0)</f>
        <v>6</v>
      </c>
      <c r="E128" s="15">
        <v>28</v>
      </c>
      <c r="F128" s="15"/>
      <c r="G128" s="15"/>
      <c r="H128" s="9">
        <f t="shared" si="26"/>
        <v>28</v>
      </c>
      <c r="I128" s="15">
        <v>6</v>
      </c>
      <c r="J128" s="15"/>
      <c r="K128" s="15"/>
      <c r="L128" s="9">
        <f t="shared" si="13"/>
        <v>6</v>
      </c>
      <c r="M128" s="15"/>
      <c r="N128" s="15"/>
      <c r="O128" s="15"/>
      <c r="P128" s="15"/>
      <c r="Q128" s="15"/>
      <c r="R128" s="11">
        <f t="shared" si="17"/>
        <v>0</v>
      </c>
      <c r="S128" s="15"/>
      <c r="T128" s="15"/>
      <c r="U128" s="9">
        <f t="shared" si="27"/>
        <v>0</v>
      </c>
      <c r="V128" s="9">
        <f t="shared" si="28"/>
        <v>28</v>
      </c>
      <c r="W128" s="15">
        <v>27</v>
      </c>
      <c r="X128" s="16">
        <f t="shared" si="29"/>
        <v>-1</v>
      </c>
      <c r="Y128" s="178" t="s">
        <v>43</v>
      </c>
      <c r="Z128" s="17"/>
    </row>
    <row r="129" spans="1:26" ht="18" customHeight="1" x14ac:dyDescent="0.2">
      <c r="A129" s="13">
        <v>3550005</v>
      </c>
      <c r="B129" s="14" t="s">
        <v>154</v>
      </c>
      <c r="C129" s="15">
        <v>20000</v>
      </c>
      <c r="D129" s="10">
        <f>VLOOKUP($A129,'04.07'!$A$9:$W$200,23,0)</f>
        <v>0</v>
      </c>
      <c r="E129" s="15">
        <v>28</v>
      </c>
      <c r="F129" s="15"/>
      <c r="G129" s="15"/>
      <c r="H129" s="9">
        <f t="shared" si="26"/>
        <v>28</v>
      </c>
      <c r="I129" s="15">
        <v>9</v>
      </c>
      <c r="J129" s="15"/>
      <c r="K129" s="15"/>
      <c r="L129" s="9">
        <f t="shared" si="13"/>
        <v>9</v>
      </c>
      <c r="M129" s="15"/>
      <c r="N129" s="15"/>
      <c r="O129" s="15"/>
      <c r="P129" s="15"/>
      <c r="Q129" s="15"/>
      <c r="R129" s="11">
        <f t="shared" si="17"/>
        <v>0</v>
      </c>
      <c r="S129" s="15"/>
      <c r="T129" s="15"/>
      <c r="U129" s="9">
        <f t="shared" si="27"/>
        <v>0</v>
      </c>
      <c r="V129" s="9">
        <f t="shared" si="28"/>
        <v>19</v>
      </c>
      <c r="W129" s="15">
        <v>19</v>
      </c>
      <c r="X129" s="16">
        <f t="shared" si="29"/>
        <v>0</v>
      </c>
      <c r="Y129" s="178"/>
      <c r="Z129" s="17"/>
    </row>
    <row r="130" spans="1:26" ht="18" customHeight="1" x14ac:dyDescent="0.2">
      <c r="A130" s="13">
        <v>3550007</v>
      </c>
      <c r="B130" s="14" t="s">
        <v>155</v>
      </c>
      <c r="C130" s="15">
        <v>20000</v>
      </c>
      <c r="D130" s="10">
        <f>VLOOKUP($A130,'04.07'!$A$9:$W$200,23,0)</f>
        <v>0</v>
      </c>
      <c r="E130" s="15">
        <v>28</v>
      </c>
      <c r="F130" s="15"/>
      <c r="G130" s="15"/>
      <c r="H130" s="9">
        <f t="shared" si="26"/>
        <v>28</v>
      </c>
      <c r="I130" s="15">
        <v>4</v>
      </c>
      <c r="J130" s="15"/>
      <c r="K130" s="15"/>
      <c r="L130" s="9">
        <f t="shared" si="13"/>
        <v>4</v>
      </c>
      <c r="M130" s="15"/>
      <c r="N130" s="15"/>
      <c r="O130" s="15"/>
      <c r="P130" s="15"/>
      <c r="Q130" s="15"/>
      <c r="R130" s="11">
        <f t="shared" si="17"/>
        <v>0</v>
      </c>
      <c r="S130" s="15"/>
      <c r="T130" s="15"/>
      <c r="U130" s="9">
        <f t="shared" si="27"/>
        <v>0</v>
      </c>
      <c r="V130" s="9">
        <f t="shared" si="28"/>
        <v>24</v>
      </c>
      <c r="W130" s="15">
        <v>23</v>
      </c>
      <c r="X130" s="16">
        <f t="shared" si="29"/>
        <v>-1</v>
      </c>
      <c r="Y130" s="178"/>
      <c r="Z130" s="17"/>
    </row>
    <row r="131" spans="1:26" ht="18" customHeight="1" x14ac:dyDescent="0.2">
      <c r="A131" s="13">
        <v>3550011</v>
      </c>
      <c r="B131" s="14" t="s">
        <v>156</v>
      </c>
      <c r="C131" s="15">
        <v>85000</v>
      </c>
      <c r="D131" s="10">
        <f>VLOOKUP($A131,'04.07'!$A$9:$W$200,23,0)</f>
        <v>0</v>
      </c>
      <c r="E131" s="15">
        <v>3</v>
      </c>
      <c r="F131" s="15"/>
      <c r="G131" s="15"/>
      <c r="H131" s="9">
        <f t="shared" si="26"/>
        <v>3</v>
      </c>
      <c r="I131" s="15"/>
      <c r="J131" s="15">
        <v>1</v>
      </c>
      <c r="K131" s="15"/>
      <c r="L131" s="9">
        <f t="shared" si="13"/>
        <v>1</v>
      </c>
      <c r="M131" s="15"/>
      <c r="N131" s="15"/>
      <c r="O131" s="15"/>
      <c r="P131" s="15"/>
      <c r="Q131" s="15"/>
      <c r="R131" s="11">
        <f t="shared" si="17"/>
        <v>0</v>
      </c>
      <c r="S131" s="15"/>
      <c r="T131" s="15"/>
      <c r="U131" s="9">
        <f t="shared" si="27"/>
        <v>0</v>
      </c>
      <c r="V131" s="9">
        <f t="shared" si="28"/>
        <v>2</v>
      </c>
      <c r="W131" s="15">
        <v>2</v>
      </c>
      <c r="X131" s="16">
        <f t="shared" si="29"/>
        <v>0</v>
      </c>
      <c r="Y131" s="18"/>
      <c r="Z131" s="17"/>
    </row>
    <row r="132" spans="1:26" ht="18" customHeight="1" x14ac:dyDescent="0.2">
      <c r="A132" s="7">
        <v>5530000</v>
      </c>
      <c r="B132" s="28" t="s">
        <v>157</v>
      </c>
      <c r="C132" s="9"/>
      <c r="D132" s="10">
        <f>VLOOKUP($A132,'04.07'!$A$9:$W$200,23,0)</f>
        <v>0</v>
      </c>
      <c r="E132" s="10"/>
      <c r="F132" s="10"/>
      <c r="G132" s="10"/>
      <c r="H132" s="9"/>
      <c r="I132" s="10"/>
      <c r="J132" s="10"/>
      <c r="K132" s="10"/>
      <c r="L132" s="9">
        <f t="shared" si="13"/>
        <v>0</v>
      </c>
      <c r="M132" s="10"/>
      <c r="N132" s="10"/>
      <c r="O132" s="10"/>
      <c r="P132" s="10"/>
      <c r="Q132" s="10"/>
      <c r="R132" s="11">
        <f t="shared" si="17"/>
        <v>0</v>
      </c>
      <c r="S132" s="10"/>
      <c r="T132" s="10"/>
      <c r="U132" s="9"/>
      <c r="V132" s="9"/>
      <c r="W132" s="10"/>
      <c r="X132" s="9"/>
      <c r="Y132" s="18"/>
      <c r="Z132" s="17"/>
    </row>
    <row r="133" spans="1:26" ht="18" customHeight="1" x14ac:dyDescent="0.2">
      <c r="A133" s="13">
        <v>5530012</v>
      </c>
      <c r="B133" s="14" t="s">
        <v>158</v>
      </c>
      <c r="C133" s="15">
        <v>30000</v>
      </c>
      <c r="D133" s="10">
        <f>VLOOKUP($A133,'04.07'!$A$9:$W$200,23,0)</f>
        <v>0</v>
      </c>
      <c r="E133" s="15"/>
      <c r="F133" s="15"/>
      <c r="G133" s="15"/>
      <c r="H133" s="9">
        <f t="shared" ref="H133:H140" si="30">SUM(E133:G133)</f>
        <v>0</v>
      </c>
      <c r="I133" s="15"/>
      <c r="J133" s="15"/>
      <c r="K133" s="15"/>
      <c r="L133" s="9">
        <f t="shared" si="13"/>
        <v>0</v>
      </c>
      <c r="M133" s="15"/>
      <c r="N133" s="15"/>
      <c r="O133" s="15"/>
      <c r="P133" s="15"/>
      <c r="Q133" s="15"/>
      <c r="R133" s="11">
        <f t="shared" si="17"/>
        <v>0</v>
      </c>
      <c r="S133" s="15"/>
      <c r="T133" s="15"/>
      <c r="U133" s="9">
        <f t="shared" ref="U133:U140" si="31">S133+T133</f>
        <v>0</v>
      </c>
      <c r="V133" s="9">
        <f t="shared" ref="V133:V140" si="32">D133+H133-L133-R133-U133</f>
        <v>0</v>
      </c>
      <c r="W133" s="15"/>
      <c r="X133" s="16">
        <f t="shared" ref="X133:X140" si="33">W133-V133</f>
        <v>0</v>
      </c>
      <c r="Y133" s="18"/>
      <c r="Z133" s="17"/>
    </row>
    <row r="134" spans="1:26" ht="18" customHeight="1" x14ac:dyDescent="0.2">
      <c r="A134" s="13">
        <v>5530013</v>
      </c>
      <c r="B134" s="14" t="s">
        <v>159</v>
      </c>
      <c r="C134" s="15">
        <v>30000</v>
      </c>
      <c r="D134" s="10">
        <f>VLOOKUP($A134,'04.07'!$A$9:$W$200,23,0)</f>
        <v>0</v>
      </c>
      <c r="E134" s="15"/>
      <c r="F134" s="15"/>
      <c r="G134" s="15"/>
      <c r="H134" s="9">
        <f t="shared" si="30"/>
        <v>0</v>
      </c>
      <c r="I134" s="15"/>
      <c r="J134" s="15"/>
      <c r="K134" s="15"/>
      <c r="L134" s="9">
        <f t="shared" si="13"/>
        <v>0</v>
      </c>
      <c r="M134" s="15"/>
      <c r="N134" s="15"/>
      <c r="O134" s="15"/>
      <c r="P134" s="15"/>
      <c r="Q134" s="15"/>
      <c r="R134" s="11">
        <f t="shared" si="17"/>
        <v>0</v>
      </c>
      <c r="S134" s="15"/>
      <c r="T134" s="15"/>
      <c r="U134" s="9">
        <f t="shared" si="31"/>
        <v>0</v>
      </c>
      <c r="V134" s="9">
        <f t="shared" si="32"/>
        <v>0</v>
      </c>
      <c r="W134" s="15"/>
      <c r="X134" s="16">
        <f t="shared" si="33"/>
        <v>0</v>
      </c>
      <c r="Y134" s="18"/>
      <c r="Z134" s="17"/>
    </row>
    <row r="135" spans="1:26" ht="18" customHeight="1" x14ac:dyDescent="0.2">
      <c r="A135" s="13">
        <v>5530014</v>
      </c>
      <c r="B135" s="14" t="s">
        <v>160</v>
      </c>
      <c r="C135" s="15">
        <v>30000</v>
      </c>
      <c r="D135" s="10">
        <f>VLOOKUP($A135,'04.07'!$A$9:$W$200,23,0)</f>
        <v>0</v>
      </c>
      <c r="E135" s="15"/>
      <c r="F135" s="15"/>
      <c r="G135" s="15"/>
      <c r="H135" s="9">
        <f t="shared" si="30"/>
        <v>0</v>
      </c>
      <c r="I135" s="15"/>
      <c r="J135" s="15"/>
      <c r="K135" s="15"/>
      <c r="L135" s="9">
        <f t="shared" si="13"/>
        <v>0</v>
      </c>
      <c r="M135" s="15"/>
      <c r="N135" s="15"/>
      <c r="O135" s="15"/>
      <c r="P135" s="15"/>
      <c r="Q135" s="15"/>
      <c r="R135" s="11">
        <f t="shared" si="17"/>
        <v>0</v>
      </c>
      <c r="S135" s="15"/>
      <c r="T135" s="15"/>
      <c r="U135" s="9">
        <f t="shared" si="31"/>
        <v>0</v>
      </c>
      <c r="V135" s="9">
        <f t="shared" si="32"/>
        <v>0</v>
      </c>
      <c r="W135" s="15"/>
      <c r="X135" s="16">
        <f t="shared" si="33"/>
        <v>0</v>
      </c>
      <c r="Y135" s="18"/>
      <c r="Z135" s="17"/>
    </row>
    <row r="136" spans="1:26" ht="18" customHeight="1" x14ac:dyDescent="0.2">
      <c r="A136" s="13">
        <v>5530015</v>
      </c>
      <c r="B136" s="14" t="s">
        <v>161</v>
      </c>
      <c r="C136" s="15">
        <v>30000</v>
      </c>
      <c r="D136" s="10">
        <f>VLOOKUP($A136,'04.07'!$A$9:$W$200,23,0)</f>
        <v>0</v>
      </c>
      <c r="E136" s="15"/>
      <c r="F136" s="15"/>
      <c r="G136" s="15"/>
      <c r="H136" s="9">
        <f t="shared" si="30"/>
        <v>0</v>
      </c>
      <c r="I136" s="15"/>
      <c r="J136" s="15"/>
      <c r="K136" s="15"/>
      <c r="L136" s="9">
        <f t="shared" si="13"/>
        <v>0</v>
      </c>
      <c r="M136" s="15"/>
      <c r="N136" s="15"/>
      <c r="O136" s="15"/>
      <c r="P136" s="15"/>
      <c r="Q136" s="15"/>
      <c r="R136" s="11">
        <f t="shared" si="17"/>
        <v>0</v>
      </c>
      <c r="S136" s="15"/>
      <c r="T136" s="15"/>
      <c r="U136" s="9">
        <f t="shared" si="31"/>
        <v>0</v>
      </c>
      <c r="V136" s="9">
        <f t="shared" si="32"/>
        <v>0</v>
      </c>
      <c r="W136" s="15"/>
      <c r="X136" s="16">
        <f t="shared" si="33"/>
        <v>0</v>
      </c>
      <c r="Y136" s="158"/>
      <c r="Z136" s="17"/>
    </row>
    <row r="137" spans="1:26" ht="18" customHeight="1" x14ac:dyDescent="0.2">
      <c r="A137" s="13">
        <v>5530016</v>
      </c>
      <c r="B137" s="14" t="s">
        <v>162</v>
      </c>
      <c r="C137" s="15">
        <v>30000</v>
      </c>
      <c r="D137" s="10">
        <f>VLOOKUP($A137,'04.07'!$A$9:$W$200,23,0)</f>
        <v>0</v>
      </c>
      <c r="E137" s="15"/>
      <c r="F137" s="15"/>
      <c r="G137" s="15"/>
      <c r="H137" s="9">
        <f t="shared" si="30"/>
        <v>0</v>
      </c>
      <c r="I137" s="15"/>
      <c r="J137" s="15"/>
      <c r="K137" s="15"/>
      <c r="L137" s="9">
        <f t="shared" si="13"/>
        <v>0</v>
      </c>
      <c r="M137" s="15"/>
      <c r="N137" s="15"/>
      <c r="O137" s="15"/>
      <c r="P137" s="15"/>
      <c r="Q137" s="15"/>
      <c r="R137" s="11">
        <f t="shared" si="17"/>
        <v>0</v>
      </c>
      <c r="S137" s="15"/>
      <c r="T137" s="15"/>
      <c r="U137" s="9">
        <f t="shared" si="31"/>
        <v>0</v>
      </c>
      <c r="V137" s="9">
        <f t="shared" si="32"/>
        <v>0</v>
      </c>
      <c r="W137" s="15"/>
      <c r="X137" s="16">
        <f t="shared" si="33"/>
        <v>0</v>
      </c>
      <c r="Y137" s="158"/>
      <c r="Z137" s="17"/>
    </row>
    <row r="138" spans="1:26" ht="18" customHeight="1" x14ac:dyDescent="0.2">
      <c r="A138" s="13">
        <v>5530018</v>
      </c>
      <c r="B138" s="14" t="s">
        <v>163</v>
      </c>
      <c r="C138" s="15">
        <v>30000</v>
      </c>
      <c r="D138" s="10">
        <f>VLOOKUP($A138,'04.07'!$A$9:$W$200,23,0)</f>
        <v>0</v>
      </c>
      <c r="E138" s="15"/>
      <c r="F138" s="15"/>
      <c r="G138" s="15"/>
      <c r="H138" s="9">
        <f t="shared" si="30"/>
        <v>0</v>
      </c>
      <c r="I138" s="15"/>
      <c r="J138" s="15"/>
      <c r="K138" s="15"/>
      <c r="L138" s="9">
        <f t="shared" ref="L138:L198" si="34">SUM(I138:K138)</f>
        <v>0</v>
      </c>
      <c r="M138" s="15"/>
      <c r="N138" s="15"/>
      <c r="O138" s="15"/>
      <c r="P138" s="15"/>
      <c r="Q138" s="15"/>
      <c r="R138" s="11">
        <f>SUM(M138:Q138)</f>
        <v>0</v>
      </c>
      <c r="S138" s="15"/>
      <c r="T138" s="15"/>
      <c r="U138" s="9">
        <f>S138+T138</f>
        <v>0</v>
      </c>
      <c r="V138" s="9">
        <f t="shared" si="32"/>
        <v>0</v>
      </c>
      <c r="W138" s="15"/>
      <c r="X138" s="16">
        <f>W138-V138</f>
        <v>0</v>
      </c>
      <c r="Y138" s="18"/>
      <c r="Z138" s="17"/>
    </row>
    <row r="139" spans="1:26" ht="18" customHeight="1" x14ac:dyDescent="0.2">
      <c r="A139" s="13">
        <v>5530019</v>
      </c>
      <c r="B139" s="14" t="s">
        <v>164</v>
      </c>
      <c r="C139" s="15">
        <v>30000</v>
      </c>
      <c r="D139" s="10">
        <f>VLOOKUP($A139,'04.07'!$A$9:$W$200,23,0)</f>
        <v>0</v>
      </c>
      <c r="E139" s="15"/>
      <c r="F139" s="15"/>
      <c r="G139" s="15"/>
      <c r="H139" s="9">
        <f t="shared" si="30"/>
        <v>0</v>
      </c>
      <c r="I139" s="15"/>
      <c r="J139" s="15"/>
      <c r="K139" s="15"/>
      <c r="L139" s="9">
        <f t="shared" si="34"/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2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5530020</v>
      </c>
      <c r="B140" s="14" t="s">
        <v>165</v>
      </c>
      <c r="C140" s="15">
        <v>30000</v>
      </c>
      <c r="D140" s="10">
        <f>VLOOKUP($A140,'04.07'!$A$9:$W$200,23,0)</f>
        <v>0</v>
      </c>
      <c r="E140" s="15"/>
      <c r="F140" s="15"/>
      <c r="G140" s="15"/>
      <c r="H140" s="9">
        <f t="shared" si="30"/>
        <v>0</v>
      </c>
      <c r="I140" s="15"/>
      <c r="J140" s="15"/>
      <c r="K140" s="15"/>
      <c r="L140" s="9">
        <f t="shared" si="34"/>
        <v>0</v>
      </c>
      <c r="M140" s="15"/>
      <c r="N140" s="15"/>
      <c r="O140" s="15"/>
      <c r="P140" s="15"/>
      <c r="Q140" s="15"/>
      <c r="R140" s="11">
        <f t="shared" si="17"/>
        <v>0</v>
      </c>
      <c r="S140" s="15"/>
      <c r="T140" s="15"/>
      <c r="U140" s="9">
        <f t="shared" si="31"/>
        <v>0</v>
      </c>
      <c r="V140" s="9">
        <f t="shared" si="32"/>
        <v>0</v>
      </c>
      <c r="W140" s="15"/>
      <c r="X140" s="16">
        <f t="shared" si="33"/>
        <v>0</v>
      </c>
      <c r="Y140" s="18"/>
      <c r="Z140" s="17"/>
    </row>
    <row r="141" spans="1:26" ht="18" customHeight="1" x14ac:dyDescent="0.2">
      <c r="A141" s="7">
        <v>7550000</v>
      </c>
      <c r="B141" s="8" t="s">
        <v>166</v>
      </c>
      <c r="C141" s="9"/>
      <c r="D141" s="10">
        <f>VLOOKUP($A141,'04.07'!$A$9:$W$200,23,0)</f>
        <v>0</v>
      </c>
      <c r="E141" s="10"/>
      <c r="F141" s="10"/>
      <c r="G141" s="10"/>
      <c r="H141" s="9"/>
      <c r="I141" s="10"/>
      <c r="J141" s="10"/>
      <c r="K141" s="10"/>
      <c r="L141" s="9">
        <f t="shared" si="34"/>
        <v>0</v>
      </c>
      <c r="M141" s="10"/>
      <c r="N141" s="10"/>
      <c r="O141" s="10"/>
      <c r="P141" s="10"/>
      <c r="Q141" s="10"/>
      <c r="R141" s="11">
        <f t="shared" si="17"/>
        <v>0</v>
      </c>
      <c r="S141" s="10"/>
      <c r="T141" s="10"/>
      <c r="U141" s="9"/>
      <c r="V141" s="9"/>
      <c r="W141" s="10"/>
      <c r="X141" s="9"/>
      <c r="Y141" s="18"/>
      <c r="Z141" s="17"/>
    </row>
    <row r="142" spans="1:26" ht="18" customHeight="1" x14ac:dyDescent="0.2">
      <c r="A142" s="13">
        <v>7520001</v>
      </c>
      <c r="B142" s="14" t="s">
        <v>167</v>
      </c>
      <c r="C142" s="15">
        <v>80000</v>
      </c>
      <c r="D142" s="10">
        <f>VLOOKUP($A142,'04.07'!$A$9:$W$200,23,0)</f>
        <v>0</v>
      </c>
      <c r="E142" s="15"/>
      <c r="F142" s="15"/>
      <c r="G142" s="15"/>
      <c r="H142" s="9">
        <f t="shared" ref="H142:H156" si="35">SUM(E142:G142)</f>
        <v>0</v>
      </c>
      <c r="I142" s="15"/>
      <c r="J142" s="15"/>
      <c r="K142" s="15"/>
      <c r="L142" s="9">
        <f t="shared" si="34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ref="V142:V156" si="36">D142+H142-L142-R142-U142</f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7520012</v>
      </c>
      <c r="B143" s="14" t="s">
        <v>168</v>
      </c>
      <c r="C143" s="15">
        <v>80000</v>
      </c>
      <c r="D143" s="10">
        <f>VLOOKUP($A143,'04.07'!$A$9:$W$200,23,0)</f>
        <v>0</v>
      </c>
      <c r="E143" s="15"/>
      <c r="F143" s="15"/>
      <c r="G143" s="15"/>
      <c r="H143" s="9">
        <f t="shared" si="35"/>
        <v>0</v>
      </c>
      <c r="I143" s="15"/>
      <c r="J143" s="15"/>
      <c r="K143" s="15"/>
      <c r="L143" s="9">
        <f t="shared" si="34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si="36"/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7520013</v>
      </c>
      <c r="B144" s="14" t="s">
        <v>169</v>
      </c>
      <c r="C144" s="15">
        <v>80000</v>
      </c>
      <c r="D144" s="10">
        <f>VLOOKUP($A144,'04.07'!$A$9:$W$200,23,0)</f>
        <v>10</v>
      </c>
      <c r="E144" s="15"/>
      <c r="F144" s="15"/>
      <c r="G144" s="15"/>
      <c r="H144" s="9">
        <f t="shared" si="35"/>
        <v>0</v>
      </c>
      <c r="I144" s="15"/>
      <c r="J144" s="15"/>
      <c r="K144" s="15"/>
      <c r="L144" s="9">
        <f t="shared" si="34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6"/>
        <v>10</v>
      </c>
      <c r="W144" s="15">
        <v>10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7520014</v>
      </c>
      <c r="B145" s="14" t="s">
        <v>170</v>
      </c>
      <c r="C145" s="15">
        <v>5000</v>
      </c>
      <c r="D145" s="10">
        <f>VLOOKUP($A145,'04.07'!$A$9:$W$200,23,0)</f>
        <v>0</v>
      </c>
      <c r="E145" s="15"/>
      <c r="F145" s="15"/>
      <c r="G145" s="15"/>
      <c r="H145" s="9">
        <f t="shared" si="35"/>
        <v>0</v>
      </c>
      <c r="I145" s="15"/>
      <c r="J145" s="15"/>
      <c r="K145" s="15"/>
      <c r="L145" s="9">
        <f t="shared" si="34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6"/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7550006</v>
      </c>
      <c r="B146" s="14" t="s">
        <v>171</v>
      </c>
      <c r="C146" s="15">
        <v>12000</v>
      </c>
      <c r="D146" s="10">
        <f>VLOOKUP($A146,'04.07'!$A$9:$W$200,23,0)</f>
        <v>6</v>
      </c>
      <c r="E146" s="15"/>
      <c r="F146" s="15"/>
      <c r="G146" s="15"/>
      <c r="H146" s="9">
        <f t="shared" si="35"/>
        <v>0</v>
      </c>
      <c r="I146" s="15"/>
      <c r="J146" s="15"/>
      <c r="K146" s="15"/>
      <c r="L146" s="9">
        <f t="shared" si="34"/>
        <v>0</v>
      </c>
      <c r="M146" s="15"/>
      <c r="N146" s="15"/>
      <c r="O146" s="15"/>
      <c r="P146" s="15"/>
      <c r="Q146" s="15"/>
      <c r="R146" s="11">
        <f t="shared" si="17"/>
        <v>0</v>
      </c>
      <c r="S146" s="15"/>
      <c r="T146" s="15"/>
      <c r="U146" s="9">
        <f t="shared" ref="U146:U156" si="37">S146+T146</f>
        <v>0</v>
      </c>
      <c r="V146" s="9">
        <f t="shared" si="36"/>
        <v>6</v>
      </c>
      <c r="W146" s="15">
        <v>6</v>
      </c>
      <c r="X146" s="16">
        <f t="shared" ref="X146:X156" si="38">W146-V146</f>
        <v>0</v>
      </c>
      <c r="Y146" s="18"/>
      <c r="Z146" s="17"/>
    </row>
    <row r="147" spans="1:26" ht="18" customHeight="1" x14ac:dyDescent="0.2">
      <c r="A147" s="13">
        <v>7550007</v>
      </c>
      <c r="B147" s="14" t="s">
        <v>172</v>
      </c>
      <c r="C147" s="15">
        <v>9000</v>
      </c>
      <c r="D147" s="10">
        <f>VLOOKUP($A147,'04.07'!$A$9:$W$200,23,0)</f>
        <v>9</v>
      </c>
      <c r="E147" s="15"/>
      <c r="F147" s="15"/>
      <c r="G147" s="15"/>
      <c r="H147" s="9">
        <f t="shared" si="35"/>
        <v>0</v>
      </c>
      <c r="I147" s="15"/>
      <c r="J147" s="15"/>
      <c r="K147" s="15"/>
      <c r="L147" s="9">
        <f t="shared" si="34"/>
        <v>0</v>
      </c>
      <c r="M147" s="15"/>
      <c r="N147" s="15"/>
      <c r="O147" s="15"/>
      <c r="P147" s="15"/>
      <c r="Q147" s="15"/>
      <c r="R147" s="11">
        <f t="shared" si="17"/>
        <v>0</v>
      </c>
      <c r="S147" s="15"/>
      <c r="T147" s="15"/>
      <c r="U147" s="9">
        <f t="shared" si="37"/>
        <v>0</v>
      </c>
      <c r="V147" s="9">
        <f t="shared" si="36"/>
        <v>9</v>
      </c>
      <c r="W147" s="15">
        <v>9</v>
      </c>
      <c r="X147" s="16">
        <f t="shared" si="38"/>
        <v>0</v>
      </c>
      <c r="Y147" s="18"/>
      <c r="Z147" s="17"/>
    </row>
    <row r="148" spans="1:26" ht="18" customHeight="1" x14ac:dyDescent="0.2">
      <c r="A148" s="13">
        <v>7550008</v>
      </c>
      <c r="B148" s="14" t="s">
        <v>173</v>
      </c>
      <c r="C148" s="15">
        <v>21000</v>
      </c>
      <c r="D148" s="10">
        <f>VLOOKUP($A148,'04.07'!$A$9:$W$200,23,0)</f>
        <v>8</v>
      </c>
      <c r="E148" s="15"/>
      <c r="F148" s="15"/>
      <c r="G148" s="15"/>
      <c r="H148" s="9">
        <f t="shared" si="35"/>
        <v>0</v>
      </c>
      <c r="I148" s="15"/>
      <c r="J148" s="15"/>
      <c r="K148" s="15"/>
      <c r="L148" s="9">
        <f t="shared" si="34"/>
        <v>0</v>
      </c>
      <c r="M148" s="15"/>
      <c r="N148" s="15"/>
      <c r="O148" s="15"/>
      <c r="P148" s="15"/>
      <c r="Q148" s="15"/>
      <c r="R148" s="11">
        <f t="shared" si="17"/>
        <v>0</v>
      </c>
      <c r="S148" s="15"/>
      <c r="T148" s="15"/>
      <c r="U148" s="9">
        <f t="shared" si="37"/>
        <v>0</v>
      </c>
      <c r="V148" s="9">
        <f t="shared" si="36"/>
        <v>8</v>
      </c>
      <c r="W148" s="15">
        <v>8</v>
      </c>
      <c r="X148" s="16">
        <f t="shared" si="38"/>
        <v>0</v>
      </c>
      <c r="Y148" s="18"/>
      <c r="Z148" s="17"/>
    </row>
    <row r="149" spans="1:26" ht="18" customHeight="1" x14ac:dyDescent="0.2">
      <c r="A149" s="13">
        <v>7550011</v>
      </c>
      <c r="B149" s="14" t="s">
        <v>174</v>
      </c>
      <c r="C149" s="15">
        <v>16000</v>
      </c>
      <c r="D149" s="10">
        <f>VLOOKUP($A149,'04.07'!$A$9:$W$200,23,0)</f>
        <v>8</v>
      </c>
      <c r="E149" s="15"/>
      <c r="F149" s="15"/>
      <c r="G149" s="15"/>
      <c r="H149" s="9">
        <f t="shared" si="35"/>
        <v>0</v>
      </c>
      <c r="I149" s="15"/>
      <c r="J149" s="15"/>
      <c r="K149" s="15"/>
      <c r="L149" s="9">
        <f t="shared" si="34"/>
        <v>0</v>
      </c>
      <c r="M149" s="15"/>
      <c r="N149" s="15"/>
      <c r="O149" s="15"/>
      <c r="P149" s="15"/>
      <c r="Q149" s="15"/>
      <c r="R149" s="11">
        <f t="shared" si="17"/>
        <v>0</v>
      </c>
      <c r="S149" s="15"/>
      <c r="T149" s="15"/>
      <c r="U149" s="9">
        <f t="shared" si="37"/>
        <v>0</v>
      </c>
      <c r="V149" s="9">
        <f t="shared" si="36"/>
        <v>8</v>
      </c>
      <c r="W149" s="15">
        <v>8</v>
      </c>
      <c r="X149" s="16">
        <f t="shared" si="38"/>
        <v>0</v>
      </c>
      <c r="Y149" s="18"/>
      <c r="Z149" s="17"/>
    </row>
    <row r="150" spans="1:26" ht="18" customHeight="1" x14ac:dyDescent="0.2">
      <c r="A150" s="13">
        <v>7550012</v>
      </c>
      <c r="B150" s="14" t="s">
        <v>175</v>
      </c>
      <c r="C150" s="15">
        <v>24000</v>
      </c>
      <c r="D150" s="10">
        <f>VLOOKUP($A150,'04.07'!$A$9:$W$200,23,0)</f>
        <v>4</v>
      </c>
      <c r="E150" s="15"/>
      <c r="F150" s="15"/>
      <c r="G150" s="15"/>
      <c r="H150" s="9">
        <f t="shared" si="35"/>
        <v>0</v>
      </c>
      <c r="I150" s="15"/>
      <c r="J150" s="15"/>
      <c r="K150" s="15"/>
      <c r="L150" s="9">
        <f t="shared" si="34"/>
        <v>0</v>
      </c>
      <c r="M150" s="15"/>
      <c r="N150" s="15"/>
      <c r="O150" s="15"/>
      <c r="P150" s="15"/>
      <c r="Q150" s="15"/>
      <c r="R150" s="11">
        <f t="shared" si="17"/>
        <v>0</v>
      </c>
      <c r="S150" s="15"/>
      <c r="T150" s="15"/>
      <c r="U150" s="9">
        <f t="shared" si="37"/>
        <v>0</v>
      </c>
      <c r="V150" s="9">
        <f t="shared" si="36"/>
        <v>4</v>
      </c>
      <c r="W150" s="15">
        <v>4</v>
      </c>
      <c r="X150" s="16">
        <f t="shared" si="38"/>
        <v>0</v>
      </c>
      <c r="Y150" s="18"/>
      <c r="Z150" s="17"/>
    </row>
    <row r="151" spans="1:26" ht="18" customHeight="1" x14ac:dyDescent="0.2">
      <c r="A151" s="13">
        <v>7550015</v>
      </c>
      <c r="B151" s="14" t="s">
        <v>176</v>
      </c>
      <c r="C151" s="15">
        <v>14000</v>
      </c>
      <c r="D151" s="10">
        <f>VLOOKUP($A151,'04.07'!$A$9:$W$200,23,0)</f>
        <v>4</v>
      </c>
      <c r="E151" s="15"/>
      <c r="F151" s="15"/>
      <c r="G151" s="15"/>
      <c r="H151" s="9">
        <f t="shared" si="35"/>
        <v>0</v>
      </c>
      <c r="I151" s="15"/>
      <c r="J151" s="15"/>
      <c r="K151" s="15"/>
      <c r="L151" s="9">
        <f t="shared" si="34"/>
        <v>0</v>
      </c>
      <c r="M151" s="15"/>
      <c r="N151" s="15"/>
      <c r="O151" s="15"/>
      <c r="P151" s="15"/>
      <c r="Q151" s="15"/>
      <c r="R151" s="11">
        <f t="shared" si="17"/>
        <v>0</v>
      </c>
      <c r="S151" s="15"/>
      <c r="T151" s="15"/>
      <c r="U151" s="9">
        <f t="shared" si="37"/>
        <v>0</v>
      </c>
      <c r="V151" s="9">
        <f t="shared" si="36"/>
        <v>4</v>
      </c>
      <c r="W151" s="15">
        <v>4</v>
      </c>
      <c r="X151" s="16">
        <f t="shared" si="38"/>
        <v>0</v>
      </c>
      <c r="Y151" s="18"/>
      <c r="Z151" s="17"/>
    </row>
    <row r="152" spans="1:26" ht="18" customHeight="1" x14ac:dyDescent="0.2">
      <c r="A152" s="13">
        <v>7550016</v>
      </c>
      <c r="B152" s="14" t="s">
        <v>177</v>
      </c>
      <c r="C152" s="15">
        <v>14000</v>
      </c>
      <c r="D152" s="10">
        <f>VLOOKUP($A152,'04.07'!$A$9:$W$200,23,0)</f>
        <v>11</v>
      </c>
      <c r="E152" s="15"/>
      <c r="F152" s="15"/>
      <c r="G152" s="15"/>
      <c r="H152" s="9">
        <f t="shared" si="35"/>
        <v>0</v>
      </c>
      <c r="I152" s="15"/>
      <c r="J152" s="15"/>
      <c r="K152" s="15"/>
      <c r="L152" s="9">
        <f t="shared" si="34"/>
        <v>0</v>
      </c>
      <c r="M152" s="15"/>
      <c r="N152" s="15"/>
      <c r="O152" s="15"/>
      <c r="P152" s="15"/>
      <c r="Q152" s="15"/>
      <c r="R152" s="11">
        <f t="shared" si="17"/>
        <v>0</v>
      </c>
      <c r="S152" s="15"/>
      <c r="T152" s="15"/>
      <c r="U152" s="9">
        <f t="shared" si="37"/>
        <v>0</v>
      </c>
      <c r="V152" s="9">
        <f t="shared" si="36"/>
        <v>11</v>
      </c>
      <c r="W152" s="15">
        <v>11</v>
      </c>
      <c r="X152" s="16">
        <f t="shared" si="38"/>
        <v>0</v>
      </c>
      <c r="Y152" s="18"/>
      <c r="Z152" s="17"/>
    </row>
    <row r="153" spans="1:26" ht="18" customHeight="1" x14ac:dyDescent="0.2">
      <c r="A153" s="13">
        <v>7550017</v>
      </c>
      <c r="B153" s="14" t="s">
        <v>178</v>
      </c>
      <c r="C153" s="15">
        <v>14000</v>
      </c>
      <c r="D153" s="10">
        <f>VLOOKUP($A153,'04.07'!$A$9:$W$200,23,0)</f>
        <v>13</v>
      </c>
      <c r="E153" s="15"/>
      <c r="F153" s="15"/>
      <c r="G153" s="15"/>
      <c r="H153" s="9">
        <f t="shared" si="35"/>
        <v>0</v>
      </c>
      <c r="I153" s="15"/>
      <c r="J153" s="15"/>
      <c r="K153" s="15"/>
      <c r="L153" s="9">
        <f t="shared" si="34"/>
        <v>0</v>
      </c>
      <c r="M153" s="15"/>
      <c r="N153" s="15"/>
      <c r="O153" s="15"/>
      <c r="P153" s="15"/>
      <c r="Q153" s="15"/>
      <c r="R153" s="11">
        <f t="shared" si="17"/>
        <v>0</v>
      </c>
      <c r="S153" s="15"/>
      <c r="T153" s="15"/>
      <c r="U153" s="9">
        <f t="shared" si="37"/>
        <v>0</v>
      </c>
      <c r="V153" s="9">
        <f t="shared" si="36"/>
        <v>13</v>
      </c>
      <c r="W153" s="15">
        <v>13</v>
      </c>
      <c r="X153" s="16">
        <f t="shared" si="38"/>
        <v>0</v>
      </c>
      <c r="Y153" s="18"/>
      <c r="Z153" s="17"/>
    </row>
    <row r="154" spans="1:26" ht="18" customHeight="1" x14ac:dyDescent="0.2">
      <c r="A154" s="13">
        <v>7550019</v>
      </c>
      <c r="B154" s="14" t="s">
        <v>179</v>
      </c>
      <c r="C154" s="15">
        <v>10000</v>
      </c>
      <c r="D154" s="10">
        <f>VLOOKUP($A154,'04.07'!$A$9:$W$200,23,0)</f>
        <v>89</v>
      </c>
      <c r="E154" s="15"/>
      <c r="F154" s="15"/>
      <c r="G154" s="15"/>
      <c r="H154" s="9">
        <f t="shared" si="35"/>
        <v>0</v>
      </c>
      <c r="I154" s="15">
        <v>4</v>
      </c>
      <c r="J154" s="15"/>
      <c r="K154" s="15"/>
      <c r="L154" s="9">
        <f t="shared" si="34"/>
        <v>4</v>
      </c>
      <c r="M154" s="15"/>
      <c r="N154" s="15"/>
      <c r="O154" s="15"/>
      <c r="P154" s="15"/>
      <c r="Q154" s="15"/>
      <c r="R154" s="11">
        <f t="shared" si="17"/>
        <v>0</v>
      </c>
      <c r="S154" s="15"/>
      <c r="T154" s="15"/>
      <c r="U154" s="9">
        <f t="shared" si="37"/>
        <v>0</v>
      </c>
      <c r="V154" s="9">
        <f t="shared" si="36"/>
        <v>85</v>
      </c>
      <c r="W154" s="15">
        <v>85</v>
      </c>
      <c r="X154" s="16">
        <f t="shared" si="38"/>
        <v>0</v>
      </c>
      <c r="Y154" s="18"/>
      <c r="Z154" s="17"/>
    </row>
    <row r="155" spans="1:26" ht="18" customHeight="1" x14ac:dyDescent="0.2">
      <c r="A155" s="13">
        <v>7550026</v>
      </c>
      <c r="B155" s="14" t="s">
        <v>180</v>
      </c>
      <c r="C155" s="15">
        <v>26000</v>
      </c>
      <c r="D155" s="10">
        <f>VLOOKUP($A155,'04.07'!$A$9:$W$200,23,0)</f>
        <v>0</v>
      </c>
      <c r="E155" s="15"/>
      <c r="F155" s="15"/>
      <c r="G155" s="15"/>
      <c r="H155" s="9">
        <f t="shared" si="35"/>
        <v>0</v>
      </c>
      <c r="I155" s="15"/>
      <c r="J155" s="15"/>
      <c r="K155" s="15"/>
      <c r="L155" s="9">
        <f t="shared" si="34"/>
        <v>0</v>
      </c>
      <c r="M155" s="15"/>
      <c r="N155" s="15"/>
      <c r="O155" s="15"/>
      <c r="P155" s="15"/>
      <c r="Q155" s="15"/>
      <c r="R155" s="11">
        <f t="shared" si="17"/>
        <v>0</v>
      </c>
      <c r="S155" s="15"/>
      <c r="T155" s="15"/>
      <c r="U155" s="9">
        <f t="shared" si="37"/>
        <v>0</v>
      </c>
      <c r="V155" s="9">
        <f t="shared" si="36"/>
        <v>0</v>
      </c>
      <c r="W155" s="15"/>
      <c r="X155" s="16">
        <f t="shared" si="38"/>
        <v>0</v>
      </c>
      <c r="Y155" s="18"/>
      <c r="Z155" s="17"/>
    </row>
    <row r="156" spans="1:26" ht="18" customHeight="1" x14ac:dyDescent="0.2">
      <c r="A156" s="13">
        <v>4551001</v>
      </c>
      <c r="B156" s="14" t="s">
        <v>225</v>
      </c>
      <c r="C156" s="15">
        <v>15000</v>
      </c>
      <c r="D156" s="10">
        <f>VLOOKUP($A156,'04.07'!$A$9:$W$200,23,0)</f>
        <v>0</v>
      </c>
      <c r="E156" s="15"/>
      <c r="F156" s="15"/>
      <c r="G156" s="15"/>
      <c r="H156" s="9">
        <f t="shared" si="35"/>
        <v>0</v>
      </c>
      <c r="I156" s="15"/>
      <c r="J156" s="15"/>
      <c r="K156" s="15"/>
      <c r="L156" s="9">
        <f t="shared" si="34"/>
        <v>0</v>
      </c>
      <c r="M156" s="15"/>
      <c r="N156" s="15"/>
      <c r="O156" s="15"/>
      <c r="P156" s="15"/>
      <c r="Q156" s="15"/>
      <c r="R156" s="11">
        <f t="shared" ref="R156:R198" si="39">SUM(M156:Q156)</f>
        <v>0</v>
      </c>
      <c r="S156" s="15"/>
      <c r="T156" s="15"/>
      <c r="U156" s="9">
        <f t="shared" si="37"/>
        <v>0</v>
      </c>
      <c r="V156" s="9">
        <f t="shared" si="36"/>
        <v>0</v>
      </c>
      <c r="W156" s="15"/>
      <c r="X156" s="16">
        <f t="shared" si="38"/>
        <v>0</v>
      </c>
      <c r="Y156" s="18"/>
      <c r="Z156" s="17"/>
    </row>
    <row r="157" spans="1:26" ht="18" customHeight="1" x14ac:dyDescent="0.2">
      <c r="A157" s="7">
        <v>5500000</v>
      </c>
      <c r="B157" s="8" t="s">
        <v>181</v>
      </c>
      <c r="C157" s="9"/>
      <c r="D157" s="10">
        <f>VLOOKUP($A157,'04.07'!$A$9:$W$200,23,0)</f>
        <v>0</v>
      </c>
      <c r="E157" s="10"/>
      <c r="F157" s="10"/>
      <c r="G157" s="10"/>
      <c r="H157" s="9"/>
      <c r="I157" s="10"/>
      <c r="J157" s="10"/>
      <c r="K157" s="10"/>
      <c r="L157" s="9">
        <f t="shared" si="34"/>
        <v>0</v>
      </c>
      <c r="M157" s="10"/>
      <c r="N157" s="10"/>
      <c r="O157" s="10"/>
      <c r="P157" s="10"/>
      <c r="Q157" s="10"/>
      <c r="R157" s="11">
        <f t="shared" si="39"/>
        <v>0</v>
      </c>
      <c r="S157" s="10"/>
      <c r="T157" s="10"/>
      <c r="U157" s="9"/>
      <c r="V157" s="9"/>
      <c r="W157" s="10"/>
      <c r="X157" s="9"/>
      <c r="Y157" s="18"/>
      <c r="Z157" s="17"/>
    </row>
    <row r="158" spans="1:26" s="24" customFormat="1" ht="18" customHeight="1" x14ac:dyDescent="0.2">
      <c r="A158" s="13">
        <v>5500044</v>
      </c>
      <c r="B158" s="20" t="s">
        <v>182</v>
      </c>
      <c r="C158" s="21">
        <v>28000</v>
      </c>
      <c r="D158" s="10">
        <f>VLOOKUP($A158,'04.07'!$A$9:$W$200,23,0)</f>
        <v>0</v>
      </c>
      <c r="E158" s="15"/>
      <c r="F158" s="15"/>
      <c r="G158" s="15"/>
      <c r="H158" s="9">
        <f t="shared" ref="H158:H197" si="40">SUM(E158:G158)</f>
        <v>0</v>
      </c>
      <c r="I158" s="15"/>
      <c r="J158" s="15"/>
      <c r="K158" s="15"/>
      <c r="L158" s="9">
        <f t="shared" si="34"/>
        <v>0</v>
      </c>
      <c r="M158" s="15"/>
      <c r="N158" s="15"/>
      <c r="O158" s="15"/>
      <c r="P158" s="15"/>
      <c r="Q158" s="15"/>
      <c r="R158" s="11">
        <f t="shared" si="39"/>
        <v>0</v>
      </c>
      <c r="S158" s="15"/>
      <c r="T158" s="15"/>
      <c r="U158" s="9">
        <f t="shared" ref="U158:U184" si="41">S158+T158</f>
        <v>0</v>
      </c>
      <c r="V158" s="9">
        <f t="shared" ref="V158:V197" si="42">D158+H158-L158-R158-U158</f>
        <v>0</v>
      </c>
      <c r="W158" s="15"/>
      <c r="X158" s="16">
        <f t="shared" ref="X158:X184" si="43">W158-V158</f>
        <v>0</v>
      </c>
      <c r="Y158" s="22"/>
      <c r="Z158" s="23"/>
    </row>
    <row r="159" spans="1:26" s="24" customFormat="1" ht="18" customHeight="1" x14ac:dyDescent="0.2">
      <c r="A159" s="13">
        <v>5500045</v>
      </c>
      <c r="B159" s="20" t="s">
        <v>183</v>
      </c>
      <c r="C159" s="21">
        <v>30000</v>
      </c>
      <c r="D159" s="10">
        <f>VLOOKUP($A159,'04.07'!$A$9:$W$200,23,0)</f>
        <v>0</v>
      </c>
      <c r="E159" s="15"/>
      <c r="F159" s="15">
        <v>7</v>
      </c>
      <c r="G159" s="15"/>
      <c r="H159" s="9">
        <f t="shared" si="40"/>
        <v>7</v>
      </c>
      <c r="I159" s="15">
        <v>7</v>
      </c>
      <c r="J159" s="15"/>
      <c r="K159" s="15"/>
      <c r="L159" s="9">
        <f t="shared" si="34"/>
        <v>7</v>
      </c>
      <c r="M159" s="15"/>
      <c r="N159" s="15"/>
      <c r="O159" s="15"/>
      <c r="P159" s="15"/>
      <c r="Q159" s="15"/>
      <c r="R159" s="11">
        <f t="shared" si="39"/>
        <v>0</v>
      </c>
      <c r="S159" s="15"/>
      <c r="T159" s="15"/>
      <c r="U159" s="9">
        <f t="shared" si="41"/>
        <v>0</v>
      </c>
      <c r="V159" s="9">
        <f t="shared" si="42"/>
        <v>0</v>
      </c>
      <c r="W159" s="15"/>
      <c r="X159" s="16">
        <f t="shared" si="43"/>
        <v>0</v>
      </c>
      <c r="Y159" s="22"/>
      <c r="Z159" s="23"/>
    </row>
    <row r="160" spans="1:26" ht="18" customHeight="1" x14ac:dyDescent="0.2">
      <c r="A160" s="13">
        <v>5500063</v>
      </c>
      <c r="B160" s="14" t="s">
        <v>184</v>
      </c>
      <c r="C160" s="15">
        <v>21000</v>
      </c>
      <c r="D160" s="10">
        <f>VLOOKUP($A160,'04.07'!$A$9:$W$200,23,0)</f>
        <v>0</v>
      </c>
      <c r="E160" s="15"/>
      <c r="F160" s="15">
        <v>3</v>
      </c>
      <c r="G160" s="15"/>
      <c r="H160" s="9">
        <f t="shared" si="40"/>
        <v>3</v>
      </c>
      <c r="I160" s="15">
        <v>3</v>
      </c>
      <c r="J160" s="15"/>
      <c r="K160" s="15"/>
      <c r="L160" s="9">
        <f t="shared" si="34"/>
        <v>3</v>
      </c>
      <c r="M160" s="15"/>
      <c r="N160" s="15"/>
      <c r="O160" s="15"/>
      <c r="P160" s="15"/>
      <c r="Q160" s="15"/>
      <c r="R160" s="11">
        <f t="shared" si="39"/>
        <v>0</v>
      </c>
      <c r="S160" s="15"/>
      <c r="T160" s="15"/>
      <c r="U160" s="9">
        <f t="shared" si="41"/>
        <v>0</v>
      </c>
      <c r="V160" s="9">
        <f t="shared" si="42"/>
        <v>0</v>
      </c>
      <c r="W160" s="15"/>
      <c r="X160" s="16">
        <f t="shared" si="43"/>
        <v>0</v>
      </c>
      <c r="Y160" s="18"/>
      <c r="Z160" s="17"/>
    </row>
    <row r="161" spans="1:26" ht="18" customHeight="1" x14ac:dyDescent="0.2">
      <c r="A161" s="13">
        <v>5500064</v>
      </c>
      <c r="B161" s="14" t="s">
        <v>185</v>
      </c>
      <c r="C161" s="15">
        <v>26000</v>
      </c>
      <c r="D161" s="10">
        <f>VLOOKUP($A161,'04.07'!$A$9:$W$200,23,0)</f>
        <v>0</v>
      </c>
      <c r="E161" s="15"/>
      <c r="F161" s="15"/>
      <c r="G161" s="15"/>
      <c r="H161" s="9">
        <f t="shared" si="40"/>
        <v>0</v>
      </c>
      <c r="I161" s="15"/>
      <c r="J161" s="15"/>
      <c r="K161" s="15"/>
      <c r="L161" s="9">
        <f t="shared" si="34"/>
        <v>0</v>
      </c>
      <c r="M161" s="15"/>
      <c r="N161" s="15"/>
      <c r="O161" s="15"/>
      <c r="P161" s="15"/>
      <c r="Q161" s="15"/>
      <c r="R161" s="11">
        <f t="shared" si="39"/>
        <v>0</v>
      </c>
      <c r="S161" s="15"/>
      <c r="T161" s="15"/>
      <c r="U161" s="9">
        <f t="shared" si="41"/>
        <v>0</v>
      </c>
      <c r="V161" s="9">
        <f t="shared" si="42"/>
        <v>0</v>
      </c>
      <c r="W161" s="15"/>
      <c r="X161" s="16">
        <f t="shared" si="43"/>
        <v>0</v>
      </c>
      <c r="Y161" s="18"/>
      <c r="Z161" s="17"/>
    </row>
    <row r="162" spans="1:26" ht="18" customHeight="1" x14ac:dyDescent="0.2">
      <c r="A162" s="13">
        <v>5500065</v>
      </c>
      <c r="B162" s="14" t="s">
        <v>186</v>
      </c>
      <c r="C162" s="15">
        <v>24000</v>
      </c>
      <c r="D162" s="10">
        <f>VLOOKUP($A162,'04.07'!$A$9:$W$200,23,0)</f>
        <v>0</v>
      </c>
      <c r="E162" s="15"/>
      <c r="F162" s="15"/>
      <c r="G162" s="15"/>
      <c r="H162" s="9">
        <f t="shared" si="40"/>
        <v>0</v>
      </c>
      <c r="I162" s="15"/>
      <c r="J162" s="15"/>
      <c r="K162" s="15"/>
      <c r="L162" s="9">
        <f t="shared" si="34"/>
        <v>0</v>
      </c>
      <c r="M162" s="15"/>
      <c r="N162" s="15"/>
      <c r="O162" s="15"/>
      <c r="P162" s="15"/>
      <c r="Q162" s="15"/>
      <c r="R162" s="11">
        <f t="shared" si="39"/>
        <v>0</v>
      </c>
      <c r="S162" s="15"/>
      <c r="T162" s="15"/>
      <c r="U162" s="9">
        <f t="shared" si="41"/>
        <v>0</v>
      </c>
      <c r="V162" s="9">
        <f t="shared" si="42"/>
        <v>0</v>
      </c>
      <c r="W162" s="15"/>
      <c r="X162" s="16">
        <f t="shared" si="43"/>
        <v>0</v>
      </c>
      <c r="Y162" s="18"/>
      <c r="Z162" s="17"/>
    </row>
    <row r="163" spans="1:26" ht="18" customHeight="1" x14ac:dyDescent="0.2">
      <c r="A163" s="13">
        <v>5500066</v>
      </c>
      <c r="B163" s="14" t="s">
        <v>187</v>
      </c>
      <c r="C163" s="15">
        <v>32000</v>
      </c>
      <c r="D163" s="10">
        <f>VLOOKUP($A163,'04.07'!$A$9:$W$200,23,0)</f>
        <v>0</v>
      </c>
      <c r="E163" s="15"/>
      <c r="F163" s="15"/>
      <c r="G163" s="15"/>
      <c r="H163" s="9">
        <f t="shared" si="40"/>
        <v>0</v>
      </c>
      <c r="I163" s="15"/>
      <c r="J163" s="15"/>
      <c r="K163" s="15"/>
      <c r="L163" s="9">
        <f t="shared" si="34"/>
        <v>0</v>
      </c>
      <c r="M163" s="15"/>
      <c r="N163" s="15"/>
      <c r="O163" s="15"/>
      <c r="P163" s="15"/>
      <c r="Q163" s="15"/>
      <c r="R163" s="11">
        <f t="shared" si="39"/>
        <v>0</v>
      </c>
      <c r="S163" s="15"/>
      <c r="T163" s="15"/>
      <c r="U163" s="9">
        <f t="shared" si="41"/>
        <v>0</v>
      </c>
      <c r="V163" s="9">
        <f t="shared" si="42"/>
        <v>0</v>
      </c>
      <c r="W163" s="15"/>
      <c r="X163" s="16">
        <f t="shared" si="43"/>
        <v>0</v>
      </c>
      <c r="Y163" s="18"/>
      <c r="Z163" s="17"/>
    </row>
    <row r="164" spans="1:26" ht="18" customHeight="1" x14ac:dyDescent="0.2">
      <c r="A164" s="13">
        <v>5510070</v>
      </c>
      <c r="B164" s="14" t="s">
        <v>188</v>
      </c>
      <c r="C164" s="15">
        <v>28000</v>
      </c>
      <c r="D164" s="10">
        <f>VLOOKUP($A164,'04.07'!$A$9:$W$200,23,0)</f>
        <v>0</v>
      </c>
      <c r="E164" s="15"/>
      <c r="F164" s="15">
        <v>3</v>
      </c>
      <c r="G164" s="15"/>
      <c r="H164" s="9">
        <f t="shared" si="40"/>
        <v>3</v>
      </c>
      <c r="I164" s="15">
        <v>3</v>
      </c>
      <c r="J164" s="15"/>
      <c r="K164" s="15"/>
      <c r="L164" s="9">
        <f t="shared" si="34"/>
        <v>3</v>
      </c>
      <c r="M164" s="15"/>
      <c r="N164" s="15"/>
      <c r="O164" s="15"/>
      <c r="P164" s="15"/>
      <c r="Q164" s="15"/>
      <c r="R164" s="11">
        <f t="shared" si="39"/>
        <v>0</v>
      </c>
      <c r="S164" s="15"/>
      <c r="T164" s="15"/>
      <c r="U164" s="9">
        <f t="shared" si="41"/>
        <v>0</v>
      </c>
      <c r="V164" s="9">
        <f t="shared" si="42"/>
        <v>0</v>
      </c>
      <c r="W164" s="15"/>
      <c r="X164" s="16">
        <f t="shared" si="43"/>
        <v>0</v>
      </c>
      <c r="Y164" s="18"/>
      <c r="Z164" s="17"/>
    </row>
    <row r="165" spans="1:26" ht="18" customHeight="1" x14ac:dyDescent="0.2">
      <c r="A165" s="13">
        <v>5510072</v>
      </c>
      <c r="B165" s="14" t="s">
        <v>189</v>
      </c>
      <c r="C165" s="15">
        <v>29000</v>
      </c>
      <c r="D165" s="10">
        <f>VLOOKUP($A165,'04.07'!$A$9:$W$200,23,0)</f>
        <v>0</v>
      </c>
      <c r="E165" s="15"/>
      <c r="F165" s="15">
        <v>1</v>
      </c>
      <c r="G165" s="15"/>
      <c r="H165" s="9">
        <f t="shared" si="40"/>
        <v>1</v>
      </c>
      <c r="I165" s="15">
        <v>1</v>
      </c>
      <c r="J165" s="15"/>
      <c r="K165" s="15"/>
      <c r="L165" s="9">
        <f t="shared" si="34"/>
        <v>1</v>
      </c>
      <c r="M165" s="15"/>
      <c r="N165" s="15"/>
      <c r="O165" s="15"/>
      <c r="P165" s="15"/>
      <c r="Q165" s="15"/>
      <c r="R165" s="11">
        <f t="shared" si="39"/>
        <v>0</v>
      </c>
      <c r="S165" s="15"/>
      <c r="T165" s="15"/>
      <c r="U165" s="9">
        <f t="shared" si="41"/>
        <v>0</v>
      </c>
      <c r="V165" s="9">
        <f t="shared" si="42"/>
        <v>0</v>
      </c>
      <c r="W165" s="15"/>
      <c r="X165" s="16">
        <f t="shared" si="43"/>
        <v>0</v>
      </c>
      <c r="Y165" s="18"/>
      <c r="Z165" s="17"/>
    </row>
    <row r="166" spans="1:26" ht="18" customHeight="1" x14ac:dyDescent="0.2">
      <c r="A166" s="13">
        <v>5510074</v>
      </c>
      <c r="B166" s="14" t="s">
        <v>190</v>
      </c>
      <c r="C166" s="15">
        <v>30000</v>
      </c>
      <c r="D166" s="10">
        <f>VLOOKUP($A166,'04.07'!$A$9:$W$200,23,0)</f>
        <v>0</v>
      </c>
      <c r="E166" s="15"/>
      <c r="F166" s="15">
        <v>1</v>
      </c>
      <c r="G166" s="15"/>
      <c r="H166" s="9">
        <f t="shared" si="40"/>
        <v>1</v>
      </c>
      <c r="I166" s="15">
        <v>1</v>
      </c>
      <c r="J166" s="15"/>
      <c r="K166" s="15"/>
      <c r="L166" s="9">
        <f t="shared" si="34"/>
        <v>1</v>
      </c>
      <c r="M166" s="15"/>
      <c r="N166" s="15"/>
      <c r="O166" s="15"/>
      <c r="P166" s="15"/>
      <c r="Q166" s="15"/>
      <c r="R166" s="11">
        <f t="shared" si="39"/>
        <v>0</v>
      </c>
      <c r="S166" s="15"/>
      <c r="T166" s="15"/>
      <c r="U166" s="9">
        <f t="shared" si="41"/>
        <v>0</v>
      </c>
      <c r="V166" s="9">
        <f t="shared" si="42"/>
        <v>0</v>
      </c>
      <c r="W166" s="15"/>
      <c r="X166" s="16">
        <f t="shared" si="43"/>
        <v>0</v>
      </c>
      <c r="Y166" s="18"/>
      <c r="Z166" s="17"/>
    </row>
    <row r="167" spans="1:26" ht="18" customHeight="1" x14ac:dyDescent="0.2">
      <c r="A167" s="13">
        <v>5520002</v>
      </c>
      <c r="B167" s="14" t="s">
        <v>191</v>
      </c>
      <c r="C167" s="15">
        <v>34000</v>
      </c>
      <c r="D167" s="10">
        <f>VLOOKUP($A167,'04.07'!$A$9:$W$200,23,0)</f>
        <v>0</v>
      </c>
      <c r="E167" s="15"/>
      <c r="F167" s="15">
        <v>2</v>
      </c>
      <c r="G167" s="15"/>
      <c r="H167" s="9">
        <f t="shared" si="40"/>
        <v>2</v>
      </c>
      <c r="I167" s="15">
        <v>2</v>
      </c>
      <c r="J167" s="15"/>
      <c r="K167" s="15"/>
      <c r="L167" s="9">
        <f t="shared" si="34"/>
        <v>2</v>
      </c>
      <c r="M167" s="15"/>
      <c r="N167" s="15"/>
      <c r="O167" s="15"/>
      <c r="P167" s="15"/>
      <c r="Q167" s="15"/>
      <c r="R167" s="11">
        <f>SUM(M167:Q167)</f>
        <v>0</v>
      </c>
      <c r="S167" s="15"/>
      <c r="T167" s="15"/>
      <c r="U167" s="9">
        <f>S167+T167</f>
        <v>0</v>
      </c>
      <c r="V167" s="9">
        <f t="shared" si="42"/>
        <v>0</v>
      </c>
      <c r="W167" s="15"/>
      <c r="X167" s="16">
        <f>W167-V167</f>
        <v>0</v>
      </c>
      <c r="Y167" s="18"/>
      <c r="Z167" s="17"/>
    </row>
    <row r="168" spans="1:26" ht="18" customHeight="1" x14ac:dyDescent="0.2">
      <c r="A168" s="13">
        <v>5520003</v>
      </c>
      <c r="B168" s="14" t="s">
        <v>192</v>
      </c>
      <c r="C168" s="15">
        <v>34000</v>
      </c>
      <c r="D168" s="10">
        <f>VLOOKUP($A168,'04.07'!$A$9:$W$200,23,0)</f>
        <v>0</v>
      </c>
      <c r="E168" s="15"/>
      <c r="F168" s="15">
        <v>2</v>
      </c>
      <c r="G168" s="15"/>
      <c r="H168" s="9">
        <f t="shared" si="40"/>
        <v>2</v>
      </c>
      <c r="I168" s="15">
        <v>2</v>
      </c>
      <c r="J168" s="15"/>
      <c r="K168" s="15"/>
      <c r="L168" s="9">
        <f t="shared" si="34"/>
        <v>2</v>
      </c>
      <c r="M168" s="15"/>
      <c r="N168" s="15"/>
      <c r="O168" s="15"/>
      <c r="P168" s="15"/>
      <c r="Q168" s="15"/>
      <c r="R168" s="11">
        <f>SUM(M168:Q168)</f>
        <v>0</v>
      </c>
      <c r="S168" s="15"/>
      <c r="T168" s="15"/>
      <c r="U168" s="9">
        <f>S168+T168</f>
        <v>0</v>
      </c>
      <c r="V168" s="9">
        <f t="shared" si="42"/>
        <v>0</v>
      </c>
      <c r="W168" s="15"/>
      <c r="X168" s="16">
        <f>W168-V168</f>
        <v>0</v>
      </c>
      <c r="Y168" s="18"/>
      <c r="Z168" s="17"/>
    </row>
    <row r="169" spans="1:26" ht="18" customHeight="1" x14ac:dyDescent="0.2">
      <c r="A169" s="13">
        <v>5520005</v>
      </c>
      <c r="B169" s="14" t="s">
        <v>193</v>
      </c>
      <c r="C169" s="15">
        <v>19000</v>
      </c>
      <c r="D169" s="10">
        <f>VLOOKUP($A169,'04.07'!$A$9:$W$200,23,0)</f>
        <v>0</v>
      </c>
      <c r="E169" s="15"/>
      <c r="F169" s="15">
        <v>8</v>
      </c>
      <c r="G169" s="15"/>
      <c r="H169" s="9">
        <f t="shared" si="40"/>
        <v>8</v>
      </c>
      <c r="I169" s="15">
        <v>8</v>
      </c>
      <c r="J169" s="15"/>
      <c r="K169" s="15"/>
      <c r="L169" s="9">
        <f t="shared" si="34"/>
        <v>8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2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5530001</v>
      </c>
      <c r="B170" s="14" t="s">
        <v>194</v>
      </c>
      <c r="C170" s="15">
        <v>46000</v>
      </c>
      <c r="D170" s="10">
        <f>VLOOKUP($A170,'04.07'!$A$9:$W$200,23,0)</f>
        <v>0</v>
      </c>
      <c r="E170" s="15"/>
      <c r="F170" s="15"/>
      <c r="G170" s="15"/>
      <c r="H170" s="9">
        <f t="shared" si="40"/>
        <v>0</v>
      </c>
      <c r="I170" s="15"/>
      <c r="J170" s="15"/>
      <c r="K170" s="15"/>
      <c r="L170" s="9">
        <f t="shared" si="34"/>
        <v>0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2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5530002</v>
      </c>
      <c r="B171" s="14" t="s">
        <v>195</v>
      </c>
      <c r="C171" s="15">
        <v>38000</v>
      </c>
      <c r="D171" s="10">
        <f>VLOOKUP($A171,'04.07'!$A$9:$W$200,23,0)</f>
        <v>0</v>
      </c>
      <c r="E171" s="15"/>
      <c r="F171" s="15">
        <v>3</v>
      </c>
      <c r="G171" s="15"/>
      <c r="H171" s="9">
        <f t="shared" si="40"/>
        <v>3</v>
      </c>
      <c r="I171" s="15">
        <v>3</v>
      </c>
      <c r="J171" s="15"/>
      <c r="K171" s="15"/>
      <c r="L171" s="9">
        <f t="shared" si="34"/>
        <v>3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2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5530003</v>
      </c>
      <c r="B172" s="14" t="s">
        <v>196</v>
      </c>
      <c r="C172" s="15">
        <v>38000</v>
      </c>
      <c r="D172" s="10">
        <f>VLOOKUP($A172,'04.07'!$A$9:$W$200,23,0)</f>
        <v>0</v>
      </c>
      <c r="E172" s="15"/>
      <c r="F172" s="15"/>
      <c r="G172" s="15"/>
      <c r="H172" s="9">
        <f t="shared" si="40"/>
        <v>0</v>
      </c>
      <c r="I172" s="15"/>
      <c r="J172" s="15"/>
      <c r="K172" s="15"/>
      <c r="L172" s="9">
        <f t="shared" si="34"/>
        <v>0</v>
      </c>
      <c r="M172" s="15"/>
      <c r="N172" s="15"/>
      <c r="O172" s="15"/>
      <c r="P172" s="15"/>
      <c r="Q172" s="15"/>
      <c r="R172" s="11">
        <f t="shared" si="39"/>
        <v>0</v>
      </c>
      <c r="S172" s="15"/>
      <c r="T172" s="15"/>
      <c r="U172" s="9">
        <f t="shared" si="41"/>
        <v>0</v>
      </c>
      <c r="V172" s="9">
        <f t="shared" si="42"/>
        <v>0</v>
      </c>
      <c r="W172" s="15"/>
      <c r="X172" s="16">
        <f t="shared" si="43"/>
        <v>0</v>
      </c>
      <c r="Y172" s="18"/>
      <c r="Z172" s="17"/>
    </row>
    <row r="173" spans="1:26" ht="18" customHeight="1" x14ac:dyDescent="0.2">
      <c r="A173" s="13">
        <v>5530004</v>
      </c>
      <c r="B173" s="14" t="s">
        <v>197</v>
      </c>
      <c r="C173" s="15">
        <v>39000</v>
      </c>
      <c r="D173" s="10">
        <f>VLOOKUP($A173,'04.07'!$A$9:$W$200,23,0)</f>
        <v>0</v>
      </c>
      <c r="E173" s="15"/>
      <c r="F173" s="15"/>
      <c r="G173" s="15"/>
      <c r="H173" s="9">
        <f t="shared" si="40"/>
        <v>0</v>
      </c>
      <c r="I173" s="15"/>
      <c r="J173" s="15"/>
      <c r="K173" s="15"/>
      <c r="L173" s="9">
        <f t="shared" si="34"/>
        <v>0</v>
      </c>
      <c r="M173" s="15"/>
      <c r="N173" s="15"/>
      <c r="O173" s="15"/>
      <c r="P173" s="15"/>
      <c r="Q173" s="15"/>
      <c r="R173" s="11">
        <f t="shared" si="39"/>
        <v>0</v>
      </c>
      <c r="S173" s="15"/>
      <c r="T173" s="15"/>
      <c r="U173" s="9">
        <f t="shared" si="41"/>
        <v>0</v>
      </c>
      <c r="V173" s="9">
        <f t="shared" si="42"/>
        <v>0</v>
      </c>
      <c r="W173" s="15"/>
      <c r="X173" s="16">
        <f t="shared" si="43"/>
        <v>0</v>
      </c>
      <c r="Y173" s="18"/>
      <c r="Z173" s="17"/>
    </row>
    <row r="174" spans="1:26" ht="18" customHeight="1" x14ac:dyDescent="0.2">
      <c r="A174" s="13">
        <v>5530005</v>
      </c>
      <c r="B174" s="14" t="s">
        <v>198</v>
      </c>
      <c r="C174" s="15">
        <v>35000</v>
      </c>
      <c r="D174" s="10">
        <f>VLOOKUP($A174,'04.07'!$A$9:$W$200,23,0)</f>
        <v>0</v>
      </c>
      <c r="E174" s="15"/>
      <c r="F174" s="15"/>
      <c r="G174" s="15"/>
      <c r="H174" s="9">
        <f t="shared" si="40"/>
        <v>0</v>
      </c>
      <c r="I174" s="15"/>
      <c r="J174" s="15"/>
      <c r="K174" s="15"/>
      <c r="L174" s="9">
        <f t="shared" si="34"/>
        <v>0</v>
      </c>
      <c r="M174" s="15"/>
      <c r="N174" s="15"/>
      <c r="O174" s="15"/>
      <c r="P174" s="15"/>
      <c r="Q174" s="15"/>
      <c r="R174" s="11">
        <f t="shared" si="39"/>
        <v>0</v>
      </c>
      <c r="S174" s="15"/>
      <c r="T174" s="15"/>
      <c r="U174" s="9">
        <f t="shared" si="41"/>
        <v>0</v>
      </c>
      <c r="V174" s="9">
        <f t="shared" si="42"/>
        <v>0</v>
      </c>
      <c r="W174" s="15"/>
      <c r="X174" s="16">
        <f t="shared" si="43"/>
        <v>0</v>
      </c>
      <c r="Y174" s="18"/>
      <c r="Z174" s="17"/>
    </row>
    <row r="175" spans="1:26" ht="18" customHeight="1" x14ac:dyDescent="0.2">
      <c r="A175" s="13">
        <v>5530008</v>
      </c>
      <c r="B175" s="14" t="s">
        <v>199</v>
      </c>
      <c r="C175" s="15">
        <v>29000</v>
      </c>
      <c r="D175" s="10">
        <f>VLOOKUP($A175,'04.07'!$A$9:$W$200,23,0)</f>
        <v>0</v>
      </c>
      <c r="E175" s="15"/>
      <c r="F175" s="15"/>
      <c r="G175" s="15"/>
      <c r="H175" s="9">
        <f t="shared" si="40"/>
        <v>0</v>
      </c>
      <c r="I175" s="15"/>
      <c r="J175" s="15"/>
      <c r="K175" s="15"/>
      <c r="L175" s="9">
        <f t="shared" si="34"/>
        <v>0</v>
      </c>
      <c r="M175" s="15"/>
      <c r="N175" s="15"/>
      <c r="O175" s="15"/>
      <c r="P175" s="15"/>
      <c r="Q175" s="15"/>
      <c r="R175" s="11">
        <f t="shared" si="39"/>
        <v>0</v>
      </c>
      <c r="S175" s="15"/>
      <c r="T175" s="15"/>
      <c r="U175" s="9">
        <f t="shared" si="41"/>
        <v>0</v>
      </c>
      <c r="V175" s="9">
        <f t="shared" si="42"/>
        <v>0</v>
      </c>
      <c r="W175" s="15"/>
      <c r="X175" s="16">
        <f t="shared" si="43"/>
        <v>0</v>
      </c>
      <c r="Y175" s="18"/>
      <c r="Z175" s="17"/>
    </row>
    <row r="176" spans="1:26" ht="18" customHeight="1" x14ac:dyDescent="0.2">
      <c r="A176" s="13">
        <v>5540001</v>
      </c>
      <c r="B176" s="14" t="s">
        <v>200</v>
      </c>
      <c r="C176" s="15">
        <v>18000</v>
      </c>
      <c r="D176" s="10">
        <f>VLOOKUP($A176,'04.07'!$A$9:$W$200,23,0)</f>
        <v>10</v>
      </c>
      <c r="E176" s="15"/>
      <c r="F176" s="15"/>
      <c r="G176" s="15"/>
      <c r="H176" s="9">
        <f t="shared" si="40"/>
        <v>0</v>
      </c>
      <c r="I176" s="15">
        <v>5</v>
      </c>
      <c r="J176" s="15"/>
      <c r="K176" s="15"/>
      <c r="L176" s="9">
        <f t="shared" si="34"/>
        <v>5</v>
      </c>
      <c r="M176" s="15"/>
      <c r="N176" s="15"/>
      <c r="O176" s="15"/>
      <c r="P176" s="15"/>
      <c r="Q176" s="15"/>
      <c r="R176" s="11">
        <f>SUM(M176:Q176)</f>
        <v>0</v>
      </c>
      <c r="S176" s="15"/>
      <c r="T176" s="15"/>
      <c r="U176" s="9">
        <f>S176+T176</f>
        <v>0</v>
      </c>
      <c r="V176" s="9">
        <f t="shared" si="42"/>
        <v>5</v>
      </c>
      <c r="W176" s="15">
        <v>5</v>
      </c>
      <c r="X176" s="16">
        <f>W176-V176</f>
        <v>0</v>
      </c>
      <c r="Y176" s="18"/>
      <c r="Z176" s="17"/>
    </row>
    <row r="177" spans="1:26" ht="18" customHeight="1" x14ac:dyDescent="0.2">
      <c r="A177" s="13">
        <v>5540003</v>
      </c>
      <c r="B177" s="14" t="s">
        <v>201</v>
      </c>
      <c r="C177" s="15">
        <v>18000</v>
      </c>
      <c r="D177" s="10">
        <f>VLOOKUP($A177,'04.07'!$A$9:$W$200,23,0)</f>
        <v>108</v>
      </c>
      <c r="E177" s="15"/>
      <c r="F177" s="15"/>
      <c r="G177" s="15"/>
      <c r="H177" s="9">
        <f t="shared" si="40"/>
        <v>0</v>
      </c>
      <c r="I177" s="15"/>
      <c r="J177" s="15"/>
      <c r="K177" s="15"/>
      <c r="L177" s="9">
        <f t="shared" si="34"/>
        <v>0</v>
      </c>
      <c r="M177" s="15"/>
      <c r="N177" s="15"/>
      <c r="O177" s="15"/>
      <c r="P177" s="15"/>
      <c r="Q177" s="15"/>
      <c r="R177" s="11">
        <f t="shared" si="39"/>
        <v>0</v>
      </c>
      <c r="S177" s="15"/>
      <c r="T177" s="15"/>
      <c r="U177" s="9">
        <f t="shared" si="41"/>
        <v>0</v>
      </c>
      <c r="V177" s="9">
        <f t="shared" si="42"/>
        <v>108</v>
      </c>
      <c r="W177" s="15">
        <v>108</v>
      </c>
      <c r="X177" s="16">
        <f t="shared" si="43"/>
        <v>0</v>
      </c>
      <c r="Y177" s="18"/>
      <c r="Z177" s="17"/>
    </row>
    <row r="178" spans="1:26" ht="18" customHeight="1" x14ac:dyDescent="0.2">
      <c r="A178" s="13">
        <v>5540008</v>
      </c>
      <c r="B178" s="14" t="s">
        <v>202</v>
      </c>
      <c r="C178" s="15">
        <v>15000</v>
      </c>
      <c r="D178" s="10">
        <f>VLOOKUP($A178,'04.07'!$A$9:$W$200,23,0)</f>
        <v>0</v>
      </c>
      <c r="E178" s="15"/>
      <c r="F178" s="15"/>
      <c r="G178" s="15"/>
      <c r="H178" s="9">
        <f t="shared" si="40"/>
        <v>0</v>
      </c>
      <c r="I178" s="15"/>
      <c r="J178" s="15"/>
      <c r="K178" s="15"/>
      <c r="L178" s="9">
        <f t="shared" si="34"/>
        <v>0</v>
      </c>
      <c r="M178" s="15"/>
      <c r="N178" s="15"/>
      <c r="O178" s="15"/>
      <c r="P178" s="15"/>
      <c r="Q178" s="15"/>
      <c r="R178" s="11">
        <f t="shared" si="39"/>
        <v>0</v>
      </c>
      <c r="S178" s="15"/>
      <c r="T178" s="15"/>
      <c r="U178" s="9">
        <f t="shared" si="41"/>
        <v>0</v>
      </c>
      <c r="V178" s="9">
        <f t="shared" si="42"/>
        <v>0</v>
      </c>
      <c r="W178" s="15"/>
      <c r="X178" s="16">
        <f t="shared" si="43"/>
        <v>0</v>
      </c>
      <c r="Y178" s="18"/>
      <c r="Z178" s="17"/>
    </row>
    <row r="179" spans="1:26" ht="18" customHeight="1" x14ac:dyDescent="0.2">
      <c r="A179" s="13">
        <v>5540017</v>
      </c>
      <c r="B179" s="14" t="s">
        <v>203</v>
      </c>
      <c r="C179" s="15">
        <v>25000</v>
      </c>
      <c r="D179" s="10">
        <f>VLOOKUP($A179,'04.07'!$A$9:$W$200,23,0)</f>
        <v>0</v>
      </c>
      <c r="E179" s="15"/>
      <c r="F179" s="15">
        <v>5</v>
      </c>
      <c r="G179" s="15"/>
      <c r="H179" s="9">
        <f t="shared" si="40"/>
        <v>5</v>
      </c>
      <c r="I179" s="15">
        <v>5</v>
      </c>
      <c r="J179" s="15"/>
      <c r="K179" s="15"/>
      <c r="L179" s="9">
        <f t="shared" si="34"/>
        <v>5</v>
      </c>
      <c r="M179" s="15"/>
      <c r="N179" s="15"/>
      <c r="O179" s="15"/>
      <c r="P179" s="15"/>
      <c r="Q179" s="15"/>
      <c r="R179" s="11">
        <f t="shared" si="39"/>
        <v>0</v>
      </c>
      <c r="S179" s="15"/>
      <c r="T179" s="15"/>
      <c r="U179" s="9">
        <f t="shared" si="41"/>
        <v>0</v>
      </c>
      <c r="V179" s="9">
        <f t="shared" si="42"/>
        <v>0</v>
      </c>
      <c r="W179" s="15"/>
      <c r="X179" s="16">
        <f t="shared" si="43"/>
        <v>0</v>
      </c>
      <c r="Y179" s="18"/>
      <c r="Z179" s="17"/>
    </row>
    <row r="180" spans="1:26" ht="18" customHeight="1" x14ac:dyDescent="0.2">
      <c r="A180" s="13">
        <v>5540018</v>
      </c>
      <c r="B180" s="14" t="s">
        <v>204</v>
      </c>
      <c r="C180" s="15">
        <v>32000</v>
      </c>
      <c r="D180" s="10">
        <f>VLOOKUP($A180,'04.07'!$A$9:$W$200,23,0)</f>
        <v>0</v>
      </c>
      <c r="E180" s="15"/>
      <c r="F180" s="15">
        <v>14</v>
      </c>
      <c r="G180" s="15"/>
      <c r="H180" s="9">
        <f t="shared" si="40"/>
        <v>14</v>
      </c>
      <c r="I180" s="15">
        <v>14</v>
      </c>
      <c r="J180" s="15"/>
      <c r="K180" s="15"/>
      <c r="L180" s="9">
        <f t="shared" si="34"/>
        <v>14</v>
      </c>
      <c r="M180" s="15"/>
      <c r="N180" s="15"/>
      <c r="O180" s="15"/>
      <c r="P180" s="15"/>
      <c r="Q180" s="15"/>
      <c r="R180" s="11">
        <f t="shared" si="39"/>
        <v>0</v>
      </c>
      <c r="S180" s="15"/>
      <c r="T180" s="15"/>
      <c r="U180" s="9">
        <f t="shared" si="41"/>
        <v>0</v>
      </c>
      <c r="V180" s="9">
        <f t="shared" si="42"/>
        <v>0</v>
      </c>
      <c r="W180" s="15"/>
      <c r="X180" s="16">
        <f t="shared" si="43"/>
        <v>0</v>
      </c>
      <c r="Y180" s="18"/>
      <c r="Z180" s="17"/>
    </row>
    <row r="181" spans="1:26" ht="18" customHeight="1" x14ac:dyDescent="0.2">
      <c r="A181" s="13">
        <v>5540019</v>
      </c>
      <c r="B181" s="14" t="s">
        <v>205</v>
      </c>
      <c r="C181" s="15">
        <v>39000</v>
      </c>
      <c r="D181" s="10">
        <f>VLOOKUP($A181,'04.07'!$A$9:$W$200,23,0)</f>
        <v>0</v>
      </c>
      <c r="E181" s="15"/>
      <c r="F181" s="15"/>
      <c r="G181" s="15"/>
      <c r="H181" s="9">
        <f t="shared" si="40"/>
        <v>0</v>
      </c>
      <c r="I181" s="15"/>
      <c r="J181" s="15"/>
      <c r="K181" s="15"/>
      <c r="L181" s="9">
        <f t="shared" si="34"/>
        <v>0</v>
      </c>
      <c r="M181" s="15"/>
      <c r="N181" s="15"/>
      <c r="O181" s="15"/>
      <c r="P181" s="15"/>
      <c r="Q181" s="15"/>
      <c r="R181" s="11">
        <f t="shared" si="39"/>
        <v>0</v>
      </c>
      <c r="S181" s="15"/>
      <c r="T181" s="15"/>
      <c r="U181" s="9">
        <f t="shared" si="41"/>
        <v>0</v>
      </c>
      <c r="V181" s="9">
        <f t="shared" si="42"/>
        <v>0</v>
      </c>
      <c r="W181" s="15"/>
      <c r="X181" s="16">
        <f t="shared" si="43"/>
        <v>0</v>
      </c>
      <c r="Y181" s="18"/>
      <c r="Z181" s="17"/>
    </row>
    <row r="182" spans="1:26" ht="18" customHeight="1" x14ac:dyDescent="0.2">
      <c r="A182" s="13">
        <v>5540020</v>
      </c>
      <c r="B182" s="14" t="s">
        <v>206</v>
      </c>
      <c r="C182" s="15">
        <v>40000</v>
      </c>
      <c r="D182" s="10">
        <f>VLOOKUP($A182,'04.07'!$A$9:$W$200,23,0)</f>
        <v>0</v>
      </c>
      <c r="E182" s="15"/>
      <c r="F182" s="15">
        <v>2</v>
      </c>
      <c r="G182" s="15"/>
      <c r="H182" s="9">
        <f t="shared" si="40"/>
        <v>2</v>
      </c>
      <c r="I182" s="15">
        <v>2</v>
      </c>
      <c r="J182" s="15"/>
      <c r="K182" s="15"/>
      <c r="L182" s="9">
        <f t="shared" si="34"/>
        <v>2</v>
      </c>
      <c r="M182" s="15"/>
      <c r="N182" s="15"/>
      <c r="O182" s="15"/>
      <c r="P182" s="15"/>
      <c r="Q182" s="15"/>
      <c r="R182" s="11">
        <f t="shared" si="39"/>
        <v>0</v>
      </c>
      <c r="S182" s="15"/>
      <c r="T182" s="15"/>
      <c r="U182" s="9">
        <f t="shared" si="41"/>
        <v>0</v>
      </c>
      <c r="V182" s="9">
        <f t="shared" si="42"/>
        <v>0</v>
      </c>
      <c r="W182" s="15"/>
      <c r="X182" s="16">
        <f t="shared" si="43"/>
        <v>0</v>
      </c>
      <c r="Y182" s="18"/>
      <c r="Z182" s="17"/>
    </row>
    <row r="183" spans="1:26" ht="18" customHeight="1" x14ac:dyDescent="0.2">
      <c r="A183" s="13">
        <v>5540021</v>
      </c>
      <c r="B183" s="14" t="s">
        <v>207</v>
      </c>
      <c r="C183" s="15">
        <v>46000</v>
      </c>
      <c r="D183" s="10">
        <f>VLOOKUP($A183,'04.07'!$A$9:$W$200,23,0)</f>
        <v>0</v>
      </c>
      <c r="E183" s="15"/>
      <c r="F183" s="15"/>
      <c r="G183" s="15"/>
      <c r="H183" s="9">
        <f t="shared" si="40"/>
        <v>0</v>
      </c>
      <c r="I183" s="15"/>
      <c r="J183" s="15"/>
      <c r="K183" s="15"/>
      <c r="L183" s="9">
        <f t="shared" si="34"/>
        <v>0</v>
      </c>
      <c r="M183" s="15"/>
      <c r="N183" s="15"/>
      <c r="O183" s="15"/>
      <c r="P183" s="15"/>
      <c r="Q183" s="15"/>
      <c r="R183" s="11">
        <f t="shared" si="39"/>
        <v>0</v>
      </c>
      <c r="S183" s="15"/>
      <c r="T183" s="15"/>
      <c r="U183" s="9">
        <f t="shared" si="41"/>
        <v>0</v>
      </c>
      <c r="V183" s="9">
        <f t="shared" si="42"/>
        <v>0</v>
      </c>
      <c r="W183" s="15"/>
      <c r="X183" s="16">
        <f t="shared" si="43"/>
        <v>0</v>
      </c>
      <c r="Y183" s="18"/>
      <c r="Z183" s="17"/>
    </row>
    <row r="184" spans="1:26" ht="18" customHeight="1" x14ac:dyDescent="0.2">
      <c r="A184" s="13">
        <v>5540029</v>
      </c>
      <c r="B184" s="14" t="s">
        <v>208</v>
      </c>
      <c r="C184" s="15">
        <v>18000</v>
      </c>
      <c r="D184" s="10">
        <f>VLOOKUP($A184,'04.07'!$A$9:$W$200,23,0)</f>
        <v>28</v>
      </c>
      <c r="E184" s="15"/>
      <c r="F184" s="15"/>
      <c r="G184" s="15"/>
      <c r="H184" s="9">
        <f t="shared" si="40"/>
        <v>0</v>
      </c>
      <c r="I184" s="15"/>
      <c r="J184" s="15"/>
      <c r="K184" s="15"/>
      <c r="L184" s="9">
        <f t="shared" si="34"/>
        <v>0</v>
      </c>
      <c r="M184" s="15"/>
      <c r="N184" s="15"/>
      <c r="O184" s="15"/>
      <c r="P184" s="15"/>
      <c r="Q184" s="15"/>
      <c r="R184" s="11">
        <f t="shared" si="39"/>
        <v>0</v>
      </c>
      <c r="S184" s="15"/>
      <c r="T184" s="15"/>
      <c r="U184" s="9">
        <f t="shared" si="41"/>
        <v>0</v>
      </c>
      <c r="V184" s="9">
        <f t="shared" si="42"/>
        <v>28</v>
      </c>
      <c r="W184" s="15">
        <v>28</v>
      </c>
      <c r="X184" s="16">
        <f t="shared" si="43"/>
        <v>0</v>
      </c>
      <c r="Y184" s="18"/>
      <c r="Z184" s="17"/>
    </row>
    <row r="185" spans="1:26" ht="18" customHeight="1" x14ac:dyDescent="0.2">
      <c r="A185" s="13">
        <v>5540030</v>
      </c>
      <c r="B185" s="14" t="s">
        <v>209</v>
      </c>
      <c r="C185" s="15">
        <v>20000</v>
      </c>
      <c r="D185" s="10">
        <f>VLOOKUP($A185,'04.07'!$A$9:$W$200,23,0)</f>
        <v>58</v>
      </c>
      <c r="E185" s="15"/>
      <c r="F185" s="15"/>
      <c r="G185" s="15"/>
      <c r="H185" s="9">
        <f t="shared" si="40"/>
        <v>0</v>
      </c>
      <c r="I185" s="15"/>
      <c r="J185" s="15"/>
      <c r="K185" s="15"/>
      <c r="L185" s="9">
        <f t="shared" si="34"/>
        <v>0</v>
      </c>
      <c r="M185" s="15"/>
      <c r="N185" s="15"/>
      <c r="O185" s="15"/>
      <c r="P185" s="15"/>
      <c r="Q185" s="15"/>
      <c r="R185" s="11">
        <f>SUM(M185:Q185)</f>
        <v>0</v>
      </c>
      <c r="S185" s="15"/>
      <c r="T185" s="15"/>
      <c r="U185" s="9">
        <f>S185+T185</f>
        <v>0</v>
      </c>
      <c r="V185" s="9">
        <f t="shared" si="42"/>
        <v>58</v>
      </c>
      <c r="W185" s="15">
        <v>58</v>
      </c>
      <c r="X185" s="16">
        <f>W185-V185</f>
        <v>0</v>
      </c>
      <c r="Y185" s="18"/>
      <c r="Z185" s="17"/>
    </row>
    <row r="186" spans="1:26" ht="18" customHeight="1" x14ac:dyDescent="0.2">
      <c r="A186" s="13">
        <v>5540031</v>
      </c>
      <c r="B186" s="14" t="s">
        <v>210</v>
      </c>
      <c r="C186" s="15">
        <v>20000</v>
      </c>
      <c r="D186" s="10">
        <f>VLOOKUP($A186,'04.07'!$A$9:$W$200,23,0)</f>
        <v>53</v>
      </c>
      <c r="E186" s="15"/>
      <c r="F186" s="15"/>
      <c r="G186" s="15"/>
      <c r="H186" s="9">
        <f t="shared" si="40"/>
        <v>0</v>
      </c>
      <c r="I186" s="15"/>
      <c r="J186" s="15"/>
      <c r="K186" s="15"/>
      <c r="L186" s="9">
        <f t="shared" si="34"/>
        <v>0</v>
      </c>
      <c r="M186" s="15"/>
      <c r="N186" s="15"/>
      <c r="O186" s="15"/>
      <c r="P186" s="15"/>
      <c r="Q186" s="15"/>
      <c r="R186" s="11">
        <f t="shared" si="39"/>
        <v>0</v>
      </c>
      <c r="S186" s="15"/>
      <c r="T186" s="15"/>
      <c r="U186" s="9">
        <f t="shared" ref="U186:U197" si="44">S186+T186</f>
        <v>0</v>
      </c>
      <c r="V186" s="9">
        <f t="shared" si="42"/>
        <v>53</v>
      </c>
      <c r="W186" s="15">
        <v>53</v>
      </c>
      <c r="X186" s="16">
        <f t="shared" ref="X186:X197" si="45">W186-V186</f>
        <v>0</v>
      </c>
      <c r="Y186" s="18"/>
      <c r="Z186" s="17"/>
    </row>
    <row r="187" spans="1:26" ht="18" customHeight="1" x14ac:dyDescent="0.2">
      <c r="A187" s="13">
        <v>5540032</v>
      </c>
      <c r="B187" s="14" t="s">
        <v>211</v>
      </c>
      <c r="C187" s="15">
        <v>15000</v>
      </c>
      <c r="D187" s="10">
        <f>VLOOKUP($A187,'04.07'!$A$9:$W$200,23,0)</f>
        <v>200</v>
      </c>
      <c r="E187" s="15"/>
      <c r="F187" s="15"/>
      <c r="G187" s="15"/>
      <c r="H187" s="9">
        <f t="shared" si="40"/>
        <v>0</v>
      </c>
      <c r="I187" s="15"/>
      <c r="J187" s="15"/>
      <c r="K187" s="15"/>
      <c r="L187" s="9">
        <f t="shared" si="34"/>
        <v>0</v>
      </c>
      <c r="M187" s="15"/>
      <c r="N187" s="15"/>
      <c r="O187" s="15"/>
      <c r="P187" s="15"/>
      <c r="Q187" s="15"/>
      <c r="R187" s="11">
        <f t="shared" si="39"/>
        <v>0</v>
      </c>
      <c r="S187" s="15"/>
      <c r="T187" s="15"/>
      <c r="U187" s="9">
        <f t="shared" si="44"/>
        <v>0</v>
      </c>
      <c r="V187" s="9">
        <f t="shared" si="42"/>
        <v>200</v>
      </c>
      <c r="W187" s="15">
        <v>200</v>
      </c>
      <c r="X187" s="16">
        <f t="shared" si="45"/>
        <v>0</v>
      </c>
      <c r="Y187" s="18"/>
      <c r="Z187" s="17"/>
    </row>
    <row r="188" spans="1:26" ht="18" customHeight="1" x14ac:dyDescent="0.2">
      <c r="A188" s="13">
        <v>5540033</v>
      </c>
      <c r="B188" s="14" t="s">
        <v>212</v>
      </c>
      <c r="C188" s="15">
        <v>15000</v>
      </c>
      <c r="D188" s="10">
        <f>VLOOKUP($A188,'04.07'!$A$9:$W$200,23,0)</f>
        <v>65</v>
      </c>
      <c r="E188" s="15"/>
      <c r="F188" s="15"/>
      <c r="G188" s="15"/>
      <c r="H188" s="9">
        <f t="shared" si="40"/>
        <v>0</v>
      </c>
      <c r="I188" s="15">
        <v>1</v>
      </c>
      <c r="J188" s="15"/>
      <c r="K188" s="15"/>
      <c r="L188" s="9">
        <f t="shared" si="34"/>
        <v>1</v>
      </c>
      <c r="M188" s="15"/>
      <c r="N188" s="15"/>
      <c r="O188" s="15"/>
      <c r="P188" s="15"/>
      <c r="Q188" s="15"/>
      <c r="R188" s="11">
        <f t="shared" si="39"/>
        <v>0</v>
      </c>
      <c r="S188" s="15"/>
      <c r="T188" s="15"/>
      <c r="U188" s="9">
        <f t="shared" si="44"/>
        <v>0</v>
      </c>
      <c r="V188" s="9">
        <f t="shared" si="42"/>
        <v>64</v>
      </c>
      <c r="W188" s="15">
        <v>64</v>
      </c>
      <c r="X188" s="16">
        <f t="shared" si="45"/>
        <v>0</v>
      </c>
      <c r="Y188" s="18"/>
      <c r="Z188" s="17"/>
    </row>
    <row r="189" spans="1:26" ht="18" customHeight="1" x14ac:dyDescent="0.2">
      <c r="A189" s="13">
        <v>5540035</v>
      </c>
      <c r="B189" s="14" t="s">
        <v>213</v>
      </c>
      <c r="C189" s="15">
        <v>20000</v>
      </c>
      <c r="D189" s="10">
        <f>VLOOKUP($A189,'04.07'!$A$9:$W$200,23,0)</f>
        <v>34</v>
      </c>
      <c r="E189" s="15"/>
      <c r="F189" s="15"/>
      <c r="G189" s="15"/>
      <c r="H189" s="9">
        <f t="shared" si="40"/>
        <v>0</v>
      </c>
      <c r="I189" s="15"/>
      <c r="J189" s="15"/>
      <c r="K189" s="15"/>
      <c r="L189" s="9">
        <f t="shared" si="34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2"/>
        <v>34</v>
      </c>
      <c r="W189" s="15">
        <v>34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5540037</v>
      </c>
      <c r="B190" s="14" t="s">
        <v>214</v>
      </c>
      <c r="C190" s="15">
        <v>18000</v>
      </c>
      <c r="D190" s="10">
        <f>VLOOKUP($A190,'04.07'!$A$9:$W$200,23,0)</f>
        <v>146</v>
      </c>
      <c r="E190" s="15"/>
      <c r="F190" s="15"/>
      <c r="G190" s="15"/>
      <c r="H190" s="9">
        <f t="shared" si="40"/>
        <v>0</v>
      </c>
      <c r="I190" s="15">
        <v>6</v>
      </c>
      <c r="J190" s="15"/>
      <c r="K190" s="15"/>
      <c r="L190" s="9">
        <f t="shared" si="34"/>
        <v>6</v>
      </c>
      <c r="M190" s="15"/>
      <c r="N190" s="15"/>
      <c r="O190" s="15"/>
      <c r="P190" s="15"/>
      <c r="Q190" s="15"/>
      <c r="R190" s="11">
        <f t="shared" si="39"/>
        <v>0</v>
      </c>
      <c r="S190" s="15"/>
      <c r="T190" s="15"/>
      <c r="U190" s="9">
        <f t="shared" si="44"/>
        <v>0</v>
      </c>
      <c r="V190" s="9">
        <f t="shared" si="42"/>
        <v>140</v>
      </c>
      <c r="W190" s="15">
        <v>139</v>
      </c>
      <c r="X190" s="16">
        <f t="shared" si="45"/>
        <v>-1</v>
      </c>
      <c r="Y190" s="18"/>
      <c r="Z190" s="17"/>
    </row>
    <row r="191" spans="1:26" ht="18" customHeight="1" x14ac:dyDescent="0.2">
      <c r="A191" s="13">
        <v>5541001</v>
      </c>
      <c r="B191" s="14" t="s">
        <v>215</v>
      </c>
      <c r="C191" s="15">
        <v>29000</v>
      </c>
      <c r="D191" s="10">
        <f>VLOOKUP($A191,'04.07'!$A$9:$W$200,23,0)</f>
        <v>0</v>
      </c>
      <c r="E191" s="15"/>
      <c r="F191" s="15"/>
      <c r="G191" s="15"/>
      <c r="H191" s="9">
        <f t="shared" si="40"/>
        <v>0</v>
      </c>
      <c r="I191" s="15"/>
      <c r="J191" s="15"/>
      <c r="K191" s="15"/>
      <c r="L191" s="9">
        <f t="shared" si="34"/>
        <v>0</v>
      </c>
      <c r="M191" s="15"/>
      <c r="N191" s="15"/>
      <c r="O191" s="15"/>
      <c r="P191" s="15"/>
      <c r="Q191" s="15"/>
      <c r="R191" s="11">
        <f t="shared" si="39"/>
        <v>0</v>
      </c>
      <c r="S191" s="15"/>
      <c r="T191" s="15"/>
      <c r="U191" s="9">
        <f t="shared" si="44"/>
        <v>0</v>
      </c>
      <c r="V191" s="9">
        <f t="shared" si="42"/>
        <v>0</v>
      </c>
      <c r="W191" s="15"/>
      <c r="X191" s="16">
        <f t="shared" si="45"/>
        <v>0</v>
      </c>
      <c r="Y191" s="18"/>
      <c r="Z191" s="17"/>
    </row>
    <row r="192" spans="1:26" ht="18" customHeight="1" x14ac:dyDescent="0.2">
      <c r="A192" s="13">
        <v>7111005</v>
      </c>
      <c r="B192" s="14" t="s">
        <v>216</v>
      </c>
      <c r="C192" s="15">
        <v>10000</v>
      </c>
      <c r="D192" s="10">
        <f>VLOOKUP($A192,'04.07'!$A$9:$W$200,23,0)</f>
        <v>0</v>
      </c>
      <c r="E192" s="15"/>
      <c r="F192" s="15"/>
      <c r="G192" s="15"/>
      <c r="H192" s="9">
        <f t="shared" si="40"/>
        <v>0</v>
      </c>
      <c r="I192" s="15"/>
      <c r="J192" s="15"/>
      <c r="K192" s="15"/>
      <c r="L192" s="9">
        <f t="shared" si="34"/>
        <v>0</v>
      </c>
      <c r="M192" s="15"/>
      <c r="N192" s="15"/>
      <c r="O192" s="15"/>
      <c r="P192" s="15"/>
      <c r="Q192" s="15"/>
      <c r="R192" s="11">
        <f t="shared" si="39"/>
        <v>0</v>
      </c>
      <c r="S192" s="15"/>
      <c r="T192" s="15"/>
      <c r="U192" s="9">
        <f t="shared" si="44"/>
        <v>0</v>
      </c>
      <c r="V192" s="9">
        <f t="shared" si="42"/>
        <v>0</v>
      </c>
      <c r="W192" s="15"/>
      <c r="X192" s="16">
        <f t="shared" si="45"/>
        <v>0</v>
      </c>
      <c r="Y192" s="18"/>
      <c r="Z192" s="17"/>
    </row>
    <row r="193" spans="1:28" ht="18" customHeight="1" x14ac:dyDescent="0.2">
      <c r="A193" s="13">
        <v>7116001</v>
      </c>
      <c r="B193" s="14" t="s">
        <v>217</v>
      </c>
      <c r="C193" s="15">
        <v>99000</v>
      </c>
      <c r="D193" s="10">
        <f>VLOOKUP($A193,'04.07'!$A$9:$W$200,23,0)</f>
        <v>0</v>
      </c>
      <c r="E193" s="15"/>
      <c r="F193" s="15"/>
      <c r="G193" s="15"/>
      <c r="H193" s="9">
        <f t="shared" si="40"/>
        <v>0</v>
      </c>
      <c r="I193" s="15"/>
      <c r="J193" s="15"/>
      <c r="K193" s="15"/>
      <c r="L193" s="9">
        <f t="shared" si="34"/>
        <v>0</v>
      </c>
      <c r="M193" s="15"/>
      <c r="N193" s="15"/>
      <c r="O193" s="15"/>
      <c r="P193" s="15"/>
      <c r="Q193" s="15"/>
      <c r="R193" s="11">
        <f t="shared" si="39"/>
        <v>0</v>
      </c>
      <c r="S193" s="15"/>
      <c r="T193" s="15"/>
      <c r="U193" s="9">
        <f t="shared" si="44"/>
        <v>0</v>
      </c>
      <c r="V193" s="9">
        <f t="shared" si="42"/>
        <v>0</v>
      </c>
      <c r="W193" s="15"/>
      <c r="X193" s="16">
        <f t="shared" si="45"/>
        <v>0</v>
      </c>
      <c r="Y193" s="18"/>
      <c r="Z193" s="17"/>
    </row>
    <row r="194" spans="1:28" ht="18" customHeight="1" x14ac:dyDescent="0.2">
      <c r="A194" s="13">
        <v>7116002</v>
      </c>
      <c r="B194" s="14" t="s">
        <v>227</v>
      </c>
      <c r="C194" s="15">
        <v>60000</v>
      </c>
      <c r="D194" s="10">
        <f>VLOOKUP($A194,'04.07'!$A$9:$W$200,23,0)</f>
        <v>0</v>
      </c>
      <c r="E194" s="15"/>
      <c r="F194" s="15"/>
      <c r="G194" s="15"/>
      <c r="H194" s="9">
        <f t="shared" si="40"/>
        <v>0</v>
      </c>
      <c r="I194" s="15"/>
      <c r="J194" s="15"/>
      <c r="K194" s="15"/>
      <c r="L194" s="9">
        <f t="shared" si="34"/>
        <v>0</v>
      </c>
      <c r="M194" s="15"/>
      <c r="N194" s="15"/>
      <c r="O194" s="15"/>
      <c r="P194" s="15"/>
      <c r="Q194" s="15"/>
      <c r="R194" s="11">
        <f t="shared" si="39"/>
        <v>0</v>
      </c>
      <c r="S194" s="15"/>
      <c r="T194" s="15"/>
      <c r="U194" s="9">
        <f t="shared" si="44"/>
        <v>0</v>
      </c>
      <c r="V194" s="9">
        <f t="shared" si="42"/>
        <v>0</v>
      </c>
      <c r="W194" s="15"/>
      <c r="X194" s="16">
        <f t="shared" si="45"/>
        <v>0</v>
      </c>
      <c r="Y194" s="18"/>
      <c r="Z194" s="17"/>
    </row>
    <row r="195" spans="1:28" ht="18" customHeight="1" x14ac:dyDescent="0.2">
      <c r="A195" s="13">
        <v>7116003</v>
      </c>
      <c r="B195" s="14" t="s">
        <v>228</v>
      </c>
      <c r="C195" s="15">
        <v>60000</v>
      </c>
      <c r="D195" s="10">
        <f>VLOOKUP($A195,'04.07'!$A$9:$W$200,23,0)</f>
        <v>0</v>
      </c>
      <c r="E195" s="15"/>
      <c r="F195" s="15"/>
      <c r="G195" s="15"/>
      <c r="H195" s="9">
        <f t="shared" si="40"/>
        <v>0</v>
      </c>
      <c r="I195" s="15"/>
      <c r="J195" s="15"/>
      <c r="K195" s="15"/>
      <c r="L195" s="9">
        <f t="shared" si="34"/>
        <v>0</v>
      </c>
      <c r="M195" s="15"/>
      <c r="N195" s="15"/>
      <c r="O195" s="15"/>
      <c r="P195" s="15"/>
      <c r="Q195" s="15"/>
      <c r="R195" s="11">
        <f t="shared" si="39"/>
        <v>0</v>
      </c>
      <c r="S195" s="15"/>
      <c r="T195" s="15"/>
      <c r="U195" s="9">
        <f t="shared" si="44"/>
        <v>0</v>
      </c>
      <c r="V195" s="9">
        <f t="shared" si="42"/>
        <v>0</v>
      </c>
      <c r="W195" s="15"/>
      <c r="X195" s="16">
        <f t="shared" si="45"/>
        <v>0</v>
      </c>
      <c r="Y195" s="18"/>
      <c r="Z195" s="17"/>
    </row>
    <row r="196" spans="1:28" ht="18" customHeight="1" x14ac:dyDescent="0.2">
      <c r="A196" s="13">
        <v>9500002</v>
      </c>
      <c r="B196" s="14" t="s">
        <v>218</v>
      </c>
      <c r="C196" s="15">
        <v>4000</v>
      </c>
      <c r="D196" s="10">
        <f>VLOOKUP($A196,'04.07'!$A$9:$W$200,23,0)</f>
        <v>0</v>
      </c>
      <c r="E196" s="15"/>
      <c r="F196" s="15"/>
      <c r="G196" s="15"/>
      <c r="H196" s="9">
        <f t="shared" si="40"/>
        <v>0</v>
      </c>
      <c r="I196" s="15"/>
      <c r="J196" s="15"/>
      <c r="K196" s="15"/>
      <c r="L196" s="9">
        <f t="shared" si="34"/>
        <v>0</v>
      </c>
      <c r="M196" s="15"/>
      <c r="N196" s="15"/>
      <c r="O196" s="15"/>
      <c r="P196" s="15"/>
      <c r="Q196" s="15"/>
      <c r="R196" s="11">
        <f t="shared" si="39"/>
        <v>0</v>
      </c>
      <c r="S196" s="15"/>
      <c r="T196" s="15"/>
      <c r="U196" s="9">
        <f t="shared" si="44"/>
        <v>0</v>
      </c>
      <c r="V196" s="9">
        <f t="shared" si="42"/>
        <v>0</v>
      </c>
      <c r="W196" s="15"/>
      <c r="X196" s="16">
        <f t="shared" si="45"/>
        <v>0</v>
      </c>
      <c r="Y196" s="18"/>
      <c r="Z196" s="17"/>
    </row>
    <row r="197" spans="1:28" ht="18" customHeight="1" x14ac:dyDescent="0.2">
      <c r="A197" s="13">
        <v>9500003</v>
      </c>
      <c r="B197" s="14" t="s">
        <v>219</v>
      </c>
      <c r="C197" s="15">
        <v>5000</v>
      </c>
      <c r="D197" s="10">
        <f>VLOOKUP($A197,'04.07'!$A$9:$W$200,23,0)</f>
        <v>0</v>
      </c>
      <c r="E197" s="15"/>
      <c r="F197" s="15"/>
      <c r="G197" s="15"/>
      <c r="H197" s="9">
        <f t="shared" si="40"/>
        <v>0</v>
      </c>
      <c r="I197" s="15"/>
      <c r="J197" s="15"/>
      <c r="K197" s="15"/>
      <c r="L197" s="9">
        <f t="shared" si="34"/>
        <v>0</v>
      </c>
      <c r="M197" s="15"/>
      <c r="N197" s="15"/>
      <c r="O197" s="15"/>
      <c r="P197" s="15"/>
      <c r="Q197" s="15"/>
      <c r="R197" s="11">
        <f t="shared" si="39"/>
        <v>0</v>
      </c>
      <c r="S197" s="15"/>
      <c r="T197" s="15"/>
      <c r="U197" s="9">
        <f t="shared" si="44"/>
        <v>0</v>
      </c>
      <c r="V197" s="9">
        <f t="shared" si="42"/>
        <v>0</v>
      </c>
      <c r="W197" s="15"/>
      <c r="X197" s="16">
        <f t="shared" si="45"/>
        <v>0</v>
      </c>
      <c r="Y197" s="18"/>
      <c r="Z197" s="17"/>
    </row>
    <row r="198" spans="1:28" ht="18" customHeight="1" x14ac:dyDescent="0.2">
      <c r="A198" s="7"/>
      <c r="B198" s="28" t="s">
        <v>220</v>
      </c>
      <c r="C198" s="9"/>
      <c r="D198" s="10"/>
      <c r="E198" s="10"/>
      <c r="F198" s="10"/>
      <c r="G198" s="10"/>
      <c r="H198" s="9"/>
      <c r="I198" s="10"/>
      <c r="J198" s="10"/>
      <c r="K198" s="10"/>
      <c r="L198" s="9">
        <f t="shared" si="34"/>
        <v>0</v>
      </c>
      <c r="M198" s="10"/>
      <c r="N198" s="10"/>
      <c r="O198" s="10"/>
      <c r="P198" s="10"/>
      <c r="Q198" s="10"/>
      <c r="R198" s="11">
        <f t="shared" si="39"/>
        <v>0</v>
      </c>
      <c r="S198" s="10"/>
      <c r="T198" s="10"/>
      <c r="U198" s="9"/>
      <c r="V198" s="9"/>
      <c r="W198" s="10"/>
      <c r="X198" s="9"/>
      <c r="Y198" s="18"/>
      <c r="Z198" s="17"/>
    </row>
    <row r="200" spans="1:28" ht="25.5" customHeight="1" x14ac:dyDescent="0.2">
      <c r="D200" s="30">
        <f>SUM(D9:D198)</f>
        <v>985</v>
      </c>
      <c r="E200" s="31"/>
      <c r="F200" s="31"/>
      <c r="G200" s="31"/>
      <c r="H200" s="31"/>
      <c r="I200" s="30">
        <f>SUM(I9:I198)</f>
        <v>382</v>
      </c>
      <c r="J200" s="30">
        <f>SUM(J9:J198)</f>
        <v>1</v>
      </c>
      <c r="K200" s="30"/>
      <c r="L200" s="31"/>
      <c r="M200" s="31"/>
      <c r="N200" s="31"/>
      <c r="O200" s="31"/>
      <c r="P200" s="31"/>
      <c r="Q200" s="30">
        <f>SUM(Q9:Q198)</f>
        <v>0</v>
      </c>
      <c r="R200" s="30">
        <f>SUM(R9:R198)</f>
        <v>5</v>
      </c>
      <c r="S200" s="30">
        <f>SUM(S9:S198)</f>
        <v>55</v>
      </c>
      <c r="T200" s="31"/>
      <c r="U200" s="31"/>
      <c r="V200" s="32"/>
      <c r="W200" s="30">
        <f>SUM(W9:W198)</f>
        <v>1094</v>
      </c>
      <c r="X200" s="30">
        <f>SUM(X9:X198)</f>
        <v>-2</v>
      </c>
    </row>
    <row r="201" spans="1:28" ht="12.75" customHeight="1" x14ac:dyDescent="0.2"/>
    <row r="202" spans="1:28" s="1" customFormat="1" x14ac:dyDescent="0.2">
      <c r="A202" s="29"/>
      <c r="B202" s="29" t="s">
        <v>221</v>
      </c>
      <c r="I202" s="33" t="s">
        <v>222</v>
      </c>
      <c r="S202" s="1" t="s">
        <v>223</v>
      </c>
      <c r="V202" s="2"/>
      <c r="W202" s="2"/>
      <c r="X202" s="2"/>
      <c r="Y202" s="3"/>
      <c r="Z202" s="3"/>
      <c r="AA202" s="3"/>
      <c r="AB202" s="3"/>
    </row>
    <row r="204" spans="1:28" s="1" customFormat="1" x14ac:dyDescent="0.2">
      <c r="A204" s="29" t="s">
        <v>224</v>
      </c>
      <c r="B204" s="3"/>
      <c r="V204" s="2"/>
      <c r="W204" s="2"/>
      <c r="X204" s="2"/>
      <c r="Y204" s="3"/>
      <c r="Z204" s="3"/>
      <c r="AA204" s="3"/>
      <c r="AB204" s="3"/>
    </row>
  </sheetData>
  <mergeCells count="36">
    <mergeCell ref="Y70:Y71"/>
    <mergeCell ref="Y115:Y116"/>
    <mergeCell ref="Y136:Y137"/>
    <mergeCell ref="Y128:Y130"/>
    <mergeCell ref="R6:R7"/>
    <mergeCell ref="S6:S7"/>
    <mergeCell ref="T6:T7"/>
    <mergeCell ref="U6:U7"/>
    <mergeCell ref="Y42:Y43"/>
    <mergeCell ref="Y44:Y46"/>
    <mergeCell ref="Z5:AB6"/>
    <mergeCell ref="E6:E7"/>
    <mergeCell ref="F6:F7"/>
    <mergeCell ref="G6:G7"/>
    <mergeCell ref="H6:H7"/>
    <mergeCell ref="I6:I7"/>
    <mergeCell ref="O6:Q6"/>
    <mergeCell ref="S5:U5"/>
    <mergeCell ref="V5:V7"/>
    <mergeCell ref="W5:W7"/>
    <mergeCell ref="X5:X7"/>
    <mergeCell ref="J6:J7"/>
    <mergeCell ref="K6:K7"/>
    <mergeCell ref="L6:L7"/>
    <mergeCell ref="M6:M7"/>
    <mergeCell ref="N6:N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</mergeCells>
  <conditionalFormatting sqref="B100:B101">
    <cfRule type="duplicateValues" dxfId="1134" priority="34" stopIfTrue="1"/>
  </conditionalFormatting>
  <conditionalFormatting sqref="B132">
    <cfRule type="duplicateValues" dxfId="1133" priority="33" stopIfTrue="1"/>
  </conditionalFormatting>
  <conditionalFormatting sqref="B118">
    <cfRule type="duplicateValues" dxfId="1132" priority="32" stopIfTrue="1"/>
  </conditionalFormatting>
  <conditionalFormatting sqref="B198">
    <cfRule type="duplicateValues" dxfId="1131" priority="31" stopIfTrue="1"/>
  </conditionalFormatting>
  <conditionalFormatting sqref="B201:B274">
    <cfRule type="duplicateValues" dxfId="1130" priority="30" stopIfTrue="1"/>
  </conditionalFormatting>
  <conditionalFormatting sqref="B200">
    <cfRule type="duplicateValues" dxfId="1129" priority="29" stopIfTrue="1"/>
  </conditionalFormatting>
  <conditionalFormatting sqref="I202">
    <cfRule type="duplicateValues" dxfId="1128" priority="28" stopIfTrue="1"/>
  </conditionalFormatting>
  <conditionalFormatting sqref="I202">
    <cfRule type="duplicateValues" dxfId="1127" priority="25" stopIfTrue="1"/>
    <cfRule type="duplicateValues" dxfId="1126" priority="26" stopIfTrue="1"/>
    <cfRule type="duplicateValues" dxfId="1125" priority="27" stopIfTrue="1"/>
  </conditionalFormatting>
  <conditionalFormatting sqref="B20">
    <cfRule type="duplicateValues" dxfId="1124" priority="19" stopIfTrue="1"/>
  </conditionalFormatting>
  <conditionalFormatting sqref="B20">
    <cfRule type="duplicateValues" dxfId="1123" priority="20" stopIfTrue="1"/>
  </conditionalFormatting>
  <conditionalFormatting sqref="B20">
    <cfRule type="duplicateValues" dxfId="1122" priority="21" stopIfTrue="1"/>
  </conditionalFormatting>
  <conditionalFormatting sqref="B20">
    <cfRule type="duplicateValues" dxfId="1121" priority="22" stopIfTrue="1"/>
    <cfRule type="duplicateValues" dxfId="1120" priority="23" stopIfTrue="1"/>
    <cfRule type="duplicateValues" dxfId="1119" priority="24" stopIfTrue="1"/>
  </conditionalFormatting>
  <conditionalFormatting sqref="A20:A25">
    <cfRule type="duplicateValues" dxfId="1118" priority="18" stopIfTrue="1"/>
  </conditionalFormatting>
  <conditionalFormatting sqref="A26">
    <cfRule type="duplicateValues" dxfId="1117" priority="17" stopIfTrue="1"/>
  </conditionalFormatting>
  <conditionalFormatting sqref="A27">
    <cfRule type="duplicateValues" dxfId="1116" priority="16" stopIfTrue="1"/>
  </conditionalFormatting>
  <conditionalFormatting sqref="A28">
    <cfRule type="duplicateValues" dxfId="1115" priority="15" stopIfTrue="1"/>
  </conditionalFormatting>
  <conditionalFormatting sqref="A29">
    <cfRule type="duplicateValues" dxfId="1114" priority="14" stopIfTrue="1"/>
  </conditionalFormatting>
  <conditionalFormatting sqref="A30">
    <cfRule type="duplicateValues" dxfId="1113" priority="13" stopIfTrue="1"/>
  </conditionalFormatting>
  <conditionalFormatting sqref="B275:B65318 B200 B5 B8:B19 B119:B131 B21:B117 B133:B197">
    <cfRule type="duplicateValues" dxfId="1112" priority="35" stopIfTrue="1"/>
  </conditionalFormatting>
  <conditionalFormatting sqref="B275:B65318 B200 B5 B8:B19 B102:B117 B119:B131 B21:B99 B133:B197">
    <cfRule type="duplicateValues" dxfId="1111" priority="36" stopIfTrue="1"/>
  </conditionalFormatting>
  <conditionalFormatting sqref="A200:A65318 A1:A5 A8:A19 A31:A198">
    <cfRule type="duplicateValues" dxfId="1110" priority="37" stopIfTrue="1"/>
  </conditionalFormatting>
  <conditionalFormatting sqref="B200:B65318 B5 B8:B19 B21:B198">
    <cfRule type="duplicateValues" dxfId="1109" priority="38" stopIfTrue="1"/>
  </conditionalFormatting>
  <conditionalFormatting sqref="B200:B65318 B1:B5 B8:B19 B21:B198">
    <cfRule type="duplicateValues" dxfId="1108" priority="39" stopIfTrue="1"/>
    <cfRule type="duplicateValues" dxfId="1107" priority="40" stopIfTrue="1"/>
    <cfRule type="duplicateValues" dxfId="1106" priority="41" stopIfTrue="1"/>
  </conditionalFormatting>
  <conditionalFormatting sqref="Y17">
    <cfRule type="duplicateValues" dxfId="1105" priority="7" stopIfTrue="1"/>
  </conditionalFormatting>
  <conditionalFormatting sqref="Y17">
    <cfRule type="duplicateValues" dxfId="1104" priority="8" stopIfTrue="1"/>
  </conditionalFormatting>
  <conditionalFormatting sqref="Y17">
    <cfRule type="duplicateValues" dxfId="1103" priority="9" stopIfTrue="1"/>
  </conditionalFormatting>
  <conditionalFormatting sqref="Y17">
    <cfRule type="duplicateValues" dxfId="1102" priority="10" stopIfTrue="1"/>
    <cfRule type="duplicateValues" dxfId="1101" priority="11" stopIfTrue="1"/>
    <cfRule type="duplicateValues" dxfId="1100" priority="12" stopIfTrue="1"/>
  </conditionalFormatting>
  <conditionalFormatting sqref="Y13">
    <cfRule type="duplicateValues" dxfId="1099" priority="1" stopIfTrue="1"/>
  </conditionalFormatting>
  <conditionalFormatting sqref="Y13">
    <cfRule type="duplicateValues" dxfId="1098" priority="2" stopIfTrue="1"/>
  </conditionalFormatting>
  <conditionalFormatting sqref="Y13">
    <cfRule type="duplicateValues" dxfId="1097" priority="3" stopIfTrue="1"/>
  </conditionalFormatting>
  <conditionalFormatting sqref="Y13">
    <cfRule type="duplicateValues" dxfId="1096" priority="4" stopIfTrue="1"/>
    <cfRule type="duplicateValues" dxfId="1095" priority="5" stopIfTrue="1"/>
    <cfRule type="duplicateValues" dxfId="1094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4"/>
  <sheetViews>
    <sheetView zoomScaleNormal="100" workbookViewId="0">
      <pane xSplit="4" ySplit="8" topLeftCell="J169" activePane="bottomRight" state="frozen"/>
      <selection pane="topRight" activeCell="E1" sqref="E1"/>
      <selection pane="bottomLeft" activeCell="A9" sqref="A9"/>
      <selection pane="bottomRight" activeCell="Y183" sqref="Y183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42578125" style="1" customWidth="1"/>
    <col min="7" max="7" width="0.28515625" style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72" t="s">
        <v>0</v>
      </c>
      <c r="B1" s="172"/>
    </row>
    <row r="2" spans="1:28" x14ac:dyDescent="0.2">
      <c r="A2" s="172" t="s">
        <v>1</v>
      </c>
      <c r="B2" s="172"/>
    </row>
    <row r="3" spans="1:28" ht="19.5" x14ac:dyDescent="0.2">
      <c r="A3" s="173" t="s">
        <v>2</v>
      </c>
      <c r="B3" s="173"/>
      <c r="C3" s="173"/>
      <c r="D3" s="173"/>
      <c r="E3" s="173"/>
      <c r="F3" s="173"/>
      <c r="G3" s="173"/>
      <c r="H3" s="173"/>
      <c r="I3" s="173"/>
      <c r="J3" s="173"/>
      <c r="K3" s="173"/>
      <c r="L3" s="173"/>
      <c r="M3" s="173"/>
      <c r="N3" s="173"/>
      <c r="O3" s="173"/>
      <c r="P3" s="173"/>
      <c r="Q3" s="173"/>
      <c r="R3" s="173"/>
      <c r="S3" s="173"/>
      <c r="T3" s="173"/>
      <c r="U3" s="173"/>
      <c r="V3" s="173"/>
      <c r="W3" s="173"/>
      <c r="X3" s="173"/>
    </row>
    <row r="4" spans="1:28" ht="18.75" x14ac:dyDescent="0.2">
      <c r="A4" s="54" t="s">
        <v>3</v>
      </c>
      <c r="B4" s="4">
        <v>42557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74" t="s">
        <v>4</v>
      </c>
      <c r="B5" s="174" t="s">
        <v>5</v>
      </c>
      <c r="C5" s="175" t="s">
        <v>6</v>
      </c>
      <c r="D5" s="176" t="s">
        <v>7</v>
      </c>
      <c r="E5" s="175" t="s">
        <v>8</v>
      </c>
      <c r="F5" s="175"/>
      <c r="G5" s="175"/>
      <c r="H5" s="175"/>
      <c r="I5" s="175" t="s">
        <v>9</v>
      </c>
      <c r="J5" s="175"/>
      <c r="K5" s="175"/>
      <c r="L5" s="175"/>
      <c r="M5" s="175" t="s">
        <v>10</v>
      </c>
      <c r="N5" s="175"/>
      <c r="O5" s="175"/>
      <c r="P5" s="175"/>
      <c r="Q5" s="175"/>
      <c r="R5" s="175"/>
      <c r="S5" s="160" t="s">
        <v>11</v>
      </c>
      <c r="T5" s="161"/>
      <c r="U5" s="162"/>
      <c r="V5" s="163" t="s">
        <v>12</v>
      </c>
      <c r="W5" s="166" t="s">
        <v>13</v>
      </c>
      <c r="X5" s="166" t="s">
        <v>14</v>
      </c>
      <c r="Z5" s="159" t="s">
        <v>15</v>
      </c>
      <c r="AA5" s="159"/>
      <c r="AB5" s="159"/>
    </row>
    <row r="6" spans="1:28" ht="20.25" customHeight="1" x14ac:dyDescent="0.2">
      <c r="A6" s="174"/>
      <c r="B6" s="174"/>
      <c r="C6" s="175"/>
      <c r="D6" s="176"/>
      <c r="E6" s="169" t="s">
        <v>16</v>
      </c>
      <c r="F6" s="169" t="s">
        <v>17</v>
      </c>
      <c r="G6" s="163" t="s">
        <v>18</v>
      </c>
      <c r="H6" s="163" t="s">
        <v>19</v>
      </c>
      <c r="I6" s="163" t="s">
        <v>20</v>
      </c>
      <c r="J6" s="163" t="s">
        <v>21</v>
      </c>
      <c r="K6" s="163" t="s">
        <v>226</v>
      </c>
      <c r="L6" s="163" t="s">
        <v>22</v>
      </c>
      <c r="M6" s="163" t="s">
        <v>18</v>
      </c>
      <c r="N6" s="163" t="s">
        <v>23</v>
      </c>
      <c r="O6" s="171" t="s">
        <v>24</v>
      </c>
      <c r="P6" s="171"/>
      <c r="Q6" s="171"/>
      <c r="R6" s="163" t="s">
        <v>25</v>
      </c>
      <c r="S6" s="163" t="s">
        <v>26</v>
      </c>
      <c r="T6" s="163" t="s">
        <v>27</v>
      </c>
      <c r="U6" s="163" t="s">
        <v>28</v>
      </c>
      <c r="V6" s="164"/>
      <c r="W6" s="167"/>
      <c r="X6" s="167"/>
      <c r="Z6" s="159"/>
      <c r="AA6" s="159"/>
      <c r="AB6" s="159"/>
    </row>
    <row r="7" spans="1:28" ht="58.5" customHeight="1" x14ac:dyDescent="0.2">
      <c r="A7" s="174"/>
      <c r="B7" s="174"/>
      <c r="C7" s="175"/>
      <c r="D7" s="176"/>
      <c r="E7" s="170"/>
      <c r="F7" s="170"/>
      <c r="G7" s="165"/>
      <c r="H7" s="165"/>
      <c r="I7" s="165"/>
      <c r="J7" s="165"/>
      <c r="K7" s="165"/>
      <c r="L7" s="165"/>
      <c r="M7" s="165"/>
      <c r="N7" s="165"/>
      <c r="O7" s="56" t="s">
        <v>29</v>
      </c>
      <c r="P7" s="56" t="s">
        <v>30</v>
      </c>
      <c r="Q7" s="55" t="s">
        <v>31</v>
      </c>
      <c r="R7" s="165"/>
      <c r="S7" s="165"/>
      <c r="T7" s="165"/>
      <c r="U7" s="165"/>
      <c r="V7" s="165"/>
      <c r="W7" s="168"/>
      <c r="X7" s="168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VLOOKUP($A9,'05.07'!$A$9:$W$200,23,0)</f>
        <v>0</v>
      </c>
      <c r="E9" s="15">
        <v>12</v>
      </c>
      <c r="F9" s="15"/>
      <c r="G9" s="15"/>
      <c r="H9" s="9">
        <f t="shared" ref="H9:H52" si="0">SUM(E9:G9)</f>
        <v>12</v>
      </c>
      <c r="I9" s="15">
        <v>12</v>
      </c>
      <c r="J9" s="15"/>
      <c r="K9" s="15"/>
      <c r="L9" s="9">
        <f>SUM(I9:K9)</f>
        <v>12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VLOOKUP($A10,'05.07'!$A$9:$W$200,23,0)</f>
        <v>0</v>
      </c>
      <c r="E10" s="15">
        <v>6</v>
      </c>
      <c r="F10" s="15"/>
      <c r="G10" s="15"/>
      <c r="H10" s="9">
        <f t="shared" si="0"/>
        <v>6</v>
      </c>
      <c r="I10" s="15">
        <v>6</v>
      </c>
      <c r="J10" s="15"/>
      <c r="K10" s="15"/>
      <c r="L10" s="9">
        <f t="shared" ref="L10:L73" si="4">SUM(I10:K10)</f>
        <v>6</v>
      </c>
      <c r="M10" s="15"/>
      <c r="N10" s="15"/>
      <c r="O10" s="15"/>
      <c r="P10" s="15"/>
      <c r="Q10" s="15"/>
      <c r="R10" s="11">
        <f t="shared" ref="R10:R86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VLOOKUP($A11,'05.07'!$A$9:$W$200,23,0)</f>
        <v>0</v>
      </c>
      <c r="E11" s="15">
        <v>6</v>
      </c>
      <c r="F11" s="15"/>
      <c r="G11" s="15"/>
      <c r="H11" s="9">
        <f t="shared" si="0"/>
        <v>6</v>
      </c>
      <c r="I11" s="15">
        <v>6</v>
      </c>
      <c r="J11" s="15"/>
      <c r="K11" s="15"/>
      <c r="L11" s="9">
        <f t="shared" si="4"/>
        <v>6</v>
      </c>
      <c r="M11" s="15"/>
      <c r="N11" s="15"/>
      <c r="O11" s="15"/>
      <c r="P11" s="15"/>
      <c r="Q11" s="15"/>
      <c r="R11" s="11">
        <f t="shared" si="5"/>
        <v>0</v>
      </c>
      <c r="S11" s="15"/>
      <c r="T11" s="15"/>
      <c r="U11" s="9">
        <f t="shared" si="1"/>
        <v>0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VLOOKUP($A12,'05.07'!$A$9:$W$200,23,0)</f>
        <v>0</v>
      </c>
      <c r="E12" s="15">
        <v>12</v>
      </c>
      <c r="F12" s="15"/>
      <c r="G12" s="15"/>
      <c r="H12" s="9">
        <f t="shared" si="0"/>
        <v>12</v>
      </c>
      <c r="I12" s="15">
        <v>12</v>
      </c>
      <c r="J12" s="15"/>
      <c r="K12" s="15"/>
      <c r="L12" s="9">
        <f t="shared" si="4"/>
        <v>12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VLOOKUP($A13,'05.07'!$A$9:$W$200,23,0)</f>
        <v>1</v>
      </c>
      <c r="E13" s="15">
        <v>18</v>
      </c>
      <c r="F13" s="15"/>
      <c r="G13" s="15"/>
      <c r="H13" s="9">
        <f t="shared" si="0"/>
        <v>18</v>
      </c>
      <c r="I13" s="15">
        <v>12</v>
      </c>
      <c r="J13" s="15">
        <v>1</v>
      </c>
      <c r="K13" s="15"/>
      <c r="L13" s="9">
        <f t="shared" si="4"/>
        <v>13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6</v>
      </c>
      <c r="W13" s="15">
        <v>6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VLOOKUP($A14,'05.07'!$A$9:$W$200,23,0)</f>
        <v>0</v>
      </c>
      <c r="E14" s="15"/>
      <c r="F14" s="15"/>
      <c r="G14" s="15"/>
      <c r="H14" s="9">
        <f t="shared" si="0"/>
        <v>0</v>
      </c>
      <c r="I14" s="15"/>
      <c r="J14" s="15"/>
      <c r="K14" s="15"/>
      <c r="L14" s="9">
        <f t="shared" si="4"/>
        <v>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VLOOKUP($A15,'05.07'!$A$9:$W$200,23,0)</f>
        <v>0</v>
      </c>
      <c r="E15" s="15">
        <v>6</v>
      </c>
      <c r="F15" s="15"/>
      <c r="G15" s="15"/>
      <c r="H15" s="9">
        <f t="shared" si="0"/>
        <v>6</v>
      </c>
      <c r="I15" s="15">
        <v>5</v>
      </c>
      <c r="J15" s="15"/>
      <c r="K15" s="15"/>
      <c r="L15" s="9">
        <f t="shared" si="4"/>
        <v>5</v>
      </c>
      <c r="M15" s="15"/>
      <c r="N15" s="15"/>
      <c r="O15" s="15"/>
      <c r="P15" s="15"/>
      <c r="Q15" s="15"/>
      <c r="R15" s="11">
        <f t="shared" si="5"/>
        <v>0</v>
      </c>
      <c r="S15" s="15">
        <v>1</v>
      </c>
      <c r="T15" s="15"/>
      <c r="U15" s="9">
        <f t="shared" si="1"/>
        <v>1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VLOOKUP($A16,'05.07'!$A$9:$W$200,23,0)</f>
        <v>0</v>
      </c>
      <c r="E16" s="15">
        <v>6</v>
      </c>
      <c r="F16" s="15"/>
      <c r="G16" s="15"/>
      <c r="H16" s="9">
        <f t="shared" si="0"/>
        <v>6</v>
      </c>
      <c r="I16" s="15">
        <v>6</v>
      </c>
      <c r="J16" s="15"/>
      <c r="K16" s="15"/>
      <c r="L16" s="9">
        <f t="shared" si="4"/>
        <v>6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VLOOKUP($A17,'05.07'!$A$9:$W$200,23,0)</f>
        <v>0</v>
      </c>
      <c r="E17" s="15">
        <v>6</v>
      </c>
      <c r="F17" s="15"/>
      <c r="G17" s="15"/>
      <c r="H17" s="9">
        <f t="shared" si="0"/>
        <v>6</v>
      </c>
      <c r="I17" s="15">
        <v>6</v>
      </c>
      <c r="J17" s="15"/>
      <c r="K17" s="15"/>
      <c r="L17" s="9">
        <f t="shared" si="4"/>
        <v>6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VLOOKUP($A18,'05.07'!$A$9:$W$200,23,0)</f>
        <v>0</v>
      </c>
      <c r="E18" s="15">
        <v>16</v>
      </c>
      <c r="F18" s="15"/>
      <c r="G18" s="15"/>
      <c r="H18" s="9">
        <f t="shared" si="0"/>
        <v>16</v>
      </c>
      <c r="I18" s="15">
        <v>15</v>
      </c>
      <c r="J18" s="15"/>
      <c r="K18" s="15"/>
      <c r="L18" s="9">
        <f t="shared" si="4"/>
        <v>15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1</v>
      </c>
      <c r="W18" s="15"/>
      <c r="X18" s="16">
        <f>W18-V18</f>
        <v>-1</v>
      </c>
      <c r="Y18" s="18" t="s">
        <v>243</v>
      </c>
      <c r="Z18" s="17"/>
    </row>
    <row r="19" spans="1:26" ht="18" customHeight="1" x14ac:dyDescent="0.2">
      <c r="A19" s="13">
        <v>1500017</v>
      </c>
      <c r="B19" s="14" t="s">
        <v>44</v>
      </c>
      <c r="C19" s="15">
        <v>19000</v>
      </c>
      <c r="D19" s="10">
        <f>VLOOKUP($A19,'05.07'!$A$9:$W$200,23,0)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45</v>
      </c>
      <c r="C20" s="15">
        <v>19000</v>
      </c>
      <c r="D20" s="10">
        <f>VLOOKUP($A20,'05.07'!$A$9:$W$200,23,0)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53"/>
      <c r="Z20" s="17"/>
    </row>
    <row r="21" spans="1:26" ht="18" customHeight="1" x14ac:dyDescent="0.2">
      <c r="A21" s="13">
        <v>1500022</v>
      </c>
      <c r="B21" s="14" t="s">
        <v>46</v>
      </c>
      <c r="C21" s="15">
        <v>19000</v>
      </c>
      <c r="D21" s="10">
        <f>VLOOKUP($A21,'05.07'!$A$9:$W$200,23,0)</f>
        <v>0</v>
      </c>
      <c r="E21" s="15">
        <v>6</v>
      </c>
      <c r="F21" s="15"/>
      <c r="G21" s="15"/>
      <c r="H21" s="9">
        <f t="shared" si="0"/>
        <v>6</v>
      </c>
      <c r="I21" s="15">
        <v>6</v>
      </c>
      <c r="J21" s="15"/>
      <c r="K21" s="15"/>
      <c r="L21" s="9">
        <f t="shared" si="4"/>
        <v>6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47</v>
      </c>
      <c r="C22" s="15">
        <v>16000</v>
      </c>
      <c r="D22" s="10">
        <f>VLOOKUP($A22,'05.07'!$A$9:$W$200,23,0)</f>
        <v>0</v>
      </c>
      <c r="E22" s="15">
        <v>6</v>
      </c>
      <c r="F22" s="15"/>
      <c r="G22" s="15"/>
      <c r="H22" s="9">
        <f t="shared" si="0"/>
        <v>6</v>
      </c>
      <c r="I22" s="15">
        <v>6</v>
      </c>
      <c r="J22" s="15"/>
      <c r="K22" s="15"/>
      <c r="L22" s="9">
        <f t="shared" si="4"/>
        <v>6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48</v>
      </c>
      <c r="C23" s="15">
        <v>21000</v>
      </c>
      <c r="D23" s="10">
        <f>VLOOKUP($A23,'05.07'!$A$9:$W$200,23,0)</f>
        <v>3</v>
      </c>
      <c r="E23" s="15"/>
      <c r="F23" s="15"/>
      <c r="G23" s="15"/>
      <c r="H23" s="9">
        <f t="shared" si="0"/>
        <v>0</v>
      </c>
      <c r="I23" s="15">
        <v>3</v>
      </c>
      <c r="J23" s="15"/>
      <c r="K23" s="15"/>
      <c r="L23" s="9">
        <f t="shared" si="4"/>
        <v>3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49</v>
      </c>
      <c r="C24" s="15">
        <v>21000</v>
      </c>
      <c r="D24" s="10">
        <f>VLOOKUP($A24,'05.07'!$A$9:$W$200,23,0)</f>
        <v>0</v>
      </c>
      <c r="E24" s="15">
        <v>6</v>
      </c>
      <c r="F24" s="15"/>
      <c r="G24" s="15"/>
      <c r="H24" s="9">
        <f t="shared" si="0"/>
        <v>6</v>
      </c>
      <c r="I24" s="15">
        <v>6</v>
      </c>
      <c r="J24" s="15"/>
      <c r="K24" s="15"/>
      <c r="L24" s="9">
        <f t="shared" si="4"/>
        <v>6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50</v>
      </c>
      <c r="C25" s="15">
        <v>20000</v>
      </c>
      <c r="D25" s="10">
        <f>VLOOKUP($A25,'05.07'!$A$9:$W$200,23,0)</f>
        <v>0</v>
      </c>
      <c r="E25" s="15">
        <v>6</v>
      </c>
      <c r="F25" s="15"/>
      <c r="G25" s="15"/>
      <c r="H25" s="9">
        <f t="shared" si="0"/>
        <v>6</v>
      </c>
      <c r="I25" s="15">
        <v>6</v>
      </c>
      <c r="J25" s="15"/>
      <c r="K25" s="15"/>
      <c r="L25" s="9">
        <f t="shared" si="4"/>
        <v>6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51</v>
      </c>
      <c r="C26" s="15">
        <v>18000</v>
      </c>
      <c r="D26" s="10">
        <f>VLOOKUP($A26,'05.07'!$A$9:$W$200,23,0)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52</v>
      </c>
      <c r="C27" s="15">
        <v>32000</v>
      </c>
      <c r="D27" s="10">
        <f>VLOOKUP($A27,'05.07'!$A$9:$W$200,23,0)</f>
        <v>1</v>
      </c>
      <c r="E27" s="15">
        <v>6</v>
      </c>
      <c r="F27" s="15"/>
      <c r="G27" s="15"/>
      <c r="H27" s="9">
        <f t="shared" si="0"/>
        <v>6</v>
      </c>
      <c r="I27" s="15">
        <v>5</v>
      </c>
      <c r="J27" s="15"/>
      <c r="K27" s="15"/>
      <c r="L27" s="9">
        <f t="shared" si="4"/>
        <v>5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2</v>
      </c>
      <c r="W27" s="15">
        <v>2</v>
      </c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53</v>
      </c>
      <c r="C28" s="15">
        <v>22000</v>
      </c>
      <c r="D28" s="10">
        <f>VLOOKUP($A28,'05.07'!$A$9:$W$200,23,0)</f>
        <v>0</v>
      </c>
      <c r="E28" s="15">
        <v>6</v>
      </c>
      <c r="F28" s="15"/>
      <c r="G28" s="15"/>
      <c r="H28" s="9">
        <f t="shared" si="0"/>
        <v>6</v>
      </c>
      <c r="I28" s="15">
        <v>6</v>
      </c>
      <c r="J28" s="15"/>
      <c r="K28" s="15"/>
      <c r="L28" s="9">
        <f t="shared" si="4"/>
        <v>6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54</v>
      </c>
      <c r="C29" s="15">
        <v>21000</v>
      </c>
      <c r="D29" s="10">
        <f>VLOOKUP($A29,'05.07'!$A$9:$W$200,23,0)</f>
        <v>0</v>
      </c>
      <c r="E29" s="15">
        <v>6</v>
      </c>
      <c r="F29" s="15"/>
      <c r="G29" s="15"/>
      <c r="H29" s="9">
        <f t="shared" si="0"/>
        <v>6</v>
      </c>
      <c r="I29" s="15">
        <v>6</v>
      </c>
      <c r="J29" s="15"/>
      <c r="K29" s="15"/>
      <c r="L29" s="9">
        <f t="shared" si="4"/>
        <v>6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55</v>
      </c>
      <c r="C30" s="15">
        <v>20000</v>
      </c>
      <c r="D30" s="10">
        <f>VLOOKUP($A30,'05.07'!$A$9:$W$200,23,0)</f>
        <v>0</v>
      </c>
      <c r="E30" s="15">
        <v>6</v>
      </c>
      <c r="F30" s="15"/>
      <c r="G30" s="15"/>
      <c r="H30" s="9">
        <f t="shared" si="0"/>
        <v>6</v>
      </c>
      <c r="I30" s="15">
        <v>5</v>
      </c>
      <c r="J30" s="15"/>
      <c r="K30" s="15"/>
      <c r="L30" s="9">
        <f t="shared" si="4"/>
        <v>5</v>
      </c>
      <c r="M30" s="15"/>
      <c r="N30" s="15"/>
      <c r="O30" s="15"/>
      <c r="P30" s="15"/>
      <c r="Q30" s="15"/>
      <c r="R30" s="11">
        <f>SUM(M30:Q30)</f>
        <v>0</v>
      </c>
      <c r="S30" s="15">
        <v>1</v>
      </c>
      <c r="T30" s="15"/>
      <c r="U30" s="9">
        <f>S30+T30</f>
        <v>1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56</v>
      </c>
      <c r="C31" s="15">
        <v>24000</v>
      </c>
      <c r="D31" s="10">
        <f>VLOOKUP($A31,'05.07'!$A$9:$W$200,23,0)</f>
        <v>0</v>
      </c>
      <c r="E31" s="15">
        <v>6</v>
      </c>
      <c r="F31" s="15"/>
      <c r="G31" s="15"/>
      <c r="H31" s="9">
        <f t="shared" si="0"/>
        <v>6</v>
      </c>
      <c r="I31" s="15">
        <v>6</v>
      </c>
      <c r="J31" s="15"/>
      <c r="K31" s="15"/>
      <c r="L31" s="9">
        <f t="shared" si="4"/>
        <v>6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57</v>
      </c>
      <c r="C32" s="15">
        <v>18000</v>
      </c>
      <c r="D32" s="10">
        <f>VLOOKUP($A32,'05.07'!$A$9:$W$200,23,0)</f>
        <v>0</v>
      </c>
      <c r="E32" s="15">
        <v>6</v>
      </c>
      <c r="F32" s="15"/>
      <c r="G32" s="15"/>
      <c r="H32" s="9">
        <f t="shared" si="0"/>
        <v>6</v>
      </c>
      <c r="I32" s="15">
        <v>5</v>
      </c>
      <c r="J32" s="15"/>
      <c r="K32" s="15"/>
      <c r="L32" s="9">
        <f t="shared" si="4"/>
        <v>5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1</v>
      </c>
      <c r="W32" s="15"/>
      <c r="X32" s="16">
        <f>W32-V32</f>
        <v>-1</v>
      </c>
      <c r="Y32" s="18" t="s">
        <v>229</v>
      </c>
      <c r="Z32" s="17"/>
    </row>
    <row r="33" spans="1:26" ht="18" customHeight="1" x14ac:dyDescent="0.2">
      <c r="A33" s="13">
        <v>1500300</v>
      </c>
      <c r="B33" s="14" t="s">
        <v>58</v>
      </c>
      <c r="C33" s="15">
        <v>22000</v>
      </c>
      <c r="D33" s="10">
        <f>VLOOKUP($A33,'05.07'!$A$9:$W$200,23,0)</f>
        <v>0</v>
      </c>
      <c r="E33" s="15">
        <v>6</v>
      </c>
      <c r="F33" s="15"/>
      <c r="G33" s="15"/>
      <c r="H33" s="9">
        <f t="shared" si="0"/>
        <v>6</v>
      </c>
      <c r="I33" s="15">
        <v>6</v>
      </c>
      <c r="J33" s="15"/>
      <c r="K33" s="15"/>
      <c r="L33" s="9">
        <f t="shared" si="4"/>
        <v>6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53"/>
      <c r="Z33" s="17"/>
    </row>
    <row r="34" spans="1:26" ht="18" customHeight="1" x14ac:dyDescent="0.2">
      <c r="A34" s="13">
        <v>1500301</v>
      </c>
      <c r="B34" s="14" t="s">
        <v>59</v>
      </c>
      <c r="C34" s="15">
        <v>20000</v>
      </c>
      <c r="D34" s="10">
        <f>VLOOKUP($A34,'05.07'!$A$9:$W$200,23,0)</f>
        <v>0</v>
      </c>
      <c r="E34" s="15">
        <v>6</v>
      </c>
      <c r="F34" s="15"/>
      <c r="G34" s="15"/>
      <c r="H34" s="9">
        <f t="shared" si="0"/>
        <v>6</v>
      </c>
      <c r="I34" s="15">
        <v>5</v>
      </c>
      <c r="J34" s="15"/>
      <c r="K34" s="15"/>
      <c r="L34" s="9">
        <f t="shared" si="4"/>
        <v>5</v>
      </c>
      <c r="M34" s="15"/>
      <c r="N34" s="15"/>
      <c r="O34" s="15"/>
      <c r="P34" s="15"/>
      <c r="Q34" s="15"/>
      <c r="R34" s="11">
        <f t="shared" si="5"/>
        <v>0</v>
      </c>
      <c r="S34" s="15">
        <v>1</v>
      </c>
      <c r="T34" s="15"/>
      <c r="U34" s="9">
        <f t="shared" si="1"/>
        <v>1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60</v>
      </c>
      <c r="C35" s="15">
        <v>18000</v>
      </c>
      <c r="D35" s="10">
        <f>VLOOKUP($A35,'05.07'!$A$9:$W$200,23,0)</f>
        <v>0</v>
      </c>
      <c r="E35" s="15">
        <v>6</v>
      </c>
      <c r="F35" s="15"/>
      <c r="G35" s="15"/>
      <c r="H35" s="9">
        <f t="shared" si="0"/>
        <v>6</v>
      </c>
      <c r="I35" s="15">
        <v>4</v>
      </c>
      <c r="J35" s="15"/>
      <c r="K35" s="15"/>
      <c r="L35" s="9">
        <f t="shared" si="4"/>
        <v>4</v>
      </c>
      <c r="M35" s="15"/>
      <c r="N35" s="15"/>
      <c r="O35" s="15"/>
      <c r="P35" s="15"/>
      <c r="Q35" s="15"/>
      <c r="R35" s="11">
        <f t="shared" si="5"/>
        <v>0</v>
      </c>
      <c r="S35" s="15">
        <v>2</v>
      </c>
      <c r="T35" s="15"/>
      <c r="U35" s="9">
        <f t="shared" si="1"/>
        <v>2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61</v>
      </c>
      <c r="C36" s="15">
        <v>18000</v>
      </c>
      <c r="D36" s="10">
        <f>VLOOKUP($A36,'05.07'!$A$9:$W$200,23,0)</f>
        <v>0</v>
      </c>
      <c r="E36" s="15">
        <v>6</v>
      </c>
      <c r="F36" s="15"/>
      <c r="G36" s="15"/>
      <c r="H36" s="9">
        <f t="shared" si="0"/>
        <v>6</v>
      </c>
      <c r="I36" s="15">
        <v>6</v>
      </c>
      <c r="J36" s="15"/>
      <c r="K36" s="15"/>
      <c r="L36" s="9">
        <f t="shared" si="4"/>
        <v>6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62</v>
      </c>
      <c r="C37" s="15">
        <v>17000</v>
      </c>
      <c r="D37" s="10">
        <f>VLOOKUP($A37,'05.07'!$A$9:$W$200,23,0)</f>
        <v>0</v>
      </c>
      <c r="E37" s="15">
        <v>6</v>
      </c>
      <c r="F37" s="15"/>
      <c r="G37" s="15"/>
      <c r="H37" s="9">
        <f t="shared" si="0"/>
        <v>6</v>
      </c>
      <c r="I37" s="15">
        <v>5</v>
      </c>
      <c r="J37" s="15"/>
      <c r="K37" s="15"/>
      <c r="L37" s="9">
        <f t="shared" si="4"/>
        <v>5</v>
      </c>
      <c r="M37" s="15"/>
      <c r="N37" s="15"/>
      <c r="O37" s="15"/>
      <c r="P37" s="15"/>
      <c r="Q37" s="15"/>
      <c r="R37" s="11">
        <f t="shared" si="5"/>
        <v>0</v>
      </c>
      <c r="S37" s="15">
        <v>1</v>
      </c>
      <c r="T37" s="15"/>
      <c r="U37" s="9">
        <f t="shared" si="1"/>
        <v>1</v>
      </c>
      <c r="V37" s="9">
        <f t="shared" si="2"/>
        <v>0</v>
      </c>
      <c r="W37" s="15"/>
      <c r="X37" s="16">
        <f t="shared" si="3"/>
        <v>0</v>
      </c>
      <c r="Y37" s="53"/>
      <c r="Z37" s="17"/>
    </row>
    <row r="38" spans="1:26" ht="18" customHeight="1" x14ac:dyDescent="0.2">
      <c r="A38" s="13">
        <v>1500307</v>
      </c>
      <c r="B38" s="14" t="s">
        <v>63</v>
      </c>
      <c r="C38" s="15">
        <v>20000</v>
      </c>
      <c r="D38" s="10">
        <f>VLOOKUP($A38,'05.07'!$A$9:$W$200,23,0)</f>
        <v>0</v>
      </c>
      <c r="E38" s="15">
        <v>6</v>
      </c>
      <c r="F38" s="15"/>
      <c r="G38" s="15"/>
      <c r="H38" s="9">
        <f t="shared" si="0"/>
        <v>6</v>
      </c>
      <c r="I38" s="15">
        <v>6</v>
      </c>
      <c r="J38" s="15"/>
      <c r="K38" s="15"/>
      <c r="L38" s="9">
        <f t="shared" si="4"/>
        <v>6</v>
      </c>
      <c r="M38" s="15"/>
      <c r="N38" s="15"/>
      <c r="O38" s="15"/>
      <c r="P38" s="15"/>
      <c r="Q38" s="15"/>
      <c r="R38" s="11">
        <f t="shared" si="5"/>
        <v>0</v>
      </c>
      <c r="S38" s="15"/>
      <c r="T38" s="15"/>
      <c r="U38" s="9">
        <f t="shared" si="1"/>
        <v>0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64</v>
      </c>
      <c r="C39" s="15">
        <v>18000</v>
      </c>
      <c r="D39" s="10">
        <f>VLOOKUP($A39,'05.07'!$A$9:$W$200,23,0)</f>
        <v>0</v>
      </c>
      <c r="E39" s="15">
        <v>6</v>
      </c>
      <c r="F39" s="15"/>
      <c r="G39" s="15"/>
      <c r="H39" s="9">
        <f t="shared" si="0"/>
        <v>6</v>
      </c>
      <c r="I39" s="15">
        <v>6</v>
      </c>
      <c r="J39" s="15"/>
      <c r="K39" s="15"/>
      <c r="L39" s="9">
        <f t="shared" si="4"/>
        <v>6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65</v>
      </c>
      <c r="C40" s="15">
        <v>20000</v>
      </c>
      <c r="D40" s="10">
        <f>VLOOKUP($A40,'05.07'!$A$9:$W$200,23,0)</f>
        <v>0</v>
      </c>
      <c r="E40" s="15">
        <v>6</v>
      </c>
      <c r="F40" s="15"/>
      <c r="G40" s="15"/>
      <c r="H40" s="9">
        <f t="shared" si="0"/>
        <v>6</v>
      </c>
      <c r="I40" s="15">
        <v>6</v>
      </c>
      <c r="J40" s="15"/>
      <c r="K40" s="15"/>
      <c r="L40" s="9">
        <f t="shared" si="4"/>
        <v>6</v>
      </c>
      <c r="M40" s="15"/>
      <c r="N40" s="15"/>
      <c r="O40" s="15"/>
      <c r="P40" s="15"/>
      <c r="Q40" s="15"/>
      <c r="R40" s="11">
        <f t="shared" si="5"/>
        <v>0</v>
      </c>
      <c r="S40" s="15"/>
      <c r="T40" s="15"/>
      <c r="U40" s="9">
        <f t="shared" si="1"/>
        <v>0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66</v>
      </c>
      <c r="C41" s="15">
        <v>21000</v>
      </c>
      <c r="D41" s="10">
        <f>VLOOKUP($A41,'05.07'!$A$9:$W$200,23,0)</f>
        <v>0</v>
      </c>
      <c r="E41" s="15">
        <v>6</v>
      </c>
      <c r="F41" s="15"/>
      <c r="G41" s="15"/>
      <c r="H41" s="9">
        <f t="shared" si="0"/>
        <v>6</v>
      </c>
      <c r="I41" s="15">
        <v>6</v>
      </c>
      <c r="J41" s="15"/>
      <c r="K41" s="15"/>
      <c r="L41" s="9">
        <f t="shared" si="4"/>
        <v>6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67</v>
      </c>
      <c r="C42" s="15">
        <v>21000</v>
      </c>
      <c r="D42" s="10">
        <f>VLOOKUP($A42,'05.07'!$A$9:$W$200,23,0)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58"/>
      <c r="Z42" s="17"/>
    </row>
    <row r="43" spans="1:26" ht="18" customHeight="1" x14ac:dyDescent="0.2">
      <c r="A43" s="13">
        <v>1500313</v>
      </c>
      <c r="B43" s="14" t="s">
        <v>68</v>
      </c>
      <c r="C43" s="15">
        <v>20000</v>
      </c>
      <c r="D43" s="10">
        <f>VLOOKUP($A43,'05.07'!$A$9:$W$200,23,0)</f>
        <v>0</v>
      </c>
      <c r="E43" s="15">
        <v>6</v>
      </c>
      <c r="F43" s="15"/>
      <c r="G43" s="15"/>
      <c r="H43" s="9">
        <f t="shared" si="0"/>
        <v>6</v>
      </c>
      <c r="I43" s="15">
        <v>3</v>
      </c>
      <c r="J43" s="15"/>
      <c r="K43" s="15"/>
      <c r="L43" s="9">
        <f t="shared" si="4"/>
        <v>3</v>
      </c>
      <c r="M43" s="15"/>
      <c r="N43" s="15"/>
      <c r="O43" s="15"/>
      <c r="P43" s="15"/>
      <c r="Q43" s="15"/>
      <c r="R43" s="11">
        <f t="shared" si="5"/>
        <v>0</v>
      </c>
      <c r="S43" s="15">
        <v>3</v>
      </c>
      <c r="T43" s="15"/>
      <c r="U43" s="9">
        <f t="shared" si="1"/>
        <v>3</v>
      </c>
      <c r="V43" s="9">
        <f t="shared" si="2"/>
        <v>0</v>
      </c>
      <c r="W43" s="15"/>
      <c r="X43" s="16">
        <f t="shared" si="3"/>
        <v>0</v>
      </c>
      <c r="Y43" s="158"/>
      <c r="Z43" s="17"/>
    </row>
    <row r="44" spans="1:26" ht="18" customHeight="1" x14ac:dyDescent="0.2">
      <c r="A44" s="13">
        <v>1500314</v>
      </c>
      <c r="B44" s="14" t="s">
        <v>69</v>
      </c>
      <c r="C44" s="15">
        <v>17000</v>
      </c>
      <c r="D44" s="10">
        <f>VLOOKUP($A44,'05.07'!$A$9:$W$200,23,0)</f>
        <v>0</v>
      </c>
      <c r="E44" s="15">
        <v>6</v>
      </c>
      <c r="F44" s="15"/>
      <c r="G44" s="15"/>
      <c r="H44" s="9">
        <f t="shared" si="0"/>
        <v>6</v>
      </c>
      <c r="I44" s="15">
        <v>3</v>
      </c>
      <c r="J44" s="15"/>
      <c r="K44" s="15"/>
      <c r="L44" s="9">
        <f t="shared" si="4"/>
        <v>3</v>
      </c>
      <c r="M44" s="15"/>
      <c r="N44" s="15"/>
      <c r="O44" s="15"/>
      <c r="P44" s="15"/>
      <c r="Q44" s="15"/>
      <c r="R44" s="11">
        <f t="shared" si="5"/>
        <v>0</v>
      </c>
      <c r="S44" s="15">
        <v>3</v>
      </c>
      <c r="T44" s="15"/>
      <c r="U44" s="9">
        <f t="shared" si="1"/>
        <v>3</v>
      </c>
      <c r="V44" s="9">
        <f t="shared" si="2"/>
        <v>0</v>
      </c>
      <c r="W44" s="15"/>
      <c r="X44" s="16">
        <f t="shared" si="3"/>
        <v>0</v>
      </c>
      <c r="Y44" s="178"/>
      <c r="Z44" s="17"/>
    </row>
    <row r="45" spans="1:26" ht="18" customHeight="1" x14ac:dyDescent="0.2">
      <c r="A45" s="13">
        <v>1502007</v>
      </c>
      <c r="B45" s="14" t="s">
        <v>70</v>
      </c>
      <c r="C45" s="15">
        <v>19000</v>
      </c>
      <c r="D45" s="10">
        <f>VLOOKUP($A45,'05.07'!$A$9:$W$200,23,0)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178"/>
      <c r="Z45" s="17"/>
    </row>
    <row r="46" spans="1:26" ht="18" customHeight="1" x14ac:dyDescent="0.2">
      <c r="A46" s="13">
        <v>1502011</v>
      </c>
      <c r="B46" s="14" t="s">
        <v>71</v>
      </c>
      <c r="C46" s="15">
        <v>17000</v>
      </c>
      <c r="D46" s="10">
        <f>VLOOKUP($A46,'05.07'!$A$9:$W$200,23,0)</f>
        <v>0</v>
      </c>
      <c r="E46" s="15">
        <v>6</v>
      </c>
      <c r="F46" s="15"/>
      <c r="G46" s="15"/>
      <c r="H46" s="9">
        <f t="shared" si="0"/>
        <v>6</v>
      </c>
      <c r="I46" s="15">
        <v>5</v>
      </c>
      <c r="J46" s="15"/>
      <c r="K46" s="15"/>
      <c r="L46" s="9">
        <f t="shared" si="4"/>
        <v>5</v>
      </c>
      <c r="M46" s="15"/>
      <c r="N46" s="15"/>
      <c r="O46" s="15"/>
      <c r="P46" s="15"/>
      <c r="Q46" s="15"/>
      <c r="R46" s="11">
        <f t="shared" si="5"/>
        <v>0</v>
      </c>
      <c r="S46" s="15">
        <v>1</v>
      </c>
      <c r="T46" s="15"/>
      <c r="U46" s="9">
        <f t="shared" si="1"/>
        <v>1</v>
      </c>
      <c r="V46" s="9">
        <f t="shared" si="2"/>
        <v>0</v>
      </c>
      <c r="W46" s="15"/>
      <c r="X46" s="16">
        <f t="shared" si="3"/>
        <v>0</v>
      </c>
      <c r="Y46" s="178"/>
      <c r="Z46" s="17"/>
    </row>
    <row r="47" spans="1:26" ht="18" customHeight="1" x14ac:dyDescent="0.2">
      <c r="A47" s="13">
        <v>1502012</v>
      </c>
      <c r="B47" s="14" t="s">
        <v>72</v>
      </c>
      <c r="C47" s="15">
        <v>18000</v>
      </c>
      <c r="D47" s="10">
        <f>VLOOKUP($A47,'05.07'!$A$9:$W$200,23,0)</f>
        <v>0</v>
      </c>
      <c r="E47" s="15">
        <v>6</v>
      </c>
      <c r="F47" s="15"/>
      <c r="G47" s="15"/>
      <c r="H47" s="9">
        <f t="shared" si="0"/>
        <v>6</v>
      </c>
      <c r="I47" s="15">
        <v>6</v>
      </c>
      <c r="J47" s="15"/>
      <c r="K47" s="15"/>
      <c r="L47" s="9">
        <f t="shared" si="4"/>
        <v>6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73</v>
      </c>
      <c r="C48" s="15">
        <v>20000</v>
      </c>
      <c r="D48" s="10">
        <f>VLOOKUP($A48,'05.07'!$A$9:$W$200,23,0)</f>
        <v>0</v>
      </c>
      <c r="E48" s="15">
        <v>6</v>
      </c>
      <c r="F48" s="15"/>
      <c r="G48" s="15"/>
      <c r="H48" s="9">
        <f t="shared" si="0"/>
        <v>6</v>
      </c>
      <c r="I48" s="15">
        <v>3</v>
      </c>
      <c r="J48" s="15"/>
      <c r="K48" s="15"/>
      <c r="L48" s="9">
        <f t="shared" si="4"/>
        <v>3</v>
      </c>
      <c r="M48" s="15"/>
      <c r="N48" s="15"/>
      <c r="O48" s="15"/>
      <c r="P48" s="15"/>
      <c r="Q48" s="15"/>
      <c r="R48" s="11">
        <f t="shared" si="5"/>
        <v>0</v>
      </c>
      <c r="S48" s="15">
        <v>3</v>
      </c>
      <c r="T48" s="15"/>
      <c r="U48" s="9">
        <f t="shared" si="1"/>
        <v>3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6" ht="18" customHeight="1" x14ac:dyDescent="0.2">
      <c r="A49" s="13">
        <v>1502021</v>
      </c>
      <c r="B49" s="14" t="s">
        <v>74</v>
      </c>
      <c r="C49" s="15">
        <v>22000</v>
      </c>
      <c r="D49" s="10">
        <f>VLOOKUP($A49,'05.07'!$A$9:$W$200,23,0)</f>
        <v>0</v>
      </c>
      <c r="E49" s="15">
        <v>6</v>
      </c>
      <c r="F49" s="15"/>
      <c r="G49" s="15"/>
      <c r="H49" s="9">
        <f t="shared" si="0"/>
        <v>6</v>
      </c>
      <c r="I49" s="15">
        <v>5</v>
      </c>
      <c r="J49" s="15"/>
      <c r="K49" s="15"/>
      <c r="L49" s="9">
        <f t="shared" si="4"/>
        <v>5</v>
      </c>
      <c r="M49" s="15"/>
      <c r="N49" s="15"/>
      <c r="O49" s="15"/>
      <c r="P49" s="15"/>
      <c r="Q49" s="15"/>
      <c r="R49" s="11">
        <f t="shared" si="5"/>
        <v>0</v>
      </c>
      <c r="S49" s="15">
        <v>1</v>
      </c>
      <c r="T49" s="15"/>
      <c r="U49" s="9">
        <f t="shared" si="1"/>
        <v>1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6" ht="18" customHeight="1" x14ac:dyDescent="0.2">
      <c r="A50" s="13">
        <v>1502024</v>
      </c>
      <c r="B50" s="14" t="s">
        <v>75</v>
      </c>
      <c r="C50" s="15">
        <v>21000</v>
      </c>
      <c r="D50" s="10">
        <f>VLOOKUP($A50,'05.07'!$A$9:$W$200,23,0)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6" ht="18" customHeight="1" x14ac:dyDescent="0.2">
      <c r="A51" s="13">
        <v>1502029</v>
      </c>
      <c r="B51" s="14" t="s">
        <v>76</v>
      </c>
      <c r="C51" s="15">
        <v>19000</v>
      </c>
      <c r="D51" s="10">
        <f>VLOOKUP($A51,'05.07'!$A$9:$W$200,23,0)</f>
        <v>0</v>
      </c>
      <c r="E51" s="15">
        <v>6</v>
      </c>
      <c r="F51" s="15"/>
      <c r="G51" s="15"/>
      <c r="H51" s="9">
        <f t="shared" si="0"/>
        <v>6</v>
      </c>
      <c r="I51" s="15">
        <v>6</v>
      </c>
      <c r="J51" s="15"/>
      <c r="K51" s="15"/>
      <c r="L51" s="9">
        <f t="shared" si="4"/>
        <v>6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6" ht="18" customHeight="1" x14ac:dyDescent="0.2">
      <c r="A52" s="13">
        <v>1509001</v>
      </c>
      <c r="B52" s="14" t="s">
        <v>77</v>
      </c>
      <c r="C52" s="15">
        <v>25000</v>
      </c>
      <c r="D52" s="10">
        <f>VLOOKUP($A52,'05.07'!$A$9:$W$200,23,0)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6" ht="18" customHeight="1" x14ac:dyDescent="0.2">
      <c r="A53" s="7">
        <v>1520000</v>
      </c>
      <c r="B53" s="8" t="s">
        <v>78</v>
      </c>
      <c r="C53" s="9"/>
      <c r="D53" s="10">
        <f>VLOOKUP($A53,'05.07'!$A$9:$W$200,23,0)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6" s="24" customFormat="1" ht="18" customHeight="1" x14ac:dyDescent="0.2">
      <c r="A54" s="13">
        <v>1520001</v>
      </c>
      <c r="B54" s="20" t="s">
        <v>79</v>
      </c>
      <c r="C54" s="21">
        <v>22000</v>
      </c>
      <c r="D54" s="10">
        <f>VLOOKUP($A54,'05.07'!$A$9:$W$200,23,0)</f>
        <v>0</v>
      </c>
      <c r="E54" s="21"/>
      <c r="F54" s="21"/>
      <c r="G54" s="21"/>
      <c r="H54" s="9">
        <f t="shared" ref="H54:H61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1" si="7">S54+T54</f>
        <v>0</v>
      </c>
      <c r="V54" s="9">
        <f t="shared" ref="V54:V61" si="8">D54+H54-L54-R54-U54</f>
        <v>0</v>
      </c>
      <c r="W54" s="21"/>
      <c r="X54" s="16">
        <f t="shared" ref="X54:X61" si="9">W54-V54</f>
        <v>0</v>
      </c>
      <c r="Y54" s="22"/>
      <c r="Z54" s="23"/>
    </row>
    <row r="55" spans="1:26" s="24" customFormat="1" ht="18" customHeight="1" x14ac:dyDescent="0.2">
      <c r="A55" s="13">
        <v>1520004</v>
      </c>
      <c r="B55" s="20" t="s">
        <v>80</v>
      </c>
      <c r="C55" s="21">
        <v>22000</v>
      </c>
      <c r="D55" s="10">
        <f>VLOOKUP($A55,'05.07'!$A$9:$W$200,23,0)</f>
        <v>0</v>
      </c>
      <c r="E55" s="15">
        <v>6</v>
      </c>
      <c r="F55" s="15"/>
      <c r="G55" s="15"/>
      <c r="H55" s="9">
        <f t="shared" si="6"/>
        <v>6</v>
      </c>
      <c r="I55" s="15">
        <v>2</v>
      </c>
      <c r="J55" s="15"/>
      <c r="K55" s="15"/>
      <c r="L55" s="9">
        <f t="shared" si="4"/>
        <v>2</v>
      </c>
      <c r="M55" s="15"/>
      <c r="N55" s="15"/>
      <c r="O55" s="15"/>
      <c r="P55" s="15"/>
      <c r="Q55" s="15"/>
      <c r="R55" s="11">
        <f t="shared" si="5"/>
        <v>0</v>
      </c>
      <c r="S55" s="15">
        <v>4</v>
      </c>
      <c r="T55" s="15"/>
      <c r="U55" s="9">
        <f t="shared" si="7"/>
        <v>4</v>
      </c>
      <c r="V55" s="9">
        <f t="shared" si="8"/>
        <v>0</v>
      </c>
      <c r="W55" s="15"/>
      <c r="X55" s="16">
        <f t="shared" si="9"/>
        <v>0</v>
      </c>
      <c r="Y55" s="22"/>
      <c r="Z55" s="23"/>
    </row>
    <row r="56" spans="1:26" x14ac:dyDescent="0.2">
      <c r="A56" s="13">
        <v>1520005</v>
      </c>
      <c r="B56" s="14" t="s">
        <v>81</v>
      </c>
      <c r="C56" s="15">
        <v>22000</v>
      </c>
      <c r="D56" s="10">
        <f>VLOOKUP($A56,'05.07'!$A$9:$W$200,23,0)</f>
        <v>0</v>
      </c>
      <c r="E56" s="15">
        <v>6</v>
      </c>
      <c r="F56" s="15"/>
      <c r="G56" s="15"/>
      <c r="H56" s="9">
        <f t="shared" si="6"/>
        <v>6</v>
      </c>
      <c r="I56" s="15">
        <v>6</v>
      </c>
      <c r="J56" s="15"/>
      <c r="K56" s="15"/>
      <c r="L56" s="9">
        <f t="shared" si="4"/>
        <v>6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22"/>
      <c r="Z56" s="17"/>
    </row>
    <row r="57" spans="1:26" x14ac:dyDescent="0.2">
      <c r="A57" s="13">
        <v>1520020</v>
      </c>
      <c r="B57" s="14" t="s">
        <v>82</v>
      </c>
      <c r="C57" s="15">
        <v>20000</v>
      </c>
      <c r="D57" s="10">
        <f>VLOOKUP($A57,'05.07'!$A$9:$W$200,23,0)</f>
        <v>0</v>
      </c>
      <c r="E57" s="15">
        <v>6</v>
      </c>
      <c r="F57" s="15"/>
      <c r="G57" s="15"/>
      <c r="H57" s="9">
        <f t="shared" si="6"/>
        <v>6</v>
      </c>
      <c r="I57" s="15">
        <v>6</v>
      </c>
      <c r="J57" s="15"/>
      <c r="K57" s="15"/>
      <c r="L57" s="9">
        <f t="shared" si="4"/>
        <v>6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6" ht="18" customHeight="1" x14ac:dyDescent="0.2">
      <c r="A58" s="13">
        <v>1520041</v>
      </c>
      <c r="B58" s="14" t="s">
        <v>83</v>
      </c>
      <c r="C58" s="15">
        <v>29000</v>
      </c>
      <c r="D58" s="10">
        <f>VLOOKUP($A58,'05.07'!$A$9:$W$200,23,0)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6" ht="18" customHeight="1" x14ac:dyDescent="0.2">
      <c r="A59" s="13">
        <v>1520043</v>
      </c>
      <c r="B59" s="14" t="s">
        <v>84</v>
      </c>
      <c r="C59" s="15">
        <v>32000</v>
      </c>
      <c r="D59" s="10">
        <f>VLOOKUP($A59,'05.07'!$A$9:$W$200,23,0)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6" ht="18" customHeight="1" x14ac:dyDescent="0.2">
      <c r="A60" s="13">
        <v>1522008</v>
      </c>
      <c r="B60" s="14" t="s">
        <v>85</v>
      </c>
      <c r="C60" s="15">
        <v>25000</v>
      </c>
      <c r="D60" s="10">
        <f>VLOOKUP($A60,'05.07'!$A$9:$W$200,23,0)</f>
        <v>0</v>
      </c>
      <c r="E60" s="15">
        <v>6</v>
      </c>
      <c r="F60" s="15"/>
      <c r="G60" s="15"/>
      <c r="H60" s="9">
        <f t="shared" si="6"/>
        <v>6</v>
      </c>
      <c r="I60" s="15">
        <v>6</v>
      </c>
      <c r="J60" s="15"/>
      <c r="K60" s="15"/>
      <c r="L60" s="9">
        <f t="shared" si="4"/>
        <v>6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6" ht="18" customHeight="1" x14ac:dyDescent="0.2">
      <c r="A61" s="13">
        <v>1522009</v>
      </c>
      <c r="B61" s="14" t="s">
        <v>86</v>
      </c>
      <c r="C61" s="15">
        <v>24000</v>
      </c>
      <c r="D61" s="10">
        <f>VLOOKUP($A61,'05.07'!$A$9:$W$200,23,0)</f>
        <v>0</v>
      </c>
      <c r="E61" s="15"/>
      <c r="F61" s="15"/>
      <c r="G61" s="15"/>
      <c r="H61" s="9">
        <f t="shared" si="6"/>
        <v>0</v>
      </c>
      <c r="I61" s="15"/>
      <c r="J61" s="15"/>
      <c r="K61" s="15"/>
      <c r="L61" s="9">
        <f t="shared" si="4"/>
        <v>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6" ht="18" customHeight="1" x14ac:dyDescent="0.2">
      <c r="A62" s="7">
        <v>1530000</v>
      </c>
      <c r="B62" s="8" t="s">
        <v>87</v>
      </c>
      <c r="C62" s="9"/>
      <c r="D62" s="10">
        <f>VLOOKUP($A62,'05.07'!$A$9:$W$200,23,0)</f>
        <v>0</v>
      </c>
      <c r="E62" s="10"/>
      <c r="F62" s="10"/>
      <c r="G62" s="10"/>
      <c r="H62" s="9"/>
      <c r="I62" s="10"/>
      <c r="J62" s="10"/>
      <c r="K62" s="10"/>
      <c r="L62" s="9">
        <f t="shared" si="4"/>
        <v>0</v>
      </c>
      <c r="M62" s="10"/>
      <c r="N62" s="10"/>
      <c r="O62" s="10"/>
      <c r="P62" s="10"/>
      <c r="Q62" s="10"/>
      <c r="R62" s="11">
        <f t="shared" si="5"/>
        <v>0</v>
      </c>
      <c r="S62" s="10"/>
      <c r="T62" s="10"/>
      <c r="U62" s="9"/>
      <c r="V62" s="9"/>
      <c r="W62" s="10"/>
      <c r="X62" s="9"/>
      <c r="Y62" s="18"/>
      <c r="Z62" s="17"/>
    </row>
    <row r="63" spans="1:26" ht="18" customHeight="1" x14ac:dyDescent="0.2">
      <c r="A63" s="13">
        <v>1532013</v>
      </c>
      <c r="B63" s="14" t="s">
        <v>88</v>
      </c>
      <c r="C63" s="15">
        <v>89000</v>
      </c>
      <c r="D63" s="10">
        <f>VLOOKUP($A63,'05.07'!$A$9:$W$200,23,0)</f>
        <v>0</v>
      </c>
      <c r="E63" s="15">
        <v>10</v>
      </c>
      <c r="F63" s="15"/>
      <c r="G63" s="15"/>
      <c r="H63" s="9">
        <f>SUM(E63:G63)</f>
        <v>10</v>
      </c>
      <c r="I63" s="15">
        <v>4</v>
      </c>
      <c r="J63" s="15"/>
      <c r="K63" s="15"/>
      <c r="L63" s="9">
        <f t="shared" si="4"/>
        <v>4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>S63+T63</f>
        <v>0</v>
      </c>
      <c r="V63" s="9">
        <f>D63+H63-L63-R63-U63</f>
        <v>6</v>
      </c>
      <c r="W63" s="15">
        <v>6</v>
      </c>
      <c r="X63" s="16">
        <f>W63-V63</f>
        <v>0</v>
      </c>
      <c r="Y63" s="18"/>
      <c r="Z63" s="17"/>
    </row>
    <row r="64" spans="1:26" ht="18" customHeight="1" x14ac:dyDescent="0.2">
      <c r="A64" s="7">
        <v>1540000</v>
      </c>
      <c r="B64" s="8" t="s">
        <v>89</v>
      </c>
      <c r="C64" s="9"/>
      <c r="D64" s="10">
        <f>VLOOKUP($A64,'05.07'!$A$9:$W$200,23,0)</f>
        <v>0</v>
      </c>
      <c r="E64" s="10"/>
      <c r="F64" s="10"/>
      <c r="G64" s="10"/>
      <c r="H64" s="9"/>
      <c r="I64" s="10"/>
      <c r="J64" s="10"/>
      <c r="K64" s="10"/>
      <c r="L64" s="9">
        <f t="shared" si="4"/>
        <v>0</v>
      </c>
      <c r="M64" s="10"/>
      <c r="N64" s="10"/>
      <c r="O64" s="10"/>
      <c r="P64" s="10"/>
      <c r="Q64" s="10"/>
      <c r="R64" s="11">
        <f t="shared" si="5"/>
        <v>0</v>
      </c>
      <c r="S64" s="10"/>
      <c r="T64" s="10"/>
      <c r="U64" s="9"/>
      <c r="V64" s="9"/>
      <c r="W64" s="10"/>
      <c r="X64" s="9"/>
      <c r="Y64" s="18"/>
      <c r="Z64" s="17"/>
    </row>
    <row r="65" spans="1:26" s="24" customFormat="1" ht="18" customHeight="1" x14ac:dyDescent="0.2">
      <c r="A65" s="25">
        <v>1540002</v>
      </c>
      <c r="B65" s="20" t="s">
        <v>90</v>
      </c>
      <c r="C65" s="21">
        <v>19000</v>
      </c>
      <c r="D65" s="10">
        <f>VLOOKUP($A65,'05.07'!$A$9:$W$200,23,0)</f>
        <v>0</v>
      </c>
      <c r="E65" s="15"/>
      <c r="F65" s="15"/>
      <c r="G65" s="15"/>
      <c r="H65" s="9">
        <f>SUM(E65:G65)</f>
        <v>0</v>
      </c>
      <c r="I65" s="15"/>
      <c r="J65" s="15"/>
      <c r="K65" s="15"/>
      <c r="L65" s="9">
        <f t="shared" si="4"/>
        <v>0</v>
      </c>
      <c r="M65" s="15"/>
      <c r="N65" s="15"/>
      <c r="O65" s="15"/>
      <c r="P65" s="15"/>
      <c r="Q65" s="15"/>
      <c r="R65" s="11">
        <f t="shared" si="5"/>
        <v>0</v>
      </c>
      <c r="S65" s="15"/>
      <c r="T65" s="15"/>
      <c r="U65" s="9">
        <f>S65+T65</f>
        <v>0</v>
      </c>
      <c r="V65" s="9">
        <f>D65+H65-L65-R65-U65</f>
        <v>0</v>
      </c>
      <c r="W65" s="15"/>
      <c r="X65" s="16">
        <f>W65-V65</f>
        <v>0</v>
      </c>
      <c r="Y65" s="22"/>
      <c r="Z65" s="23"/>
    </row>
    <row r="66" spans="1:26" s="24" customFormat="1" ht="18" customHeight="1" x14ac:dyDescent="0.2">
      <c r="A66" s="25">
        <v>1540034</v>
      </c>
      <c r="B66" s="20" t="s">
        <v>91</v>
      </c>
      <c r="C66" s="21">
        <v>16000</v>
      </c>
      <c r="D66" s="10">
        <f>VLOOKUP($A66,'05.07'!$A$9:$W$200,23,0)</f>
        <v>0</v>
      </c>
      <c r="E66" s="15">
        <v>4</v>
      </c>
      <c r="F66" s="15"/>
      <c r="G66" s="15"/>
      <c r="H66" s="9">
        <f>SUM(E66:G66)</f>
        <v>4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4</v>
      </c>
      <c r="W66" s="15">
        <v>4</v>
      </c>
      <c r="X66" s="16">
        <f>W66-V66</f>
        <v>0</v>
      </c>
      <c r="Y66" s="22"/>
      <c r="Z66" s="23"/>
    </row>
    <row r="67" spans="1:26" ht="18" customHeight="1" x14ac:dyDescent="0.2">
      <c r="A67" s="7">
        <v>1560000</v>
      </c>
      <c r="B67" s="8" t="s">
        <v>92</v>
      </c>
      <c r="C67" s="9"/>
      <c r="D67" s="10">
        <f>VLOOKUP($A67,'05.07'!$A$9:$W$200,23,0)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ht="18" customHeight="1" x14ac:dyDescent="0.2">
      <c r="A68" s="13">
        <v>1560001</v>
      </c>
      <c r="B68" s="14" t="s">
        <v>93</v>
      </c>
      <c r="C68" s="15">
        <v>28000</v>
      </c>
      <c r="D68" s="10">
        <f>VLOOKUP($A68,'05.07'!$A$9:$W$200,23,0)</f>
        <v>0</v>
      </c>
      <c r="E68" s="15">
        <v>3</v>
      </c>
      <c r="F68" s="15"/>
      <c r="G68" s="15"/>
      <c r="H68" s="9">
        <f>SUM(E68:G68)</f>
        <v>3</v>
      </c>
      <c r="I68" s="15">
        <v>3</v>
      </c>
      <c r="J68" s="15"/>
      <c r="K68" s="15"/>
      <c r="L68" s="9">
        <f t="shared" si="4"/>
        <v>3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 t="shared" ref="U68:U72" si="10">S68+T68</f>
        <v>0</v>
      </c>
      <c r="V68" s="9">
        <f>D68+H68-L68-R68-U68</f>
        <v>0</v>
      </c>
      <c r="W68" s="15"/>
      <c r="X68" s="16">
        <f t="shared" ref="X68:X72" si="11">W68-V68</f>
        <v>0</v>
      </c>
      <c r="Y68" s="26"/>
      <c r="Z68" s="17"/>
    </row>
    <row r="69" spans="1:26" ht="18" customHeight="1" x14ac:dyDescent="0.2">
      <c r="A69" s="13">
        <v>1560002</v>
      </c>
      <c r="B69" s="14" t="s">
        <v>94</v>
      </c>
      <c r="C69" s="15">
        <v>28000</v>
      </c>
      <c r="D69" s="10">
        <f>VLOOKUP($A69,'05.07'!$A$9:$W$200,23,0)</f>
        <v>0</v>
      </c>
      <c r="E69" s="15">
        <v>4</v>
      </c>
      <c r="F69" s="15"/>
      <c r="G69" s="15"/>
      <c r="H69" s="9">
        <f>SUM(E69:G69)</f>
        <v>4</v>
      </c>
      <c r="I69" s="15">
        <v>4</v>
      </c>
      <c r="J69" s="15"/>
      <c r="K69" s="15"/>
      <c r="L69" s="9">
        <f t="shared" si="4"/>
        <v>4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 t="shared" si="10"/>
        <v>0</v>
      </c>
      <c r="V69" s="9">
        <f>D69+H69-L69-R69-U69</f>
        <v>0</v>
      </c>
      <c r="W69" s="15"/>
      <c r="X69" s="16">
        <f t="shared" si="11"/>
        <v>0</v>
      </c>
      <c r="Y69" s="26"/>
      <c r="Z69" s="17"/>
    </row>
    <row r="70" spans="1:26" ht="18" customHeight="1" x14ac:dyDescent="0.2">
      <c r="A70" s="13">
        <v>1560006</v>
      </c>
      <c r="B70" s="14" t="s">
        <v>95</v>
      </c>
      <c r="C70" s="15">
        <v>28000</v>
      </c>
      <c r="D70" s="10">
        <f>VLOOKUP($A70,'05.07'!$A$9:$W$200,23,0)</f>
        <v>0</v>
      </c>
      <c r="E70" s="15">
        <v>4</v>
      </c>
      <c r="F70" s="15"/>
      <c r="G70" s="15"/>
      <c r="H70" s="9">
        <f>SUM(E70:G70)</f>
        <v>4</v>
      </c>
      <c r="I70" s="15">
        <v>4</v>
      </c>
      <c r="J70" s="15"/>
      <c r="K70" s="15"/>
      <c r="L70" s="9">
        <f t="shared" si="4"/>
        <v>4</v>
      </c>
      <c r="M70" s="15"/>
      <c r="N70" s="15"/>
      <c r="O70" s="15"/>
      <c r="P70" s="15"/>
      <c r="Q70" s="15"/>
      <c r="R70" s="11">
        <f>SUM(M70:Q70)</f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178"/>
      <c r="Z70" s="17"/>
    </row>
    <row r="71" spans="1:26" ht="18" customHeight="1" x14ac:dyDescent="0.2">
      <c r="A71" s="13">
        <v>1560008</v>
      </c>
      <c r="B71" s="14" t="s">
        <v>96</v>
      </c>
      <c r="C71" s="15">
        <v>28000</v>
      </c>
      <c r="D71" s="10">
        <f>VLOOKUP($A71,'05.07'!$A$9:$W$200,23,0)</f>
        <v>0</v>
      </c>
      <c r="E71" s="15">
        <v>3</v>
      </c>
      <c r="F71" s="15"/>
      <c r="G71" s="15"/>
      <c r="H71" s="9">
        <f>SUM(E71:G71)</f>
        <v>3</v>
      </c>
      <c r="I71" s="15">
        <v>3</v>
      </c>
      <c r="J71" s="15"/>
      <c r="K71" s="15"/>
      <c r="L71" s="9">
        <f t="shared" si="4"/>
        <v>3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178"/>
      <c r="Z71" s="17"/>
    </row>
    <row r="72" spans="1:26" ht="18" customHeight="1" x14ac:dyDescent="0.2">
      <c r="A72" s="13">
        <v>1560048</v>
      </c>
      <c r="B72" s="14" t="s">
        <v>97</v>
      </c>
      <c r="C72" s="15">
        <v>28000</v>
      </c>
      <c r="D72" s="10">
        <f>VLOOKUP($A72,'05.07'!$A$9:$W$200,23,0)</f>
        <v>0</v>
      </c>
      <c r="E72" s="15">
        <v>7</v>
      </c>
      <c r="F72" s="15"/>
      <c r="G72" s="15"/>
      <c r="H72" s="9">
        <f>SUM(E72:G72)</f>
        <v>7</v>
      </c>
      <c r="I72" s="15">
        <v>6</v>
      </c>
      <c r="J72" s="15"/>
      <c r="K72" s="15"/>
      <c r="L72" s="9">
        <f t="shared" si="4"/>
        <v>6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 t="shared" si="10"/>
        <v>0</v>
      </c>
      <c r="V72" s="9">
        <f>D72+H72-L72-R72-U72</f>
        <v>1</v>
      </c>
      <c r="W72" s="15"/>
      <c r="X72" s="16">
        <f t="shared" si="11"/>
        <v>-1</v>
      </c>
      <c r="Y72" s="26" t="s">
        <v>43</v>
      </c>
      <c r="Z72" s="17"/>
    </row>
    <row r="73" spans="1:26" ht="18" customHeight="1" x14ac:dyDescent="0.2">
      <c r="A73" s="7">
        <v>1510000</v>
      </c>
      <c r="B73" s="8" t="s">
        <v>98</v>
      </c>
      <c r="C73" s="9"/>
      <c r="D73" s="10">
        <f>VLOOKUP($A73,'05.07'!$A$9:$W$200,23,0)</f>
        <v>0</v>
      </c>
      <c r="E73" s="10"/>
      <c r="F73" s="10"/>
      <c r="G73" s="10"/>
      <c r="H73" s="9"/>
      <c r="I73" s="10"/>
      <c r="J73" s="10"/>
      <c r="K73" s="10"/>
      <c r="L73" s="9">
        <f t="shared" si="4"/>
        <v>0</v>
      </c>
      <c r="M73" s="10"/>
      <c r="N73" s="10"/>
      <c r="O73" s="10"/>
      <c r="P73" s="10"/>
      <c r="Q73" s="10"/>
      <c r="R73" s="11">
        <f t="shared" si="5"/>
        <v>0</v>
      </c>
      <c r="S73" s="10"/>
      <c r="T73" s="10"/>
      <c r="U73" s="9"/>
      <c r="V73" s="9"/>
      <c r="W73" s="10"/>
      <c r="X73" s="9"/>
      <c r="Y73" s="18"/>
      <c r="Z73" s="17"/>
    </row>
    <row r="74" spans="1:26" ht="18" customHeight="1" x14ac:dyDescent="0.2">
      <c r="A74" s="13">
        <v>1510001</v>
      </c>
      <c r="B74" s="14" t="s">
        <v>99</v>
      </c>
      <c r="C74" s="15">
        <v>55000</v>
      </c>
      <c r="D74" s="10">
        <f>VLOOKUP($A74,'05.07'!$A$9:$W$200,23,0)</f>
        <v>2</v>
      </c>
      <c r="E74" s="15">
        <v>2</v>
      </c>
      <c r="F74" s="15"/>
      <c r="G74" s="15"/>
      <c r="H74" s="9">
        <f t="shared" ref="H74:H87" si="12">SUM(E74:G74)</f>
        <v>2</v>
      </c>
      <c r="I74" s="15">
        <v>1</v>
      </c>
      <c r="J74" s="15"/>
      <c r="K74" s="15"/>
      <c r="L74" s="9">
        <f t="shared" ref="L74:L137" si="13">SUM(I74:K74)</f>
        <v>1</v>
      </c>
      <c r="M74" s="15">
        <v>1</v>
      </c>
      <c r="N74" s="15"/>
      <c r="O74" s="15"/>
      <c r="P74" s="15"/>
      <c r="Q74" s="15"/>
      <c r="R74" s="11">
        <f t="shared" si="5"/>
        <v>1</v>
      </c>
      <c r="S74" s="15"/>
      <c r="T74" s="15"/>
      <c r="U74" s="9">
        <f t="shared" ref="U74:U87" si="14">S74+T74</f>
        <v>0</v>
      </c>
      <c r="V74" s="9">
        <f t="shared" ref="V74:V87" si="15">D74+H74-L74-R74-U74</f>
        <v>2</v>
      </c>
      <c r="W74" s="15">
        <v>2</v>
      </c>
      <c r="X74" s="16">
        <f t="shared" ref="X74:X87" si="16">W74-V74</f>
        <v>0</v>
      </c>
      <c r="Y74" s="27"/>
      <c r="Z74" s="17"/>
    </row>
    <row r="75" spans="1:26" ht="18" customHeight="1" x14ac:dyDescent="0.2">
      <c r="A75" s="13">
        <v>1510002</v>
      </c>
      <c r="B75" s="14" t="s">
        <v>100</v>
      </c>
      <c r="C75" s="15">
        <v>30000</v>
      </c>
      <c r="D75" s="10">
        <f>VLOOKUP($A75,'05.07'!$A$9:$W$200,23,0)</f>
        <v>3</v>
      </c>
      <c r="E75" s="15">
        <v>4</v>
      </c>
      <c r="F75" s="15"/>
      <c r="G75" s="15"/>
      <c r="H75" s="9">
        <f t="shared" si="12"/>
        <v>4</v>
      </c>
      <c r="I75" s="15">
        <v>1</v>
      </c>
      <c r="J75" s="15"/>
      <c r="K75" s="15"/>
      <c r="L75" s="9">
        <f t="shared" si="13"/>
        <v>1</v>
      </c>
      <c r="M75" s="15">
        <v>2</v>
      </c>
      <c r="N75" s="15"/>
      <c r="O75" s="15"/>
      <c r="P75" s="15"/>
      <c r="Q75" s="15"/>
      <c r="R75" s="11">
        <f t="shared" si="5"/>
        <v>2</v>
      </c>
      <c r="S75" s="15"/>
      <c r="T75" s="15"/>
      <c r="U75" s="9">
        <f t="shared" si="14"/>
        <v>0</v>
      </c>
      <c r="V75" s="9">
        <f t="shared" si="15"/>
        <v>4</v>
      </c>
      <c r="W75" s="15">
        <v>4</v>
      </c>
      <c r="X75" s="16">
        <f t="shared" si="16"/>
        <v>0</v>
      </c>
      <c r="Y75" s="27"/>
      <c r="Z75" s="17"/>
    </row>
    <row r="76" spans="1:26" ht="18" customHeight="1" x14ac:dyDescent="0.2">
      <c r="A76" s="13">
        <v>1510005</v>
      </c>
      <c r="B76" s="14" t="s">
        <v>101</v>
      </c>
      <c r="C76" s="15">
        <v>70000</v>
      </c>
      <c r="D76" s="10">
        <f>VLOOKUP($A76,'05.07'!$A$9:$W$200,23,0)</f>
        <v>0</v>
      </c>
      <c r="E76" s="15"/>
      <c r="F76" s="15"/>
      <c r="G76" s="15"/>
      <c r="H76" s="9">
        <f t="shared" si="12"/>
        <v>0</v>
      </c>
      <c r="I76" s="15"/>
      <c r="J76" s="15"/>
      <c r="K76" s="15"/>
      <c r="L76" s="9">
        <f t="shared" si="13"/>
        <v>0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4"/>
        <v>0</v>
      </c>
      <c r="V76" s="9">
        <f t="shared" si="15"/>
        <v>0</v>
      </c>
      <c r="W76" s="15"/>
      <c r="X76" s="16">
        <f t="shared" si="16"/>
        <v>0</v>
      </c>
      <c r="Y76" s="18"/>
      <c r="Z76" s="17"/>
    </row>
    <row r="77" spans="1:26" ht="18" customHeight="1" x14ac:dyDescent="0.2">
      <c r="A77" s="13">
        <v>1510006</v>
      </c>
      <c r="B77" s="14" t="s">
        <v>102</v>
      </c>
      <c r="C77" s="15">
        <v>38000</v>
      </c>
      <c r="D77" s="10">
        <f>VLOOKUP($A77,'05.07'!$A$9:$W$200,23,0)</f>
        <v>0</v>
      </c>
      <c r="E77" s="15">
        <v>4</v>
      </c>
      <c r="F77" s="15"/>
      <c r="G77" s="15"/>
      <c r="H77" s="9">
        <f t="shared" si="12"/>
        <v>4</v>
      </c>
      <c r="I77" s="15"/>
      <c r="J77" s="15"/>
      <c r="K77" s="15"/>
      <c r="L77" s="9">
        <f t="shared" si="13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4"/>
        <v>0</v>
      </c>
      <c r="V77" s="9">
        <f t="shared" si="15"/>
        <v>4</v>
      </c>
      <c r="W77" s="15">
        <v>4</v>
      </c>
      <c r="X77" s="16">
        <f t="shared" si="16"/>
        <v>0</v>
      </c>
      <c r="Y77" s="18"/>
      <c r="Z77" s="17"/>
    </row>
    <row r="78" spans="1:26" ht="18" customHeight="1" x14ac:dyDescent="0.2">
      <c r="A78" s="13">
        <v>1510007</v>
      </c>
      <c r="B78" s="14" t="s">
        <v>103</v>
      </c>
      <c r="C78" s="15">
        <v>75000</v>
      </c>
      <c r="D78" s="10">
        <f>VLOOKUP($A78,'05.07'!$A$9:$W$200,23,0)</f>
        <v>0</v>
      </c>
      <c r="E78" s="15"/>
      <c r="F78" s="15"/>
      <c r="G78" s="15"/>
      <c r="H78" s="9">
        <f t="shared" si="12"/>
        <v>0</v>
      </c>
      <c r="I78" s="15"/>
      <c r="J78" s="15"/>
      <c r="K78" s="15"/>
      <c r="L78" s="9">
        <f t="shared" si="13"/>
        <v>0</v>
      </c>
      <c r="M78" s="15"/>
      <c r="N78" s="15"/>
      <c r="O78" s="15"/>
      <c r="P78" s="15"/>
      <c r="Q78" s="15"/>
      <c r="R78" s="11">
        <f>SUM(M78:Q78)</f>
        <v>0</v>
      </c>
      <c r="S78" s="15"/>
      <c r="T78" s="15"/>
      <c r="U78" s="9">
        <f>S78+T78</f>
        <v>0</v>
      </c>
      <c r="V78" s="9">
        <f t="shared" si="15"/>
        <v>0</v>
      </c>
      <c r="W78" s="15"/>
      <c r="X78" s="16">
        <f>W78-V78</f>
        <v>0</v>
      </c>
      <c r="Y78" s="18"/>
      <c r="Z78" s="17"/>
    </row>
    <row r="79" spans="1:26" ht="18" customHeight="1" x14ac:dyDescent="0.2">
      <c r="A79" s="13">
        <v>1510008</v>
      </c>
      <c r="B79" s="14" t="s">
        <v>104</v>
      </c>
      <c r="C79" s="15">
        <v>55000</v>
      </c>
      <c r="D79" s="10">
        <f>VLOOKUP($A79,'05.07'!$A$9:$W$200,23,0)</f>
        <v>0</v>
      </c>
      <c r="E79" s="15"/>
      <c r="F79" s="15"/>
      <c r="G79" s="15"/>
      <c r="H79" s="9">
        <f t="shared" si="12"/>
        <v>0</v>
      </c>
      <c r="I79" s="15"/>
      <c r="J79" s="15"/>
      <c r="K79" s="15"/>
      <c r="L79" s="9">
        <f t="shared" si="13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5"/>
        <v>0</v>
      </c>
      <c r="W79" s="15"/>
      <c r="X79" s="16">
        <f>W79-V79</f>
        <v>0</v>
      </c>
      <c r="Y79" s="26"/>
      <c r="Z79" s="17"/>
    </row>
    <row r="80" spans="1:26" ht="18" customHeight="1" x14ac:dyDescent="0.2">
      <c r="A80" s="13">
        <v>1510009</v>
      </c>
      <c r="B80" s="14" t="s">
        <v>105</v>
      </c>
      <c r="C80" s="15">
        <v>30000</v>
      </c>
      <c r="D80" s="10">
        <f>VLOOKUP($A80,'05.07'!$A$9:$W$200,23,0)</f>
        <v>2</v>
      </c>
      <c r="E80" s="15">
        <v>4</v>
      </c>
      <c r="F80" s="15"/>
      <c r="G80" s="15"/>
      <c r="H80" s="9">
        <f t="shared" si="12"/>
        <v>4</v>
      </c>
      <c r="I80" s="15"/>
      <c r="J80" s="15"/>
      <c r="K80" s="15"/>
      <c r="L80" s="9">
        <f t="shared" si="13"/>
        <v>0</v>
      </c>
      <c r="M80" s="15">
        <v>2</v>
      </c>
      <c r="N80" s="15"/>
      <c r="O80" s="15"/>
      <c r="P80" s="15"/>
      <c r="Q80" s="15"/>
      <c r="R80" s="11">
        <f t="shared" si="5"/>
        <v>2</v>
      </c>
      <c r="S80" s="15"/>
      <c r="T80" s="15"/>
      <c r="U80" s="9">
        <f t="shared" si="14"/>
        <v>0</v>
      </c>
      <c r="V80" s="9">
        <f t="shared" si="15"/>
        <v>4</v>
      </c>
      <c r="W80" s="15">
        <v>4</v>
      </c>
      <c r="X80" s="16">
        <f t="shared" si="16"/>
        <v>0</v>
      </c>
      <c r="Y80" s="26"/>
      <c r="Z80" s="17"/>
    </row>
    <row r="81" spans="1:26" ht="18" customHeight="1" x14ac:dyDescent="0.2">
      <c r="A81" s="13">
        <v>1510018</v>
      </c>
      <c r="B81" s="14" t="s">
        <v>106</v>
      </c>
      <c r="C81" s="15">
        <v>60000</v>
      </c>
      <c r="D81" s="10">
        <f>VLOOKUP($A81,'05.07'!$A$9:$W$200,23,0)</f>
        <v>2</v>
      </c>
      <c r="E81" s="15">
        <v>1</v>
      </c>
      <c r="F81" s="15"/>
      <c r="G81" s="15"/>
      <c r="H81" s="9">
        <f t="shared" si="12"/>
        <v>1</v>
      </c>
      <c r="I81" s="15">
        <v>1</v>
      </c>
      <c r="J81" s="15"/>
      <c r="K81" s="15"/>
      <c r="L81" s="9">
        <f t="shared" si="13"/>
        <v>1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4"/>
        <v>0</v>
      </c>
      <c r="V81" s="9">
        <f t="shared" si="15"/>
        <v>2</v>
      </c>
      <c r="W81" s="15">
        <v>2</v>
      </c>
      <c r="X81" s="16">
        <f t="shared" si="16"/>
        <v>0</v>
      </c>
      <c r="Y81" s="18"/>
      <c r="Z81" s="17"/>
    </row>
    <row r="82" spans="1:26" ht="18" customHeight="1" x14ac:dyDescent="0.2">
      <c r="A82" s="13">
        <v>1510021</v>
      </c>
      <c r="B82" s="14" t="s">
        <v>107</v>
      </c>
      <c r="C82" s="15">
        <v>38000</v>
      </c>
      <c r="D82" s="10">
        <f>VLOOKUP($A82,'05.07'!$A$9:$W$200,23,0)</f>
        <v>3</v>
      </c>
      <c r="E82" s="15">
        <v>6</v>
      </c>
      <c r="F82" s="15"/>
      <c r="G82" s="15"/>
      <c r="H82" s="9">
        <f t="shared" si="12"/>
        <v>6</v>
      </c>
      <c r="I82" s="15">
        <v>1</v>
      </c>
      <c r="J82" s="15"/>
      <c r="K82" s="15"/>
      <c r="L82" s="9">
        <f t="shared" si="13"/>
        <v>1</v>
      </c>
      <c r="M82" s="15">
        <v>2</v>
      </c>
      <c r="N82" s="15"/>
      <c r="O82" s="15"/>
      <c r="P82" s="15"/>
      <c r="Q82" s="15"/>
      <c r="R82" s="11">
        <f t="shared" si="5"/>
        <v>2</v>
      </c>
      <c r="S82" s="15"/>
      <c r="T82" s="15"/>
      <c r="U82" s="9">
        <f t="shared" si="14"/>
        <v>0</v>
      </c>
      <c r="V82" s="9">
        <f t="shared" si="15"/>
        <v>6</v>
      </c>
      <c r="W82" s="15">
        <v>6</v>
      </c>
      <c r="X82" s="16">
        <f t="shared" si="16"/>
        <v>0</v>
      </c>
      <c r="Y82" s="18"/>
      <c r="Z82" s="17"/>
    </row>
    <row r="83" spans="1:26" ht="18" customHeight="1" x14ac:dyDescent="0.2">
      <c r="A83" s="13">
        <v>1510023</v>
      </c>
      <c r="B83" s="14" t="s">
        <v>108</v>
      </c>
      <c r="C83" s="15">
        <v>55000</v>
      </c>
      <c r="D83" s="10">
        <f>VLOOKUP($A83,'05.07'!$A$9:$W$200,23,0)</f>
        <v>0</v>
      </c>
      <c r="E83" s="15"/>
      <c r="F83" s="15"/>
      <c r="G83" s="15"/>
      <c r="H83" s="9">
        <f t="shared" si="12"/>
        <v>0</v>
      </c>
      <c r="I83" s="15"/>
      <c r="J83" s="15"/>
      <c r="K83" s="15"/>
      <c r="L83" s="9">
        <f t="shared" si="13"/>
        <v>0</v>
      </c>
      <c r="M83" s="15"/>
      <c r="N83" s="15"/>
      <c r="O83" s="15"/>
      <c r="P83" s="15"/>
      <c r="Q83" s="15"/>
      <c r="R83" s="11">
        <f>SUM(M83:Q83)</f>
        <v>0</v>
      </c>
      <c r="S83" s="15"/>
      <c r="T83" s="15"/>
      <c r="U83" s="9">
        <f>S83+T83</f>
        <v>0</v>
      </c>
      <c r="V83" s="9">
        <f t="shared" si="15"/>
        <v>0</v>
      </c>
      <c r="W83" s="15"/>
      <c r="X83" s="16">
        <f>W83-V83</f>
        <v>0</v>
      </c>
      <c r="Y83" s="18"/>
      <c r="Z83" s="17"/>
    </row>
    <row r="84" spans="1:26" ht="18" customHeight="1" x14ac:dyDescent="0.2">
      <c r="A84" s="13">
        <v>1510024</v>
      </c>
      <c r="B84" s="14" t="s">
        <v>109</v>
      </c>
      <c r="C84" s="15">
        <v>30000</v>
      </c>
      <c r="D84" s="10">
        <f>VLOOKUP($A84,'05.07'!$A$9:$W$200,23,0)</f>
        <v>0</v>
      </c>
      <c r="E84" s="15"/>
      <c r="F84" s="15"/>
      <c r="G84" s="15"/>
      <c r="H84" s="9">
        <f t="shared" si="12"/>
        <v>0</v>
      </c>
      <c r="I84" s="15"/>
      <c r="J84" s="15"/>
      <c r="K84" s="15"/>
      <c r="L84" s="9">
        <f t="shared" si="13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5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1510039</v>
      </c>
      <c r="B85" s="14" t="s">
        <v>110</v>
      </c>
      <c r="C85" s="15">
        <v>30000</v>
      </c>
      <c r="D85" s="10">
        <f>VLOOKUP($A85,'05.07'!$A$9:$W$200,23,0)</f>
        <v>4</v>
      </c>
      <c r="E85" s="15">
        <v>2</v>
      </c>
      <c r="F85" s="15"/>
      <c r="G85" s="15"/>
      <c r="H85" s="9">
        <f t="shared" si="12"/>
        <v>2</v>
      </c>
      <c r="I85" s="15">
        <v>3</v>
      </c>
      <c r="J85" s="15"/>
      <c r="K85" s="15"/>
      <c r="L85" s="9">
        <f t="shared" si="13"/>
        <v>3</v>
      </c>
      <c r="M85" s="15"/>
      <c r="N85" s="15"/>
      <c r="O85" s="15"/>
      <c r="P85" s="15"/>
      <c r="Q85" s="15"/>
      <c r="R85" s="11">
        <f t="shared" si="5"/>
        <v>0</v>
      </c>
      <c r="S85" s="15"/>
      <c r="T85" s="15"/>
      <c r="U85" s="9">
        <f t="shared" si="14"/>
        <v>0</v>
      </c>
      <c r="V85" s="9">
        <f t="shared" si="15"/>
        <v>3</v>
      </c>
      <c r="W85" s="15">
        <v>3</v>
      </c>
      <c r="X85" s="16">
        <f t="shared" si="16"/>
        <v>0</v>
      </c>
      <c r="Y85" s="27"/>
      <c r="Z85" s="17"/>
    </row>
    <row r="86" spans="1:26" ht="18" customHeight="1" x14ac:dyDescent="0.2">
      <c r="A86" s="13">
        <v>1510040</v>
      </c>
      <c r="B86" s="14" t="s">
        <v>111</v>
      </c>
      <c r="C86" s="15">
        <v>55000</v>
      </c>
      <c r="D86" s="10">
        <f>VLOOKUP($A86,'05.07'!$A$9:$W$200,23,0)</f>
        <v>2</v>
      </c>
      <c r="E86" s="15">
        <v>1</v>
      </c>
      <c r="F86" s="15"/>
      <c r="G86" s="15"/>
      <c r="H86" s="9">
        <f t="shared" si="12"/>
        <v>1</v>
      </c>
      <c r="I86" s="15">
        <v>1</v>
      </c>
      <c r="J86" s="15"/>
      <c r="K86" s="15"/>
      <c r="L86" s="9">
        <f t="shared" si="13"/>
        <v>1</v>
      </c>
      <c r="M86" s="15">
        <v>1</v>
      </c>
      <c r="N86" s="15"/>
      <c r="O86" s="15"/>
      <c r="P86" s="15"/>
      <c r="Q86" s="15"/>
      <c r="R86" s="11">
        <f t="shared" si="5"/>
        <v>1</v>
      </c>
      <c r="S86" s="15"/>
      <c r="T86" s="15"/>
      <c r="U86" s="9">
        <f t="shared" si="14"/>
        <v>0</v>
      </c>
      <c r="V86" s="9">
        <f t="shared" si="15"/>
        <v>1</v>
      </c>
      <c r="W86" s="15">
        <v>1</v>
      </c>
      <c r="X86" s="16">
        <f t="shared" si="16"/>
        <v>0</v>
      </c>
      <c r="Y86" s="27"/>
      <c r="Z86" s="17"/>
    </row>
    <row r="87" spans="1:26" ht="18" customHeight="1" x14ac:dyDescent="0.2">
      <c r="A87" s="13">
        <v>1510053</v>
      </c>
      <c r="B87" s="14" t="s">
        <v>112</v>
      </c>
      <c r="C87" s="15">
        <v>35000</v>
      </c>
      <c r="D87" s="10">
        <f>VLOOKUP($A87,'05.07'!$A$9:$W$200,23,0)</f>
        <v>2</v>
      </c>
      <c r="E87" s="15">
        <v>2</v>
      </c>
      <c r="F87" s="15"/>
      <c r="G87" s="15"/>
      <c r="H87" s="9">
        <f t="shared" si="12"/>
        <v>2</v>
      </c>
      <c r="I87" s="15">
        <v>2</v>
      </c>
      <c r="J87" s="15"/>
      <c r="K87" s="15"/>
      <c r="L87" s="9">
        <f t="shared" si="13"/>
        <v>2</v>
      </c>
      <c r="M87" s="15">
        <v>1</v>
      </c>
      <c r="N87" s="15"/>
      <c r="O87" s="15"/>
      <c r="P87" s="15"/>
      <c r="Q87" s="15"/>
      <c r="R87" s="11">
        <f t="shared" ref="R87:R155" si="17">SUM(M87:Q87)</f>
        <v>1</v>
      </c>
      <c r="S87" s="15"/>
      <c r="T87" s="15"/>
      <c r="U87" s="9">
        <f t="shared" si="14"/>
        <v>0</v>
      </c>
      <c r="V87" s="9">
        <f t="shared" si="15"/>
        <v>1</v>
      </c>
      <c r="W87" s="15">
        <v>1</v>
      </c>
      <c r="X87" s="16">
        <f t="shared" si="16"/>
        <v>0</v>
      </c>
      <c r="Y87" s="27"/>
      <c r="Z87" s="17"/>
    </row>
    <row r="88" spans="1:26" ht="18" customHeight="1" x14ac:dyDescent="0.2">
      <c r="A88" s="7">
        <v>3500000</v>
      </c>
      <c r="B88" s="8" t="s">
        <v>113</v>
      </c>
      <c r="C88" s="9"/>
      <c r="D88" s="10">
        <f>VLOOKUP($A88,'05.07'!$A$9:$W$200,23,0)</f>
        <v>0</v>
      </c>
      <c r="E88" s="10"/>
      <c r="F88" s="10"/>
      <c r="G88" s="10"/>
      <c r="H88" s="9"/>
      <c r="I88" s="10"/>
      <c r="J88" s="10"/>
      <c r="K88" s="10"/>
      <c r="L88" s="9">
        <f t="shared" si="13"/>
        <v>0</v>
      </c>
      <c r="M88" s="10"/>
      <c r="N88" s="10"/>
      <c r="O88" s="10"/>
      <c r="P88" s="10"/>
      <c r="Q88" s="10"/>
      <c r="R88" s="11">
        <f t="shared" si="17"/>
        <v>0</v>
      </c>
      <c r="S88" s="10"/>
      <c r="T88" s="10"/>
      <c r="U88" s="9"/>
      <c r="V88" s="9"/>
      <c r="W88" s="10"/>
      <c r="X88" s="9"/>
      <c r="Y88" s="18"/>
      <c r="Z88" s="17"/>
    </row>
    <row r="89" spans="1:26" ht="18" customHeight="1" x14ac:dyDescent="0.2">
      <c r="A89" s="13">
        <v>3500003</v>
      </c>
      <c r="B89" s="14" t="s">
        <v>114</v>
      </c>
      <c r="C89" s="15">
        <v>390000</v>
      </c>
      <c r="D89" s="10">
        <f>VLOOKUP($A89,'05.07'!$A$9:$W$200,23,0)</f>
        <v>1</v>
      </c>
      <c r="E89" s="15"/>
      <c r="F89" s="15"/>
      <c r="G89" s="15"/>
      <c r="H89" s="9">
        <f t="shared" ref="H89:H106" si="18">SUM(E89:G89)</f>
        <v>0</v>
      </c>
      <c r="I89" s="15">
        <v>1</v>
      </c>
      <c r="J89" s="15"/>
      <c r="K89" s="15"/>
      <c r="L89" s="9">
        <f t="shared" si="13"/>
        <v>1</v>
      </c>
      <c r="M89" s="15"/>
      <c r="N89" s="15"/>
      <c r="O89" s="15"/>
      <c r="P89" s="15"/>
      <c r="Q89" s="15"/>
      <c r="R89" s="11">
        <f>SUM(M89:Q89)</f>
        <v>0</v>
      </c>
      <c r="S89" s="15"/>
      <c r="T89" s="15"/>
      <c r="U89" s="9">
        <f>S89+T89</f>
        <v>0</v>
      </c>
      <c r="V89" s="9">
        <f t="shared" ref="V89:V106" si="19">D89+H89-L89-R89-U89</f>
        <v>0</v>
      </c>
      <c r="W89" s="15">
        <v>1</v>
      </c>
      <c r="X89" s="16">
        <f>W89-V89</f>
        <v>1</v>
      </c>
      <c r="Y89" s="18"/>
      <c r="Z89" s="17"/>
    </row>
    <row r="90" spans="1:26" ht="18" customHeight="1" x14ac:dyDescent="0.2">
      <c r="A90" s="13">
        <v>3500004</v>
      </c>
      <c r="B90" s="14" t="s">
        <v>115</v>
      </c>
      <c r="C90" s="15">
        <v>300000</v>
      </c>
      <c r="D90" s="10">
        <f>VLOOKUP($A90,'05.07'!$A$9:$W$200,23,0)</f>
        <v>0</v>
      </c>
      <c r="E90" s="15"/>
      <c r="F90" s="15"/>
      <c r="G90" s="15"/>
      <c r="H90" s="9">
        <f t="shared" si="18"/>
        <v>0</v>
      </c>
      <c r="I90" s="15"/>
      <c r="J90" s="15"/>
      <c r="K90" s="15"/>
      <c r="L90" s="9">
        <f t="shared" si="13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si="19"/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3500001</v>
      </c>
      <c r="B91" s="14" t="s">
        <v>116</v>
      </c>
      <c r="C91" s="15">
        <v>300000</v>
      </c>
      <c r="D91" s="10">
        <f>VLOOKUP($A91,'05.07'!$A$9:$W$200,23,0)</f>
        <v>0</v>
      </c>
      <c r="E91" s="15"/>
      <c r="F91" s="15"/>
      <c r="G91" s="15"/>
      <c r="H91" s="9">
        <f t="shared" si="18"/>
        <v>0</v>
      </c>
      <c r="I91" s="15"/>
      <c r="J91" s="15"/>
      <c r="K91" s="15"/>
      <c r="L91" s="9">
        <f t="shared" si="13"/>
        <v>0</v>
      </c>
      <c r="M91" s="15"/>
      <c r="N91" s="15"/>
      <c r="O91" s="15"/>
      <c r="P91" s="15"/>
      <c r="Q91" s="15"/>
      <c r="R91" s="11">
        <f t="shared" si="17"/>
        <v>0</v>
      </c>
      <c r="S91" s="15"/>
      <c r="T91" s="15"/>
      <c r="U91" s="9">
        <f t="shared" ref="U91:U106" si="20">S91+T91</f>
        <v>0</v>
      </c>
      <c r="V91" s="9">
        <f t="shared" si="19"/>
        <v>0</v>
      </c>
      <c r="W91" s="15"/>
      <c r="X91" s="16">
        <f t="shared" ref="X91:X106" si="21">W91-V91</f>
        <v>0</v>
      </c>
      <c r="Y91" s="18"/>
      <c r="Z91" s="17"/>
    </row>
    <row r="92" spans="1:26" ht="18" customHeight="1" x14ac:dyDescent="0.2">
      <c r="A92" s="13">
        <v>3500009</v>
      </c>
      <c r="B92" s="14" t="s">
        <v>117</v>
      </c>
      <c r="C92" s="15">
        <v>390000</v>
      </c>
      <c r="D92" s="10">
        <f>VLOOKUP($A92,'05.07'!$A$9:$W$200,23,0)</f>
        <v>0</v>
      </c>
      <c r="E92" s="15">
        <v>1</v>
      </c>
      <c r="F92" s="15"/>
      <c r="G92" s="15"/>
      <c r="H92" s="9">
        <f t="shared" si="18"/>
        <v>1</v>
      </c>
      <c r="I92" s="15">
        <v>1</v>
      </c>
      <c r="J92" s="15"/>
      <c r="K92" s="15"/>
      <c r="L92" s="9">
        <f t="shared" si="13"/>
        <v>1</v>
      </c>
      <c r="M92" s="15"/>
      <c r="N92" s="15"/>
      <c r="O92" s="15"/>
      <c r="P92" s="15"/>
      <c r="Q92" s="15"/>
      <c r="R92" s="11">
        <f t="shared" si="17"/>
        <v>0</v>
      </c>
      <c r="S92" s="15"/>
      <c r="T92" s="15"/>
      <c r="U92" s="9">
        <f t="shared" si="20"/>
        <v>0</v>
      </c>
      <c r="V92" s="9">
        <f t="shared" si="19"/>
        <v>0</v>
      </c>
      <c r="W92" s="15"/>
      <c r="X92" s="16">
        <f t="shared" si="21"/>
        <v>0</v>
      </c>
      <c r="Y92" s="18"/>
      <c r="Z92" s="17"/>
    </row>
    <row r="93" spans="1:26" ht="18" customHeight="1" x14ac:dyDescent="0.2">
      <c r="A93" s="13">
        <v>3500021</v>
      </c>
      <c r="B93" s="14" t="s">
        <v>118</v>
      </c>
      <c r="C93" s="15">
        <v>390000</v>
      </c>
      <c r="D93" s="10">
        <f>VLOOKUP($A93,'05.07'!$A$9:$W$200,23,0)</f>
        <v>1</v>
      </c>
      <c r="E93" s="15"/>
      <c r="F93" s="15"/>
      <c r="G93" s="15"/>
      <c r="H93" s="9">
        <f t="shared" si="18"/>
        <v>0</v>
      </c>
      <c r="I93" s="15">
        <v>1</v>
      </c>
      <c r="J93" s="15"/>
      <c r="K93" s="15"/>
      <c r="L93" s="9">
        <f t="shared" si="13"/>
        <v>1</v>
      </c>
      <c r="M93" s="15"/>
      <c r="N93" s="15"/>
      <c r="O93" s="15"/>
      <c r="P93" s="15"/>
      <c r="Q93" s="15"/>
      <c r="R93" s="11">
        <f t="shared" si="17"/>
        <v>0</v>
      </c>
      <c r="S93" s="15"/>
      <c r="T93" s="15"/>
      <c r="U93" s="9">
        <f t="shared" si="20"/>
        <v>0</v>
      </c>
      <c r="V93" s="9">
        <f t="shared" si="19"/>
        <v>0</v>
      </c>
      <c r="W93" s="15"/>
      <c r="X93" s="16">
        <f t="shared" si="21"/>
        <v>0</v>
      </c>
      <c r="Y93" s="18"/>
      <c r="Z93" s="17"/>
    </row>
    <row r="94" spans="1:26" ht="18" customHeight="1" x14ac:dyDescent="0.2">
      <c r="A94" s="13">
        <v>3500022</v>
      </c>
      <c r="B94" s="14" t="s">
        <v>119</v>
      </c>
      <c r="C94" s="15">
        <v>300000</v>
      </c>
      <c r="D94" s="10">
        <f>VLOOKUP($A94,'05.07'!$A$9:$W$200,23,0)</f>
        <v>0</v>
      </c>
      <c r="E94" s="15"/>
      <c r="F94" s="15"/>
      <c r="G94" s="15"/>
      <c r="H94" s="9">
        <f t="shared" si="18"/>
        <v>0</v>
      </c>
      <c r="I94" s="15"/>
      <c r="J94" s="15"/>
      <c r="K94" s="15"/>
      <c r="L94" s="9">
        <f t="shared" si="13"/>
        <v>0</v>
      </c>
      <c r="M94" s="15"/>
      <c r="N94" s="15"/>
      <c r="O94" s="15"/>
      <c r="P94" s="15"/>
      <c r="Q94" s="15"/>
      <c r="R94" s="11">
        <f>SUM(M94:Q94)</f>
        <v>0</v>
      </c>
      <c r="S94" s="15"/>
      <c r="T94" s="15"/>
      <c r="U94" s="9">
        <f>S94+T94</f>
        <v>0</v>
      </c>
      <c r="V94" s="9">
        <f t="shared" si="19"/>
        <v>0</v>
      </c>
      <c r="W94" s="15"/>
      <c r="X94" s="16">
        <f>W94-V94</f>
        <v>0</v>
      </c>
      <c r="Y94" s="18"/>
      <c r="Z94" s="17"/>
    </row>
    <row r="95" spans="1:26" ht="18" customHeight="1" x14ac:dyDescent="0.2">
      <c r="A95" s="13">
        <v>3500029</v>
      </c>
      <c r="B95" s="14" t="s">
        <v>120</v>
      </c>
      <c r="C95" s="15">
        <v>390000</v>
      </c>
      <c r="D95" s="10">
        <f>VLOOKUP($A95,'05.07'!$A$9:$W$200,23,0)</f>
        <v>0</v>
      </c>
      <c r="E95" s="15">
        <v>1</v>
      </c>
      <c r="F95" s="15"/>
      <c r="G95" s="15"/>
      <c r="H95" s="9">
        <f t="shared" si="18"/>
        <v>1</v>
      </c>
      <c r="I95" s="15"/>
      <c r="J95" s="15"/>
      <c r="K95" s="15"/>
      <c r="L95" s="9">
        <f t="shared" si="13"/>
        <v>0</v>
      </c>
      <c r="M95" s="15"/>
      <c r="N95" s="15"/>
      <c r="O95" s="15"/>
      <c r="P95" s="15"/>
      <c r="Q95" s="15"/>
      <c r="R95" s="11">
        <f t="shared" si="17"/>
        <v>0</v>
      </c>
      <c r="S95" s="15"/>
      <c r="T95" s="15"/>
      <c r="U95" s="9">
        <f t="shared" si="20"/>
        <v>0</v>
      </c>
      <c r="V95" s="9">
        <f t="shared" si="19"/>
        <v>1</v>
      </c>
      <c r="W95" s="15">
        <v>1</v>
      </c>
      <c r="X95" s="16">
        <f t="shared" si="21"/>
        <v>0</v>
      </c>
      <c r="Y95" s="18"/>
      <c r="Z95" s="17"/>
    </row>
    <row r="96" spans="1:26" ht="18" customHeight="1" x14ac:dyDescent="0.2">
      <c r="A96" s="13">
        <v>3500030</v>
      </c>
      <c r="B96" s="14" t="s">
        <v>121</v>
      </c>
      <c r="C96" s="15">
        <v>300000</v>
      </c>
      <c r="D96" s="10">
        <f>VLOOKUP($A96,'05.07'!$A$9:$W$200,23,0)</f>
        <v>0</v>
      </c>
      <c r="E96" s="15"/>
      <c r="F96" s="15"/>
      <c r="G96" s="15"/>
      <c r="H96" s="9">
        <f t="shared" si="18"/>
        <v>0</v>
      </c>
      <c r="I96" s="15"/>
      <c r="J96" s="15"/>
      <c r="K96" s="15"/>
      <c r="L96" s="9">
        <f t="shared" si="13"/>
        <v>0</v>
      </c>
      <c r="M96" s="15"/>
      <c r="N96" s="15"/>
      <c r="O96" s="15"/>
      <c r="P96" s="15"/>
      <c r="Q96" s="15"/>
      <c r="R96" s="11">
        <f>SUM(M96:Q96)</f>
        <v>0</v>
      </c>
      <c r="S96" s="15"/>
      <c r="T96" s="15"/>
      <c r="U96" s="9">
        <f>S96+T96</f>
        <v>0</v>
      </c>
      <c r="V96" s="9">
        <f t="shared" si="19"/>
        <v>0</v>
      </c>
      <c r="W96" s="15"/>
      <c r="X96" s="16">
        <f>W96-V96</f>
        <v>0</v>
      </c>
      <c r="Y96" s="18"/>
      <c r="Z96" s="17"/>
    </row>
    <row r="97" spans="1:26" ht="18" customHeight="1" x14ac:dyDescent="0.2">
      <c r="A97" s="13">
        <v>3500049</v>
      </c>
      <c r="B97" s="14" t="s">
        <v>122</v>
      </c>
      <c r="C97" s="15">
        <v>390000</v>
      </c>
      <c r="D97" s="10">
        <f>VLOOKUP($A97,'05.07'!$A$9:$W$200,23,0)</f>
        <v>0</v>
      </c>
      <c r="E97" s="15"/>
      <c r="F97" s="15"/>
      <c r="G97" s="15"/>
      <c r="H97" s="9">
        <f t="shared" si="18"/>
        <v>0</v>
      </c>
      <c r="I97" s="15"/>
      <c r="J97" s="15"/>
      <c r="K97" s="15"/>
      <c r="L97" s="9">
        <f t="shared" si="13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9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3500139</v>
      </c>
      <c r="B98" s="14" t="s">
        <v>123</v>
      </c>
      <c r="C98" s="15">
        <v>390000</v>
      </c>
      <c r="D98" s="10">
        <f>VLOOKUP($A98,'05.07'!$A$9:$W$200,23,0)</f>
        <v>0</v>
      </c>
      <c r="E98" s="15"/>
      <c r="F98" s="15"/>
      <c r="G98" s="15"/>
      <c r="H98" s="9">
        <f t="shared" si="18"/>
        <v>0</v>
      </c>
      <c r="I98" s="15"/>
      <c r="J98" s="15"/>
      <c r="K98" s="15"/>
      <c r="L98" s="9">
        <f t="shared" si="13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9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3500140</v>
      </c>
      <c r="B99" s="14" t="s">
        <v>124</v>
      </c>
      <c r="C99" s="15">
        <v>300000</v>
      </c>
      <c r="D99" s="10">
        <f>VLOOKUP($A99,'05.07'!$A$9:$W$200,23,0)</f>
        <v>0</v>
      </c>
      <c r="E99" s="15"/>
      <c r="F99" s="15"/>
      <c r="G99" s="15"/>
      <c r="H99" s="9">
        <f t="shared" si="18"/>
        <v>0</v>
      </c>
      <c r="I99" s="15"/>
      <c r="J99" s="15"/>
      <c r="K99" s="15"/>
      <c r="L99" s="9">
        <f t="shared" si="13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9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3500155</v>
      </c>
      <c r="B100" s="14" t="s">
        <v>125</v>
      </c>
      <c r="C100" s="15">
        <v>300000</v>
      </c>
      <c r="D100" s="10">
        <f>VLOOKUP($A100,'05.07'!$A$9:$W$200,23,0)</f>
        <v>0</v>
      </c>
      <c r="E100" s="15"/>
      <c r="F100" s="15"/>
      <c r="G100" s="15"/>
      <c r="H100" s="9">
        <f t="shared" si="18"/>
        <v>0</v>
      </c>
      <c r="I100" s="15"/>
      <c r="J100" s="15"/>
      <c r="K100" s="15"/>
      <c r="L100" s="9">
        <f t="shared" si="13"/>
        <v>0</v>
      </c>
      <c r="M100" s="15"/>
      <c r="N100" s="15"/>
      <c r="O100" s="15"/>
      <c r="P100" s="15"/>
      <c r="Q100" s="15"/>
      <c r="R100" s="11">
        <f t="shared" si="17"/>
        <v>0</v>
      </c>
      <c r="S100" s="15"/>
      <c r="T100" s="15"/>
      <c r="U100" s="9">
        <f t="shared" si="20"/>
        <v>0</v>
      </c>
      <c r="V100" s="9">
        <f t="shared" si="19"/>
        <v>0</v>
      </c>
      <c r="W100" s="15"/>
      <c r="X100" s="16">
        <f t="shared" si="21"/>
        <v>0</v>
      </c>
      <c r="Y100" s="18"/>
      <c r="Z100" s="17"/>
    </row>
    <row r="101" spans="1:26" ht="18" customHeight="1" x14ac:dyDescent="0.2">
      <c r="A101" s="13">
        <v>3500156</v>
      </c>
      <c r="B101" s="14" t="s">
        <v>126</v>
      </c>
      <c r="C101" s="15">
        <v>390000</v>
      </c>
      <c r="D101" s="10">
        <f>VLOOKUP($A101,'05.07'!$A$9:$W$200,23,0)</f>
        <v>1</v>
      </c>
      <c r="E101" s="15"/>
      <c r="F101" s="15"/>
      <c r="G101" s="15"/>
      <c r="H101" s="9">
        <f t="shared" si="18"/>
        <v>0</v>
      </c>
      <c r="I101" s="15"/>
      <c r="J101" s="15"/>
      <c r="K101" s="15"/>
      <c r="L101" s="9">
        <f t="shared" si="13"/>
        <v>0</v>
      </c>
      <c r="M101" s="15"/>
      <c r="N101" s="15"/>
      <c r="O101" s="15"/>
      <c r="P101" s="15"/>
      <c r="Q101" s="15"/>
      <c r="R101" s="11">
        <f t="shared" si="17"/>
        <v>0</v>
      </c>
      <c r="S101" s="15"/>
      <c r="T101" s="15"/>
      <c r="U101" s="9">
        <f t="shared" si="20"/>
        <v>0</v>
      </c>
      <c r="V101" s="9">
        <f t="shared" si="19"/>
        <v>1</v>
      </c>
      <c r="W101" s="15">
        <v>1</v>
      </c>
      <c r="X101" s="16">
        <f t="shared" si="21"/>
        <v>0</v>
      </c>
      <c r="Y101" s="18"/>
      <c r="Z101" s="17"/>
    </row>
    <row r="102" spans="1:26" ht="18" customHeight="1" x14ac:dyDescent="0.2">
      <c r="A102" s="13">
        <v>3500141</v>
      </c>
      <c r="B102" s="14" t="s">
        <v>127</v>
      </c>
      <c r="C102" s="15">
        <v>300000</v>
      </c>
      <c r="D102" s="10">
        <f>VLOOKUP($A102,'05.07'!$A$9:$W$200,23,0)</f>
        <v>0</v>
      </c>
      <c r="E102" s="15"/>
      <c r="F102" s="15"/>
      <c r="G102" s="15"/>
      <c r="H102" s="9">
        <f t="shared" si="18"/>
        <v>0</v>
      </c>
      <c r="I102" s="15"/>
      <c r="J102" s="15"/>
      <c r="K102" s="15"/>
      <c r="L102" s="9">
        <f t="shared" si="13"/>
        <v>0</v>
      </c>
      <c r="M102" s="15"/>
      <c r="N102" s="15"/>
      <c r="O102" s="15"/>
      <c r="P102" s="15"/>
      <c r="Q102" s="15"/>
      <c r="R102" s="11">
        <f t="shared" si="17"/>
        <v>0</v>
      </c>
      <c r="S102" s="15"/>
      <c r="T102" s="15"/>
      <c r="U102" s="9">
        <f t="shared" si="20"/>
        <v>0</v>
      </c>
      <c r="V102" s="9">
        <f t="shared" si="19"/>
        <v>0</v>
      </c>
      <c r="W102" s="15"/>
      <c r="X102" s="16">
        <f t="shared" si="21"/>
        <v>0</v>
      </c>
      <c r="Y102" s="18"/>
      <c r="Z102" s="17"/>
    </row>
    <row r="103" spans="1:26" ht="18" customHeight="1" x14ac:dyDescent="0.2">
      <c r="A103" s="13">
        <v>3500142</v>
      </c>
      <c r="B103" s="14" t="s">
        <v>128</v>
      </c>
      <c r="C103" s="15">
        <v>390000</v>
      </c>
      <c r="D103" s="10">
        <f>VLOOKUP($A103,'05.07'!$A$9:$W$200,23,0)</f>
        <v>1</v>
      </c>
      <c r="E103" s="15"/>
      <c r="F103" s="15"/>
      <c r="G103" s="15"/>
      <c r="H103" s="9">
        <f t="shared" si="18"/>
        <v>0</v>
      </c>
      <c r="I103" s="15">
        <v>1</v>
      </c>
      <c r="J103" s="15"/>
      <c r="K103" s="15"/>
      <c r="L103" s="9">
        <f t="shared" si="13"/>
        <v>1</v>
      </c>
      <c r="M103" s="15"/>
      <c r="N103" s="15"/>
      <c r="O103" s="15"/>
      <c r="P103" s="15"/>
      <c r="Q103" s="15"/>
      <c r="R103" s="11">
        <f t="shared" si="17"/>
        <v>0</v>
      </c>
      <c r="S103" s="15"/>
      <c r="T103" s="15"/>
      <c r="U103" s="9">
        <f t="shared" si="20"/>
        <v>0</v>
      </c>
      <c r="V103" s="9">
        <f t="shared" si="19"/>
        <v>0</v>
      </c>
      <c r="W103" s="15"/>
      <c r="X103" s="16">
        <f t="shared" si="21"/>
        <v>0</v>
      </c>
      <c r="Y103" s="18"/>
      <c r="Z103" s="17"/>
    </row>
    <row r="104" spans="1:26" ht="18" customHeight="1" x14ac:dyDescent="0.2">
      <c r="A104" s="13">
        <v>3500143</v>
      </c>
      <c r="B104" s="14" t="s">
        <v>129</v>
      </c>
      <c r="C104" s="15">
        <v>220000</v>
      </c>
      <c r="D104" s="10">
        <f>VLOOKUP($A104,'05.07'!$A$9:$W$200,23,0)</f>
        <v>2</v>
      </c>
      <c r="E104" s="15"/>
      <c r="F104" s="15"/>
      <c r="G104" s="15"/>
      <c r="H104" s="9">
        <f t="shared" si="18"/>
        <v>0</v>
      </c>
      <c r="I104" s="15">
        <v>1</v>
      </c>
      <c r="J104" s="15"/>
      <c r="K104" s="15"/>
      <c r="L104" s="9">
        <f t="shared" si="13"/>
        <v>1</v>
      </c>
      <c r="M104" s="15"/>
      <c r="N104" s="15"/>
      <c r="O104" s="15"/>
      <c r="P104" s="15"/>
      <c r="Q104" s="15"/>
      <c r="R104" s="11">
        <f t="shared" si="17"/>
        <v>0</v>
      </c>
      <c r="S104" s="15"/>
      <c r="T104" s="15"/>
      <c r="U104" s="9">
        <f t="shared" si="20"/>
        <v>0</v>
      </c>
      <c r="V104" s="9">
        <f t="shared" si="19"/>
        <v>1</v>
      </c>
      <c r="W104" s="15">
        <v>1</v>
      </c>
      <c r="X104" s="16">
        <f t="shared" si="21"/>
        <v>0</v>
      </c>
      <c r="Y104" s="18"/>
      <c r="Z104" s="17"/>
    </row>
    <row r="105" spans="1:26" ht="18" customHeight="1" x14ac:dyDescent="0.2">
      <c r="A105" s="13">
        <v>3500144</v>
      </c>
      <c r="B105" s="14" t="s">
        <v>130</v>
      </c>
      <c r="C105" s="15">
        <v>260000</v>
      </c>
      <c r="D105" s="10">
        <f>VLOOKUP($A105,'05.07'!$A$9:$W$200,23,0)</f>
        <v>2</v>
      </c>
      <c r="E105" s="15"/>
      <c r="F105" s="15"/>
      <c r="G105" s="15"/>
      <c r="H105" s="9">
        <f t="shared" si="18"/>
        <v>0</v>
      </c>
      <c r="I105" s="15"/>
      <c r="J105" s="15"/>
      <c r="K105" s="15"/>
      <c r="L105" s="9">
        <f t="shared" si="13"/>
        <v>0</v>
      </c>
      <c r="M105" s="15"/>
      <c r="N105" s="15"/>
      <c r="O105" s="15"/>
      <c r="P105" s="15"/>
      <c r="Q105" s="15"/>
      <c r="R105" s="11">
        <f t="shared" si="17"/>
        <v>0</v>
      </c>
      <c r="S105" s="15"/>
      <c r="T105" s="15"/>
      <c r="U105" s="9">
        <f t="shared" si="20"/>
        <v>0</v>
      </c>
      <c r="V105" s="9">
        <f t="shared" si="19"/>
        <v>2</v>
      </c>
      <c r="W105" s="15">
        <v>2</v>
      </c>
      <c r="X105" s="16">
        <f t="shared" si="21"/>
        <v>0</v>
      </c>
      <c r="Y105" s="18"/>
      <c r="Z105" s="17"/>
    </row>
    <row r="106" spans="1:26" ht="18" customHeight="1" x14ac:dyDescent="0.2">
      <c r="A106" s="13">
        <v>3500145</v>
      </c>
      <c r="B106" s="14" t="s">
        <v>131</v>
      </c>
      <c r="C106" s="15">
        <v>350000</v>
      </c>
      <c r="D106" s="10">
        <f>VLOOKUP($A106,'05.07'!$A$9:$W$200,23,0)</f>
        <v>0</v>
      </c>
      <c r="E106" s="15"/>
      <c r="F106" s="15"/>
      <c r="G106" s="15"/>
      <c r="H106" s="9">
        <f t="shared" si="18"/>
        <v>0</v>
      </c>
      <c r="I106" s="15"/>
      <c r="J106" s="15"/>
      <c r="K106" s="15"/>
      <c r="L106" s="9">
        <f t="shared" si="13"/>
        <v>0</v>
      </c>
      <c r="M106" s="15"/>
      <c r="N106" s="15"/>
      <c r="O106" s="15"/>
      <c r="P106" s="15"/>
      <c r="Q106" s="15"/>
      <c r="R106" s="11">
        <f t="shared" si="17"/>
        <v>0</v>
      </c>
      <c r="S106" s="15"/>
      <c r="T106" s="15"/>
      <c r="U106" s="9">
        <f t="shared" si="20"/>
        <v>0</v>
      </c>
      <c r="V106" s="9">
        <f t="shared" si="19"/>
        <v>0</v>
      </c>
      <c r="W106" s="15"/>
      <c r="X106" s="16">
        <f t="shared" si="21"/>
        <v>0</v>
      </c>
      <c r="Y106" s="18"/>
      <c r="Z106" s="17"/>
    </row>
    <row r="107" spans="1:26" ht="18" customHeight="1" x14ac:dyDescent="0.2">
      <c r="A107" s="7">
        <v>3510000</v>
      </c>
      <c r="B107" s="8" t="s">
        <v>132</v>
      </c>
      <c r="C107" s="9"/>
      <c r="D107" s="10">
        <f>VLOOKUP($A107,'05.07'!$A$9:$W$200,23,0)</f>
        <v>0</v>
      </c>
      <c r="E107" s="10"/>
      <c r="F107" s="10"/>
      <c r="G107" s="10"/>
      <c r="H107" s="9"/>
      <c r="I107" s="10"/>
      <c r="J107" s="10"/>
      <c r="K107" s="10"/>
      <c r="L107" s="9">
        <f t="shared" si="13"/>
        <v>0</v>
      </c>
      <c r="M107" s="10"/>
      <c r="N107" s="10"/>
      <c r="O107" s="10"/>
      <c r="P107" s="10"/>
      <c r="Q107" s="10"/>
      <c r="R107" s="11">
        <f t="shared" si="17"/>
        <v>0</v>
      </c>
      <c r="S107" s="10"/>
      <c r="T107" s="10"/>
      <c r="U107" s="9"/>
      <c r="V107" s="9"/>
      <c r="W107" s="10"/>
      <c r="X107" s="9"/>
      <c r="Y107" s="18"/>
      <c r="Z107" s="17"/>
    </row>
    <row r="108" spans="1:26" ht="18" customHeight="1" x14ac:dyDescent="0.2">
      <c r="A108" s="13">
        <v>3510004</v>
      </c>
      <c r="B108" s="14" t="s">
        <v>133</v>
      </c>
      <c r="C108" s="15">
        <v>43000</v>
      </c>
      <c r="D108" s="10">
        <f>VLOOKUP($A108,'05.07'!$A$9:$W$200,23,0)</f>
        <v>2</v>
      </c>
      <c r="E108" s="15">
        <v>9</v>
      </c>
      <c r="F108" s="15"/>
      <c r="G108" s="15"/>
      <c r="H108" s="9">
        <f t="shared" ref="H108:H117" si="22">SUM(E108:G108)</f>
        <v>9</v>
      </c>
      <c r="I108" s="15">
        <v>6</v>
      </c>
      <c r="J108" s="15"/>
      <c r="K108" s="15"/>
      <c r="L108" s="9">
        <f t="shared" si="13"/>
        <v>6</v>
      </c>
      <c r="M108" s="15"/>
      <c r="N108" s="15"/>
      <c r="O108" s="15"/>
      <c r="P108" s="15"/>
      <c r="Q108" s="15"/>
      <c r="R108" s="11">
        <f>SUM(M108:Q108)</f>
        <v>0</v>
      </c>
      <c r="S108" s="15"/>
      <c r="T108" s="15"/>
      <c r="U108" s="9">
        <f>S108+T108</f>
        <v>0</v>
      </c>
      <c r="V108" s="9">
        <f t="shared" ref="V108:V117" si="23">D108+H108-L108-R108-U108</f>
        <v>5</v>
      </c>
      <c r="W108" s="15">
        <v>5</v>
      </c>
      <c r="X108" s="16">
        <f>W108-V108</f>
        <v>0</v>
      </c>
      <c r="Y108" s="18"/>
      <c r="Z108" s="17"/>
    </row>
    <row r="109" spans="1:26" ht="18" customHeight="1" x14ac:dyDescent="0.2">
      <c r="A109" s="13">
        <v>3510011</v>
      </c>
      <c r="B109" s="14" t="s">
        <v>134</v>
      </c>
      <c r="C109" s="15">
        <v>42000</v>
      </c>
      <c r="D109" s="10">
        <f>VLOOKUP($A109,'05.07'!$A$9:$W$200,23,0)</f>
        <v>8</v>
      </c>
      <c r="E109" s="15"/>
      <c r="F109" s="15"/>
      <c r="G109" s="15"/>
      <c r="H109" s="9">
        <f t="shared" si="22"/>
        <v>0</v>
      </c>
      <c r="I109" s="15">
        <v>1</v>
      </c>
      <c r="J109" s="15">
        <v>1</v>
      </c>
      <c r="K109" s="15"/>
      <c r="L109" s="9">
        <f t="shared" si="13"/>
        <v>2</v>
      </c>
      <c r="M109" s="15"/>
      <c r="N109" s="15"/>
      <c r="O109" s="15"/>
      <c r="P109" s="15"/>
      <c r="Q109" s="15"/>
      <c r="R109" s="11">
        <f t="shared" si="17"/>
        <v>0</v>
      </c>
      <c r="S109" s="15"/>
      <c r="T109" s="15"/>
      <c r="U109" s="9">
        <f t="shared" ref="U109:U117" si="24">S109+T109</f>
        <v>0</v>
      </c>
      <c r="V109" s="9">
        <f t="shared" si="23"/>
        <v>6</v>
      </c>
      <c r="W109" s="15">
        <v>6</v>
      </c>
      <c r="X109" s="16">
        <f t="shared" ref="X109:X117" si="25">W109-V109</f>
        <v>0</v>
      </c>
      <c r="Y109" s="18"/>
      <c r="Z109" s="17"/>
    </row>
    <row r="110" spans="1:26" ht="18" customHeight="1" x14ac:dyDescent="0.2">
      <c r="A110" s="13">
        <v>3510012</v>
      </c>
      <c r="B110" s="14" t="s">
        <v>135</v>
      </c>
      <c r="C110" s="15">
        <v>43000</v>
      </c>
      <c r="D110" s="10">
        <f>VLOOKUP($A110,'05.07'!$A$9:$W$200,23,0)</f>
        <v>7</v>
      </c>
      <c r="E110" s="15"/>
      <c r="F110" s="15"/>
      <c r="G110" s="15"/>
      <c r="H110" s="9">
        <f t="shared" si="22"/>
        <v>0</v>
      </c>
      <c r="I110" s="15">
        <v>3</v>
      </c>
      <c r="J110" s="15"/>
      <c r="K110" s="15"/>
      <c r="L110" s="9">
        <f t="shared" si="13"/>
        <v>3</v>
      </c>
      <c r="M110" s="15"/>
      <c r="N110" s="15"/>
      <c r="O110" s="15"/>
      <c r="P110" s="15"/>
      <c r="Q110" s="15"/>
      <c r="R110" s="11">
        <f>SUM(M110:Q110)</f>
        <v>0</v>
      </c>
      <c r="S110" s="15"/>
      <c r="T110" s="15"/>
      <c r="U110" s="9">
        <f>S110+T110</f>
        <v>0</v>
      </c>
      <c r="V110" s="9">
        <f t="shared" si="23"/>
        <v>4</v>
      </c>
      <c r="W110" s="15">
        <v>4</v>
      </c>
      <c r="X110" s="16">
        <f>W110-V110</f>
        <v>0</v>
      </c>
      <c r="Y110" s="18"/>
      <c r="Z110" s="17"/>
    </row>
    <row r="111" spans="1:26" ht="18" customHeight="1" x14ac:dyDescent="0.2">
      <c r="A111" s="13">
        <v>3510018</v>
      </c>
      <c r="B111" s="14" t="s">
        <v>136</v>
      </c>
      <c r="C111" s="15">
        <v>65000</v>
      </c>
      <c r="D111" s="10">
        <f>VLOOKUP($A111,'05.07'!$A$9:$W$200,23,0)</f>
        <v>8</v>
      </c>
      <c r="E111" s="15"/>
      <c r="F111" s="15"/>
      <c r="G111" s="15"/>
      <c r="H111" s="9">
        <f t="shared" si="22"/>
        <v>0</v>
      </c>
      <c r="I111" s="15">
        <v>2</v>
      </c>
      <c r="J111" s="15"/>
      <c r="K111" s="15"/>
      <c r="L111" s="9">
        <f t="shared" si="13"/>
        <v>2</v>
      </c>
      <c r="M111" s="15"/>
      <c r="N111" s="15"/>
      <c r="O111" s="15"/>
      <c r="P111" s="15"/>
      <c r="Q111" s="15"/>
      <c r="R111" s="11">
        <f t="shared" si="17"/>
        <v>0</v>
      </c>
      <c r="S111" s="15"/>
      <c r="T111" s="15"/>
      <c r="U111" s="9">
        <f t="shared" si="24"/>
        <v>0</v>
      </c>
      <c r="V111" s="9">
        <f t="shared" si="23"/>
        <v>6</v>
      </c>
      <c r="W111" s="15">
        <v>6</v>
      </c>
      <c r="X111" s="16">
        <f t="shared" si="25"/>
        <v>0</v>
      </c>
      <c r="Y111" s="18"/>
      <c r="Z111" s="17"/>
    </row>
    <row r="112" spans="1:26" ht="18" customHeight="1" x14ac:dyDescent="0.2">
      <c r="A112" s="13">
        <v>3510066</v>
      </c>
      <c r="B112" s="14" t="s">
        <v>137</v>
      </c>
      <c r="C112" s="15">
        <v>42000</v>
      </c>
      <c r="D112" s="10">
        <f>VLOOKUP($A112,'05.07'!$A$9:$W$200,23,0)</f>
        <v>0</v>
      </c>
      <c r="E112" s="15"/>
      <c r="F112" s="15"/>
      <c r="G112" s="15"/>
      <c r="H112" s="9">
        <f t="shared" si="22"/>
        <v>0</v>
      </c>
      <c r="I112" s="15"/>
      <c r="J112" s="15"/>
      <c r="K112" s="15"/>
      <c r="L112" s="9">
        <f t="shared" si="13"/>
        <v>0</v>
      </c>
      <c r="M112" s="15"/>
      <c r="N112" s="15"/>
      <c r="O112" s="15"/>
      <c r="P112" s="15"/>
      <c r="Q112" s="15"/>
      <c r="R112" s="11">
        <f t="shared" si="17"/>
        <v>0</v>
      </c>
      <c r="S112" s="15"/>
      <c r="T112" s="15"/>
      <c r="U112" s="9">
        <f t="shared" si="24"/>
        <v>0</v>
      </c>
      <c r="V112" s="9">
        <f t="shared" si="23"/>
        <v>0</v>
      </c>
      <c r="W112" s="15"/>
      <c r="X112" s="16">
        <f t="shared" si="25"/>
        <v>0</v>
      </c>
      <c r="Y112" s="18"/>
      <c r="Z112" s="17"/>
    </row>
    <row r="113" spans="1:26" ht="18" customHeight="1" x14ac:dyDescent="0.2">
      <c r="A113" s="13">
        <v>3510067</v>
      </c>
      <c r="B113" s="14" t="s">
        <v>138</v>
      </c>
      <c r="C113" s="15">
        <v>43000</v>
      </c>
      <c r="D113" s="10">
        <f>VLOOKUP($A113,'05.07'!$A$9:$W$200,23,0)</f>
        <v>8</v>
      </c>
      <c r="E113" s="15"/>
      <c r="F113" s="15"/>
      <c r="G113" s="15"/>
      <c r="H113" s="9">
        <f t="shared" si="22"/>
        <v>0</v>
      </c>
      <c r="I113" s="15">
        <v>5</v>
      </c>
      <c r="J113" s="15"/>
      <c r="K113" s="15"/>
      <c r="L113" s="9">
        <f t="shared" si="13"/>
        <v>5</v>
      </c>
      <c r="M113" s="15"/>
      <c r="N113" s="15"/>
      <c r="O113" s="15"/>
      <c r="P113" s="15"/>
      <c r="Q113" s="15"/>
      <c r="R113" s="11">
        <f t="shared" si="17"/>
        <v>0</v>
      </c>
      <c r="S113" s="15"/>
      <c r="T113" s="15"/>
      <c r="U113" s="9">
        <f t="shared" si="24"/>
        <v>0</v>
      </c>
      <c r="V113" s="9">
        <f t="shared" si="23"/>
        <v>3</v>
      </c>
      <c r="W113" s="15">
        <v>3</v>
      </c>
      <c r="X113" s="16">
        <f t="shared" si="25"/>
        <v>0</v>
      </c>
      <c r="Y113" s="18"/>
      <c r="Z113" s="17"/>
    </row>
    <row r="114" spans="1:26" ht="18" customHeight="1" x14ac:dyDescent="0.2">
      <c r="A114" s="13">
        <v>3510068</v>
      </c>
      <c r="B114" s="14" t="s">
        <v>139</v>
      </c>
      <c r="C114" s="15">
        <v>12000</v>
      </c>
      <c r="D114" s="10">
        <f>VLOOKUP($A114,'05.07'!$A$9:$W$200,23,0)</f>
        <v>0</v>
      </c>
      <c r="E114" s="15">
        <v>15</v>
      </c>
      <c r="F114" s="15"/>
      <c r="G114" s="15"/>
      <c r="H114" s="9">
        <f t="shared" si="22"/>
        <v>15</v>
      </c>
      <c r="I114" s="15">
        <v>3</v>
      </c>
      <c r="J114" s="15"/>
      <c r="K114" s="15"/>
      <c r="L114" s="9">
        <f t="shared" si="13"/>
        <v>3</v>
      </c>
      <c r="M114" s="15"/>
      <c r="N114" s="15"/>
      <c r="O114" s="15"/>
      <c r="P114" s="15"/>
      <c r="Q114" s="15"/>
      <c r="R114" s="11">
        <f>SUM(M114:Q114)</f>
        <v>0</v>
      </c>
      <c r="S114" s="15"/>
      <c r="T114" s="15"/>
      <c r="U114" s="9">
        <f>S114+T114</f>
        <v>0</v>
      </c>
      <c r="V114" s="9">
        <f t="shared" si="23"/>
        <v>12</v>
      </c>
      <c r="W114" s="15">
        <v>13</v>
      </c>
      <c r="X114" s="16">
        <f>W114-V114</f>
        <v>1</v>
      </c>
      <c r="Y114" s="18"/>
      <c r="Z114" s="17"/>
    </row>
    <row r="115" spans="1:26" ht="18" customHeight="1" x14ac:dyDescent="0.2">
      <c r="A115" s="13">
        <v>3510069</v>
      </c>
      <c r="B115" s="14" t="s">
        <v>140</v>
      </c>
      <c r="C115" s="15">
        <v>12000</v>
      </c>
      <c r="D115" s="10">
        <f>VLOOKUP($A115,'05.07'!$A$9:$W$200,23,0)</f>
        <v>6</v>
      </c>
      <c r="E115" s="15">
        <v>15</v>
      </c>
      <c r="F115" s="15"/>
      <c r="G115" s="15"/>
      <c r="H115" s="9">
        <f t="shared" si="22"/>
        <v>15</v>
      </c>
      <c r="I115" s="15">
        <v>9</v>
      </c>
      <c r="J115" s="15"/>
      <c r="K115" s="15"/>
      <c r="L115" s="9">
        <f t="shared" si="13"/>
        <v>9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3"/>
        <v>12</v>
      </c>
      <c r="W115" s="15">
        <v>12</v>
      </c>
      <c r="X115" s="16">
        <f>W115-V115</f>
        <v>0</v>
      </c>
      <c r="Y115" s="18"/>
      <c r="Z115" s="17"/>
    </row>
    <row r="116" spans="1:26" ht="18" customHeight="1" x14ac:dyDescent="0.2">
      <c r="A116" s="13">
        <v>3510070</v>
      </c>
      <c r="B116" s="14" t="s">
        <v>141</v>
      </c>
      <c r="C116" s="15">
        <v>12000</v>
      </c>
      <c r="D116" s="10">
        <f>VLOOKUP($A116,'05.07'!$A$9:$W$200,23,0)</f>
        <v>0</v>
      </c>
      <c r="E116" s="15">
        <v>15</v>
      </c>
      <c r="F116" s="15"/>
      <c r="G116" s="15"/>
      <c r="H116" s="9">
        <f t="shared" si="22"/>
        <v>15</v>
      </c>
      <c r="I116" s="15">
        <v>2</v>
      </c>
      <c r="J116" s="15"/>
      <c r="K116" s="15"/>
      <c r="L116" s="9">
        <f t="shared" si="13"/>
        <v>2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3"/>
        <v>13</v>
      </c>
      <c r="W116" s="15">
        <v>12</v>
      </c>
      <c r="X116" s="16">
        <f>W116-V116</f>
        <v>-1</v>
      </c>
      <c r="Y116" s="18" t="s">
        <v>236</v>
      </c>
      <c r="Z116" s="17"/>
    </row>
    <row r="117" spans="1:26" ht="18" customHeight="1" x14ac:dyDescent="0.2">
      <c r="A117" s="13">
        <v>3512008</v>
      </c>
      <c r="B117" s="14" t="s">
        <v>142</v>
      </c>
      <c r="C117" s="15">
        <v>44000</v>
      </c>
      <c r="D117" s="10">
        <f>VLOOKUP($A117,'05.07'!$A$9:$W$200,23,0)</f>
        <v>8</v>
      </c>
      <c r="E117" s="15"/>
      <c r="F117" s="15"/>
      <c r="G117" s="15"/>
      <c r="H117" s="9">
        <f t="shared" si="22"/>
        <v>0</v>
      </c>
      <c r="I117" s="15">
        <v>6</v>
      </c>
      <c r="J117" s="15"/>
      <c r="K117" s="15"/>
      <c r="L117" s="9">
        <f t="shared" si="13"/>
        <v>6</v>
      </c>
      <c r="M117" s="15"/>
      <c r="N117" s="15"/>
      <c r="O117" s="15"/>
      <c r="P117" s="15"/>
      <c r="Q117" s="15"/>
      <c r="R117" s="11">
        <f t="shared" si="17"/>
        <v>0</v>
      </c>
      <c r="S117" s="15"/>
      <c r="T117" s="15"/>
      <c r="U117" s="9">
        <f t="shared" si="24"/>
        <v>0</v>
      </c>
      <c r="V117" s="9">
        <f t="shared" si="23"/>
        <v>2</v>
      </c>
      <c r="W117" s="15">
        <v>2</v>
      </c>
      <c r="X117" s="16">
        <f t="shared" si="25"/>
        <v>0</v>
      </c>
      <c r="Y117" s="18"/>
      <c r="Z117" s="17"/>
    </row>
    <row r="118" spans="1:26" ht="18" customHeight="1" x14ac:dyDescent="0.2">
      <c r="A118" s="7">
        <v>3530000</v>
      </c>
      <c r="B118" s="28" t="s">
        <v>143</v>
      </c>
      <c r="C118" s="9"/>
      <c r="D118" s="10">
        <f>VLOOKUP($A118,'05.07'!$A$9:$W$200,23,0)</f>
        <v>0</v>
      </c>
      <c r="E118" s="10"/>
      <c r="F118" s="10"/>
      <c r="G118" s="10"/>
      <c r="H118" s="9"/>
      <c r="I118" s="10"/>
      <c r="J118" s="10"/>
      <c r="K118" s="10"/>
      <c r="L118" s="9">
        <f t="shared" si="13"/>
        <v>0</v>
      </c>
      <c r="M118" s="10"/>
      <c r="N118" s="10"/>
      <c r="O118" s="10"/>
      <c r="P118" s="10"/>
      <c r="Q118" s="10"/>
      <c r="R118" s="11">
        <f t="shared" si="17"/>
        <v>0</v>
      </c>
      <c r="S118" s="10"/>
      <c r="T118" s="10"/>
      <c r="U118" s="9"/>
      <c r="V118" s="9"/>
      <c r="W118" s="10"/>
      <c r="X118" s="9"/>
      <c r="Y118" s="18"/>
      <c r="Z118" s="17"/>
    </row>
    <row r="119" spans="1:26" ht="18" customHeight="1" x14ac:dyDescent="0.2">
      <c r="A119" s="13">
        <v>3530003</v>
      </c>
      <c r="B119" s="14" t="s">
        <v>144</v>
      </c>
      <c r="C119" s="15">
        <v>20000</v>
      </c>
      <c r="D119" s="10">
        <f>VLOOKUP($A119,'05.07'!$A$9:$W$200,23,0)</f>
        <v>0</v>
      </c>
      <c r="E119" s="15"/>
      <c r="F119" s="15"/>
      <c r="G119" s="15"/>
      <c r="H119" s="9">
        <f t="shared" ref="H119:H131" si="26">SUM(E119:G119)</f>
        <v>0</v>
      </c>
      <c r="I119" s="15"/>
      <c r="J119" s="15"/>
      <c r="K119" s="15"/>
      <c r="L119" s="9">
        <f t="shared" si="13"/>
        <v>0</v>
      </c>
      <c r="M119" s="15"/>
      <c r="N119" s="15"/>
      <c r="O119" s="15"/>
      <c r="P119" s="15"/>
      <c r="Q119" s="15"/>
      <c r="R119" s="11">
        <f t="shared" si="17"/>
        <v>0</v>
      </c>
      <c r="S119" s="15"/>
      <c r="T119" s="15"/>
      <c r="U119" s="9">
        <f t="shared" ref="U119:U131" si="27">S119+T119</f>
        <v>0</v>
      </c>
      <c r="V119" s="9">
        <f t="shared" ref="V119:V131" si="28">D119+H119-L119-R119-U119</f>
        <v>0</v>
      </c>
      <c r="W119" s="15"/>
      <c r="X119" s="16">
        <f t="shared" ref="X119:X131" si="29">W119-V119</f>
        <v>0</v>
      </c>
      <c r="Y119" s="18"/>
      <c r="Z119" s="17"/>
    </row>
    <row r="120" spans="1:26" ht="18" customHeight="1" x14ac:dyDescent="0.2">
      <c r="A120" s="13">
        <v>3530008</v>
      </c>
      <c r="B120" s="14" t="s">
        <v>145</v>
      </c>
      <c r="C120" s="15">
        <v>20000</v>
      </c>
      <c r="D120" s="10">
        <f>VLOOKUP($A120,'05.07'!$A$9:$W$200,23,0)</f>
        <v>0</v>
      </c>
      <c r="E120" s="15"/>
      <c r="F120" s="15"/>
      <c r="G120" s="15"/>
      <c r="H120" s="9">
        <f t="shared" si="26"/>
        <v>0</v>
      </c>
      <c r="I120" s="15"/>
      <c r="J120" s="15"/>
      <c r="K120" s="15"/>
      <c r="L120" s="9">
        <f t="shared" si="13"/>
        <v>0</v>
      </c>
      <c r="M120" s="15"/>
      <c r="N120" s="15"/>
      <c r="O120" s="15"/>
      <c r="P120" s="15"/>
      <c r="Q120" s="15"/>
      <c r="R120" s="11">
        <f t="shared" si="17"/>
        <v>0</v>
      </c>
      <c r="S120" s="15"/>
      <c r="T120" s="15"/>
      <c r="U120" s="9">
        <f t="shared" si="27"/>
        <v>0</v>
      </c>
      <c r="V120" s="9">
        <f t="shared" si="28"/>
        <v>0</v>
      </c>
      <c r="W120" s="15"/>
      <c r="X120" s="16">
        <f t="shared" si="29"/>
        <v>0</v>
      </c>
      <c r="Y120" s="18"/>
      <c r="Z120" s="17"/>
    </row>
    <row r="121" spans="1:26" ht="18" customHeight="1" x14ac:dyDescent="0.2">
      <c r="A121" s="13">
        <v>3530009</v>
      </c>
      <c r="B121" s="14" t="s">
        <v>146</v>
      </c>
      <c r="C121" s="15">
        <v>20000</v>
      </c>
      <c r="D121" s="10">
        <f>VLOOKUP($A121,'05.07'!$A$9:$W$200,23,0)</f>
        <v>20</v>
      </c>
      <c r="E121" s="15"/>
      <c r="F121" s="15"/>
      <c r="G121" s="15"/>
      <c r="H121" s="9">
        <f t="shared" si="26"/>
        <v>0</v>
      </c>
      <c r="I121" s="15">
        <v>10</v>
      </c>
      <c r="J121" s="15"/>
      <c r="K121" s="15"/>
      <c r="L121" s="9">
        <f t="shared" si="13"/>
        <v>10</v>
      </c>
      <c r="M121" s="15"/>
      <c r="N121" s="15"/>
      <c r="O121" s="15"/>
      <c r="P121" s="15"/>
      <c r="Q121" s="15"/>
      <c r="R121" s="11">
        <f t="shared" si="17"/>
        <v>0</v>
      </c>
      <c r="S121" s="15"/>
      <c r="T121" s="15"/>
      <c r="U121" s="9">
        <f t="shared" si="27"/>
        <v>0</v>
      </c>
      <c r="V121" s="9">
        <f t="shared" si="28"/>
        <v>10</v>
      </c>
      <c r="W121" s="15">
        <v>10</v>
      </c>
      <c r="X121" s="16">
        <f t="shared" si="29"/>
        <v>0</v>
      </c>
      <c r="Y121" s="18"/>
      <c r="Z121" s="17"/>
    </row>
    <row r="122" spans="1:26" ht="18" customHeight="1" x14ac:dyDescent="0.2">
      <c r="A122" s="13">
        <v>3530010</v>
      </c>
      <c r="B122" s="14" t="s">
        <v>147</v>
      </c>
      <c r="C122" s="15">
        <v>108000</v>
      </c>
      <c r="D122" s="10">
        <f>VLOOKUP($A122,'05.07'!$A$9:$W$200,23,0)</f>
        <v>16</v>
      </c>
      <c r="E122" s="15"/>
      <c r="F122" s="15"/>
      <c r="G122" s="15"/>
      <c r="H122" s="9">
        <f t="shared" si="26"/>
        <v>0</v>
      </c>
      <c r="I122" s="15">
        <v>4</v>
      </c>
      <c r="J122" s="15"/>
      <c r="K122" s="15"/>
      <c r="L122" s="9">
        <f t="shared" si="13"/>
        <v>4</v>
      </c>
      <c r="M122" s="15"/>
      <c r="N122" s="15"/>
      <c r="O122" s="15"/>
      <c r="P122" s="15"/>
      <c r="Q122" s="15"/>
      <c r="R122" s="11">
        <f t="shared" si="17"/>
        <v>0</v>
      </c>
      <c r="S122" s="15"/>
      <c r="T122" s="15"/>
      <c r="U122" s="9">
        <f t="shared" si="27"/>
        <v>0</v>
      </c>
      <c r="V122" s="9">
        <f t="shared" si="28"/>
        <v>12</v>
      </c>
      <c r="W122" s="15">
        <v>12</v>
      </c>
      <c r="X122" s="16">
        <f t="shared" si="29"/>
        <v>0</v>
      </c>
      <c r="Y122" s="18"/>
      <c r="Z122" s="17"/>
    </row>
    <row r="123" spans="1:26" ht="18" customHeight="1" x14ac:dyDescent="0.2">
      <c r="A123" s="13">
        <v>3530014</v>
      </c>
      <c r="B123" s="14" t="s">
        <v>148</v>
      </c>
      <c r="C123" s="15">
        <v>20000</v>
      </c>
      <c r="D123" s="10">
        <f>VLOOKUP($A123,'05.07'!$A$9:$W$200,23,0)</f>
        <v>0</v>
      </c>
      <c r="E123" s="15"/>
      <c r="F123" s="15"/>
      <c r="G123" s="15"/>
      <c r="H123" s="9">
        <f t="shared" si="26"/>
        <v>0</v>
      </c>
      <c r="I123" s="15"/>
      <c r="J123" s="15"/>
      <c r="K123" s="15"/>
      <c r="L123" s="9">
        <f t="shared" si="13"/>
        <v>0</v>
      </c>
      <c r="M123" s="15"/>
      <c r="N123" s="15"/>
      <c r="O123" s="15"/>
      <c r="P123" s="15"/>
      <c r="Q123" s="15"/>
      <c r="R123" s="11">
        <f>SUM(M123:Q123)</f>
        <v>0</v>
      </c>
      <c r="S123" s="15"/>
      <c r="T123" s="15"/>
      <c r="U123" s="9">
        <f>S123+T123</f>
        <v>0</v>
      </c>
      <c r="V123" s="9">
        <f t="shared" si="28"/>
        <v>0</v>
      </c>
      <c r="W123" s="15"/>
      <c r="X123" s="16">
        <f>W123-V123</f>
        <v>0</v>
      </c>
      <c r="Y123" s="18"/>
      <c r="Z123" s="17"/>
    </row>
    <row r="124" spans="1:26" ht="18" customHeight="1" x14ac:dyDescent="0.2">
      <c r="A124" s="13">
        <v>3530087</v>
      </c>
      <c r="B124" s="14" t="s">
        <v>149</v>
      </c>
      <c r="C124" s="15"/>
      <c r="D124" s="10">
        <f>VLOOKUP($A124,'05.07'!$A$9:$W$200,23,0)</f>
        <v>0</v>
      </c>
      <c r="E124" s="15"/>
      <c r="F124" s="15"/>
      <c r="G124" s="15"/>
      <c r="H124" s="9">
        <f t="shared" si="26"/>
        <v>0</v>
      </c>
      <c r="I124" s="15"/>
      <c r="J124" s="15"/>
      <c r="K124" s="15"/>
      <c r="L124" s="9">
        <f t="shared" si="13"/>
        <v>0</v>
      </c>
      <c r="M124" s="15"/>
      <c r="N124" s="15"/>
      <c r="O124" s="15"/>
      <c r="P124" s="15"/>
      <c r="Q124" s="15"/>
      <c r="R124" s="11">
        <f t="shared" si="17"/>
        <v>0</v>
      </c>
      <c r="S124" s="15"/>
      <c r="T124" s="15"/>
      <c r="U124" s="9">
        <f t="shared" si="27"/>
        <v>0</v>
      </c>
      <c r="V124" s="9">
        <f t="shared" si="28"/>
        <v>0</v>
      </c>
      <c r="W124" s="15"/>
      <c r="X124" s="16">
        <f t="shared" si="29"/>
        <v>0</v>
      </c>
      <c r="Y124" s="18"/>
      <c r="Z124" s="17"/>
    </row>
    <row r="125" spans="1:26" ht="18" customHeight="1" x14ac:dyDescent="0.2">
      <c r="A125" s="13">
        <v>3530088</v>
      </c>
      <c r="B125" s="14" t="s">
        <v>150</v>
      </c>
      <c r="C125" s="15">
        <v>20000</v>
      </c>
      <c r="D125" s="10">
        <f>VLOOKUP($A125,'05.07'!$A$9:$W$200,23,0)</f>
        <v>50</v>
      </c>
      <c r="E125" s="15"/>
      <c r="F125" s="15"/>
      <c r="G125" s="15"/>
      <c r="H125" s="9">
        <f t="shared" si="26"/>
        <v>0</v>
      </c>
      <c r="I125" s="15">
        <v>14</v>
      </c>
      <c r="J125" s="15"/>
      <c r="K125" s="15"/>
      <c r="L125" s="9">
        <f t="shared" si="13"/>
        <v>14</v>
      </c>
      <c r="M125" s="15"/>
      <c r="N125" s="15"/>
      <c r="O125" s="15"/>
      <c r="P125" s="15"/>
      <c r="Q125" s="15"/>
      <c r="R125" s="11">
        <f t="shared" si="17"/>
        <v>0</v>
      </c>
      <c r="S125" s="15"/>
      <c r="T125" s="15"/>
      <c r="U125" s="9">
        <f t="shared" si="27"/>
        <v>0</v>
      </c>
      <c r="V125" s="9">
        <f t="shared" si="28"/>
        <v>36</v>
      </c>
      <c r="W125" s="15">
        <v>36</v>
      </c>
      <c r="X125" s="16">
        <f t="shared" si="29"/>
        <v>0</v>
      </c>
      <c r="Y125" s="18"/>
      <c r="Z125" s="17"/>
    </row>
    <row r="126" spans="1:26" ht="18" customHeight="1" x14ac:dyDescent="0.2">
      <c r="A126" s="13">
        <v>3530089</v>
      </c>
      <c r="B126" s="14" t="s">
        <v>151</v>
      </c>
      <c r="C126" s="15">
        <v>95000</v>
      </c>
      <c r="D126" s="10">
        <f>VLOOKUP($A126,'05.07'!$A$9:$W$200,23,0)</f>
        <v>2</v>
      </c>
      <c r="E126" s="15"/>
      <c r="F126" s="15"/>
      <c r="G126" s="15"/>
      <c r="H126" s="9">
        <f t="shared" si="26"/>
        <v>0</v>
      </c>
      <c r="I126" s="15">
        <v>2</v>
      </c>
      <c r="J126" s="15"/>
      <c r="K126" s="15"/>
      <c r="L126" s="9">
        <f t="shared" si="13"/>
        <v>2</v>
      </c>
      <c r="M126" s="15"/>
      <c r="N126" s="15"/>
      <c r="O126" s="15"/>
      <c r="P126" s="15"/>
      <c r="Q126" s="15"/>
      <c r="R126" s="11">
        <f t="shared" si="17"/>
        <v>0</v>
      </c>
      <c r="S126" s="15"/>
      <c r="T126" s="15"/>
      <c r="U126" s="9">
        <f t="shared" si="27"/>
        <v>0</v>
      </c>
      <c r="V126" s="9">
        <f t="shared" si="28"/>
        <v>0</v>
      </c>
      <c r="W126" s="15"/>
      <c r="X126" s="16">
        <f t="shared" si="29"/>
        <v>0</v>
      </c>
      <c r="Y126" s="18"/>
      <c r="Z126" s="17"/>
    </row>
    <row r="127" spans="1:26" ht="18" customHeight="1" x14ac:dyDescent="0.2">
      <c r="A127" s="13">
        <v>3530100</v>
      </c>
      <c r="B127" s="14" t="s">
        <v>152</v>
      </c>
      <c r="C127" s="15">
        <v>22000</v>
      </c>
      <c r="D127" s="10">
        <f>VLOOKUP($A127,'05.07'!$A$9:$W$200,23,0)</f>
        <v>8</v>
      </c>
      <c r="E127" s="15"/>
      <c r="F127" s="15"/>
      <c r="G127" s="15"/>
      <c r="H127" s="9">
        <f t="shared" si="26"/>
        <v>0</v>
      </c>
      <c r="I127" s="15">
        <v>3</v>
      </c>
      <c r="J127" s="15">
        <v>1</v>
      </c>
      <c r="K127" s="15"/>
      <c r="L127" s="9">
        <f t="shared" si="13"/>
        <v>4</v>
      </c>
      <c r="M127" s="15"/>
      <c r="N127" s="15"/>
      <c r="O127" s="15"/>
      <c r="P127" s="15"/>
      <c r="Q127" s="15"/>
      <c r="R127" s="11">
        <f t="shared" si="17"/>
        <v>0</v>
      </c>
      <c r="S127" s="15">
        <v>4</v>
      </c>
      <c r="T127" s="15"/>
      <c r="U127" s="9">
        <f t="shared" si="27"/>
        <v>4</v>
      </c>
      <c r="V127" s="9">
        <f t="shared" si="28"/>
        <v>0</v>
      </c>
      <c r="W127" s="15"/>
      <c r="X127" s="16">
        <f t="shared" si="29"/>
        <v>0</v>
      </c>
      <c r="Y127" s="26"/>
      <c r="Z127" s="17"/>
    </row>
    <row r="128" spans="1:26" ht="18" customHeight="1" x14ac:dyDescent="0.2">
      <c r="A128" s="13">
        <v>3550002</v>
      </c>
      <c r="B128" s="14" t="s">
        <v>153</v>
      </c>
      <c r="C128" s="15">
        <v>20000</v>
      </c>
      <c r="D128" s="10">
        <f>VLOOKUP($A128,'05.07'!$A$9:$W$200,23,0)</f>
        <v>27</v>
      </c>
      <c r="E128" s="15"/>
      <c r="F128" s="15"/>
      <c r="G128" s="15"/>
      <c r="H128" s="9">
        <f t="shared" si="26"/>
        <v>0</v>
      </c>
      <c r="I128" s="15">
        <v>9</v>
      </c>
      <c r="J128" s="15"/>
      <c r="K128" s="15"/>
      <c r="L128" s="9">
        <f t="shared" si="13"/>
        <v>9</v>
      </c>
      <c r="M128" s="15"/>
      <c r="N128" s="15"/>
      <c r="O128" s="15"/>
      <c r="P128" s="15"/>
      <c r="Q128" s="15"/>
      <c r="R128" s="11">
        <f t="shared" si="17"/>
        <v>0</v>
      </c>
      <c r="S128" s="15"/>
      <c r="T128" s="15"/>
      <c r="U128" s="9">
        <f t="shared" si="27"/>
        <v>0</v>
      </c>
      <c r="V128" s="9">
        <f t="shared" si="28"/>
        <v>18</v>
      </c>
      <c r="W128" s="15">
        <v>18</v>
      </c>
      <c r="X128" s="16">
        <f t="shared" si="29"/>
        <v>0</v>
      </c>
      <c r="Y128" s="26"/>
      <c r="Z128" s="17"/>
    </row>
    <row r="129" spans="1:26" ht="18" customHeight="1" x14ac:dyDescent="0.2">
      <c r="A129" s="13">
        <v>3550005</v>
      </c>
      <c r="B129" s="14" t="s">
        <v>154</v>
      </c>
      <c r="C129" s="15">
        <v>20000</v>
      </c>
      <c r="D129" s="10">
        <f>VLOOKUP($A129,'05.07'!$A$9:$W$200,23,0)</f>
        <v>19</v>
      </c>
      <c r="E129" s="15"/>
      <c r="F129" s="15"/>
      <c r="G129" s="15"/>
      <c r="H129" s="9">
        <f t="shared" si="26"/>
        <v>0</v>
      </c>
      <c r="I129" s="15">
        <v>15</v>
      </c>
      <c r="J129" s="15"/>
      <c r="K129" s="15"/>
      <c r="L129" s="9">
        <f t="shared" si="13"/>
        <v>15</v>
      </c>
      <c r="M129" s="15"/>
      <c r="N129" s="15"/>
      <c r="O129" s="15"/>
      <c r="P129" s="15"/>
      <c r="Q129" s="15"/>
      <c r="R129" s="11">
        <f t="shared" si="17"/>
        <v>0</v>
      </c>
      <c r="S129" s="15"/>
      <c r="T129" s="15"/>
      <c r="U129" s="9">
        <f t="shared" si="27"/>
        <v>0</v>
      </c>
      <c r="V129" s="9">
        <f t="shared" si="28"/>
        <v>4</v>
      </c>
      <c r="W129" s="15">
        <v>4</v>
      </c>
      <c r="X129" s="16">
        <f t="shared" si="29"/>
        <v>0</v>
      </c>
      <c r="Y129" s="26"/>
      <c r="Z129" s="17"/>
    </row>
    <row r="130" spans="1:26" ht="18" customHeight="1" x14ac:dyDescent="0.2">
      <c r="A130" s="13">
        <v>3550007</v>
      </c>
      <c r="B130" s="14" t="s">
        <v>155</v>
      </c>
      <c r="C130" s="15">
        <v>20000</v>
      </c>
      <c r="D130" s="10">
        <f>VLOOKUP($A130,'05.07'!$A$9:$W$200,23,0)</f>
        <v>23</v>
      </c>
      <c r="E130" s="15"/>
      <c r="F130" s="15"/>
      <c r="G130" s="15"/>
      <c r="H130" s="9">
        <f t="shared" si="26"/>
        <v>0</v>
      </c>
      <c r="I130" s="15">
        <v>6</v>
      </c>
      <c r="J130" s="15"/>
      <c r="K130" s="15"/>
      <c r="L130" s="9">
        <f t="shared" si="13"/>
        <v>6</v>
      </c>
      <c r="M130" s="15"/>
      <c r="N130" s="15"/>
      <c r="O130" s="15"/>
      <c r="P130" s="15"/>
      <c r="Q130" s="15"/>
      <c r="R130" s="11">
        <f t="shared" si="17"/>
        <v>0</v>
      </c>
      <c r="S130" s="15"/>
      <c r="T130" s="15"/>
      <c r="U130" s="9">
        <f t="shared" si="27"/>
        <v>0</v>
      </c>
      <c r="V130" s="9">
        <f t="shared" si="28"/>
        <v>17</v>
      </c>
      <c r="W130" s="15">
        <v>16</v>
      </c>
      <c r="X130" s="16">
        <f t="shared" si="29"/>
        <v>-1</v>
      </c>
      <c r="Y130" s="26" t="s">
        <v>43</v>
      </c>
      <c r="Z130" s="17"/>
    </row>
    <row r="131" spans="1:26" ht="18" customHeight="1" x14ac:dyDescent="0.2">
      <c r="A131" s="13">
        <v>3550011</v>
      </c>
      <c r="B131" s="14" t="s">
        <v>156</v>
      </c>
      <c r="C131" s="15">
        <v>85000</v>
      </c>
      <c r="D131" s="10">
        <f>VLOOKUP($A131,'05.07'!$A$9:$W$200,23,0)</f>
        <v>2</v>
      </c>
      <c r="E131" s="15"/>
      <c r="F131" s="15"/>
      <c r="G131" s="15"/>
      <c r="H131" s="9">
        <f t="shared" si="26"/>
        <v>0</v>
      </c>
      <c r="I131" s="15"/>
      <c r="J131" s="15">
        <v>1</v>
      </c>
      <c r="K131" s="15"/>
      <c r="L131" s="9">
        <f t="shared" si="13"/>
        <v>1</v>
      </c>
      <c r="M131" s="15"/>
      <c r="N131" s="15"/>
      <c r="O131" s="15"/>
      <c r="P131" s="15"/>
      <c r="Q131" s="15"/>
      <c r="R131" s="11">
        <f t="shared" si="17"/>
        <v>0</v>
      </c>
      <c r="S131" s="15"/>
      <c r="T131" s="15"/>
      <c r="U131" s="9">
        <f t="shared" si="27"/>
        <v>0</v>
      </c>
      <c r="V131" s="9">
        <f t="shared" si="28"/>
        <v>1</v>
      </c>
      <c r="W131" s="15">
        <v>1</v>
      </c>
      <c r="X131" s="16">
        <f t="shared" si="29"/>
        <v>0</v>
      </c>
      <c r="Y131" s="18"/>
      <c r="Z131" s="17"/>
    </row>
    <row r="132" spans="1:26" ht="18" customHeight="1" x14ac:dyDescent="0.2">
      <c r="A132" s="7">
        <v>5530000</v>
      </c>
      <c r="B132" s="28" t="s">
        <v>157</v>
      </c>
      <c r="C132" s="9"/>
      <c r="D132" s="10">
        <f>VLOOKUP($A132,'05.07'!$A$9:$W$200,23,0)</f>
        <v>0</v>
      </c>
      <c r="E132" s="10"/>
      <c r="F132" s="10"/>
      <c r="G132" s="10"/>
      <c r="H132" s="9"/>
      <c r="I132" s="10"/>
      <c r="J132" s="10"/>
      <c r="K132" s="10"/>
      <c r="L132" s="9">
        <f t="shared" si="13"/>
        <v>0</v>
      </c>
      <c r="M132" s="10"/>
      <c r="N132" s="10"/>
      <c r="O132" s="10"/>
      <c r="P132" s="10"/>
      <c r="Q132" s="10"/>
      <c r="R132" s="11">
        <f t="shared" si="17"/>
        <v>0</v>
      </c>
      <c r="S132" s="10"/>
      <c r="T132" s="10"/>
      <c r="U132" s="9"/>
      <c r="V132" s="9"/>
      <c r="W132" s="10"/>
      <c r="X132" s="9"/>
      <c r="Y132" s="18"/>
      <c r="Z132" s="17"/>
    </row>
    <row r="133" spans="1:26" ht="18" customHeight="1" x14ac:dyDescent="0.2">
      <c r="A133" s="13">
        <v>5530012</v>
      </c>
      <c r="B133" s="14" t="s">
        <v>158</v>
      </c>
      <c r="C133" s="15">
        <v>30000</v>
      </c>
      <c r="D133" s="10">
        <f>VLOOKUP($A133,'05.07'!$A$9:$W$200,23,0)</f>
        <v>0</v>
      </c>
      <c r="E133" s="15"/>
      <c r="F133" s="15"/>
      <c r="G133" s="15"/>
      <c r="H133" s="9">
        <f t="shared" ref="H133:H140" si="30">SUM(E133:G133)</f>
        <v>0</v>
      </c>
      <c r="I133" s="15"/>
      <c r="J133" s="15"/>
      <c r="K133" s="15"/>
      <c r="L133" s="9">
        <f t="shared" si="13"/>
        <v>0</v>
      </c>
      <c r="M133" s="15"/>
      <c r="N133" s="15"/>
      <c r="O133" s="15"/>
      <c r="P133" s="15"/>
      <c r="Q133" s="15"/>
      <c r="R133" s="11">
        <f t="shared" si="17"/>
        <v>0</v>
      </c>
      <c r="S133" s="15"/>
      <c r="T133" s="15"/>
      <c r="U133" s="9">
        <f t="shared" ref="U133:U140" si="31">S133+T133</f>
        <v>0</v>
      </c>
      <c r="V133" s="9">
        <f t="shared" ref="V133:V140" si="32">D133+H133-L133-R133-U133</f>
        <v>0</v>
      </c>
      <c r="W133" s="15"/>
      <c r="X133" s="16">
        <f t="shared" ref="X133:X140" si="33">W133-V133</f>
        <v>0</v>
      </c>
      <c r="Y133" s="18"/>
      <c r="Z133" s="17"/>
    </row>
    <row r="134" spans="1:26" ht="18" customHeight="1" x14ac:dyDescent="0.2">
      <c r="A134" s="13">
        <v>5530013</v>
      </c>
      <c r="B134" s="14" t="s">
        <v>159</v>
      </c>
      <c r="C134" s="15">
        <v>30000</v>
      </c>
      <c r="D134" s="10">
        <f>VLOOKUP($A134,'05.07'!$A$9:$W$200,23,0)</f>
        <v>0</v>
      </c>
      <c r="E134" s="15"/>
      <c r="F134" s="15"/>
      <c r="G134" s="15"/>
      <c r="H134" s="9">
        <f t="shared" si="30"/>
        <v>0</v>
      </c>
      <c r="I134" s="15"/>
      <c r="J134" s="15"/>
      <c r="K134" s="15"/>
      <c r="L134" s="9">
        <f t="shared" si="13"/>
        <v>0</v>
      </c>
      <c r="M134" s="15"/>
      <c r="N134" s="15"/>
      <c r="O134" s="15"/>
      <c r="P134" s="15"/>
      <c r="Q134" s="15"/>
      <c r="R134" s="11">
        <f t="shared" si="17"/>
        <v>0</v>
      </c>
      <c r="S134" s="15"/>
      <c r="T134" s="15"/>
      <c r="U134" s="9">
        <f t="shared" si="31"/>
        <v>0</v>
      </c>
      <c r="V134" s="9">
        <f t="shared" si="32"/>
        <v>0</v>
      </c>
      <c r="W134" s="15"/>
      <c r="X134" s="16">
        <f t="shared" si="33"/>
        <v>0</v>
      </c>
      <c r="Y134" s="18"/>
      <c r="Z134" s="17"/>
    </row>
    <row r="135" spans="1:26" ht="18" customHeight="1" x14ac:dyDescent="0.2">
      <c r="A135" s="13">
        <v>5530014</v>
      </c>
      <c r="B135" s="14" t="s">
        <v>160</v>
      </c>
      <c r="C135" s="15">
        <v>30000</v>
      </c>
      <c r="D135" s="10">
        <f>VLOOKUP($A135,'05.07'!$A$9:$W$200,23,0)</f>
        <v>0</v>
      </c>
      <c r="E135" s="15"/>
      <c r="F135" s="15"/>
      <c r="G135" s="15"/>
      <c r="H135" s="9">
        <f t="shared" si="30"/>
        <v>0</v>
      </c>
      <c r="I135" s="15"/>
      <c r="J135" s="15"/>
      <c r="K135" s="15"/>
      <c r="L135" s="9">
        <f t="shared" si="13"/>
        <v>0</v>
      </c>
      <c r="M135" s="15"/>
      <c r="N135" s="15"/>
      <c r="O135" s="15"/>
      <c r="P135" s="15"/>
      <c r="Q135" s="15"/>
      <c r="R135" s="11">
        <f t="shared" si="17"/>
        <v>0</v>
      </c>
      <c r="S135" s="15"/>
      <c r="T135" s="15"/>
      <c r="U135" s="9">
        <f t="shared" si="31"/>
        <v>0</v>
      </c>
      <c r="V135" s="9">
        <f t="shared" si="32"/>
        <v>0</v>
      </c>
      <c r="W135" s="15"/>
      <c r="X135" s="16">
        <f t="shared" si="33"/>
        <v>0</v>
      </c>
      <c r="Y135" s="18"/>
      <c r="Z135" s="17"/>
    </row>
    <row r="136" spans="1:26" ht="18" customHeight="1" x14ac:dyDescent="0.2">
      <c r="A136" s="13">
        <v>5530015</v>
      </c>
      <c r="B136" s="14" t="s">
        <v>161</v>
      </c>
      <c r="C136" s="15">
        <v>30000</v>
      </c>
      <c r="D136" s="10">
        <f>VLOOKUP($A136,'05.07'!$A$9:$W$200,23,0)</f>
        <v>0</v>
      </c>
      <c r="E136" s="15">
        <v>40</v>
      </c>
      <c r="F136" s="15"/>
      <c r="G136" s="15"/>
      <c r="H136" s="9">
        <f t="shared" si="30"/>
        <v>40</v>
      </c>
      <c r="I136" s="15">
        <v>1</v>
      </c>
      <c r="J136" s="15"/>
      <c r="K136" s="15"/>
      <c r="L136" s="9">
        <f t="shared" si="13"/>
        <v>1</v>
      </c>
      <c r="M136" s="15"/>
      <c r="N136" s="15"/>
      <c r="O136" s="15"/>
      <c r="P136" s="15"/>
      <c r="Q136" s="15"/>
      <c r="R136" s="11">
        <f t="shared" si="17"/>
        <v>0</v>
      </c>
      <c r="S136" s="15"/>
      <c r="T136" s="15"/>
      <c r="U136" s="9">
        <f t="shared" si="31"/>
        <v>0</v>
      </c>
      <c r="V136" s="9">
        <f t="shared" si="32"/>
        <v>39</v>
      </c>
      <c r="W136" s="15">
        <v>38</v>
      </c>
      <c r="X136" s="16">
        <f t="shared" si="33"/>
        <v>-1</v>
      </c>
      <c r="Y136" s="18" t="s">
        <v>43</v>
      </c>
      <c r="Z136" s="17"/>
    </row>
    <row r="137" spans="1:26" ht="18" customHeight="1" x14ac:dyDescent="0.2">
      <c r="A137" s="13">
        <v>5530016</v>
      </c>
      <c r="B137" s="14" t="s">
        <v>162</v>
      </c>
      <c r="C137" s="15">
        <v>30000</v>
      </c>
      <c r="D137" s="10">
        <f>VLOOKUP($A137,'05.07'!$A$9:$W$200,23,0)</f>
        <v>0</v>
      </c>
      <c r="E137" s="15">
        <v>25</v>
      </c>
      <c r="F137" s="15"/>
      <c r="G137" s="15"/>
      <c r="H137" s="9">
        <f t="shared" si="30"/>
        <v>25</v>
      </c>
      <c r="I137" s="15">
        <v>5</v>
      </c>
      <c r="J137" s="15"/>
      <c r="K137" s="15"/>
      <c r="L137" s="9">
        <f t="shared" si="13"/>
        <v>5</v>
      </c>
      <c r="M137" s="15"/>
      <c r="N137" s="15"/>
      <c r="O137" s="15"/>
      <c r="P137" s="15"/>
      <c r="Q137" s="15"/>
      <c r="R137" s="11">
        <f t="shared" si="17"/>
        <v>0</v>
      </c>
      <c r="S137" s="15"/>
      <c r="T137" s="15"/>
      <c r="U137" s="9">
        <f t="shared" si="31"/>
        <v>0</v>
      </c>
      <c r="V137" s="9">
        <f t="shared" si="32"/>
        <v>20</v>
      </c>
      <c r="W137" s="15">
        <v>20</v>
      </c>
      <c r="X137" s="16">
        <f t="shared" si="33"/>
        <v>0</v>
      </c>
      <c r="Y137" s="18"/>
      <c r="Z137" s="17"/>
    </row>
    <row r="138" spans="1:26" ht="18" customHeight="1" x14ac:dyDescent="0.2">
      <c r="A138" s="13">
        <v>5530018</v>
      </c>
      <c r="B138" s="14" t="s">
        <v>163</v>
      </c>
      <c r="C138" s="15">
        <v>30000</v>
      </c>
      <c r="D138" s="10">
        <f>VLOOKUP($A138,'05.07'!$A$9:$W$200,23,0)</f>
        <v>0</v>
      </c>
      <c r="E138" s="15"/>
      <c r="F138" s="15"/>
      <c r="G138" s="15"/>
      <c r="H138" s="9">
        <f t="shared" si="30"/>
        <v>0</v>
      </c>
      <c r="I138" s="15"/>
      <c r="J138" s="15"/>
      <c r="K138" s="15"/>
      <c r="L138" s="9">
        <f t="shared" ref="L138:L198" si="34">SUM(I138:K138)</f>
        <v>0</v>
      </c>
      <c r="M138" s="15"/>
      <c r="N138" s="15"/>
      <c r="O138" s="15"/>
      <c r="P138" s="15"/>
      <c r="Q138" s="15"/>
      <c r="R138" s="11">
        <f>SUM(M138:Q138)</f>
        <v>0</v>
      </c>
      <c r="S138" s="15"/>
      <c r="T138" s="15"/>
      <c r="U138" s="9">
        <f>S138+T138</f>
        <v>0</v>
      </c>
      <c r="V138" s="9">
        <f t="shared" si="32"/>
        <v>0</v>
      </c>
      <c r="W138" s="15"/>
      <c r="X138" s="16">
        <f>W138-V138</f>
        <v>0</v>
      </c>
      <c r="Y138" s="18"/>
      <c r="Z138" s="17"/>
    </row>
    <row r="139" spans="1:26" ht="18" customHeight="1" x14ac:dyDescent="0.2">
      <c r="A139" s="13">
        <v>5530019</v>
      </c>
      <c r="B139" s="14" t="s">
        <v>164</v>
      </c>
      <c r="C139" s="15">
        <v>30000</v>
      </c>
      <c r="D139" s="10">
        <f>VLOOKUP($A139,'05.07'!$A$9:$W$200,23,0)</f>
        <v>0</v>
      </c>
      <c r="E139" s="15"/>
      <c r="F139" s="15"/>
      <c r="G139" s="15"/>
      <c r="H139" s="9">
        <f t="shared" si="30"/>
        <v>0</v>
      </c>
      <c r="I139" s="15"/>
      <c r="J139" s="15"/>
      <c r="K139" s="15"/>
      <c r="L139" s="9">
        <f t="shared" si="34"/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2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5530020</v>
      </c>
      <c r="B140" s="14" t="s">
        <v>165</v>
      </c>
      <c r="C140" s="15">
        <v>30000</v>
      </c>
      <c r="D140" s="10">
        <f>VLOOKUP($A140,'05.07'!$A$9:$W$200,23,0)</f>
        <v>0</v>
      </c>
      <c r="E140" s="15"/>
      <c r="F140" s="15"/>
      <c r="G140" s="15"/>
      <c r="H140" s="9">
        <f t="shared" si="30"/>
        <v>0</v>
      </c>
      <c r="I140" s="15"/>
      <c r="J140" s="15"/>
      <c r="K140" s="15"/>
      <c r="L140" s="9">
        <f t="shared" si="34"/>
        <v>0</v>
      </c>
      <c r="M140" s="15"/>
      <c r="N140" s="15"/>
      <c r="O140" s="15"/>
      <c r="P140" s="15"/>
      <c r="Q140" s="15"/>
      <c r="R140" s="11">
        <f t="shared" si="17"/>
        <v>0</v>
      </c>
      <c r="S140" s="15"/>
      <c r="T140" s="15"/>
      <c r="U140" s="9">
        <f t="shared" si="31"/>
        <v>0</v>
      </c>
      <c r="V140" s="9">
        <f t="shared" si="32"/>
        <v>0</v>
      </c>
      <c r="W140" s="15"/>
      <c r="X140" s="16">
        <f t="shared" si="33"/>
        <v>0</v>
      </c>
      <c r="Y140" s="18"/>
      <c r="Z140" s="17"/>
    </row>
    <row r="141" spans="1:26" ht="18" customHeight="1" x14ac:dyDescent="0.2">
      <c r="A141" s="7">
        <v>7550000</v>
      </c>
      <c r="B141" s="8" t="s">
        <v>166</v>
      </c>
      <c r="C141" s="9"/>
      <c r="D141" s="10">
        <f>VLOOKUP($A141,'05.07'!$A$9:$W$200,23,0)</f>
        <v>0</v>
      </c>
      <c r="E141" s="10"/>
      <c r="F141" s="10"/>
      <c r="G141" s="10"/>
      <c r="H141" s="9"/>
      <c r="I141" s="10"/>
      <c r="J141" s="10"/>
      <c r="K141" s="10"/>
      <c r="L141" s="9">
        <f t="shared" si="34"/>
        <v>0</v>
      </c>
      <c r="M141" s="10"/>
      <c r="N141" s="10"/>
      <c r="O141" s="10"/>
      <c r="P141" s="10"/>
      <c r="Q141" s="10"/>
      <c r="R141" s="11">
        <f t="shared" si="17"/>
        <v>0</v>
      </c>
      <c r="S141" s="10"/>
      <c r="T141" s="10"/>
      <c r="U141" s="9"/>
      <c r="V141" s="9"/>
      <c r="W141" s="10"/>
      <c r="X141" s="9"/>
      <c r="Y141" s="18"/>
      <c r="Z141" s="17"/>
    </row>
    <row r="142" spans="1:26" ht="18" customHeight="1" x14ac:dyDescent="0.2">
      <c r="A142" s="13">
        <v>7520001</v>
      </c>
      <c r="B142" s="14" t="s">
        <v>167</v>
      </c>
      <c r="C142" s="15">
        <v>80000</v>
      </c>
      <c r="D142" s="10">
        <f>VLOOKUP($A142,'05.07'!$A$9:$W$200,23,0)</f>
        <v>0</v>
      </c>
      <c r="E142" s="15"/>
      <c r="F142" s="15"/>
      <c r="G142" s="15"/>
      <c r="H142" s="9">
        <f t="shared" ref="H142:H156" si="35">SUM(E142:G142)</f>
        <v>0</v>
      </c>
      <c r="I142" s="15"/>
      <c r="J142" s="15"/>
      <c r="K142" s="15"/>
      <c r="L142" s="9">
        <f t="shared" si="34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ref="V142:V156" si="36">D142+H142-L142-R142-U142</f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7520012</v>
      </c>
      <c r="B143" s="14" t="s">
        <v>168</v>
      </c>
      <c r="C143" s="15">
        <v>80000</v>
      </c>
      <c r="D143" s="10">
        <f>VLOOKUP($A143,'05.07'!$A$9:$W$200,23,0)</f>
        <v>0</v>
      </c>
      <c r="E143" s="15"/>
      <c r="F143" s="15"/>
      <c r="G143" s="15"/>
      <c r="H143" s="9">
        <f t="shared" si="35"/>
        <v>0</v>
      </c>
      <c r="I143" s="15"/>
      <c r="J143" s="15"/>
      <c r="K143" s="15"/>
      <c r="L143" s="9">
        <f t="shared" si="34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si="36"/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7520013</v>
      </c>
      <c r="B144" s="14" t="s">
        <v>169</v>
      </c>
      <c r="C144" s="15">
        <v>80000</v>
      </c>
      <c r="D144" s="10">
        <f>VLOOKUP($A144,'05.07'!$A$9:$W$200,23,0)</f>
        <v>10</v>
      </c>
      <c r="E144" s="15"/>
      <c r="F144" s="15"/>
      <c r="G144" s="15"/>
      <c r="H144" s="9">
        <f t="shared" si="35"/>
        <v>0</v>
      </c>
      <c r="I144" s="15"/>
      <c r="J144" s="15"/>
      <c r="K144" s="15"/>
      <c r="L144" s="9">
        <f t="shared" si="34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6"/>
        <v>10</v>
      </c>
      <c r="W144" s="15">
        <v>10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7520014</v>
      </c>
      <c r="B145" s="14" t="s">
        <v>170</v>
      </c>
      <c r="C145" s="15">
        <v>5000</v>
      </c>
      <c r="D145" s="10">
        <f>VLOOKUP($A145,'05.07'!$A$9:$W$200,23,0)</f>
        <v>0</v>
      </c>
      <c r="E145" s="15"/>
      <c r="F145" s="15"/>
      <c r="G145" s="15"/>
      <c r="H145" s="9">
        <f t="shared" si="35"/>
        <v>0</v>
      </c>
      <c r="I145" s="15"/>
      <c r="J145" s="15"/>
      <c r="K145" s="15"/>
      <c r="L145" s="9">
        <f t="shared" si="34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6"/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7550006</v>
      </c>
      <c r="B146" s="14" t="s">
        <v>171</v>
      </c>
      <c r="C146" s="15">
        <v>12000</v>
      </c>
      <c r="D146" s="10">
        <f>VLOOKUP($A146,'05.07'!$A$9:$W$200,23,0)</f>
        <v>6</v>
      </c>
      <c r="E146" s="15"/>
      <c r="F146" s="15"/>
      <c r="G146" s="15"/>
      <c r="H146" s="9">
        <f t="shared" si="35"/>
        <v>0</v>
      </c>
      <c r="I146" s="15">
        <v>1</v>
      </c>
      <c r="J146" s="15"/>
      <c r="K146" s="15"/>
      <c r="L146" s="9">
        <f t="shared" si="34"/>
        <v>1</v>
      </c>
      <c r="M146" s="15"/>
      <c r="N146" s="15"/>
      <c r="O146" s="15"/>
      <c r="P146" s="15"/>
      <c r="Q146" s="15"/>
      <c r="R146" s="11">
        <f t="shared" si="17"/>
        <v>0</v>
      </c>
      <c r="S146" s="15"/>
      <c r="T146" s="15"/>
      <c r="U146" s="9">
        <f t="shared" ref="U146:U156" si="37">S146+T146</f>
        <v>0</v>
      </c>
      <c r="V146" s="9">
        <f t="shared" si="36"/>
        <v>5</v>
      </c>
      <c r="W146" s="15">
        <v>5</v>
      </c>
      <c r="X146" s="16">
        <f t="shared" ref="X146:X156" si="38">W146-V146</f>
        <v>0</v>
      </c>
      <c r="Y146" s="18"/>
      <c r="Z146" s="17"/>
    </row>
    <row r="147" spans="1:26" ht="18" customHeight="1" x14ac:dyDescent="0.2">
      <c r="A147" s="13">
        <v>7550007</v>
      </c>
      <c r="B147" s="14" t="s">
        <v>172</v>
      </c>
      <c r="C147" s="15">
        <v>9000</v>
      </c>
      <c r="D147" s="10">
        <f>VLOOKUP($A147,'05.07'!$A$9:$W$200,23,0)</f>
        <v>9</v>
      </c>
      <c r="E147" s="15"/>
      <c r="F147" s="15"/>
      <c r="G147" s="15"/>
      <c r="H147" s="9">
        <f t="shared" si="35"/>
        <v>0</v>
      </c>
      <c r="I147" s="15"/>
      <c r="J147" s="15"/>
      <c r="K147" s="15"/>
      <c r="L147" s="9">
        <f t="shared" si="34"/>
        <v>0</v>
      </c>
      <c r="M147" s="15"/>
      <c r="N147" s="15"/>
      <c r="O147" s="15"/>
      <c r="P147" s="15"/>
      <c r="Q147" s="15"/>
      <c r="R147" s="11">
        <f t="shared" si="17"/>
        <v>0</v>
      </c>
      <c r="S147" s="15"/>
      <c r="T147" s="15"/>
      <c r="U147" s="9">
        <f t="shared" si="37"/>
        <v>0</v>
      </c>
      <c r="V147" s="9">
        <f t="shared" si="36"/>
        <v>9</v>
      </c>
      <c r="W147" s="15">
        <v>9</v>
      </c>
      <c r="X147" s="16">
        <f t="shared" si="38"/>
        <v>0</v>
      </c>
      <c r="Y147" s="18"/>
      <c r="Z147" s="17"/>
    </row>
    <row r="148" spans="1:26" ht="18" customHeight="1" x14ac:dyDescent="0.2">
      <c r="A148" s="13">
        <v>7550008</v>
      </c>
      <c r="B148" s="14" t="s">
        <v>173</v>
      </c>
      <c r="C148" s="15">
        <v>21000</v>
      </c>
      <c r="D148" s="10">
        <f>VLOOKUP($A148,'05.07'!$A$9:$W$200,23,0)</f>
        <v>8</v>
      </c>
      <c r="E148" s="15"/>
      <c r="F148" s="15"/>
      <c r="G148" s="15"/>
      <c r="H148" s="9">
        <f t="shared" si="35"/>
        <v>0</v>
      </c>
      <c r="I148" s="15"/>
      <c r="J148" s="15"/>
      <c r="K148" s="15"/>
      <c r="L148" s="9">
        <f t="shared" si="34"/>
        <v>0</v>
      </c>
      <c r="M148" s="15"/>
      <c r="N148" s="15"/>
      <c r="O148" s="15"/>
      <c r="P148" s="15"/>
      <c r="Q148" s="15"/>
      <c r="R148" s="11">
        <f t="shared" si="17"/>
        <v>0</v>
      </c>
      <c r="S148" s="15"/>
      <c r="T148" s="15"/>
      <c r="U148" s="9">
        <f t="shared" si="37"/>
        <v>0</v>
      </c>
      <c r="V148" s="9">
        <f t="shared" si="36"/>
        <v>8</v>
      </c>
      <c r="W148" s="15">
        <v>8</v>
      </c>
      <c r="X148" s="16">
        <f t="shared" si="38"/>
        <v>0</v>
      </c>
      <c r="Y148" s="18"/>
      <c r="Z148" s="17"/>
    </row>
    <row r="149" spans="1:26" ht="18" customHeight="1" x14ac:dyDescent="0.2">
      <c r="A149" s="13">
        <v>7550011</v>
      </c>
      <c r="B149" s="14" t="s">
        <v>174</v>
      </c>
      <c r="C149" s="15">
        <v>16000</v>
      </c>
      <c r="D149" s="10">
        <f>VLOOKUP($A149,'05.07'!$A$9:$W$200,23,0)</f>
        <v>8</v>
      </c>
      <c r="E149" s="15"/>
      <c r="F149" s="15"/>
      <c r="G149" s="15"/>
      <c r="H149" s="9">
        <f t="shared" si="35"/>
        <v>0</v>
      </c>
      <c r="I149" s="15"/>
      <c r="J149" s="15"/>
      <c r="K149" s="15"/>
      <c r="L149" s="9">
        <f t="shared" si="34"/>
        <v>0</v>
      </c>
      <c r="M149" s="15"/>
      <c r="N149" s="15"/>
      <c r="O149" s="15"/>
      <c r="P149" s="15"/>
      <c r="Q149" s="15"/>
      <c r="R149" s="11">
        <f t="shared" si="17"/>
        <v>0</v>
      </c>
      <c r="S149" s="15"/>
      <c r="T149" s="15"/>
      <c r="U149" s="9">
        <f t="shared" si="37"/>
        <v>0</v>
      </c>
      <c r="V149" s="9">
        <f t="shared" si="36"/>
        <v>8</v>
      </c>
      <c r="W149" s="15">
        <v>8</v>
      </c>
      <c r="X149" s="16">
        <f t="shared" si="38"/>
        <v>0</v>
      </c>
      <c r="Y149" s="18"/>
      <c r="Z149" s="17"/>
    </row>
    <row r="150" spans="1:26" ht="18" customHeight="1" x14ac:dyDescent="0.2">
      <c r="A150" s="13">
        <v>7550012</v>
      </c>
      <c r="B150" s="14" t="s">
        <v>175</v>
      </c>
      <c r="C150" s="15">
        <v>24000</v>
      </c>
      <c r="D150" s="10">
        <f>VLOOKUP($A150,'05.07'!$A$9:$W$200,23,0)</f>
        <v>4</v>
      </c>
      <c r="E150" s="15"/>
      <c r="F150" s="15"/>
      <c r="G150" s="15"/>
      <c r="H150" s="9">
        <f t="shared" si="35"/>
        <v>0</v>
      </c>
      <c r="I150" s="15">
        <v>1</v>
      </c>
      <c r="J150" s="15"/>
      <c r="K150" s="15"/>
      <c r="L150" s="9">
        <f t="shared" si="34"/>
        <v>1</v>
      </c>
      <c r="M150" s="15"/>
      <c r="N150" s="15"/>
      <c r="O150" s="15"/>
      <c r="P150" s="15"/>
      <c r="Q150" s="15"/>
      <c r="R150" s="11">
        <f t="shared" si="17"/>
        <v>0</v>
      </c>
      <c r="S150" s="15"/>
      <c r="T150" s="15"/>
      <c r="U150" s="9">
        <f t="shared" si="37"/>
        <v>0</v>
      </c>
      <c r="V150" s="9">
        <f t="shared" si="36"/>
        <v>3</v>
      </c>
      <c r="W150" s="15">
        <v>3</v>
      </c>
      <c r="X150" s="16">
        <f t="shared" si="38"/>
        <v>0</v>
      </c>
      <c r="Y150" s="18"/>
      <c r="Z150" s="17"/>
    </row>
    <row r="151" spans="1:26" ht="18" customHeight="1" x14ac:dyDescent="0.2">
      <c r="A151" s="13">
        <v>7550015</v>
      </c>
      <c r="B151" s="14" t="s">
        <v>176</v>
      </c>
      <c r="C151" s="15">
        <v>14000</v>
      </c>
      <c r="D151" s="10">
        <f>VLOOKUP($A151,'05.07'!$A$9:$W$200,23,0)</f>
        <v>4</v>
      </c>
      <c r="E151" s="15"/>
      <c r="F151" s="15"/>
      <c r="G151" s="15"/>
      <c r="H151" s="9">
        <f t="shared" si="35"/>
        <v>0</v>
      </c>
      <c r="I151" s="15">
        <v>2</v>
      </c>
      <c r="J151" s="15"/>
      <c r="K151" s="15"/>
      <c r="L151" s="9">
        <f t="shared" si="34"/>
        <v>2</v>
      </c>
      <c r="M151" s="15"/>
      <c r="N151" s="15"/>
      <c r="O151" s="15"/>
      <c r="P151" s="15"/>
      <c r="Q151" s="15"/>
      <c r="R151" s="11">
        <f t="shared" si="17"/>
        <v>0</v>
      </c>
      <c r="S151" s="15"/>
      <c r="T151" s="15"/>
      <c r="U151" s="9">
        <f t="shared" si="37"/>
        <v>0</v>
      </c>
      <c r="V151" s="9">
        <f t="shared" si="36"/>
        <v>2</v>
      </c>
      <c r="W151" s="15">
        <v>2</v>
      </c>
      <c r="X151" s="16">
        <f t="shared" si="38"/>
        <v>0</v>
      </c>
      <c r="Y151" s="18"/>
      <c r="Z151" s="17"/>
    </row>
    <row r="152" spans="1:26" ht="18" customHeight="1" x14ac:dyDescent="0.2">
      <c r="A152" s="13">
        <v>7550016</v>
      </c>
      <c r="B152" s="14" t="s">
        <v>177</v>
      </c>
      <c r="C152" s="15">
        <v>14000</v>
      </c>
      <c r="D152" s="10">
        <f>VLOOKUP($A152,'05.07'!$A$9:$W$200,23,0)</f>
        <v>11</v>
      </c>
      <c r="E152" s="15"/>
      <c r="F152" s="15"/>
      <c r="G152" s="15"/>
      <c r="H152" s="9">
        <f t="shared" si="35"/>
        <v>0</v>
      </c>
      <c r="I152" s="15"/>
      <c r="J152" s="15"/>
      <c r="K152" s="15"/>
      <c r="L152" s="9">
        <f t="shared" si="34"/>
        <v>0</v>
      </c>
      <c r="M152" s="15"/>
      <c r="N152" s="15"/>
      <c r="O152" s="15"/>
      <c r="P152" s="15"/>
      <c r="Q152" s="15"/>
      <c r="R152" s="11">
        <f t="shared" si="17"/>
        <v>0</v>
      </c>
      <c r="S152" s="15"/>
      <c r="T152" s="15"/>
      <c r="U152" s="9">
        <f t="shared" si="37"/>
        <v>0</v>
      </c>
      <c r="V152" s="9">
        <f t="shared" si="36"/>
        <v>11</v>
      </c>
      <c r="W152" s="15">
        <v>11</v>
      </c>
      <c r="X152" s="16">
        <f t="shared" si="38"/>
        <v>0</v>
      </c>
      <c r="Y152" s="18"/>
      <c r="Z152" s="17"/>
    </row>
    <row r="153" spans="1:26" ht="18" customHeight="1" x14ac:dyDescent="0.2">
      <c r="A153" s="13">
        <v>7550017</v>
      </c>
      <c r="B153" s="14" t="s">
        <v>178</v>
      </c>
      <c r="C153" s="15">
        <v>14000</v>
      </c>
      <c r="D153" s="10">
        <f>VLOOKUP($A153,'05.07'!$A$9:$W$200,23,0)</f>
        <v>13</v>
      </c>
      <c r="E153" s="15"/>
      <c r="F153" s="15"/>
      <c r="G153" s="15"/>
      <c r="H153" s="9">
        <f t="shared" si="35"/>
        <v>0</v>
      </c>
      <c r="I153" s="15">
        <v>1</v>
      </c>
      <c r="J153" s="15"/>
      <c r="K153" s="15"/>
      <c r="L153" s="9">
        <f t="shared" si="34"/>
        <v>1</v>
      </c>
      <c r="M153" s="15"/>
      <c r="N153" s="15"/>
      <c r="O153" s="15"/>
      <c r="P153" s="15"/>
      <c r="Q153" s="15"/>
      <c r="R153" s="11">
        <f t="shared" si="17"/>
        <v>0</v>
      </c>
      <c r="S153" s="15"/>
      <c r="T153" s="15"/>
      <c r="U153" s="9">
        <f t="shared" si="37"/>
        <v>0</v>
      </c>
      <c r="V153" s="9">
        <f t="shared" si="36"/>
        <v>12</v>
      </c>
      <c r="W153" s="15">
        <v>12</v>
      </c>
      <c r="X153" s="16">
        <f t="shared" si="38"/>
        <v>0</v>
      </c>
      <c r="Y153" s="18"/>
      <c r="Z153" s="17"/>
    </row>
    <row r="154" spans="1:26" ht="18" customHeight="1" x14ac:dyDescent="0.2">
      <c r="A154" s="13">
        <v>7550019</v>
      </c>
      <c r="B154" s="14" t="s">
        <v>179</v>
      </c>
      <c r="C154" s="15">
        <v>10000</v>
      </c>
      <c r="D154" s="10">
        <f>VLOOKUP($A154,'05.07'!$A$9:$W$200,23,0)</f>
        <v>85</v>
      </c>
      <c r="E154" s="15"/>
      <c r="F154" s="15"/>
      <c r="G154" s="15"/>
      <c r="H154" s="9">
        <f t="shared" si="35"/>
        <v>0</v>
      </c>
      <c r="I154" s="15">
        <v>6</v>
      </c>
      <c r="J154" s="15"/>
      <c r="K154" s="15"/>
      <c r="L154" s="9">
        <f t="shared" si="34"/>
        <v>6</v>
      </c>
      <c r="M154" s="15"/>
      <c r="N154" s="15"/>
      <c r="O154" s="15"/>
      <c r="P154" s="15"/>
      <c r="Q154" s="15"/>
      <c r="R154" s="11">
        <f t="shared" si="17"/>
        <v>0</v>
      </c>
      <c r="S154" s="15"/>
      <c r="T154" s="15"/>
      <c r="U154" s="9">
        <f t="shared" si="37"/>
        <v>0</v>
      </c>
      <c r="V154" s="9">
        <f t="shared" si="36"/>
        <v>79</v>
      </c>
      <c r="W154" s="15">
        <v>79</v>
      </c>
      <c r="X154" s="16">
        <f t="shared" si="38"/>
        <v>0</v>
      </c>
      <c r="Y154" s="18"/>
      <c r="Z154" s="17"/>
    </row>
    <row r="155" spans="1:26" ht="18" customHeight="1" x14ac:dyDescent="0.2">
      <c r="A155" s="13">
        <v>7550026</v>
      </c>
      <c r="B155" s="14" t="s">
        <v>180</v>
      </c>
      <c r="C155" s="15">
        <v>26000</v>
      </c>
      <c r="D155" s="10">
        <f>VLOOKUP($A155,'05.07'!$A$9:$W$200,23,0)</f>
        <v>0</v>
      </c>
      <c r="E155" s="15"/>
      <c r="F155" s="15"/>
      <c r="G155" s="15"/>
      <c r="H155" s="9">
        <f t="shared" si="35"/>
        <v>0</v>
      </c>
      <c r="I155" s="15"/>
      <c r="J155" s="15"/>
      <c r="K155" s="15"/>
      <c r="L155" s="9">
        <f t="shared" si="34"/>
        <v>0</v>
      </c>
      <c r="M155" s="15"/>
      <c r="N155" s="15"/>
      <c r="O155" s="15"/>
      <c r="P155" s="15"/>
      <c r="Q155" s="15"/>
      <c r="R155" s="11">
        <f t="shared" si="17"/>
        <v>0</v>
      </c>
      <c r="S155" s="15"/>
      <c r="T155" s="15"/>
      <c r="U155" s="9">
        <f t="shared" si="37"/>
        <v>0</v>
      </c>
      <c r="V155" s="9">
        <f t="shared" si="36"/>
        <v>0</v>
      </c>
      <c r="W155" s="15"/>
      <c r="X155" s="16">
        <f t="shared" si="38"/>
        <v>0</v>
      </c>
      <c r="Y155" s="18"/>
      <c r="Z155" s="17"/>
    </row>
    <row r="156" spans="1:26" ht="18" customHeight="1" x14ac:dyDescent="0.2">
      <c r="A156" s="13">
        <v>4551001</v>
      </c>
      <c r="B156" s="14" t="s">
        <v>225</v>
      </c>
      <c r="C156" s="15">
        <v>15000</v>
      </c>
      <c r="D156" s="10">
        <f>VLOOKUP($A156,'05.07'!$A$9:$W$200,23,0)</f>
        <v>0</v>
      </c>
      <c r="E156" s="15"/>
      <c r="F156" s="15"/>
      <c r="G156" s="15"/>
      <c r="H156" s="9">
        <f t="shared" si="35"/>
        <v>0</v>
      </c>
      <c r="I156" s="15"/>
      <c r="J156" s="15"/>
      <c r="K156" s="15"/>
      <c r="L156" s="9">
        <f t="shared" si="34"/>
        <v>0</v>
      </c>
      <c r="M156" s="15"/>
      <c r="N156" s="15"/>
      <c r="O156" s="15"/>
      <c r="P156" s="15"/>
      <c r="Q156" s="15"/>
      <c r="R156" s="11">
        <f t="shared" ref="R156:R198" si="39">SUM(M156:Q156)</f>
        <v>0</v>
      </c>
      <c r="S156" s="15"/>
      <c r="T156" s="15"/>
      <c r="U156" s="9">
        <f t="shared" si="37"/>
        <v>0</v>
      </c>
      <c r="V156" s="9">
        <f t="shared" si="36"/>
        <v>0</v>
      </c>
      <c r="W156" s="15"/>
      <c r="X156" s="16">
        <f t="shared" si="38"/>
        <v>0</v>
      </c>
      <c r="Y156" s="18"/>
      <c r="Z156" s="17"/>
    </row>
    <row r="157" spans="1:26" ht="18" customHeight="1" x14ac:dyDescent="0.2">
      <c r="A157" s="7">
        <v>5500000</v>
      </c>
      <c r="B157" s="8" t="s">
        <v>181</v>
      </c>
      <c r="C157" s="9"/>
      <c r="D157" s="10">
        <f>VLOOKUP($A157,'05.07'!$A$9:$W$200,23,0)</f>
        <v>0</v>
      </c>
      <c r="E157" s="10"/>
      <c r="F157" s="10"/>
      <c r="G157" s="10"/>
      <c r="H157" s="9"/>
      <c r="I157" s="10"/>
      <c r="J157" s="10"/>
      <c r="K157" s="10"/>
      <c r="L157" s="9">
        <f t="shared" si="34"/>
        <v>0</v>
      </c>
      <c r="M157" s="10"/>
      <c r="N157" s="10"/>
      <c r="O157" s="10"/>
      <c r="P157" s="10"/>
      <c r="Q157" s="10"/>
      <c r="R157" s="11">
        <f t="shared" si="39"/>
        <v>0</v>
      </c>
      <c r="S157" s="10"/>
      <c r="T157" s="10"/>
      <c r="U157" s="9"/>
      <c r="V157" s="9"/>
      <c r="W157" s="10"/>
      <c r="X157" s="9"/>
      <c r="Y157" s="18"/>
      <c r="Z157" s="17"/>
    </row>
    <row r="158" spans="1:26" s="24" customFormat="1" ht="18" customHeight="1" x14ac:dyDescent="0.2">
      <c r="A158" s="13">
        <v>5500044</v>
      </c>
      <c r="B158" s="20" t="s">
        <v>182</v>
      </c>
      <c r="C158" s="21">
        <v>28000</v>
      </c>
      <c r="D158" s="10">
        <f>VLOOKUP($A158,'05.07'!$A$9:$W$200,23,0)</f>
        <v>0</v>
      </c>
      <c r="E158" s="15"/>
      <c r="F158" s="15"/>
      <c r="G158" s="15"/>
      <c r="H158" s="9">
        <f t="shared" ref="H158:H197" si="40">SUM(E158:G158)</f>
        <v>0</v>
      </c>
      <c r="I158" s="15"/>
      <c r="J158" s="15"/>
      <c r="K158" s="15"/>
      <c r="L158" s="9">
        <f t="shared" si="34"/>
        <v>0</v>
      </c>
      <c r="M158" s="15"/>
      <c r="N158" s="15"/>
      <c r="O158" s="15"/>
      <c r="P158" s="15"/>
      <c r="Q158" s="15"/>
      <c r="R158" s="11">
        <f t="shared" si="39"/>
        <v>0</v>
      </c>
      <c r="S158" s="15"/>
      <c r="T158" s="15"/>
      <c r="U158" s="9">
        <f t="shared" ref="U158:U184" si="41">S158+T158</f>
        <v>0</v>
      </c>
      <c r="V158" s="9">
        <f t="shared" ref="V158:V197" si="42">D158+H158-L158-R158-U158</f>
        <v>0</v>
      </c>
      <c r="W158" s="15"/>
      <c r="X158" s="16">
        <f t="shared" ref="X158:X184" si="43">W158-V158</f>
        <v>0</v>
      </c>
      <c r="Y158" s="22"/>
      <c r="Z158" s="23"/>
    </row>
    <row r="159" spans="1:26" s="24" customFormat="1" ht="18" customHeight="1" x14ac:dyDescent="0.2">
      <c r="A159" s="13">
        <v>5500045</v>
      </c>
      <c r="B159" s="20" t="s">
        <v>183</v>
      </c>
      <c r="C159" s="21">
        <v>30000</v>
      </c>
      <c r="D159" s="10">
        <f>VLOOKUP($A159,'05.07'!$A$9:$W$200,23,0)</f>
        <v>0</v>
      </c>
      <c r="E159" s="15">
        <v>3</v>
      </c>
      <c r="F159" s="15"/>
      <c r="G159" s="15"/>
      <c r="H159" s="9">
        <f t="shared" si="40"/>
        <v>3</v>
      </c>
      <c r="I159" s="15">
        <v>3</v>
      </c>
      <c r="J159" s="15"/>
      <c r="K159" s="15"/>
      <c r="L159" s="9">
        <f t="shared" si="34"/>
        <v>3</v>
      </c>
      <c r="M159" s="15"/>
      <c r="N159" s="15"/>
      <c r="O159" s="15"/>
      <c r="P159" s="15"/>
      <c r="Q159" s="15"/>
      <c r="R159" s="11">
        <f t="shared" si="39"/>
        <v>0</v>
      </c>
      <c r="S159" s="15"/>
      <c r="T159" s="15"/>
      <c r="U159" s="9">
        <f t="shared" si="41"/>
        <v>0</v>
      </c>
      <c r="V159" s="9">
        <f t="shared" si="42"/>
        <v>0</v>
      </c>
      <c r="W159" s="15"/>
      <c r="X159" s="16">
        <f t="shared" si="43"/>
        <v>0</v>
      </c>
      <c r="Y159" s="22"/>
      <c r="Z159" s="23"/>
    </row>
    <row r="160" spans="1:26" ht="18" customHeight="1" x14ac:dyDescent="0.2">
      <c r="A160" s="13">
        <v>5500063</v>
      </c>
      <c r="B160" s="14" t="s">
        <v>184</v>
      </c>
      <c r="C160" s="15">
        <v>21000</v>
      </c>
      <c r="D160" s="10">
        <f>VLOOKUP($A160,'05.07'!$A$9:$W$200,23,0)</f>
        <v>0</v>
      </c>
      <c r="E160" s="15"/>
      <c r="F160" s="15"/>
      <c r="G160" s="15"/>
      <c r="H160" s="9">
        <f t="shared" si="40"/>
        <v>0</v>
      </c>
      <c r="I160" s="15"/>
      <c r="J160" s="15"/>
      <c r="K160" s="15"/>
      <c r="L160" s="9">
        <f t="shared" si="34"/>
        <v>0</v>
      </c>
      <c r="M160" s="15"/>
      <c r="N160" s="15"/>
      <c r="O160" s="15"/>
      <c r="P160" s="15"/>
      <c r="Q160" s="15"/>
      <c r="R160" s="11">
        <f t="shared" si="39"/>
        <v>0</v>
      </c>
      <c r="S160" s="15"/>
      <c r="T160" s="15"/>
      <c r="U160" s="9">
        <f t="shared" si="41"/>
        <v>0</v>
      </c>
      <c r="V160" s="9">
        <f t="shared" si="42"/>
        <v>0</v>
      </c>
      <c r="W160" s="15"/>
      <c r="X160" s="16">
        <f t="shared" si="43"/>
        <v>0</v>
      </c>
      <c r="Y160" s="18"/>
      <c r="Z160" s="17"/>
    </row>
    <row r="161" spans="1:26" ht="18" customHeight="1" x14ac:dyDescent="0.2">
      <c r="A161" s="13">
        <v>5500064</v>
      </c>
      <c r="B161" s="14" t="s">
        <v>185</v>
      </c>
      <c r="C161" s="15">
        <v>26000</v>
      </c>
      <c r="D161" s="10">
        <f>VLOOKUP($A161,'05.07'!$A$9:$W$200,23,0)</f>
        <v>0</v>
      </c>
      <c r="E161" s="15"/>
      <c r="F161" s="15"/>
      <c r="G161" s="15"/>
      <c r="H161" s="9">
        <f t="shared" si="40"/>
        <v>0</v>
      </c>
      <c r="I161" s="15"/>
      <c r="J161" s="15"/>
      <c r="K161" s="15"/>
      <c r="L161" s="9">
        <f t="shared" si="34"/>
        <v>0</v>
      </c>
      <c r="M161" s="15"/>
      <c r="N161" s="15"/>
      <c r="O161" s="15"/>
      <c r="P161" s="15"/>
      <c r="Q161" s="15"/>
      <c r="R161" s="11">
        <f t="shared" si="39"/>
        <v>0</v>
      </c>
      <c r="S161" s="15"/>
      <c r="T161" s="15"/>
      <c r="U161" s="9">
        <f t="shared" si="41"/>
        <v>0</v>
      </c>
      <c r="V161" s="9">
        <f t="shared" si="42"/>
        <v>0</v>
      </c>
      <c r="W161" s="15"/>
      <c r="X161" s="16">
        <f t="shared" si="43"/>
        <v>0</v>
      </c>
      <c r="Y161" s="18"/>
      <c r="Z161" s="17"/>
    </row>
    <row r="162" spans="1:26" ht="18" customHeight="1" x14ac:dyDescent="0.2">
      <c r="A162" s="13">
        <v>5500065</v>
      </c>
      <c r="B162" s="14" t="s">
        <v>186</v>
      </c>
      <c r="C162" s="15">
        <v>24000</v>
      </c>
      <c r="D162" s="10">
        <f>VLOOKUP($A162,'05.07'!$A$9:$W$200,23,0)</f>
        <v>0</v>
      </c>
      <c r="E162" s="15"/>
      <c r="F162" s="15"/>
      <c r="G162" s="15"/>
      <c r="H162" s="9">
        <f t="shared" si="40"/>
        <v>0</v>
      </c>
      <c r="I162" s="15"/>
      <c r="J162" s="15"/>
      <c r="K162" s="15"/>
      <c r="L162" s="9">
        <f t="shared" si="34"/>
        <v>0</v>
      </c>
      <c r="M162" s="15"/>
      <c r="N162" s="15"/>
      <c r="O162" s="15"/>
      <c r="P162" s="15"/>
      <c r="Q162" s="15"/>
      <c r="R162" s="11">
        <f t="shared" si="39"/>
        <v>0</v>
      </c>
      <c r="S162" s="15"/>
      <c r="T162" s="15"/>
      <c r="U162" s="9">
        <f t="shared" si="41"/>
        <v>0</v>
      </c>
      <c r="V162" s="9">
        <f t="shared" si="42"/>
        <v>0</v>
      </c>
      <c r="W162" s="15"/>
      <c r="X162" s="16">
        <f t="shared" si="43"/>
        <v>0</v>
      </c>
      <c r="Y162" s="18"/>
      <c r="Z162" s="17"/>
    </row>
    <row r="163" spans="1:26" ht="18" customHeight="1" x14ac:dyDescent="0.2">
      <c r="A163" s="13">
        <v>5500066</v>
      </c>
      <c r="B163" s="14" t="s">
        <v>187</v>
      </c>
      <c r="C163" s="15">
        <v>32000</v>
      </c>
      <c r="D163" s="10">
        <f>VLOOKUP($A163,'05.07'!$A$9:$W$200,23,0)</f>
        <v>0</v>
      </c>
      <c r="E163" s="15"/>
      <c r="F163" s="15"/>
      <c r="G163" s="15"/>
      <c r="H163" s="9">
        <f t="shared" si="40"/>
        <v>0</v>
      </c>
      <c r="I163" s="15"/>
      <c r="J163" s="15"/>
      <c r="K163" s="15"/>
      <c r="L163" s="9">
        <f t="shared" si="34"/>
        <v>0</v>
      </c>
      <c r="M163" s="15"/>
      <c r="N163" s="15"/>
      <c r="O163" s="15"/>
      <c r="P163" s="15"/>
      <c r="Q163" s="15"/>
      <c r="R163" s="11">
        <f t="shared" si="39"/>
        <v>0</v>
      </c>
      <c r="S163" s="15"/>
      <c r="T163" s="15"/>
      <c r="U163" s="9">
        <f t="shared" si="41"/>
        <v>0</v>
      </c>
      <c r="V163" s="9">
        <f t="shared" si="42"/>
        <v>0</v>
      </c>
      <c r="W163" s="15"/>
      <c r="X163" s="16">
        <f t="shared" si="43"/>
        <v>0</v>
      </c>
      <c r="Y163" s="18"/>
      <c r="Z163" s="17"/>
    </row>
    <row r="164" spans="1:26" ht="18" customHeight="1" x14ac:dyDescent="0.2">
      <c r="A164" s="13">
        <v>5510070</v>
      </c>
      <c r="B164" s="14" t="s">
        <v>188</v>
      </c>
      <c r="C164" s="15">
        <v>28000</v>
      </c>
      <c r="D164" s="10">
        <f>VLOOKUP($A164,'05.07'!$A$9:$W$200,23,0)</f>
        <v>0</v>
      </c>
      <c r="E164" s="15">
        <v>14</v>
      </c>
      <c r="F164" s="15"/>
      <c r="G164" s="15"/>
      <c r="H164" s="9">
        <f t="shared" si="40"/>
        <v>14</v>
      </c>
      <c r="I164" s="15">
        <v>14</v>
      </c>
      <c r="J164" s="15"/>
      <c r="K164" s="15"/>
      <c r="L164" s="9">
        <f t="shared" si="34"/>
        <v>14</v>
      </c>
      <c r="M164" s="15"/>
      <c r="N164" s="15"/>
      <c r="O164" s="15"/>
      <c r="P164" s="15"/>
      <c r="Q164" s="15"/>
      <c r="R164" s="11">
        <f t="shared" si="39"/>
        <v>0</v>
      </c>
      <c r="S164" s="15"/>
      <c r="T164" s="15"/>
      <c r="U164" s="9">
        <f t="shared" si="41"/>
        <v>0</v>
      </c>
      <c r="V164" s="9">
        <f t="shared" si="42"/>
        <v>0</v>
      </c>
      <c r="W164" s="15"/>
      <c r="X164" s="16">
        <f t="shared" si="43"/>
        <v>0</v>
      </c>
      <c r="Y164" s="18"/>
      <c r="Z164" s="17"/>
    </row>
    <row r="165" spans="1:26" ht="18" customHeight="1" x14ac:dyDescent="0.2">
      <c r="A165" s="13">
        <v>5510072</v>
      </c>
      <c r="B165" s="14" t="s">
        <v>189</v>
      </c>
      <c r="C165" s="15">
        <v>29000</v>
      </c>
      <c r="D165" s="10">
        <f>VLOOKUP($A165,'05.07'!$A$9:$W$200,23,0)</f>
        <v>0</v>
      </c>
      <c r="E165" s="15">
        <v>2</v>
      </c>
      <c r="F165" s="15"/>
      <c r="G165" s="15"/>
      <c r="H165" s="9">
        <f t="shared" si="40"/>
        <v>2</v>
      </c>
      <c r="I165" s="15">
        <v>2</v>
      </c>
      <c r="J165" s="15"/>
      <c r="K165" s="15"/>
      <c r="L165" s="9">
        <f t="shared" si="34"/>
        <v>2</v>
      </c>
      <c r="M165" s="15"/>
      <c r="N165" s="15"/>
      <c r="O165" s="15"/>
      <c r="P165" s="15"/>
      <c r="Q165" s="15"/>
      <c r="R165" s="11">
        <f t="shared" si="39"/>
        <v>0</v>
      </c>
      <c r="S165" s="15"/>
      <c r="T165" s="15"/>
      <c r="U165" s="9">
        <f t="shared" si="41"/>
        <v>0</v>
      </c>
      <c r="V165" s="9">
        <f t="shared" si="42"/>
        <v>0</v>
      </c>
      <c r="W165" s="15"/>
      <c r="X165" s="16">
        <f t="shared" si="43"/>
        <v>0</v>
      </c>
      <c r="Y165" s="18"/>
      <c r="Z165" s="17"/>
    </row>
    <row r="166" spans="1:26" ht="18" customHeight="1" x14ac:dyDescent="0.2">
      <c r="A166" s="13">
        <v>5510074</v>
      </c>
      <c r="B166" s="14" t="s">
        <v>190</v>
      </c>
      <c r="C166" s="15">
        <v>30000</v>
      </c>
      <c r="D166" s="10">
        <f>VLOOKUP($A166,'05.07'!$A$9:$W$200,23,0)</f>
        <v>0</v>
      </c>
      <c r="E166" s="15">
        <v>10</v>
      </c>
      <c r="F166" s="15"/>
      <c r="G166" s="15"/>
      <c r="H166" s="9">
        <f t="shared" si="40"/>
        <v>10</v>
      </c>
      <c r="I166" s="15">
        <v>10</v>
      </c>
      <c r="J166" s="15"/>
      <c r="K166" s="15"/>
      <c r="L166" s="9">
        <f t="shared" si="34"/>
        <v>10</v>
      </c>
      <c r="M166" s="15"/>
      <c r="N166" s="15"/>
      <c r="O166" s="15"/>
      <c r="P166" s="15"/>
      <c r="Q166" s="15"/>
      <c r="R166" s="11">
        <f t="shared" si="39"/>
        <v>0</v>
      </c>
      <c r="S166" s="15"/>
      <c r="T166" s="15"/>
      <c r="U166" s="9">
        <f t="shared" si="41"/>
        <v>0</v>
      </c>
      <c r="V166" s="9">
        <f t="shared" si="42"/>
        <v>0</v>
      </c>
      <c r="W166" s="15"/>
      <c r="X166" s="16">
        <f t="shared" si="43"/>
        <v>0</v>
      </c>
      <c r="Y166" s="18"/>
      <c r="Z166" s="17"/>
    </row>
    <row r="167" spans="1:26" ht="18" customHeight="1" x14ac:dyDescent="0.2">
      <c r="A167" s="13">
        <v>5520002</v>
      </c>
      <c r="B167" s="14" t="s">
        <v>191</v>
      </c>
      <c r="C167" s="15">
        <v>34000</v>
      </c>
      <c r="D167" s="10">
        <f>VLOOKUP($A167,'05.07'!$A$9:$W$200,23,0)</f>
        <v>0</v>
      </c>
      <c r="E167" s="15"/>
      <c r="F167" s="15"/>
      <c r="G167" s="15"/>
      <c r="H167" s="9">
        <f t="shared" si="40"/>
        <v>0</v>
      </c>
      <c r="I167" s="15"/>
      <c r="J167" s="15"/>
      <c r="K167" s="15"/>
      <c r="L167" s="9">
        <f t="shared" si="34"/>
        <v>0</v>
      </c>
      <c r="M167" s="15"/>
      <c r="N167" s="15"/>
      <c r="O167" s="15"/>
      <c r="P167" s="15"/>
      <c r="Q167" s="15"/>
      <c r="R167" s="11">
        <f>SUM(M167:Q167)</f>
        <v>0</v>
      </c>
      <c r="S167" s="15"/>
      <c r="T167" s="15"/>
      <c r="U167" s="9">
        <f>S167+T167</f>
        <v>0</v>
      </c>
      <c r="V167" s="9">
        <f t="shared" si="42"/>
        <v>0</v>
      </c>
      <c r="W167" s="15"/>
      <c r="X167" s="16">
        <f>W167-V167</f>
        <v>0</v>
      </c>
      <c r="Y167" s="18"/>
      <c r="Z167" s="17"/>
    </row>
    <row r="168" spans="1:26" ht="18" customHeight="1" x14ac:dyDescent="0.2">
      <c r="A168" s="13">
        <v>5520003</v>
      </c>
      <c r="B168" s="14" t="s">
        <v>192</v>
      </c>
      <c r="C168" s="15">
        <v>34000</v>
      </c>
      <c r="D168" s="10">
        <f>VLOOKUP($A168,'05.07'!$A$9:$W$200,23,0)</f>
        <v>0</v>
      </c>
      <c r="E168" s="15">
        <v>1</v>
      </c>
      <c r="F168" s="15"/>
      <c r="G168" s="15"/>
      <c r="H168" s="9">
        <f t="shared" si="40"/>
        <v>1</v>
      </c>
      <c r="I168" s="15">
        <v>1</v>
      </c>
      <c r="J168" s="15"/>
      <c r="K168" s="15"/>
      <c r="L168" s="9">
        <f t="shared" si="34"/>
        <v>1</v>
      </c>
      <c r="M168" s="15"/>
      <c r="N168" s="15"/>
      <c r="O168" s="15"/>
      <c r="P168" s="15"/>
      <c r="Q168" s="15"/>
      <c r="R168" s="11">
        <f>SUM(M168:Q168)</f>
        <v>0</v>
      </c>
      <c r="S168" s="15"/>
      <c r="T168" s="15"/>
      <c r="U168" s="9">
        <f>S168+T168</f>
        <v>0</v>
      </c>
      <c r="V168" s="9">
        <f t="shared" si="42"/>
        <v>0</v>
      </c>
      <c r="W168" s="15"/>
      <c r="X168" s="16">
        <f>W168-V168</f>
        <v>0</v>
      </c>
      <c r="Y168" s="18"/>
      <c r="Z168" s="17"/>
    </row>
    <row r="169" spans="1:26" ht="18" customHeight="1" x14ac:dyDescent="0.2">
      <c r="A169" s="13">
        <v>5520005</v>
      </c>
      <c r="B169" s="14" t="s">
        <v>193</v>
      </c>
      <c r="C169" s="15">
        <v>19000</v>
      </c>
      <c r="D169" s="10">
        <f>VLOOKUP($A169,'05.07'!$A$9:$W$200,23,0)</f>
        <v>0</v>
      </c>
      <c r="E169" s="15">
        <v>5</v>
      </c>
      <c r="F169" s="15"/>
      <c r="G169" s="15"/>
      <c r="H169" s="9">
        <f t="shared" si="40"/>
        <v>5</v>
      </c>
      <c r="I169" s="15">
        <v>5</v>
      </c>
      <c r="J169" s="15"/>
      <c r="K169" s="15"/>
      <c r="L169" s="9">
        <f t="shared" si="34"/>
        <v>5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2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5530001</v>
      </c>
      <c r="B170" s="14" t="s">
        <v>194</v>
      </c>
      <c r="C170" s="15">
        <v>46000</v>
      </c>
      <c r="D170" s="10">
        <f>VLOOKUP($A170,'05.07'!$A$9:$W$200,23,0)</f>
        <v>0</v>
      </c>
      <c r="E170" s="15">
        <v>2</v>
      </c>
      <c r="F170" s="15"/>
      <c r="G170" s="15"/>
      <c r="H170" s="9">
        <f t="shared" si="40"/>
        <v>2</v>
      </c>
      <c r="I170" s="15">
        <v>2</v>
      </c>
      <c r="J170" s="15"/>
      <c r="K170" s="15"/>
      <c r="L170" s="9">
        <f t="shared" si="34"/>
        <v>2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2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5530002</v>
      </c>
      <c r="B171" s="14" t="s">
        <v>195</v>
      </c>
      <c r="C171" s="15">
        <v>38000</v>
      </c>
      <c r="D171" s="10">
        <f>VLOOKUP($A171,'05.07'!$A$9:$W$200,23,0)</f>
        <v>0</v>
      </c>
      <c r="E171" s="15"/>
      <c r="F171" s="15"/>
      <c r="G171" s="15"/>
      <c r="H171" s="9">
        <f t="shared" si="40"/>
        <v>0</v>
      </c>
      <c r="I171" s="15"/>
      <c r="J171" s="15"/>
      <c r="K171" s="15"/>
      <c r="L171" s="9">
        <f t="shared" si="34"/>
        <v>0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2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5530003</v>
      </c>
      <c r="B172" s="14" t="s">
        <v>196</v>
      </c>
      <c r="C172" s="15">
        <v>38000</v>
      </c>
      <c r="D172" s="10">
        <f>VLOOKUP($A172,'05.07'!$A$9:$W$200,23,0)</f>
        <v>0</v>
      </c>
      <c r="E172" s="15"/>
      <c r="F172" s="15"/>
      <c r="G172" s="15"/>
      <c r="H172" s="9">
        <f t="shared" si="40"/>
        <v>0</v>
      </c>
      <c r="I172" s="15"/>
      <c r="J172" s="15"/>
      <c r="K172" s="15"/>
      <c r="L172" s="9">
        <f t="shared" si="34"/>
        <v>0</v>
      </c>
      <c r="M172" s="15"/>
      <c r="N172" s="15"/>
      <c r="O172" s="15"/>
      <c r="P172" s="15"/>
      <c r="Q172" s="15"/>
      <c r="R172" s="11">
        <f t="shared" si="39"/>
        <v>0</v>
      </c>
      <c r="S172" s="15"/>
      <c r="T172" s="15"/>
      <c r="U172" s="9">
        <f t="shared" si="41"/>
        <v>0</v>
      </c>
      <c r="V172" s="9">
        <f t="shared" si="42"/>
        <v>0</v>
      </c>
      <c r="W172" s="15"/>
      <c r="X172" s="16">
        <f t="shared" si="43"/>
        <v>0</v>
      </c>
      <c r="Y172" s="18"/>
      <c r="Z172" s="17"/>
    </row>
    <row r="173" spans="1:26" ht="18" customHeight="1" x14ac:dyDescent="0.2">
      <c r="A173" s="13">
        <v>5530004</v>
      </c>
      <c r="B173" s="14" t="s">
        <v>197</v>
      </c>
      <c r="C173" s="15">
        <v>39000</v>
      </c>
      <c r="D173" s="10">
        <f>VLOOKUP($A173,'05.07'!$A$9:$W$200,23,0)</f>
        <v>0</v>
      </c>
      <c r="E173" s="15"/>
      <c r="F173" s="15"/>
      <c r="G173" s="15"/>
      <c r="H173" s="9">
        <f t="shared" si="40"/>
        <v>0</v>
      </c>
      <c r="I173" s="15"/>
      <c r="J173" s="15"/>
      <c r="K173" s="15"/>
      <c r="L173" s="9">
        <f t="shared" si="34"/>
        <v>0</v>
      </c>
      <c r="M173" s="15"/>
      <c r="N173" s="15"/>
      <c r="O173" s="15"/>
      <c r="P173" s="15"/>
      <c r="Q173" s="15"/>
      <c r="R173" s="11">
        <f t="shared" si="39"/>
        <v>0</v>
      </c>
      <c r="S173" s="15"/>
      <c r="T173" s="15"/>
      <c r="U173" s="9">
        <f t="shared" si="41"/>
        <v>0</v>
      </c>
      <c r="V173" s="9">
        <f t="shared" si="42"/>
        <v>0</v>
      </c>
      <c r="W173" s="15"/>
      <c r="X173" s="16">
        <f t="shared" si="43"/>
        <v>0</v>
      </c>
      <c r="Y173" s="18"/>
      <c r="Z173" s="17"/>
    </row>
    <row r="174" spans="1:26" ht="18" customHeight="1" x14ac:dyDescent="0.2">
      <c r="A174" s="13">
        <v>5530005</v>
      </c>
      <c r="B174" s="14" t="s">
        <v>198</v>
      </c>
      <c r="C174" s="15">
        <v>35000</v>
      </c>
      <c r="D174" s="10">
        <f>VLOOKUP($A174,'05.07'!$A$9:$W$200,23,0)</f>
        <v>0</v>
      </c>
      <c r="E174" s="15"/>
      <c r="F174" s="15"/>
      <c r="G174" s="15"/>
      <c r="H174" s="9">
        <f t="shared" si="40"/>
        <v>0</v>
      </c>
      <c r="I174" s="15"/>
      <c r="J174" s="15"/>
      <c r="K174" s="15"/>
      <c r="L174" s="9">
        <f t="shared" si="34"/>
        <v>0</v>
      </c>
      <c r="M174" s="15"/>
      <c r="N174" s="15"/>
      <c r="O174" s="15"/>
      <c r="P174" s="15"/>
      <c r="Q174" s="15"/>
      <c r="R174" s="11">
        <f t="shared" si="39"/>
        <v>0</v>
      </c>
      <c r="S174" s="15"/>
      <c r="T174" s="15"/>
      <c r="U174" s="9">
        <f t="shared" si="41"/>
        <v>0</v>
      </c>
      <c r="V174" s="9">
        <f t="shared" si="42"/>
        <v>0</v>
      </c>
      <c r="W174" s="15"/>
      <c r="X174" s="16">
        <f t="shared" si="43"/>
        <v>0</v>
      </c>
      <c r="Y174" s="18"/>
      <c r="Z174" s="17"/>
    </row>
    <row r="175" spans="1:26" ht="18" customHeight="1" x14ac:dyDescent="0.2">
      <c r="A175" s="13">
        <v>5530008</v>
      </c>
      <c r="B175" s="14" t="s">
        <v>199</v>
      </c>
      <c r="C175" s="15">
        <v>29000</v>
      </c>
      <c r="D175" s="10">
        <f>VLOOKUP($A175,'05.07'!$A$9:$W$200,23,0)</f>
        <v>0</v>
      </c>
      <c r="E175" s="15"/>
      <c r="F175" s="15"/>
      <c r="G175" s="15"/>
      <c r="H175" s="9">
        <f t="shared" si="40"/>
        <v>0</v>
      </c>
      <c r="I175" s="15"/>
      <c r="J175" s="15"/>
      <c r="K175" s="15"/>
      <c r="L175" s="9">
        <f t="shared" si="34"/>
        <v>0</v>
      </c>
      <c r="M175" s="15"/>
      <c r="N175" s="15"/>
      <c r="O175" s="15"/>
      <c r="P175" s="15"/>
      <c r="Q175" s="15"/>
      <c r="R175" s="11">
        <f t="shared" si="39"/>
        <v>0</v>
      </c>
      <c r="S175" s="15"/>
      <c r="T175" s="15"/>
      <c r="U175" s="9">
        <f t="shared" si="41"/>
        <v>0</v>
      </c>
      <c r="V175" s="9">
        <f t="shared" si="42"/>
        <v>0</v>
      </c>
      <c r="W175" s="15"/>
      <c r="X175" s="16">
        <f t="shared" si="43"/>
        <v>0</v>
      </c>
      <c r="Y175" s="18"/>
      <c r="Z175" s="17"/>
    </row>
    <row r="176" spans="1:26" ht="18" customHeight="1" x14ac:dyDescent="0.2">
      <c r="A176" s="13">
        <v>5540001</v>
      </c>
      <c r="B176" s="14" t="s">
        <v>200</v>
      </c>
      <c r="C176" s="15">
        <v>18000</v>
      </c>
      <c r="D176" s="10">
        <f>VLOOKUP($A176,'05.07'!$A$9:$W$200,23,0)</f>
        <v>5</v>
      </c>
      <c r="E176" s="15"/>
      <c r="F176" s="15"/>
      <c r="G176" s="15"/>
      <c r="H176" s="9">
        <f t="shared" si="40"/>
        <v>0</v>
      </c>
      <c r="I176" s="15">
        <v>1</v>
      </c>
      <c r="J176" s="15"/>
      <c r="K176" s="15"/>
      <c r="L176" s="9">
        <f t="shared" si="34"/>
        <v>1</v>
      </c>
      <c r="M176" s="15"/>
      <c r="N176" s="15"/>
      <c r="O176" s="15"/>
      <c r="P176" s="15"/>
      <c r="Q176" s="15"/>
      <c r="R176" s="11">
        <f>SUM(M176:Q176)</f>
        <v>0</v>
      </c>
      <c r="S176" s="15"/>
      <c r="T176" s="15"/>
      <c r="U176" s="9">
        <f>S176+T176</f>
        <v>0</v>
      </c>
      <c r="V176" s="9">
        <f t="shared" si="42"/>
        <v>4</v>
      </c>
      <c r="W176" s="15">
        <v>4</v>
      </c>
      <c r="X176" s="16">
        <f>W176-V176</f>
        <v>0</v>
      </c>
      <c r="Y176" s="18"/>
      <c r="Z176" s="17"/>
    </row>
    <row r="177" spans="1:26" ht="18" customHeight="1" x14ac:dyDescent="0.2">
      <c r="A177" s="13">
        <v>5540003</v>
      </c>
      <c r="B177" s="14" t="s">
        <v>201</v>
      </c>
      <c r="C177" s="15">
        <v>18000</v>
      </c>
      <c r="D177" s="10">
        <f>VLOOKUP($A177,'05.07'!$A$9:$W$200,23,0)</f>
        <v>108</v>
      </c>
      <c r="E177" s="15"/>
      <c r="F177" s="15"/>
      <c r="G177" s="15"/>
      <c r="H177" s="9">
        <f t="shared" si="40"/>
        <v>0</v>
      </c>
      <c r="I177" s="15">
        <v>1</v>
      </c>
      <c r="J177" s="15"/>
      <c r="K177" s="15"/>
      <c r="L177" s="9">
        <f t="shared" si="34"/>
        <v>1</v>
      </c>
      <c r="M177" s="15"/>
      <c r="N177" s="15"/>
      <c r="O177" s="15"/>
      <c r="P177" s="15"/>
      <c r="Q177" s="15"/>
      <c r="R177" s="11">
        <f t="shared" si="39"/>
        <v>0</v>
      </c>
      <c r="S177" s="15"/>
      <c r="T177" s="15"/>
      <c r="U177" s="9">
        <f t="shared" si="41"/>
        <v>0</v>
      </c>
      <c r="V177" s="9">
        <f t="shared" si="42"/>
        <v>107</v>
      </c>
      <c r="W177" s="15">
        <v>108</v>
      </c>
      <c r="X177" s="16">
        <f t="shared" si="43"/>
        <v>1</v>
      </c>
      <c r="Y177" s="18"/>
      <c r="Z177" s="17"/>
    </row>
    <row r="178" spans="1:26" ht="18" customHeight="1" x14ac:dyDescent="0.2">
      <c r="A178" s="13">
        <v>5540008</v>
      </c>
      <c r="B178" s="14" t="s">
        <v>202</v>
      </c>
      <c r="C178" s="15">
        <v>15000</v>
      </c>
      <c r="D178" s="10">
        <f>VLOOKUP($A178,'05.07'!$A$9:$W$200,23,0)</f>
        <v>0</v>
      </c>
      <c r="E178" s="15"/>
      <c r="F178" s="15"/>
      <c r="G178" s="15"/>
      <c r="H178" s="9">
        <f t="shared" si="40"/>
        <v>0</v>
      </c>
      <c r="I178" s="15"/>
      <c r="J178" s="15"/>
      <c r="K178" s="15"/>
      <c r="L178" s="9">
        <f t="shared" si="34"/>
        <v>0</v>
      </c>
      <c r="M178" s="15"/>
      <c r="N178" s="15"/>
      <c r="O178" s="15"/>
      <c r="P178" s="15"/>
      <c r="Q178" s="15"/>
      <c r="R178" s="11">
        <f t="shared" si="39"/>
        <v>0</v>
      </c>
      <c r="S178" s="15"/>
      <c r="T178" s="15"/>
      <c r="U178" s="9">
        <f t="shared" si="41"/>
        <v>0</v>
      </c>
      <c r="V178" s="9">
        <f t="shared" si="42"/>
        <v>0</v>
      </c>
      <c r="W178" s="15"/>
      <c r="X178" s="16">
        <f t="shared" si="43"/>
        <v>0</v>
      </c>
      <c r="Y178" s="18"/>
      <c r="Z178" s="17"/>
    </row>
    <row r="179" spans="1:26" ht="18" customHeight="1" x14ac:dyDescent="0.2">
      <c r="A179" s="13">
        <v>5540017</v>
      </c>
      <c r="B179" s="14" t="s">
        <v>203</v>
      </c>
      <c r="C179" s="15">
        <v>25000</v>
      </c>
      <c r="D179" s="10">
        <f>VLOOKUP($A179,'05.07'!$A$9:$W$200,23,0)</f>
        <v>0</v>
      </c>
      <c r="E179" s="15">
        <v>7</v>
      </c>
      <c r="F179" s="15"/>
      <c r="G179" s="15"/>
      <c r="H179" s="9">
        <f t="shared" si="40"/>
        <v>7</v>
      </c>
      <c r="I179" s="15">
        <v>7</v>
      </c>
      <c r="J179" s="15"/>
      <c r="K179" s="15"/>
      <c r="L179" s="9">
        <f t="shared" si="34"/>
        <v>7</v>
      </c>
      <c r="M179" s="15"/>
      <c r="N179" s="15"/>
      <c r="O179" s="15"/>
      <c r="P179" s="15"/>
      <c r="Q179" s="15"/>
      <c r="R179" s="11">
        <f t="shared" si="39"/>
        <v>0</v>
      </c>
      <c r="S179" s="15"/>
      <c r="T179" s="15"/>
      <c r="U179" s="9">
        <f t="shared" si="41"/>
        <v>0</v>
      </c>
      <c r="V179" s="9">
        <f t="shared" si="42"/>
        <v>0</v>
      </c>
      <c r="W179" s="15"/>
      <c r="X179" s="16">
        <f t="shared" si="43"/>
        <v>0</v>
      </c>
      <c r="Y179" s="18"/>
      <c r="Z179" s="17"/>
    </row>
    <row r="180" spans="1:26" ht="18" customHeight="1" x14ac:dyDescent="0.2">
      <c r="A180" s="13">
        <v>5540018</v>
      </c>
      <c r="B180" s="14" t="s">
        <v>204</v>
      </c>
      <c r="C180" s="15">
        <v>32000</v>
      </c>
      <c r="D180" s="10">
        <f>VLOOKUP($A180,'05.07'!$A$9:$W$200,23,0)</f>
        <v>0</v>
      </c>
      <c r="E180" s="15">
        <v>4</v>
      </c>
      <c r="F180" s="15"/>
      <c r="G180" s="15"/>
      <c r="H180" s="9">
        <f t="shared" si="40"/>
        <v>4</v>
      </c>
      <c r="I180" s="15">
        <v>4</v>
      </c>
      <c r="J180" s="15"/>
      <c r="K180" s="15"/>
      <c r="L180" s="9">
        <f t="shared" si="34"/>
        <v>4</v>
      </c>
      <c r="M180" s="15"/>
      <c r="N180" s="15"/>
      <c r="O180" s="15"/>
      <c r="P180" s="15"/>
      <c r="Q180" s="15"/>
      <c r="R180" s="11">
        <f t="shared" si="39"/>
        <v>0</v>
      </c>
      <c r="S180" s="15"/>
      <c r="T180" s="15"/>
      <c r="U180" s="9">
        <f t="shared" si="41"/>
        <v>0</v>
      </c>
      <c r="V180" s="9">
        <f t="shared" si="42"/>
        <v>0</v>
      </c>
      <c r="W180" s="15"/>
      <c r="X180" s="16">
        <f t="shared" si="43"/>
        <v>0</v>
      </c>
      <c r="Y180" s="18"/>
      <c r="Z180" s="17"/>
    </row>
    <row r="181" spans="1:26" ht="18" customHeight="1" x14ac:dyDescent="0.2">
      <c r="A181" s="13">
        <v>5540019</v>
      </c>
      <c r="B181" s="14" t="s">
        <v>205</v>
      </c>
      <c r="C181" s="15">
        <v>39000</v>
      </c>
      <c r="D181" s="10">
        <f>VLOOKUP($A181,'05.07'!$A$9:$W$200,23,0)</f>
        <v>0</v>
      </c>
      <c r="E181" s="15">
        <v>1</v>
      </c>
      <c r="F181" s="15"/>
      <c r="G181" s="15"/>
      <c r="H181" s="9">
        <f t="shared" si="40"/>
        <v>1</v>
      </c>
      <c r="I181" s="15">
        <v>1</v>
      </c>
      <c r="J181" s="15"/>
      <c r="K181" s="15"/>
      <c r="L181" s="9">
        <f t="shared" si="34"/>
        <v>1</v>
      </c>
      <c r="M181" s="15"/>
      <c r="N181" s="15"/>
      <c r="O181" s="15"/>
      <c r="P181" s="15"/>
      <c r="Q181" s="15"/>
      <c r="R181" s="11">
        <f t="shared" si="39"/>
        <v>0</v>
      </c>
      <c r="S181" s="15"/>
      <c r="T181" s="15"/>
      <c r="U181" s="9">
        <f t="shared" si="41"/>
        <v>0</v>
      </c>
      <c r="V181" s="9">
        <f t="shared" si="42"/>
        <v>0</v>
      </c>
      <c r="W181" s="15"/>
      <c r="X181" s="16">
        <f t="shared" si="43"/>
        <v>0</v>
      </c>
      <c r="Y181" s="18"/>
      <c r="Z181" s="17"/>
    </row>
    <row r="182" spans="1:26" ht="18" customHeight="1" x14ac:dyDescent="0.2">
      <c r="A182" s="13">
        <v>5540020</v>
      </c>
      <c r="B182" s="14" t="s">
        <v>206</v>
      </c>
      <c r="C182" s="15">
        <v>40000</v>
      </c>
      <c r="D182" s="10">
        <f>VLOOKUP($A182,'05.07'!$A$9:$W$200,23,0)</f>
        <v>0</v>
      </c>
      <c r="E182" s="15">
        <v>3</v>
      </c>
      <c r="F182" s="15"/>
      <c r="G182" s="15"/>
      <c r="H182" s="9">
        <f t="shared" si="40"/>
        <v>3</v>
      </c>
      <c r="I182" s="15">
        <v>3</v>
      </c>
      <c r="J182" s="15"/>
      <c r="K182" s="15"/>
      <c r="L182" s="9">
        <f t="shared" si="34"/>
        <v>3</v>
      </c>
      <c r="M182" s="15"/>
      <c r="N182" s="15"/>
      <c r="O182" s="15"/>
      <c r="P182" s="15"/>
      <c r="Q182" s="15"/>
      <c r="R182" s="11">
        <f t="shared" si="39"/>
        <v>0</v>
      </c>
      <c r="S182" s="15"/>
      <c r="T182" s="15"/>
      <c r="U182" s="9">
        <f t="shared" si="41"/>
        <v>0</v>
      </c>
      <c r="V182" s="9">
        <f t="shared" si="42"/>
        <v>0</v>
      </c>
      <c r="W182" s="15"/>
      <c r="X182" s="16">
        <f t="shared" si="43"/>
        <v>0</v>
      </c>
      <c r="Y182" s="18"/>
      <c r="Z182" s="17"/>
    </row>
    <row r="183" spans="1:26" ht="18" customHeight="1" x14ac:dyDescent="0.2">
      <c r="A183" s="13">
        <v>5540021</v>
      </c>
      <c r="B183" s="14" t="s">
        <v>207</v>
      </c>
      <c r="C183" s="15">
        <v>46000</v>
      </c>
      <c r="D183" s="10">
        <f>VLOOKUP($A183,'05.07'!$A$9:$W$200,23,0)</f>
        <v>0</v>
      </c>
      <c r="E183" s="15"/>
      <c r="F183" s="15"/>
      <c r="G183" s="15"/>
      <c r="H183" s="9">
        <f t="shared" si="40"/>
        <v>0</v>
      </c>
      <c r="I183" s="15"/>
      <c r="J183" s="15"/>
      <c r="K183" s="15"/>
      <c r="L183" s="9">
        <f t="shared" si="34"/>
        <v>0</v>
      </c>
      <c r="M183" s="15"/>
      <c r="N183" s="15"/>
      <c r="O183" s="15"/>
      <c r="P183" s="15"/>
      <c r="Q183" s="15"/>
      <c r="R183" s="11">
        <f t="shared" si="39"/>
        <v>0</v>
      </c>
      <c r="S183" s="15"/>
      <c r="T183" s="15"/>
      <c r="U183" s="9">
        <f t="shared" si="41"/>
        <v>0</v>
      </c>
      <c r="V183" s="9">
        <f t="shared" si="42"/>
        <v>0</v>
      </c>
      <c r="W183" s="15"/>
      <c r="X183" s="16">
        <f t="shared" si="43"/>
        <v>0</v>
      </c>
      <c r="Y183" s="18"/>
      <c r="Z183" s="17"/>
    </row>
    <row r="184" spans="1:26" ht="18" customHeight="1" x14ac:dyDescent="0.2">
      <c r="A184" s="13">
        <v>5540029</v>
      </c>
      <c r="B184" s="14" t="s">
        <v>208</v>
      </c>
      <c r="C184" s="15">
        <v>18000</v>
      </c>
      <c r="D184" s="10">
        <f>VLOOKUP($A184,'05.07'!$A$9:$W$200,23,0)</f>
        <v>28</v>
      </c>
      <c r="E184" s="15"/>
      <c r="F184" s="15"/>
      <c r="G184" s="15"/>
      <c r="H184" s="9">
        <f t="shared" si="40"/>
        <v>0</v>
      </c>
      <c r="I184" s="15"/>
      <c r="J184" s="15"/>
      <c r="K184" s="15"/>
      <c r="L184" s="9">
        <f t="shared" si="34"/>
        <v>0</v>
      </c>
      <c r="M184" s="15"/>
      <c r="N184" s="15"/>
      <c r="O184" s="15"/>
      <c r="P184" s="15"/>
      <c r="Q184" s="15"/>
      <c r="R184" s="11">
        <f t="shared" si="39"/>
        <v>0</v>
      </c>
      <c r="S184" s="15"/>
      <c r="T184" s="15"/>
      <c r="U184" s="9">
        <f t="shared" si="41"/>
        <v>0</v>
      </c>
      <c r="V184" s="9">
        <f t="shared" si="42"/>
        <v>28</v>
      </c>
      <c r="W184" s="15">
        <v>28</v>
      </c>
      <c r="X184" s="16">
        <f t="shared" si="43"/>
        <v>0</v>
      </c>
      <c r="Y184" s="18"/>
      <c r="Z184" s="17"/>
    </row>
    <row r="185" spans="1:26" ht="18" customHeight="1" x14ac:dyDescent="0.2">
      <c r="A185" s="13">
        <v>5540030</v>
      </c>
      <c r="B185" s="14" t="s">
        <v>209</v>
      </c>
      <c r="C185" s="15">
        <v>20000</v>
      </c>
      <c r="D185" s="10">
        <f>VLOOKUP($A185,'05.07'!$A$9:$W$200,23,0)</f>
        <v>58</v>
      </c>
      <c r="E185" s="15"/>
      <c r="F185" s="15"/>
      <c r="G185" s="15"/>
      <c r="H185" s="9">
        <f t="shared" si="40"/>
        <v>0</v>
      </c>
      <c r="I185" s="15"/>
      <c r="J185" s="15"/>
      <c r="K185" s="15"/>
      <c r="L185" s="9">
        <f t="shared" si="34"/>
        <v>0</v>
      </c>
      <c r="M185" s="15"/>
      <c r="N185" s="15"/>
      <c r="O185" s="15"/>
      <c r="P185" s="15"/>
      <c r="Q185" s="15"/>
      <c r="R185" s="11">
        <f>SUM(M185:Q185)</f>
        <v>0</v>
      </c>
      <c r="S185" s="15"/>
      <c r="T185" s="15"/>
      <c r="U185" s="9">
        <f>S185+T185</f>
        <v>0</v>
      </c>
      <c r="V185" s="9">
        <f t="shared" si="42"/>
        <v>58</v>
      </c>
      <c r="W185" s="15">
        <v>58</v>
      </c>
      <c r="X185" s="16">
        <f>W185-V185</f>
        <v>0</v>
      </c>
      <c r="Y185" s="18"/>
      <c r="Z185" s="17"/>
    </row>
    <row r="186" spans="1:26" ht="18" customHeight="1" x14ac:dyDescent="0.2">
      <c r="A186" s="13">
        <v>5540031</v>
      </c>
      <c r="B186" s="14" t="s">
        <v>210</v>
      </c>
      <c r="C186" s="15">
        <v>20000</v>
      </c>
      <c r="D186" s="10">
        <f>VLOOKUP($A186,'05.07'!$A$9:$W$200,23,0)</f>
        <v>53</v>
      </c>
      <c r="E186" s="15"/>
      <c r="F186" s="15"/>
      <c r="G186" s="15"/>
      <c r="H186" s="9">
        <f t="shared" si="40"/>
        <v>0</v>
      </c>
      <c r="I186" s="15">
        <v>1</v>
      </c>
      <c r="J186" s="15"/>
      <c r="K186" s="15"/>
      <c r="L186" s="9">
        <f t="shared" si="34"/>
        <v>1</v>
      </c>
      <c r="M186" s="15"/>
      <c r="N186" s="15"/>
      <c r="O186" s="15"/>
      <c r="P186" s="15"/>
      <c r="Q186" s="15"/>
      <c r="R186" s="11">
        <f t="shared" si="39"/>
        <v>0</v>
      </c>
      <c r="S186" s="15"/>
      <c r="T186" s="15"/>
      <c r="U186" s="9">
        <f t="shared" ref="U186:U197" si="44">S186+T186</f>
        <v>0</v>
      </c>
      <c r="V186" s="9">
        <f t="shared" si="42"/>
        <v>52</v>
      </c>
      <c r="W186" s="15">
        <v>52</v>
      </c>
      <c r="X186" s="16">
        <f t="shared" ref="X186:X197" si="45">W186-V186</f>
        <v>0</v>
      </c>
      <c r="Y186" s="18"/>
      <c r="Z186" s="17"/>
    </row>
    <row r="187" spans="1:26" ht="18" customHeight="1" x14ac:dyDescent="0.2">
      <c r="A187" s="13">
        <v>5540032</v>
      </c>
      <c r="B187" s="14" t="s">
        <v>211</v>
      </c>
      <c r="C187" s="15">
        <v>15000</v>
      </c>
      <c r="D187" s="10">
        <f>VLOOKUP($A187,'05.07'!$A$9:$W$200,23,0)</f>
        <v>200</v>
      </c>
      <c r="E187" s="15"/>
      <c r="F187" s="15"/>
      <c r="G187" s="15"/>
      <c r="H187" s="9">
        <f t="shared" si="40"/>
        <v>0</v>
      </c>
      <c r="I187" s="15">
        <v>4</v>
      </c>
      <c r="J187" s="15"/>
      <c r="K187" s="15"/>
      <c r="L187" s="9">
        <f t="shared" si="34"/>
        <v>4</v>
      </c>
      <c r="M187" s="15"/>
      <c r="N187" s="15"/>
      <c r="O187" s="15"/>
      <c r="P187" s="15"/>
      <c r="Q187" s="15"/>
      <c r="R187" s="11">
        <f t="shared" si="39"/>
        <v>0</v>
      </c>
      <c r="S187" s="15"/>
      <c r="T187" s="15"/>
      <c r="U187" s="9">
        <f t="shared" si="44"/>
        <v>0</v>
      </c>
      <c r="V187" s="9">
        <f t="shared" si="42"/>
        <v>196</v>
      </c>
      <c r="W187" s="15">
        <v>196</v>
      </c>
      <c r="X187" s="16">
        <f t="shared" si="45"/>
        <v>0</v>
      </c>
      <c r="Y187" s="18"/>
      <c r="Z187" s="17"/>
    </row>
    <row r="188" spans="1:26" ht="18" customHeight="1" x14ac:dyDescent="0.2">
      <c r="A188" s="13">
        <v>5540033</v>
      </c>
      <c r="B188" s="14" t="s">
        <v>212</v>
      </c>
      <c r="C188" s="15">
        <v>15000</v>
      </c>
      <c r="D188" s="10">
        <f>VLOOKUP($A188,'05.07'!$A$9:$W$200,23,0)</f>
        <v>64</v>
      </c>
      <c r="E188" s="15"/>
      <c r="F188" s="15"/>
      <c r="G188" s="15"/>
      <c r="H188" s="9">
        <f t="shared" si="40"/>
        <v>0</v>
      </c>
      <c r="I188" s="15">
        <v>1</v>
      </c>
      <c r="J188" s="15"/>
      <c r="K188" s="15"/>
      <c r="L188" s="9">
        <f t="shared" si="34"/>
        <v>1</v>
      </c>
      <c r="M188" s="15"/>
      <c r="N188" s="15"/>
      <c r="O188" s="15"/>
      <c r="P188" s="15"/>
      <c r="Q188" s="15"/>
      <c r="R188" s="11">
        <f t="shared" si="39"/>
        <v>0</v>
      </c>
      <c r="S188" s="15"/>
      <c r="T188" s="15"/>
      <c r="U188" s="9">
        <f t="shared" si="44"/>
        <v>0</v>
      </c>
      <c r="V188" s="9">
        <f t="shared" si="42"/>
        <v>63</v>
      </c>
      <c r="W188" s="15">
        <v>63</v>
      </c>
      <c r="X188" s="16">
        <f t="shared" si="45"/>
        <v>0</v>
      </c>
      <c r="Y188" s="18"/>
      <c r="Z188" s="17"/>
    </row>
    <row r="189" spans="1:26" ht="18" customHeight="1" x14ac:dyDescent="0.2">
      <c r="A189" s="13">
        <v>5540035</v>
      </c>
      <c r="B189" s="14" t="s">
        <v>213</v>
      </c>
      <c r="C189" s="15">
        <v>20000</v>
      </c>
      <c r="D189" s="10">
        <f>VLOOKUP($A189,'05.07'!$A$9:$W$200,23,0)</f>
        <v>34</v>
      </c>
      <c r="E189" s="15"/>
      <c r="F189" s="15"/>
      <c r="G189" s="15"/>
      <c r="H189" s="9">
        <f t="shared" si="40"/>
        <v>0</v>
      </c>
      <c r="I189" s="15"/>
      <c r="J189" s="15"/>
      <c r="K189" s="15"/>
      <c r="L189" s="9">
        <f t="shared" si="34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2"/>
        <v>34</v>
      </c>
      <c r="W189" s="15">
        <v>34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5540037</v>
      </c>
      <c r="B190" s="14" t="s">
        <v>214</v>
      </c>
      <c r="C190" s="15">
        <v>18000</v>
      </c>
      <c r="D190" s="10">
        <f>VLOOKUP($A190,'05.07'!$A$9:$W$200,23,0)</f>
        <v>139</v>
      </c>
      <c r="E190" s="15"/>
      <c r="F190" s="15"/>
      <c r="G190" s="15"/>
      <c r="H190" s="9">
        <f t="shared" si="40"/>
        <v>0</v>
      </c>
      <c r="I190" s="15">
        <v>10</v>
      </c>
      <c r="J190" s="15"/>
      <c r="K190" s="15"/>
      <c r="L190" s="9">
        <f t="shared" si="34"/>
        <v>10</v>
      </c>
      <c r="M190" s="15"/>
      <c r="N190" s="15"/>
      <c r="O190" s="15"/>
      <c r="P190" s="15"/>
      <c r="Q190" s="15"/>
      <c r="R190" s="11">
        <f t="shared" si="39"/>
        <v>0</v>
      </c>
      <c r="S190" s="15"/>
      <c r="T190" s="15"/>
      <c r="U190" s="9">
        <f t="shared" si="44"/>
        <v>0</v>
      </c>
      <c r="V190" s="9">
        <f t="shared" si="42"/>
        <v>129</v>
      </c>
      <c r="W190" s="15">
        <v>129</v>
      </c>
      <c r="X190" s="16">
        <f t="shared" si="45"/>
        <v>0</v>
      </c>
      <c r="Y190" s="18"/>
      <c r="Z190" s="17"/>
    </row>
    <row r="191" spans="1:26" ht="18" customHeight="1" x14ac:dyDescent="0.2">
      <c r="A191" s="13">
        <v>5541001</v>
      </c>
      <c r="B191" s="14" t="s">
        <v>215</v>
      </c>
      <c r="C191" s="15">
        <v>29000</v>
      </c>
      <c r="D191" s="10">
        <f>VLOOKUP($A191,'05.07'!$A$9:$W$200,23,0)</f>
        <v>0</v>
      </c>
      <c r="E191" s="15"/>
      <c r="F191" s="15"/>
      <c r="G191" s="15"/>
      <c r="H191" s="9">
        <f t="shared" si="40"/>
        <v>0</v>
      </c>
      <c r="I191" s="15"/>
      <c r="J191" s="15"/>
      <c r="K191" s="15"/>
      <c r="L191" s="9">
        <f t="shared" si="34"/>
        <v>0</v>
      </c>
      <c r="M191" s="15"/>
      <c r="N191" s="15"/>
      <c r="O191" s="15"/>
      <c r="P191" s="15"/>
      <c r="Q191" s="15"/>
      <c r="R191" s="11">
        <f t="shared" si="39"/>
        <v>0</v>
      </c>
      <c r="S191" s="15"/>
      <c r="T191" s="15"/>
      <c r="U191" s="9">
        <f t="shared" si="44"/>
        <v>0</v>
      </c>
      <c r="V191" s="9">
        <f t="shared" si="42"/>
        <v>0</v>
      </c>
      <c r="W191" s="15"/>
      <c r="X191" s="16">
        <f t="shared" si="45"/>
        <v>0</v>
      </c>
      <c r="Y191" s="18"/>
      <c r="Z191" s="17"/>
    </row>
    <row r="192" spans="1:26" ht="18" customHeight="1" x14ac:dyDescent="0.2">
      <c r="A192" s="13">
        <v>7111005</v>
      </c>
      <c r="B192" s="14" t="s">
        <v>216</v>
      </c>
      <c r="C192" s="15">
        <v>10000</v>
      </c>
      <c r="D192" s="10">
        <f>VLOOKUP($A192,'05.07'!$A$9:$W$200,23,0)</f>
        <v>0</v>
      </c>
      <c r="E192" s="15"/>
      <c r="F192" s="15"/>
      <c r="G192" s="15"/>
      <c r="H192" s="9">
        <f t="shared" si="40"/>
        <v>0</v>
      </c>
      <c r="I192" s="15"/>
      <c r="J192" s="15"/>
      <c r="K192" s="15"/>
      <c r="L192" s="9">
        <f t="shared" si="34"/>
        <v>0</v>
      </c>
      <c r="M192" s="15"/>
      <c r="N192" s="15"/>
      <c r="O192" s="15"/>
      <c r="P192" s="15"/>
      <c r="Q192" s="15"/>
      <c r="R192" s="11">
        <f t="shared" si="39"/>
        <v>0</v>
      </c>
      <c r="S192" s="15"/>
      <c r="T192" s="15"/>
      <c r="U192" s="9">
        <f t="shared" si="44"/>
        <v>0</v>
      </c>
      <c r="V192" s="9">
        <f t="shared" si="42"/>
        <v>0</v>
      </c>
      <c r="W192" s="15"/>
      <c r="X192" s="16">
        <f t="shared" si="45"/>
        <v>0</v>
      </c>
      <c r="Y192" s="18"/>
      <c r="Z192" s="17"/>
    </row>
    <row r="193" spans="1:28" ht="18" customHeight="1" x14ac:dyDescent="0.2">
      <c r="A193" s="13">
        <v>7116001</v>
      </c>
      <c r="B193" s="14" t="s">
        <v>217</v>
      </c>
      <c r="C193" s="15">
        <v>99000</v>
      </c>
      <c r="D193" s="10">
        <f>VLOOKUP($A193,'05.07'!$A$9:$W$200,23,0)</f>
        <v>0</v>
      </c>
      <c r="E193" s="15"/>
      <c r="F193" s="15"/>
      <c r="G193" s="15"/>
      <c r="H193" s="9">
        <f t="shared" si="40"/>
        <v>0</v>
      </c>
      <c r="I193" s="15"/>
      <c r="J193" s="15"/>
      <c r="K193" s="15"/>
      <c r="L193" s="9">
        <f t="shared" si="34"/>
        <v>0</v>
      </c>
      <c r="M193" s="15"/>
      <c r="N193" s="15"/>
      <c r="O193" s="15"/>
      <c r="P193" s="15"/>
      <c r="Q193" s="15"/>
      <c r="R193" s="11">
        <f t="shared" si="39"/>
        <v>0</v>
      </c>
      <c r="S193" s="15"/>
      <c r="T193" s="15"/>
      <c r="U193" s="9">
        <f t="shared" si="44"/>
        <v>0</v>
      </c>
      <c r="V193" s="9">
        <f t="shared" si="42"/>
        <v>0</v>
      </c>
      <c r="W193" s="15"/>
      <c r="X193" s="16">
        <f t="shared" si="45"/>
        <v>0</v>
      </c>
      <c r="Y193" s="18"/>
      <c r="Z193" s="17"/>
    </row>
    <row r="194" spans="1:28" ht="18" customHeight="1" x14ac:dyDescent="0.2">
      <c r="A194" s="13">
        <v>7116002</v>
      </c>
      <c r="B194" s="14" t="s">
        <v>227</v>
      </c>
      <c r="C194" s="15">
        <v>60000</v>
      </c>
      <c r="D194" s="10">
        <f>VLOOKUP($A194,'05.07'!$A$9:$W$200,23,0)</f>
        <v>0</v>
      </c>
      <c r="E194" s="15"/>
      <c r="F194" s="15"/>
      <c r="G194" s="15"/>
      <c r="H194" s="9">
        <f t="shared" si="40"/>
        <v>0</v>
      </c>
      <c r="I194" s="15"/>
      <c r="J194" s="15"/>
      <c r="K194" s="15"/>
      <c r="L194" s="9">
        <f t="shared" si="34"/>
        <v>0</v>
      </c>
      <c r="M194" s="15"/>
      <c r="N194" s="15"/>
      <c r="O194" s="15"/>
      <c r="P194" s="15"/>
      <c r="Q194" s="15"/>
      <c r="R194" s="11">
        <f t="shared" si="39"/>
        <v>0</v>
      </c>
      <c r="S194" s="15"/>
      <c r="T194" s="15"/>
      <c r="U194" s="9">
        <f t="shared" si="44"/>
        <v>0</v>
      </c>
      <c r="V194" s="9">
        <f t="shared" si="42"/>
        <v>0</v>
      </c>
      <c r="W194" s="15"/>
      <c r="X194" s="16">
        <f t="shared" si="45"/>
        <v>0</v>
      </c>
      <c r="Y194" s="18"/>
      <c r="Z194" s="17"/>
    </row>
    <row r="195" spans="1:28" ht="18" customHeight="1" x14ac:dyDescent="0.2">
      <c r="A195" s="13">
        <v>7116003</v>
      </c>
      <c r="B195" s="14" t="s">
        <v>228</v>
      </c>
      <c r="C195" s="15">
        <v>60000</v>
      </c>
      <c r="D195" s="10">
        <f>VLOOKUP($A195,'05.07'!$A$9:$W$200,23,0)</f>
        <v>0</v>
      </c>
      <c r="E195" s="15"/>
      <c r="F195" s="15"/>
      <c r="G195" s="15"/>
      <c r="H195" s="9">
        <f t="shared" si="40"/>
        <v>0</v>
      </c>
      <c r="I195" s="15"/>
      <c r="J195" s="15"/>
      <c r="K195" s="15"/>
      <c r="L195" s="9">
        <f t="shared" si="34"/>
        <v>0</v>
      </c>
      <c r="M195" s="15"/>
      <c r="N195" s="15"/>
      <c r="O195" s="15"/>
      <c r="P195" s="15"/>
      <c r="Q195" s="15"/>
      <c r="R195" s="11">
        <f t="shared" si="39"/>
        <v>0</v>
      </c>
      <c r="S195" s="15"/>
      <c r="T195" s="15"/>
      <c r="U195" s="9">
        <f t="shared" si="44"/>
        <v>0</v>
      </c>
      <c r="V195" s="9">
        <f t="shared" si="42"/>
        <v>0</v>
      </c>
      <c r="W195" s="15"/>
      <c r="X195" s="16">
        <f t="shared" si="45"/>
        <v>0</v>
      </c>
      <c r="Y195" s="18"/>
      <c r="Z195" s="17"/>
    </row>
    <row r="196" spans="1:28" ht="18" customHeight="1" x14ac:dyDescent="0.2">
      <c r="A196" s="13">
        <v>9500002</v>
      </c>
      <c r="B196" s="14" t="s">
        <v>218</v>
      </c>
      <c r="C196" s="15">
        <v>4000</v>
      </c>
      <c r="D196" s="10">
        <f>VLOOKUP($A196,'05.07'!$A$9:$W$200,23,0)</f>
        <v>0</v>
      </c>
      <c r="E196" s="15"/>
      <c r="F196" s="15"/>
      <c r="G196" s="15"/>
      <c r="H196" s="9">
        <f t="shared" si="40"/>
        <v>0</v>
      </c>
      <c r="I196" s="15"/>
      <c r="J196" s="15"/>
      <c r="K196" s="15"/>
      <c r="L196" s="9">
        <f t="shared" si="34"/>
        <v>0</v>
      </c>
      <c r="M196" s="15"/>
      <c r="N196" s="15"/>
      <c r="O196" s="15"/>
      <c r="P196" s="15"/>
      <c r="Q196" s="15"/>
      <c r="R196" s="11">
        <f t="shared" si="39"/>
        <v>0</v>
      </c>
      <c r="S196" s="15"/>
      <c r="T196" s="15"/>
      <c r="U196" s="9">
        <f t="shared" si="44"/>
        <v>0</v>
      </c>
      <c r="V196" s="9">
        <f t="shared" si="42"/>
        <v>0</v>
      </c>
      <c r="W196" s="15"/>
      <c r="X196" s="16">
        <f t="shared" si="45"/>
        <v>0</v>
      </c>
      <c r="Y196" s="18"/>
      <c r="Z196" s="17"/>
    </row>
    <row r="197" spans="1:28" ht="18" customHeight="1" x14ac:dyDescent="0.2">
      <c r="A197" s="13">
        <v>9500003</v>
      </c>
      <c r="B197" s="14" t="s">
        <v>219</v>
      </c>
      <c r="C197" s="15">
        <v>5000</v>
      </c>
      <c r="D197" s="10">
        <f>VLOOKUP($A197,'05.07'!$A$9:$W$200,23,0)</f>
        <v>0</v>
      </c>
      <c r="E197" s="15"/>
      <c r="F197" s="15"/>
      <c r="G197" s="15"/>
      <c r="H197" s="9">
        <f t="shared" si="40"/>
        <v>0</v>
      </c>
      <c r="I197" s="15"/>
      <c r="J197" s="15"/>
      <c r="K197" s="15"/>
      <c r="L197" s="9">
        <f t="shared" si="34"/>
        <v>0</v>
      </c>
      <c r="M197" s="15"/>
      <c r="N197" s="15"/>
      <c r="O197" s="15"/>
      <c r="P197" s="15"/>
      <c r="Q197" s="15"/>
      <c r="R197" s="11">
        <f t="shared" si="39"/>
        <v>0</v>
      </c>
      <c r="S197" s="15"/>
      <c r="T197" s="15"/>
      <c r="U197" s="9">
        <f t="shared" si="44"/>
        <v>0</v>
      </c>
      <c r="V197" s="9">
        <f t="shared" si="42"/>
        <v>0</v>
      </c>
      <c r="W197" s="15"/>
      <c r="X197" s="16">
        <f t="shared" si="45"/>
        <v>0</v>
      </c>
      <c r="Y197" s="18"/>
      <c r="Z197" s="17"/>
    </row>
    <row r="198" spans="1:28" ht="18" customHeight="1" x14ac:dyDescent="0.2">
      <c r="A198" s="7"/>
      <c r="B198" s="28" t="s">
        <v>220</v>
      </c>
      <c r="C198" s="9"/>
      <c r="D198" s="10"/>
      <c r="E198" s="10"/>
      <c r="F198" s="10"/>
      <c r="G198" s="10"/>
      <c r="H198" s="9"/>
      <c r="I198" s="10"/>
      <c r="J198" s="10"/>
      <c r="K198" s="10"/>
      <c r="L198" s="9">
        <f t="shared" si="34"/>
        <v>0</v>
      </c>
      <c r="M198" s="10"/>
      <c r="N198" s="10"/>
      <c r="O198" s="10"/>
      <c r="P198" s="10"/>
      <c r="Q198" s="10"/>
      <c r="R198" s="11">
        <f t="shared" si="39"/>
        <v>0</v>
      </c>
      <c r="S198" s="10"/>
      <c r="T198" s="10"/>
      <c r="U198" s="9"/>
      <c r="V198" s="9"/>
      <c r="W198" s="10"/>
      <c r="X198" s="9"/>
      <c r="Y198" s="18"/>
      <c r="Z198" s="17"/>
    </row>
    <row r="200" spans="1:28" ht="25.5" customHeight="1" x14ac:dyDescent="0.2">
      <c r="D200" s="30">
        <f>SUM(D9:D198)</f>
        <v>1094</v>
      </c>
      <c r="E200" s="31"/>
      <c r="F200" s="31"/>
      <c r="G200" s="31"/>
      <c r="H200" s="31"/>
      <c r="I200" s="30">
        <f>SUM(I9:I198)</f>
        <v>473</v>
      </c>
      <c r="J200" s="30">
        <f>SUM(J9:J198)</f>
        <v>4</v>
      </c>
      <c r="K200" s="30"/>
      <c r="L200" s="31"/>
      <c r="M200" s="31"/>
      <c r="N200" s="31"/>
      <c r="O200" s="31"/>
      <c r="P200" s="31"/>
      <c r="Q200" s="30">
        <f>SUM(Q9:Q198)</f>
        <v>0</v>
      </c>
      <c r="R200" s="30">
        <f>SUM(R9:R198)</f>
        <v>9</v>
      </c>
      <c r="S200" s="30">
        <f>SUM(S9:S198)</f>
        <v>25</v>
      </c>
      <c r="T200" s="31"/>
      <c r="U200" s="31"/>
      <c r="V200" s="32"/>
      <c r="W200" s="30">
        <f>SUM(W9:W198)</f>
        <v>1088</v>
      </c>
      <c r="X200" s="30">
        <f>SUM(X9:X198)</f>
        <v>-3</v>
      </c>
    </row>
    <row r="201" spans="1:28" ht="12.75" customHeight="1" x14ac:dyDescent="0.2"/>
    <row r="202" spans="1:28" s="1" customFormat="1" x14ac:dyDescent="0.2">
      <c r="A202" s="29"/>
      <c r="B202" s="29" t="s">
        <v>221</v>
      </c>
      <c r="I202" s="33" t="s">
        <v>222</v>
      </c>
      <c r="S202" s="1" t="s">
        <v>223</v>
      </c>
      <c r="V202" s="2"/>
      <c r="W202" s="2"/>
      <c r="X202" s="2"/>
      <c r="Y202" s="3"/>
      <c r="Z202" s="3"/>
      <c r="AA202" s="3"/>
      <c r="AB202" s="3"/>
    </row>
    <row r="204" spans="1:28" s="1" customFormat="1" x14ac:dyDescent="0.2">
      <c r="A204" s="29" t="s">
        <v>224</v>
      </c>
      <c r="B204" s="3"/>
      <c r="V204" s="2"/>
      <c r="W204" s="2"/>
      <c r="X204" s="2"/>
      <c r="Y204" s="3"/>
      <c r="Z204" s="3"/>
      <c r="AA204" s="3"/>
      <c r="AB204" s="3"/>
    </row>
  </sheetData>
  <mergeCells count="33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Z5:AB6"/>
    <mergeCell ref="E6:E7"/>
    <mergeCell ref="F6:F7"/>
    <mergeCell ref="G6:G7"/>
    <mergeCell ref="H6:H7"/>
    <mergeCell ref="I6:I7"/>
    <mergeCell ref="O6:Q6"/>
    <mergeCell ref="S5:U5"/>
    <mergeCell ref="V5:V7"/>
    <mergeCell ref="W5:W7"/>
    <mergeCell ref="X5:X7"/>
    <mergeCell ref="J6:J7"/>
    <mergeCell ref="K6:K7"/>
    <mergeCell ref="L6:L7"/>
    <mergeCell ref="M6:M7"/>
    <mergeCell ref="N6:N7"/>
    <mergeCell ref="Y70:Y71"/>
    <mergeCell ref="R6:R7"/>
    <mergeCell ref="S6:S7"/>
    <mergeCell ref="T6:T7"/>
    <mergeCell ref="U6:U7"/>
    <mergeCell ref="Y42:Y43"/>
    <mergeCell ref="Y44:Y46"/>
  </mergeCells>
  <conditionalFormatting sqref="B100:B101">
    <cfRule type="duplicateValues" dxfId="1093" priority="34" stopIfTrue="1"/>
  </conditionalFormatting>
  <conditionalFormatting sqref="B132">
    <cfRule type="duplicateValues" dxfId="1092" priority="33" stopIfTrue="1"/>
  </conditionalFormatting>
  <conditionalFormatting sqref="B118">
    <cfRule type="duplicateValues" dxfId="1091" priority="32" stopIfTrue="1"/>
  </conditionalFormatting>
  <conditionalFormatting sqref="B198">
    <cfRule type="duplicateValues" dxfId="1090" priority="31" stopIfTrue="1"/>
  </conditionalFormatting>
  <conditionalFormatting sqref="B201:B274">
    <cfRule type="duplicateValues" dxfId="1089" priority="30" stopIfTrue="1"/>
  </conditionalFormatting>
  <conditionalFormatting sqref="B200">
    <cfRule type="duplicateValues" dxfId="1088" priority="29" stopIfTrue="1"/>
  </conditionalFormatting>
  <conditionalFormatting sqref="I202">
    <cfRule type="duplicateValues" dxfId="1087" priority="28" stopIfTrue="1"/>
  </conditionalFormatting>
  <conditionalFormatting sqref="I202">
    <cfRule type="duplicateValues" dxfId="1086" priority="25" stopIfTrue="1"/>
    <cfRule type="duplicateValues" dxfId="1085" priority="26" stopIfTrue="1"/>
    <cfRule type="duplicateValues" dxfId="1084" priority="27" stopIfTrue="1"/>
  </conditionalFormatting>
  <conditionalFormatting sqref="B20">
    <cfRule type="duplicateValues" dxfId="1083" priority="19" stopIfTrue="1"/>
  </conditionalFormatting>
  <conditionalFormatting sqref="B20">
    <cfRule type="duplicateValues" dxfId="1082" priority="20" stopIfTrue="1"/>
  </conditionalFormatting>
  <conditionalFormatting sqref="B20">
    <cfRule type="duplicateValues" dxfId="1081" priority="21" stopIfTrue="1"/>
  </conditionalFormatting>
  <conditionalFormatting sqref="B20">
    <cfRule type="duplicateValues" dxfId="1080" priority="22" stopIfTrue="1"/>
    <cfRule type="duplicateValues" dxfId="1079" priority="23" stopIfTrue="1"/>
    <cfRule type="duplicateValues" dxfId="1078" priority="24" stopIfTrue="1"/>
  </conditionalFormatting>
  <conditionalFormatting sqref="A20:A25">
    <cfRule type="duplicateValues" dxfId="1077" priority="18" stopIfTrue="1"/>
  </conditionalFormatting>
  <conditionalFormatting sqref="A26">
    <cfRule type="duplicateValues" dxfId="1076" priority="17" stopIfTrue="1"/>
  </conditionalFormatting>
  <conditionalFormatting sqref="A27">
    <cfRule type="duplicateValues" dxfId="1075" priority="16" stopIfTrue="1"/>
  </conditionalFormatting>
  <conditionalFormatting sqref="A28">
    <cfRule type="duplicateValues" dxfId="1074" priority="15" stopIfTrue="1"/>
  </conditionalFormatting>
  <conditionalFormatting sqref="A29">
    <cfRule type="duplicateValues" dxfId="1073" priority="14" stopIfTrue="1"/>
  </conditionalFormatting>
  <conditionalFormatting sqref="A30">
    <cfRule type="duplicateValues" dxfId="1072" priority="13" stopIfTrue="1"/>
  </conditionalFormatting>
  <conditionalFormatting sqref="B275:B65318 B200 B5 B8:B19 B119:B131 B21:B117 B133:B197">
    <cfRule type="duplicateValues" dxfId="1071" priority="35" stopIfTrue="1"/>
  </conditionalFormatting>
  <conditionalFormatting sqref="B275:B65318 B200 B5 B8:B19 B102:B117 B119:B131 B21:B99 B133:B197">
    <cfRule type="duplicateValues" dxfId="1070" priority="36" stopIfTrue="1"/>
  </conditionalFormatting>
  <conditionalFormatting sqref="A200:A65318 A1:A5 A8:A19 A31:A198">
    <cfRule type="duplicateValues" dxfId="1069" priority="37" stopIfTrue="1"/>
  </conditionalFormatting>
  <conditionalFormatting sqref="B200:B65318 B5 B8:B19 B21:B198">
    <cfRule type="duplicateValues" dxfId="1068" priority="38" stopIfTrue="1"/>
  </conditionalFormatting>
  <conditionalFormatting sqref="B200:B65318 B1:B5 B8:B19 B21:B198">
    <cfRule type="duplicateValues" dxfId="1067" priority="39" stopIfTrue="1"/>
    <cfRule type="duplicateValues" dxfId="1066" priority="40" stopIfTrue="1"/>
    <cfRule type="duplicateValues" dxfId="1065" priority="41" stopIfTrue="1"/>
  </conditionalFormatting>
  <conditionalFormatting sqref="Y17">
    <cfRule type="duplicateValues" dxfId="1064" priority="7" stopIfTrue="1"/>
  </conditionalFormatting>
  <conditionalFormatting sqref="Y17">
    <cfRule type="duplicateValues" dxfId="1063" priority="8" stopIfTrue="1"/>
  </conditionalFormatting>
  <conditionalFormatting sqref="Y17">
    <cfRule type="duplicateValues" dxfId="1062" priority="9" stopIfTrue="1"/>
  </conditionalFormatting>
  <conditionalFormatting sqref="Y17">
    <cfRule type="duplicateValues" dxfId="1061" priority="10" stopIfTrue="1"/>
    <cfRule type="duplicateValues" dxfId="1060" priority="11" stopIfTrue="1"/>
    <cfRule type="duplicateValues" dxfId="1059" priority="12" stopIfTrue="1"/>
  </conditionalFormatting>
  <conditionalFormatting sqref="Y13">
    <cfRule type="duplicateValues" dxfId="1058" priority="1" stopIfTrue="1"/>
  </conditionalFormatting>
  <conditionalFormatting sqref="Y13">
    <cfRule type="duplicateValues" dxfId="1057" priority="2" stopIfTrue="1"/>
  </conditionalFormatting>
  <conditionalFormatting sqref="Y13">
    <cfRule type="duplicateValues" dxfId="1056" priority="3" stopIfTrue="1"/>
  </conditionalFormatting>
  <conditionalFormatting sqref="Y13">
    <cfRule type="duplicateValues" dxfId="1055" priority="4" stopIfTrue="1"/>
    <cfRule type="duplicateValues" dxfId="1054" priority="5" stopIfTrue="1"/>
    <cfRule type="duplicateValues" dxfId="1053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4"/>
  <sheetViews>
    <sheetView zoomScaleNormal="100" workbookViewId="0">
      <pane xSplit="4" ySplit="8" topLeftCell="I78" activePane="bottomRight" state="frozen"/>
      <selection pane="topRight" activeCell="E1" sqref="E1"/>
      <selection pane="bottomLeft" activeCell="A9" sqref="A9"/>
      <selection pane="bottomRight" activeCell="Y147" sqref="Y147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42578125" style="1" customWidth="1"/>
    <col min="7" max="7" width="0.28515625" style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72" t="s">
        <v>0</v>
      </c>
      <c r="B1" s="172"/>
    </row>
    <row r="2" spans="1:28" x14ac:dyDescent="0.2">
      <c r="A2" s="172" t="s">
        <v>1</v>
      </c>
      <c r="B2" s="172"/>
    </row>
    <row r="3" spans="1:28" ht="19.5" x14ac:dyDescent="0.2">
      <c r="A3" s="173" t="s">
        <v>2</v>
      </c>
      <c r="B3" s="173"/>
      <c r="C3" s="173"/>
      <c r="D3" s="173"/>
      <c r="E3" s="173"/>
      <c r="F3" s="173"/>
      <c r="G3" s="173"/>
      <c r="H3" s="173"/>
      <c r="I3" s="173"/>
      <c r="J3" s="173"/>
      <c r="K3" s="173"/>
      <c r="L3" s="173"/>
      <c r="M3" s="173"/>
      <c r="N3" s="173"/>
      <c r="O3" s="173"/>
      <c r="P3" s="173"/>
      <c r="Q3" s="173"/>
      <c r="R3" s="173"/>
      <c r="S3" s="173"/>
      <c r="T3" s="173"/>
      <c r="U3" s="173"/>
      <c r="V3" s="173"/>
      <c r="W3" s="173"/>
      <c r="X3" s="173"/>
    </row>
    <row r="4" spans="1:28" ht="18.75" x14ac:dyDescent="0.2">
      <c r="A4" s="58" t="s">
        <v>3</v>
      </c>
      <c r="B4" s="4">
        <v>42558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74" t="s">
        <v>4</v>
      </c>
      <c r="B5" s="174" t="s">
        <v>5</v>
      </c>
      <c r="C5" s="175" t="s">
        <v>6</v>
      </c>
      <c r="D5" s="176" t="s">
        <v>7</v>
      </c>
      <c r="E5" s="175" t="s">
        <v>8</v>
      </c>
      <c r="F5" s="175"/>
      <c r="G5" s="175"/>
      <c r="H5" s="175"/>
      <c r="I5" s="175" t="s">
        <v>9</v>
      </c>
      <c r="J5" s="175"/>
      <c r="K5" s="175"/>
      <c r="L5" s="175"/>
      <c r="M5" s="175" t="s">
        <v>10</v>
      </c>
      <c r="N5" s="175"/>
      <c r="O5" s="175"/>
      <c r="P5" s="175"/>
      <c r="Q5" s="175"/>
      <c r="R5" s="175"/>
      <c r="S5" s="160" t="s">
        <v>11</v>
      </c>
      <c r="T5" s="161"/>
      <c r="U5" s="162"/>
      <c r="V5" s="163" t="s">
        <v>12</v>
      </c>
      <c r="W5" s="166" t="s">
        <v>13</v>
      </c>
      <c r="X5" s="166" t="s">
        <v>14</v>
      </c>
      <c r="Z5" s="159" t="s">
        <v>15</v>
      </c>
      <c r="AA5" s="159"/>
      <c r="AB5" s="159"/>
    </row>
    <row r="6" spans="1:28" ht="20.25" customHeight="1" x14ac:dyDescent="0.2">
      <c r="A6" s="174"/>
      <c r="B6" s="174"/>
      <c r="C6" s="175"/>
      <c r="D6" s="176"/>
      <c r="E6" s="169" t="s">
        <v>16</v>
      </c>
      <c r="F6" s="169" t="s">
        <v>17</v>
      </c>
      <c r="G6" s="163" t="s">
        <v>18</v>
      </c>
      <c r="H6" s="163" t="s">
        <v>19</v>
      </c>
      <c r="I6" s="163" t="s">
        <v>20</v>
      </c>
      <c r="J6" s="163" t="s">
        <v>21</v>
      </c>
      <c r="K6" s="163" t="s">
        <v>226</v>
      </c>
      <c r="L6" s="163" t="s">
        <v>22</v>
      </c>
      <c r="M6" s="163" t="s">
        <v>18</v>
      </c>
      <c r="N6" s="163" t="s">
        <v>23</v>
      </c>
      <c r="O6" s="171" t="s">
        <v>24</v>
      </c>
      <c r="P6" s="171"/>
      <c r="Q6" s="171"/>
      <c r="R6" s="163" t="s">
        <v>25</v>
      </c>
      <c r="S6" s="163" t="s">
        <v>26</v>
      </c>
      <c r="T6" s="163" t="s">
        <v>27</v>
      </c>
      <c r="U6" s="163" t="s">
        <v>28</v>
      </c>
      <c r="V6" s="164"/>
      <c r="W6" s="167"/>
      <c r="X6" s="167"/>
      <c r="Z6" s="159"/>
      <c r="AA6" s="159"/>
      <c r="AB6" s="159"/>
    </row>
    <row r="7" spans="1:28" ht="58.5" customHeight="1" x14ac:dyDescent="0.2">
      <c r="A7" s="174"/>
      <c r="B7" s="174"/>
      <c r="C7" s="175"/>
      <c r="D7" s="176"/>
      <c r="E7" s="170"/>
      <c r="F7" s="170"/>
      <c r="G7" s="165"/>
      <c r="H7" s="165"/>
      <c r="I7" s="165"/>
      <c r="J7" s="165"/>
      <c r="K7" s="165"/>
      <c r="L7" s="165"/>
      <c r="M7" s="165"/>
      <c r="N7" s="165"/>
      <c r="O7" s="60" t="s">
        <v>29</v>
      </c>
      <c r="P7" s="60" t="s">
        <v>30</v>
      </c>
      <c r="Q7" s="59" t="s">
        <v>31</v>
      </c>
      <c r="R7" s="165"/>
      <c r="S7" s="165"/>
      <c r="T7" s="165"/>
      <c r="U7" s="165"/>
      <c r="V7" s="165"/>
      <c r="W7" s="168"/>
      <c r="X7" s="168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VLOOKUP($A9,'06.07'!$A$9:$W$200,23,0)</f>
        <v>0</v>
      </c>
      <c r="E9" s="15">
        <v>18</v>
      </c>
      <c r="F9" s="15"/>
      <c r="G9" s="15"/>
      <c r="H9" s="9">
        <f t="shared" ref="H9:H52" si="0">SUM(E9:G9)</f>
        <v>18</v>
      </c>
      <c r="I9" s="15">
        <v>18</v>
      </c>
      <c r="J9" s="15"/>
      <c r="K9" s="15"/>
      <c r="L9" s="9">
        <f>SUM(I9:K9)</f>
        <v>18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VLOOKUP($A10,'06.07'!$A$9:$W$200,23,0)</f>
        <v>0</v>
      </c>
      <c r="E10" s="15">
        <v>6</v>
      </c>
      <c r="F10" s="15"/>
      <c r="G10" s="15"/>
      <c r="H10" s="9">
        <f t="shared" si="0"/>
        <v>6</v>
      </c>
      <c r="I10" s="15">
        <v>6</v>
      </c>
      <c r="J10" s="15"/>
      <c r="K10" s="15"/>
      <c r="L10" s="9">
        <f t="shared" ref="L10:L73" si="4">SUM(I10:K10)</f>
        <v>6</v>
      </c>
      <c r="M10" s="15"/>
      <c r="N10" s="15"/>
      <c r="O10" s="15"/>
      <c r="P10" s="15"/>
      <c r="Q10" s="15"/>
      <c r="R10" s="11">
        <f t="shared" ref="R10:R86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VLOOKUP($A11,'06.07'!$A$9:$W$200,23,0)</f>
        <v>0</v>
      </c>
      <c r="E11" s="15">
        <v>6</v>
      </c>
      <c r="F11" s="15"/>
      <c r="G11" s="15"/>
      <c r="H11" s="9">
        <f t="shared" si="0"/>
        <v>6</v>
      </c>
      <c r="I11" s="15">
        <v>6</v>
      </c>
      <c r="J11" s="15"/>
      <c r="K11" s="15"/>
      <c r="L11" s="9">
        <f t="shared" si="4"/>
        <v>6</v>
      </c>
      <c r="M11" s="15"/>
      <c r="N11" s="15"/>
      <c r="O11" s="15"/>
      <c r="P11" s="15"/>
      <c r="Q11" s="15"/>
      <c r="R11" s="11">
        <f t="shared" si="5"/>
        <v>0</v>
      </c>
      <c r="S11" s="15"/>
      <c r="T11" s="15"/>
      <c r="U11" s="9">
        <f t="shared" si="1"/>
        <v>0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VLOOKUP($A12,'06.07'!$A$9:$W$200,23,0)</f>
        <v>0</v>
      </c>
      <c r="E12" s="15">
        <v>10</v>
      </c>
      <c r="F12" s="15"/>
      <c r="G12" s="15"/>
      <c r="H12" s="9">
        <f t="shared" si="0"/>
        <v>10</v>
      </c>
      <c r="I12" s="15">
        <v>10</v>
      </c>
      <c r="J12" s="15"/>
      <c r="K12" s="15"/>
      <c r="L12" s="9">
        <f t="shared" si="4"/>
        <v>10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VLOOKUP($A13,'06.07'!$A$9:$W$200,23,0)</f>
        <v>6</v>
      </c>
      <c r="E13" s="15"/>
      <c r="F13" s="15"/>
      <c r="G13" s="15"/>
      <c r="H13" s="9">
        <f t="shared" si="0"/>
        <v>0</v>
      </c>
      <c r="I13" s="15">
        <v>6</v>
      </c>
      <c r="J13" s="15"/>
      <c r="K13" s="15"/>
      <c r="L13" s="9">
        <f t="shared" si="4"/>
        <v>6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0</v>
      </c>
      <c r="W13" s="15"/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VLOOKUP($A14,'06.07'!$A$9:$W$200,23,0)</f>
        <v>0</v>
      </c>
      <c r="E14" s="15">
        <v>10</v>
      </c>
      <c r="F14" s="15"/>
      <c r="G14" s="15"/>
      <c r="H14" s="9">
        <f t="shared" si="0"/>
        <v>10</v>
      </c>
      <c r="I14" s="15">
        <v>10</v>
      </c>
      <c r="J14" s="15"/>
      <c r="K14" s="15"/>
      <c r="L14" s="9">
        <f t="shared" si="4"/>
        <v>10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VLOOKUP($A15,'06.07'!$A$9:$W$200,23,0)</f>
        <v>0</v>
      </c>
      <c r="E15" s="15">
        <v>6</v>
      </c>
      <c r="F15" s="15"/>
      <c r="G15" s="15"/>
      <c r="H15" s="9">
        <f t="shared" si="0"/>
        <v>6</v>
      </c>
      <c r="I15" s="15">
        <v>3</v>
      </c>
      <c r="J15" s="15"/>
      <c r="K15" s="15"/>
      <c r="L15" s="9">
        <f t="shared" si="4"/>
        <v>3</v>
      </c>
      <c r="M15" s="15"/>
      <c r="N15" s="15"/>
      <c r="O15" s="15"/>
      <c r="P15" s="15"/>
      <c r="Q15" s="15"/>
      <c r="R15" s="11">
        <f t="shared" si="5"/>
        <v>0</v>
      </c>
      <c r="S15" s="15">
        <v>3</v>
      </c>
      <c r="T15" s="15"/>
      <c r="U15" s="9">
        <f t="shared" si="1"/>
        <v>3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VLOOKUP($A16,'06.07'!$A$9:$W$200,23,0)</f>
        <v>0</v>
      </c>
      <c r="E16" s="15">
        <v>6</v>
      </c>
      <c r="F16" s="15"/>
      <c r="G16" s="15"/>
      <c r="H16" s="9">
        <f t="shared" si="0"/>
        <v>6</v>
      </c>
      <c r="I16" s="15">
        <v>6</v>
      </c>
      <c r="J16" s="15"/>
      <c r="K16" s="15"/>
      <c r="L16" s="9">
        <f t="shared" si="4"/>
        <v>6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VLOOKUP($A17,'06.07'!$A$9:$W$200,23,0)</f>
        <v>0</v>
      </c>
      <c r="E17" s="15">
        <v>6</v>
      </c>
      <c r="F17" s="15"/>
      <c r="G17" s="15"/>
      <c r="H17" s="9">
        <f t="shared" si="0"/>
        <v>6</v>
      </c>
      <c r="I17" s="15">
        <v>6</v>
      </c>
      <c r="J17" s="15"/>
      <c r="K17" s="15"/>
      <c r="L17" s="9">
        <f t="shared" si="4"/>
        <v>6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VLOOKUP($A18,'06.07'!$A$9:$W$200,23,0)</f>
        <v>0</v>
      </c>
      <c r="E18" s="15">
        <v>16</v>
      </c>
      <c r="F18" s="15"/>
      <c r="G18" s="15"/>
      <c r="H18" s="9">
        <f t="shared" si="0"/>
        <v>16</v>
      </c>
      <c r="I18" s="15">
        <v>15</v>
      </c>
      <c r="J18" s="15"/>
      <c r="K18" s="15"/>
      <c r="L18" s="9">
        <f t="shared" si="4"/>
        <v>15</v>
      </c>
      <c r="M18" s="15"/>
      <c r="N18" s="15"/>
      <c r="O18" s="15"/>
      <c r="P18" s="15"/>
      <c r="Q18" s="15"/>
      <c r="R18" s="11">
        <f>SUM(M18:Q18)</f>
        <v>0</v>
      </c>
      <c r="S18" s="15">
        <v>1</v>
      </c>
      <c r="T18" s="15"/>
      <c r="U18" s="9">
        <f>S18+T18</f>
        <v>1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44</v>
      </c>
      <c r="C19" s="15">
        <v>19000</v>
      </c>
      <c r="D19" s="10">
        <f>VLOOKUP($A19,'06.07'!$A$9:$W$200,23,0)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45</v>
      </c>
      <c r="C20" s="15">
        <v>19000</v>
      </c>
      <c r="D20" s="10">
        <f>VLOOKUP($A20,'06.07'!$A$9:$W$200,23,0)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57"/>
      <c r="Z20" s="17"/>
    </row>
    <row r="21" spans="1:26" ht="18" customHeight="1" x14ac:dyDescent="0.2">
      <c r="A21" s="13">
        <v>1500022</v>
      </c>
      <c r="B21" s="14" t="s">
        <v>46</v>
      </c>
      <c r="C21" s="15">
        <v>19000</v>
      </c>
      <c r="D21" s="10">
        <f>VLOOKUP($A21,'06.07'!$A$9:$W$200,23,0)</f>
        <v>0</v>
      </c>
      <c r="E21" s="15">
        <v>12</v>
      </c>
      <c r="F21" s="15"/>
      <c r="G21" s="15"/>
      <c r="H21" s="9">
        <f t="shared" si="0"/>
        <v>12</v>
      </c>
      <c r="I21" s="15">
        <v>11</v>
      </c>
      <c r="J21" s="15"/>
      <c r="K21" s="15"/>
      <c r="L21" s="9">
        <f t="shared" si="4"/>
        <v>11</v>
      </c>
      <c r="M21" s="15"/>
      <c r="N21" s="15"/>
      <c r="O21" s="15"/>
      <c r="P21" s="15"/>
      <c r="Q21" s="15"/>
      <c r="R21" s="11">
        <f t="shared" si="5"/>
        <v>0</v>
      </c>
      <c r="S21" s="15">
        <v>1</v>
      </c>
      <c r="T21" s="15"/>
      <c r="U21" s="9">
        <f t="shared" si="1"/>
        <v>1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47</v>
      </c>
      <c r="C22" s="15">
        <v>16000</v>
      </c>
      <c r="D22" s="10">
        <f>VLOOKUP($A22,'06.07'!$A$9:$W$200,23,0)</f>
        <v>0</v>
      </c>
      <c r="E22" s="15">
        <v>6</v>
      </c>
      <c r="F22" s="15"/>
      <c r="G22" s="15"/>
      <c r="H22" s="9">
        <f t="shared" si="0"/>
        <v>6</v>
      </c>
      <c r="I22" s="15">
        <v>6</v>
      </c>
      <c r="J22" s="15"/>
      <c r="K22" s="15"/>
      <c r="L22" s="9">
        <f t="shared" si="4"/>
        <v>6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48</v>
      </c>
      <c r="C23" s="15">
        <v>21000</v>
      </c>
      <c r="D23" s="10">
        <f>VLOOKUP($A23,'06.07'!$A$9:$W$200,23,0)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49</v>
      </c>
      <c r="C24" s="15">
        <v>21000</v>
      </c>
      <c r="D24" s="10">
        <f>VLOOKUP($A24,'06.07'!$A$9:$W$200,23,0)</f>
        <v>0</v>
      </c>
      <c r="E24" s="15">
        <v>6</v>
      </c>
      <c r="F24" s="15"/>
      <c r="G24" s="15"/>
      <c r="H24" s="9">
        <f t="shared" si="0"/>
        <v>6</v>
      </c>
      <c r="I24" s="15">
        <v>6</v>
      </c>
      <c r="J24" s="15"/>
      <c r="K24" s="15"/>
      <c r="L24" s="9">
        <f t="shared" si="4"/>
        <v>6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50</v>
      </c>
      <c r="C25" s="15">
        <v>20000</v>
      </c>
      <c r="D25" s="10">
        <f>VLOOKUP($A25,'06.07'!$A$9:$W$200,23,0)</f>
        <v>0</v>
      </c>
      <c r="E25" s="15">
        <v>6</v>
      </c>
      <c r="F25" s="15"/>
      <c r="G25" s="15"/>
      <c r="H25" s="9">
        <f t="shared" si="0"/>
        <v>6</v>
      </c>
      <c r="I25" s="15">
        <v>6</v>
      </c>
      <c r="J25" s="15"/>
      <c r="K25" s="15"/>
      <c r="L25" s="9">
        <f t="shared" si="4"/>
        <v>6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51</v>
      </c>
      <c r="C26" s="15">
        <v>18000</v>
      </c>
      <c r="D26" s="10">
        <f>VLOOKUP($A26,'06.07'!$A$9:$W$200,23,0)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52</v>
      </c>
      <c r="C27" s="15">
        <v>32000</v>
      </c>
      <c r="D27" s="10">
        <f>VLOOKUP($A27,'06.07'!$A$9:$W$200,23,0)</f>
        <v>2</v>
      </c>
      <c r="E27" s="15"/>
      <c r="F27" s="15"/>
      <c r="G27" s="15"/>
      <c r="H27" s="9">
        <f t="shared" si="0"/>
        <v>0</v>
      </c>
      <c r="I27" s="15">
        <v>1</v>
      </c>
      <c r="J27" s="15"/>
      <c r="K27" s="15"/>
      <c r="L27" s="9">
        <f t="shared" si="4"/>
        <v>1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1</v>
      </c>
      <c r="W27" s="15">
        <v>1</v>
      </c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53</v>
      </c>
      <c r="C28" s="15">
        <v>22000</v>
      </c>
      <c r="D28" s="10">
        <f>VLOOKUP($A28,'06.07'!$A$9:$W$200,23,0)</f>
        <v>0</v>
      </c>
      <c r="E28" s="15">
        <v>6</v>
      </c>
      <c r="F28" s="15"/>
      <c r="G28" s="15"/>
      <c r="H28" s="9">
        <f t="shared" si="0"/>
        <v>6</v>
      </c>
      <c r="I28" s="15">
        <v>5</v>
      </c>
      <c r="J28" s="15"/>
      <c r="K28" s="15"/>
      <c r="L28" s="9">
        <f t="shared" si="4"/>
        <v>5</v>
      </c>
      <c r="M28" s="15"/>
      <c r="N28" s="15"/>
      <c r="O28" s="15"/>
      <c r="P28" s="15"/>
      <c r="Q28" s="15"/>
      <c r="R28" s="11">
        <f>SUM(M28:Q28)</f>
        <v>0</v>
      </c>
      <c r="S28" s="15">
        <v>1</v>
      </c>
      <c r="T28" s="15"/>
      <c r="U28" s="9">
        <f>S28+T28</f>
        <v>1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54</v>
      </c>
      <c r="C29" s="15">
        <v>21000</v>
      </c>
      <c r="D29" s="10">
        <f>VLOOKUP($A29,'06.07'!$A$9:$W$200,23,0)</f>
        <v>0</v>
      </c>
      <c r="E29" s="15">
        <v>6</v>
      </c>
      <c r="F29" s="15"/>
      <c r="G29" s="15"/>
      <c r="H29" s="9">
        <f t="shared" si="0"/>
        <v>6</v>
      </c>
      <c r="I29" s="15">
        <v>5</v>
      </c>
      <c r="J29" s="15"/>
      <c r="K29" s="15"/>
      <c r="L29" s="9">
        <f t="shared" si="4"/>
        <v>5</v>
      </c>
      <c r="M29" s="15"/>
      <c r="N29" s="15"/>
      <c r="O29" s="15"/>
      <c r="P29" s="15"/>
      <c r="Q29" s="15"/>
      <c r="R29" s="11">
        <f t="shared" si="5"/>
        <v>0</v>
      </c>
      <c r="S29" s="15">
        <v>1</v>
      </c>
      <c r="T29" s="15"/>
      <c r="U29" s="9">
        <f t="shared" si="1"/>
        <v>1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55</v>
      </c>
      <c r="C30" s="15">
        <v>20000</v>
      </c>
      <c r="D30" s="10">
        <f>VLOOKUP($A30,'06.07'!$A$9:$W$200,23,0)</f>
        <v>0</v>
      </c>
      <c r="E30" s="15">
        <v>12</v>
      </c>
      <c r="F30" s="15"/>
      <c r="G30" s="15"/>
      <c r="H30" s="9">
        <f t="shared" si="0"/>
        <v>12</v>
      </c>
      <c r="I30" s="15">
        <v>12</v>
      </c>
      <c r="J30" s="15"/>
      <c r="K30" s="15"/>
      <c r="L30" s="9">
        <f t="shared" si="4"/>
        <v>12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56</v>
      </c>
      <c r="C31" s="15">
        <v>24000</v>
      </c>
      <c r="D31" s="10">
        <f>VLOOKUP($A31,'06.07'!$A$9:$W$200,23,0)</f>
        <v>0</v>
      </c>
      <c r="E31" s="15">
        <v>6</v>
      </c>
      <c r="F31" s="15"/>
      <c r="G31" s="15"/>
      <c r="H31" s="9">
        <f t="shared" si="0"/>
        <v>6</v>
      </c>
      <c r="I31" s="15">
        <v>6</v>
      </c>
      <c r="J31" s="15"/>
      <c r="K31" s="15"/>
      <c r="L31" s="9">
        <f t="shared" si="4"/>
        <v>6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57</v>
      </c>
      <c r="C32" s="15">
        <v>18000</v>
      </c>
      <c r="D32" s="10">
        <f>VLOOKUP($A32,'06.07'!$A$9:$W$200,23,0)</f>
        <v>0</v>
      </c>
      <c r="E32" s="15">
        <v>12</v>
      </c>
      <c r="F32" s="15"/>
      <c r="G32" s="15"/>
      <c r="H32" s="9">
        <f t="shared" si="0"/>
        <v>12</v>
      </c>
      <c r="I32" s="15">
        <v>12</v>
      </c>
      <c r="J32" s="15"/>
      <c r="K32" s="15"/>
      <c r="L32" s="9">
        <f t="shared" si="4"/>
        <v>12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58</v>
      </c>
      <c r="C33" s="15">
        <v>22000</v>
      </c>
      <c r="D33" s="10">
        <f>VLOOKUP($A33,'06.07'!$A$9:$W$200,23,0)</f>
        <v>0</v>
      </c>
      <c r="E33" s="15">
        <v>6</v>
      </c>
      <c r="F33" s="15"/>
      <c r="G33" s="15"/>
      <c r="H33" s="9">
        <f t="shared" si="0"/>
        <v>6</v>
      </c>
      <c r="I33" s="15">
        <v>6</v>
      </c>
      <c r="J33" s="15"/>
      <c r="K33" s="15"/>
      <c r="L33" s="9">
        <f t="shared" si="4"/>
        <v>6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57"/>
      <c r="Z33" s="17"/>
    </row>
    <row r="34" spans="1:26" ht="18" customHeight="1" x14ac:dyDescent="0.2">
      <c r="A34" s="13">
        <v>1500301</v>
      </c>
      <c r="B34" s="14" t="s">
        <v>59</v>
      </c>
      <c r="C34" s="15">
        <v>20000</v>
      </c>
      <c r="D34" s="10">
        <f>VLOOKUP($A34,'06.07'!$A$9:$W$200,23,0)</f>
        <v>0</v>
      </c>
      <c r="E34" s="15">
        <v>6</v>
      </c>
      <c r="F34" s="15"/>
      <c r="G34" s="15"/>
      <c r="H34" s="9">
        <f t="shared" si="0"/>
        <v>6</v>
      </c>
      <c r="I34" s="15">
        <v>4</v>
      </c>
      <c r="J34" s="15"/>
      <c r="K34" s="15"/>
      <c r="L34" s="9">
        <f t="shared" si="4"/>
        <v>4</v>
      </c>
      <c r="M34" s="15"/>
      <c r="N34" s="15"/>
      <c r="O34" s="15"/>
      <c r="P34" s="15"/>
      <c r="Q34" s="15"/>
      <c r="R34" s="11">
        <f t="shared" si="5"/>
        <v>0</v>
      </c>
      <c r="S34" s="15">
        <v>2</v>
      </c>
      <c r="T34" s="15"/>
      <c r="U34" s="9">
        <f t="shared" si="1"/>
        <v>2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60</v>
      </c>
      <c r="C35" s="15">
        <v>18000</v>
      </c>
      <c r="D35" s="10">
        <f>VLOOKUP($A35,'06.07'!$A$9:$W$200,23,0)</f>
        <v>0</v>
      </c>
      <c r="E35" s="15">
        <v>6</v>
      </c>
      <c r="F35" s="15"/>
      <c r="G35" s="15"/>
      <c r="H35" s="9">
        <f t="shared" si="0"/>
        <v>6</v>
      </c>
      <c r="I35" s="15">
        <v>3</v>
      </c>
      <c r="J35" s="15"/>
      <c r="K35" s="15"/>
      <c r="L35" s="9">
        <f t="shared" si="4"/>
        <v>3</v>
      </c>
      <c r="M35" s="15"/>
      <c r="N35" s="15"/>
      <c r="O35" s="15"/>
      <c r="P35" s="15"/>
      <c r="Q35" s="15"/>
      <c r="R35" s="11">
        <f t="shared" si="5"/>
        <v>0</v>
      </c>
      <c r="S35" s="15">
        <v>3</v>
      </c>
      <c r="T35" s="15"/>
      <c r="U35" s="9">
        <f t="shared" si="1"/>
        <v>3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61</v>
      </c>
      <c r="C36" s="15">
        <v>18000</v>
      </c>
      <c r="D36" s="10">
        <f>VLOOKUP($A36,'06.07'!$A$9:$W$200,23,0)</f>
        <v>0</v>
      </c>
      <c r="E36" s="15">
        <v>6</v>
      </c>
      <c r="F36" s="15"/>
      <c r="G36" s="15"/>
      <c r="H36" s="9">
        <f t="shared" si="0"/>
        <v>6</v>
      </c>
      <c r="I36" s="15">
        <v>6</v>
      </c>
      <c r="J36" s="15"/>
      <c r="K36" s="15"/>
      <c r="L36" s="9">
        <f t="shared" si="4"/>
        <v>6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62</v>
      </c>
      <c r="C37" s="15">
        <v>17000</v>
      </c>
      <c r="D37" s="10">
        <f>VLOOKUP($A37,'06.07'!$A$9:$W$200,23,0)</f>
        <v>0</v>
      </c>
      <c r="E37" s="15">
        <v>6</v>
      </c>
      <c r="F37" s="15"/>
      <c r="G37" s="15"/>
      <c r="H37" s="9">
        <f t="shared" si="0"/>
        <v>6</v>
      </c>
      <c r="I37" s="15">
        <v>2</v>
      </c>
      <c r="J37" s="15"/>
      <c r="K37" s="15"/>
      <c r="L37" s="9">
        <f t="shared" si="4"/>
        <v>2</v>
      </c>
      <c r="M37" s="15"/>
      <c r="N37" s="15"/>
      <c r="O37" s="15"/>
      <c r="P37" s="15"/>
      <c r="Q37" s="15"/>
      <c r="R37" s="11">
        <f t="shared" si="5"/>
        <v>0</v>
      </c>
      <c r="S37" s="15">
        <v>4</v>
      </c>
      <c r="T37" s="15"/>
      <c r="U37" s="9">
        <f t="shared" si="1"/>
        <v>4</v>
      </c>
      <c r="V37" s="9">
        <f t="shared" si="2"/>
        <v>0</v>
      </c>
      <c r="W37" s="15"/>
      <c r="X37" s="16">
        <f t="shared" si="3"/>
        <v>0</v>
      </c>
      <c r="Y37" s="57"/>
      <c r="Z37" s="17"/>
    </row>
    <row r="38" spans="1:26" ht="18" customHeight="1" x14ac:dyDescent="0.2">
      <c r="A38" s="13">
        <v>1500307</v>
      </c>
      <c r="B38" s="14" t="s">
        <v>63</v>
      </c>
      <c r="C38" s="15">
        <v>20000</v>
      </c>
      <c r="D38" s="10">
        <f>VLOOKUP($A38,'06.07'!$A$9:$W$200,23,0)</f>
        <v>0</v>
      </c>
      <c r="E38" s="15">
        <v>6</v>
      </c>
      <c r="F38" s="15"/>
      <c r="G38" s="15"/>
      <c r="H38" s="9">
        <f t="shared" si="0"/>
        <v>6</v>
      </c>
      <c r="I38" s="15">
        <v>1</v>
      </c>
      <c r="J38" s="15"/>
      <c r="K38" s="15"/>
      <c r="L38" s="9">
        <f t="shared" si="4"/>
        <v>1</v>
      </c>
      <c r="M38" s="15"/>
      <c r="N38" s="15"/>
      <c r="O38" s="15"/>
      <c r="P38" s="15"/>
      <c r="Q38" s="15"/>
      <c r="R38" s="11">
        <f t="shared" si="5"/>
        <v>0</v>
      </c>
      <c r="S38" s="15">
        <v>5</v>
      </c>
      <c r="T38" s="15"/>
      <c r="U38" s="9">
        <f t="shared" si="1"/>
        <v>5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64</v>
      </c>
      <c r="C39" s="15">
        <v>18000</v>
      </c>
      <c r="D39" s="10">
        <f>VLOOKUP($A39,'06.07'!$A$9:$W$200,23,0)</f>
        <v>0</v>
      </c>
      <c r="E39" s="15">
        <v>6</v>
      </c>
      <c r="F39" s="15"/>
      <c r="G39" s="15"/>
      <c r="H39" s="9">
        <f t="shared" si="0"/>
        <v>6</v>
      </c>
      <c r="I39" s="15">
        <v>5</v>
      </c>
      <c r="J39" s="15"/>
      <c r="K39" s="15"/>
      <c r="L39" s="9">
        <f t="shared" si="4"/>
        <v>5</v>
      </c>
      <c r="M39" s="15"/>
      <c r="N39" s="15"/>
      <c r="O39" s="15"/>
      <c r="P39" s="15"/>
      <c r="Q39" s="15"/>
      <c r="R39" s="11">
        <f t="shared" si="5"/>
        <v>0</v>
      </c>
      <c r="S39" s="15">
        <v>1</v>
      </c>
      <c r="T39" s="15"/>
      <c r="U39" s="9">
        <f t="shared" si="1"/>
        <v>1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65</v>
      </c>
      <c r="C40" s="15">
        <v>20000</v>
      </c>
      <c r="D40" s="10">
        <f>VLOOKUP($A40,'06.07'!$A$9:$W$200,23,0)</f>
        <v>0</v>
      </c>
      <c r="E40" s="15">
        <v>6</v>
      </c>
      <c r="F40" s="15"/>
      <c r="G40" s="15"/>
      <c r="H40" s="9">
        <f t="shared" si="0"/>
        <v>6</v>
      </c>
      <c r="I40" s="15">
        <v>6</v>
      </c>
      <c r="J40" s="15"/>
      <c r="K40" s="15"/>
      <c r="L40" s="9">
        <f t="shared" si="4"/>
        <v>6</v>
      </c>
      <c r="M40" s="15"/>
      <c r="N40" s="15"/>
      <c r="O40" s="15"/>
      <c r="P40" s="15"/>
      <c r="Q40" s="15"/>
      <c r="R40" s="11">
        <f t="shared" si="5"/>
        <v>0</v>
      </c>
      <c r="S40" s="15"/>
      <c r="T40" s="15"/>
      <c r="U40" s="9">
        <f t="shared" si="1"/>
        <v>0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66</v>
      </c>
      <c r="C41" s="15">
        <v>21000</v>
      </c>
      <c r="D41" s="10">
        <f>VLOOKUP($A41,'06.07'!$A$9:$W$200,23,0)</f>
        <v>0</v>
      </c>
      <c r="E41" s="15">
        <v>6</v>
      </c>
      <c r="F41" s="15"/>
      <c r="G41" s="15"/>
      <c r="H41" s="9">
        <f t="shared" si="0"/>
        <v>6</v>
      </c>
      <c r="I41" s="15">
        <v>6</v>
      </c>
      <c r="J41" s="15"/>
      <c r="K41" s="15"/>
      <c r="L41" s="9">
        <f t="shared" si="4"/>
        <v>6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67</v>
      </c>
      <c r="C42" s="15">
        <v>21000</v>
      </c>
      <c r="D42" s="10">
        <f>VLOOKUP($A42,'06.07'!$A$9:$W$200,23,0)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58"/>
      <c r="Z42" s="17"/>
    </row>
    <row r="43" spans="1:26" ht="18" customHeight="1" x14ac:dyDescent="0.2">
      <c r="A43" s="13">
        <v>1500313</v>
      </c>
      <c r="B43" s="14" t="s">
        <v>68</v>
      </c>
      <c r="C43" s="15">
        <v>20000</v>
      </c>
      <c r="D43" s="10">
        <f>VLOOKUP($A43,'06.07'!$A$9:$W$200,23,0)</f>
        <v>0</v>
      </c>
      <c r="E43" s="15">
        <v>6</v>
      </c>
      <c r="F43" s="15"/>
      <c r="G43" s="15"/>
      <c r="H43" s="9">
        <f t="shared" si="0"/>
        <v>6</v>
      </c>
      <c r="I43" s="15">
        <v>3</v>
      </c>
      <c r="J43" s="15"/>
      <c r="K43" s="15"/>
      <c r="L43" s="9">
        <f t="shared" si="4"/>
        <v>3</v>
      </c>
      <c r="M43" s="15"/>
      <c r="N43" s="15"/>
      <c r="O43" s="15"/>
      <c r="P43" s="15"/>
      <c r="Q43" s="15"/>
      <c r="R43" s="11">
        <f t="shared" si="5"/>
        <v>0</v>
      </c>
      <c r="S43" s="15">
        <v>3</v>
      </c>
      <c r="T43" s="15"/>
      <c r="U43" s="9">
        <f t="shared" si="1"/>
        <v>3</v>
      </c>
      <c r="V43" s="9">
        <f t="shared" si="2"/>
        <v>0</v>
      </c>
      <c r="W43" s="15"/>
      <c r="X43" s="16">
        <f t="shared" si="3"/>
        <v>0</v>
      </c>
      <c r="Y43" s="158"/>
      <c r="Z43" s="17"/>
    </row>
    <row r="44" spans="1:26" ht="18" customHeight="1" x14ac:dyDescent="0.2">
      <c r="A44" s="13">
        <v>1500314</v>
      </c>
      <c r="B44" s="14" t="s">
        <v>69</v>
      </c>
      <c r="C44" s="15">
        <v>17000</v>
      </c>
      <c r="D44" s="10">
        <f>VLOOKUP($A44,'06.07'!$A$9:$W$200,23,0)</f>
        <v>0</v>
      </c>
      <c r="E44" s="15">
        <v>6</v>
      </c>
      <c r="F44" s="15"/>
      <c r="G44" s="15"/>
      <c r="H44" s="9">
        <f t="shared" si="0"/>
        <v>6</v>
      </c>
      <c r="I44" s="15">
        <v>6</v>
      </c>
      <c r="J44" s="15"/>
      <c r="K44" s="15"/>
      <c r="L44" s="9">
        <f t="shared" si="4"/>
        <v>6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0</v>
      </c>
      <c r="W44" s="15"/>
      <c r="X44" s="16">
        <f t="shared" si="3"/>
        <v>0</v>
      </c>
      <c r="Y44" s="178"/>
      <c r="Z44" s="17"/>
    </row>
    <row r="45" spans="1:26" ht="18" customHeight="1" x14ac:dyDescent="0.2">
      <c r="A45" s="13">
        <v>1502007</v>
      </c>
      <c r="B45" s="14" t="s">
        <v>70</v>
      </c>
      <c r="C45" s="15">
        <v>19000</v>
      </c>
      <c r="D45" s="10">
        <f>VLOOKUP($A45,'06.07'!$A$9:$W$200,23,0)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178"/>
      <c r="Z45" s="17"/>
    </row>
    <row r="46" spans="1:26" ht="18" customHeight="1" x14ac:dyDescent="0.2">
      <c r="A46" s="13">
        <v>1502011</v>
      </c>
      <c r="B46" s="14" t="s">
        <v>71</v>
      </c>
      <c r="C46" s="15">
        <v>17000</v>
      </c>
      <c r="D46" s="10">
        <f>VLOOKUP($A46,'06.07'!$A$9:$W$200,23,0)</f>
        <v>0</v>
      </c>
      <c r="E46" s="15">
        <v>6</v>
      </c>
      <c r="F46" s="15"/>
      <c r="G46" s="15"/>
      <c r="H46" s="9">
        <f t="shared" si="0"/>
        <v>6</v>
      </c>
      <c r="I46" s="15">
        <v>4</v>
      </c>
      <c r="J46" s="15"/>
      <c r="K46" s="15"/>
      <c r="L46" s="9">
        <f t="shared" si="4"/>
        <v>4</v>
      </c>
      <c r="M46" s="15"/>
      <c r="N46" s="15"/>
      <c r="O46" s="15"/>
      <c r="P46" s="15"/>
      <c r="Q46" s="15"/>
      <c r="R46" s="11">
        <f t="shared" si="5"/>
        <v>0</v>
      </c>
      <c r="S46" s="15">
        <v>2</v>
      </c>
      <c r="T46" s="15"/>
      <c r="U46" s="9">
        <f t="shared" si="1"/>
        <v>2</v>
      </c>
      <c r="V46" s="9">
        <f t="shared" si="2"/>
        <v>0</v>
      </c>
      <c r="W46" s="15"/>
      <c r="X46" s="16">
        <f t="shared" si="3"/>
        <v>0</v>
      </c>
      <c r="Y46" s="178"/>
      <c r="Z46" s="17"/>
    </row>
    <row r="47" spans="1:26" ht="18" customHeight="1" x14ac:dyDescent="0.2">
      <c r="A47" s="13">
        <v>1502012</v>
      </c>
      <c r="B47" s="14" t="s">
        <v>72</v>
      </c>
      <c r="C47" s="15">
        <v>18000</v>
      </c>
      <c r="D47" s="10">
        <f>VLOOKUP($A47,'06.07'!$A$9:$W$200,23,0)</f>
        <v>0</v>
      </c>
      <c r="E47" s="15">
        <v>6</v>
      </c>
      <c r="F47" s="15"/>
      <c r="G47" s="15"/>
      <c r="H47" s="9">
        <f t="shared" si="0"/>
        <v>6</v>
      </c>
      <c r="I47" s="15">
        <v>6</v>
      </c>
      <c r="J47" s="15"/>
      <c r="K47" s="15"/>
      <c r="L47" s="9">
        <f t="shared" si="4"/>
        <v>6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73</v>
      </c>
      <c r="C48" s="15">
        <v>20000</v>
      </c>
      <c r="D48" s="10">
        <f>VLOOKUP($A48,'06.07'!$A$9:$W$200,23,0)</f>
        <v>0</v>
      </c>
      <c r="E48" s="15">
        <v>6</v>
      </c>
      <c r="F48" s="15"/>
      <c r="G48" s="15"/>
      <c r="H48" s="9">
        <f t="shared" si="0"/>
        <v>6</v>
      </c>
      <c r="I48" s="15">
        <v>4</v>
      </c>
      <c r="J48" s="15"/>
      <c r="K48" s="15"/>
      <c r="L48" s="9">
        <f t="shared" si="4"/>
        <v>4</v>
      </c>
      <c r="M48" s="15"/>
      <c r="N48" s="15"/>
      <c r="O48" s="15"/>
      <c r="P48" s="15"/>
      <c r="Q48" s="15"/>
      <c r="R48" s="11">
        <f t="shared" si="5"/>
        <v>0</v>
      </c>
      <c r="S48" s="15">
        <v>2</v>
      </c>
      <c r="T48" s="15"/>
      <c r="U48" s="9">
        <f t="shared" si="1"/>
        <v>2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74</v>
      </c>
      <c r="C49" s="15">
        <v>22000</v>
      </c>
      <c r="D49" s="10">
        <f>VLOOKUP($A49,'06.07'!$A$9:$W$200,23,0)</f>
        <v>0</v>
      </c>
      <c r="E49" s="15">
        <v>6</v>
      </c>
      <c r="F49" s="15"/>
      <c r="G49" s="15"/>
      <c r="H49" s="9">
        <f t="shared" si="0"/>
        <v>6</v>
      </c>
      <c r="I49" s="15">
        <v>4</v>
      </c>
      <c r="J49" s="15"/>
      <c r="K49" s="15"/>
      <c r="L49" s="9">
        <f t="shared" si="4"/>
        <v>4</v>
      </c>
      <c r="M49" s="15"/>
      <c r="N49" s="15"/>
      <c r="O49" s="15"/>
      <c r="P49" s="15"/>
      <c r="Q49" s="15"/>
      <c r="R49" s="11">
        <f t="shared" si="5"/>
        <v>0</v>
      </c>
      <c r="S49" s="15">
        <v>2</v>
      </c>
      <c r="T49" s="15"/>
      <c r="U49" s="9">
        <f t="shared" si="1"/>
        <v>2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75</v>
      </c>
      <c r="C50" s="15">
        <v>21000</v>
      </c>
      <c r="D50" s="10">
        <f>VLOOKUP($A50,'06.07'!$A$9:$W$200,23,0)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76</v>
      </c>
      <c r="C51" s="15">
        <v>19000</v>
      </c>
      <c r="D51" s="10">
        <f>VLOOKUP($A51,'06.07'!$A$9:$W$200,23,0)</f>
        <v>0</v>
      </c>
      <c r="E51" s="15">
        <v>6</v>
      </c>
      <c r="F51" s="15"/>
      <c r="G51" s="15"/>
      <c r="H51" s="9">
        <f t="shared" si="0"/>
        <v>6</v>
      </c>
      <c r="I51" s="15">
        <v>4</v>
      </c>
      <c r="J51" s="15"/>
      <c r="K51" s="15"/>
      <c r="L51" s="9">
        <f t="shared" si="4"/>
        <v>4</v>
      </c>
      <c r="M51" s="15"/>
      <c r="N51" s="15"/>
      <c r="O51" s="15"/>
      <c r="P51" s="15"/>
      <c r="Q51" s="15"/>
      <c r="R51" s="11">
        <f t="shared" si="5"/>
        <v>0</v>
      </c>
      <c r="S51" s="15">
        <v>2</v>
      </c>
      <c r="T51" s="15"/>
      <c r="U51" s="9">
        <f t="shared" si="1"/>
        <v>2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77</v>
      </c>
      <c r="C52" s="15">
        <v>25000</v>
      </c>
      <c r="D52" s="10">
        <f>VLOOKUP($A52,'06.07'!$A$9:$W$200,23,0)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78</v>
      </c>
      <c r="C53" s="9"/>
      <c r="D53" s="10">
        <f>VLOOKUP($A53,'06.07'!$A$9:$W$200,23,0)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79</v>
      </c>
      <c r="C54" s="21">
        <v>22000</v>
      </c>
      <c r="D54" s="10">
        <f>VLOOKUP($A54,'06.07'!$A$9:$W$200,23,0)</f>
        <v>0</v>
      </c>
      <c r="E54" s="21"/>
      <c r="F54" s="21"/>
      <c r="G54" s="21"/>
      <c r="H54" s="9">
        <f t="shared" ref="H54:H61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1" si="7">S54+T54</f>
        <v>0</v>
      </c>
      <c r="V54" s="9">
        <f t="shared" ref="V54:V61" si="8">D54+H54-L54-R54-U54</f>
        <v>0</v>
      </c>
      <c r="W54" s="21"/>
      <c r="X54" s="16">
        <f t="shared" ref="X54:X61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80</v>
      </c>
      <c r="C55" s="21">
        <v>22000</v>
      </c>
      <c r="D55" s="10">
        <f>VLOOKUP($A55,'06.07'!$A$9:$W$200,23,0)</f>
        <v>0</v>
      </c>
      <c r="E55" s="15">
        <v>6</v>
      </c>
      <c r="F55" s="15"/>
      <c r="G55" s="15"/>
      <c r="H55" s="9">
        <f t="shared" si="6"/>
        <v>6</v>
      </c>
      <c r="I55" s="15">
        <v>1</v>
      </c>
      <c r="J55" s="15"/>
      <c r="K55" s="15"/>
      <c r="L55" s="9">
        <f t="shared" si="4"/>
        <v>1</v>
      </c>
      <c r="M55" s="15"/>
      <c r="N55" s="15"/>
      <c r="O55" s="15"/>
      <c r="P55" s="15"/>
      <c r="Q55" s="15"/>
      <c r="R55" s="11">
        <f t="shared" si="5"/>
        <v>0</v>
      </c>
      <c r="S55" s="15">
        <v>5</v>
      </c>
      <c r="T55" s="15"/>
      <c r="U55" s="9">
        <f t="shared" si="7"/>
        <v>5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81</v>
      </c>
      <c r="C56" s="15">
        <v>22000</v>
      </c>
      <c r="D56" s="10">
        <f>VLOOKUP($A56,'06.07'!$A$9:$W$200,23,0)</f>
        <v>0</v>
      </c>
      <c r="E56" s="15">
        <v>6</v>
      </c>
      <c r="F56" s="15"/>
      <c r="G56" s="15"/>
      <c r="H56" s="9">
        <f t="shared" si="6"/>
        <v>6</v>
      </c>
      <c r="I56" s="15">
        <v>3</v>
      </c>
      <c r="J56" s="15"/>
      <c r="K56" s="15"/>
      <c r="L56" s="9">
        <f t="shared" si="4"/>
        <v>3</v>
      </c>
      <c r="M56" s="15"/>
      <c r="N56" s="15"/>
      <c r="O56" s="15"/>
      <c r="P56" s="15"/>
      <c r="Q56" s="15"/>
      <c r="R56" s="11">
        <f t="shared" si="5"/>
        <v>0</v>
      </c>
      <c r="S56" s="15">
        <v>3</v>
      </c>
      <c r="T56" s="15"/>
      <c r="U56" s="9">
        <f t="shared" si="7"/>
        <v>3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82</v>
      </c>
      <c r="C57" s="15">
        <v>20000</v>
      </c>
      <c r="D57" s="10">
        <f>VLOOKUP($A57,'06.07'!$A$9:$W$200,23,0)</f>
        <v>0</v>
      </c>
      <c r="E57" s="15">
        <v>6</v>
      </c>
      <c r="F57" s="15"/>
      <c r="G57" s="15"/>
      <c r="H57" s="9">
        <f t="shared" si="6"/>
        <v>6</v>
      </c>
      <c r="I57" s="15">
        <v>5</v>
      </c>
      <c r="J57" s="15"/>
      <c r="K57" s="15"/>
      <c r="L57" s="9">
        <f t="shared" si="4"/>
        <v>5</v>
      </c>
      <c r="M57" s="15"/>
      <c r="N57" s="15"/>
      <c r="O57" s="15"/>
      <c r="P57" s="15"/>
      <c r="Q57" s="15"/>
      <c r="R57" s="11">
        <f t="shared" si="5"/>
        <v>0</v>
      </c>
      <c r="S57" s="15">
        <v>2</v>
      </c>
      <c r="T57" s="15"/>
      <c r="U57" s="9">
        <f t="shared" si="7"/>
        <v>2</v>
      </c>
      <c r="V57" s="9">
        <f t="shared" si="8"/>
        <v>-1</v>
      </c>
      <c r="W57" s="15"/>
      <c r="X57" s="16">
        <f t="shared" si="9"/>
        <v>1</v>
      </c>
      <c r="Y57" s="18" t="s">
        <v>244</v>
      </c>
      <c r="Z57" s="17"/>
    </row>
    <row r="58" spans="1:28" ht="18" customHeight="1" x14ac:dyDescent="0.2">
      <c r="A58" s="13">
        <v>1520041</v>
      </c>
      <c r="B58" s="14" t="s">
        <v>83</v>
      </c>
      <c r="C58" s="15">
        <v>29000</v>
      </c>
      <c r="D58" s="10">
        <f>VLOOKUP($A58,'06.07'!$A$9:$W$200,23,0)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84</v>
      </c>
      <c r="C59" s="15">
        <v>32000</v>
      </c>
      <c r="D59" s="10">
        <f>VLOOKUP($A59,'06.07'!$A$9:$W$200,23,0)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85</v>
      </c>
      <c r="C60" s="15">
        <v>25000</v>
      </c>
      <c r="D60" s="10">
        <f>VLOOKUP($A60,'06.07'!$A$9:$W$200,23,0)</f>
        <v>0</v>
      </c>
      <c r="E60" s="15">
        <v>6</v>
      </c>
      <c r="F60" s="15"/>
      <c r="G60" s="15"/>
      <c r="H60" s="9">
        <f t="shared" si="6"/>
        <v>6</v>
      </c>
      <c r="I60" s="15">
        <v>3</v>
      </c>
      <c r="J60" s="15"/>
      <c r="K60" s="15"/>
      <c r="L60" s="9">
        <f t="shared" si="4"/>
        <v>3</v>
      </c>
      <c r="M60" s="15"/>
      <c r="N60" s="15"/>
      <c r="O60" s="15"/>
      <c r="P60" s="15"/>
      <c r="Q60" s="15"/>
      <c r="R60" s="11">
        <f t="shared" si="5"/>
        <v>0</v>
      </c>
      <c r="S60" s="15">
        <v>3</v>
      </c>
      <c r="T60" s="15"/>
      <c r="U60" s="9">
        <f t="shared" si="7"/>
        <v>3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1522009</v>
      </c>
      <c r="B61" s="14" t="s">
        <v>86</v>
      </c>
      <c r="C61" s="15">
        <v>24000</v>
      </c>
      <c r="D61" s="10">
        <f>VLOOKUP($A61,'06.07'!$A$9:$W$200,23,0)</f>
        <v>0</v>
      </c>
      <c r="E61" s="15"/>
      <c r="F61" s="15"/>
      <c r="G61" s="15"/>
      <c r="H61" s="9">
        <f t="shared" si="6"/>
        <v>0</v>
      </c>
      <c r="I61" s="15"/>
      <c r="J61" s="15"/>
      <c r="K61" s="15"/>
      <c r="L61" s="9">
        <f t="shared" si="4"/>
        <v>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7">
        <v>1530000</v>
      </c>
      <c r="B62" s="8" t="s">
        <v>87</v>
      </c>
      <c r="C62" s="9"/>
      <c r="D62" s="10">
        <f>VLOOKUP($A62,'06.07'!$A$9:$W$200,23,0)</f>
        <v>0</v>
      </c>
      <c r="E62" s="10"/>
      <c r="F62" s="10"/>
      <c r="G62" s="10"/>
      <c r="H62" s="9"/>
      <c r="I62" s="10"/>
      <c r="J62" s="10"/>
      <c r="K62" s="10"/>
      <c r="L62" s="9">
        <f t="shared" si="4"/>
        <v>0</v>
      </c>
      <c r="M62" s="10"/>
      <c r="N62" s="10"/>
      <c r="O62" s="10"/>
      <c r="P62" s="10"/>
      <c r="Q62" s="10"/>
      <c r="R62" s="11">
        <f t="shared" si="5"/>
        <v>0</v>
      </c>
      <c r="S62" s="10"/>
      <c r="T62" s="10"/>
      <c r="U62" s="9"/>
      <c r="V62" s="9"/>
      <c r="W62" s="10"/>
      <c r="X62" s="9"/>
      <c r="Y62" s="18"/>
      <c r="Z62" s="17"/>
    </row>
    <row r="63" spans="1:28" ht="18" customHeight="1" x14ac:dyDescent="0.2">
      <c r="A63" s="13">
        <v>1532013</v>
      </c>
      <c r="B63" s="14" t="s">
        <v>88</v>
      </c>
      <c r="C63" s="15">
        <v>89000</v>
      </c>
      <c r="D63" s="10">
        <f>VLOOKUP($A63,'06.07'!$A$9:$W$200,23,0)</f>
        <v>6</v>
      </c>
      <c r="E63" s="15"/>
      <c r="F63" s="15"/>
      <c r="G63" s="15"/>
      <c r="H63" s="9">
        <f>SUM(E63:G63)</f>
        <v>0</v>
      </c>
      <c r="I63" s="15">
        <v>3</v>
      </c>
      <c r="J63" s="15"/>
      <c r="K63" s="15"/>
      <c r="L63" s="9">
        <f t="shared" si="4"/>
        <v>3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>S63+T63</f>
        <v>0</v>
      </c>
      <c r="V63" s="9">
        <f>D63+H63-L63-R63-U63</f>
        <v>3</v>
      </c>
      <c r="W63" s="15">
        <v>3</v>
      </c>
      <c r="X63" s="16">
        <f>W63-V63</f>
        <v>0</v>
      </c>
      <c r="Y63" s="18"/>
      <c r="Z63" s="17"/>
    </row>
    <row r="64" spans="1:28" ht="18" customHeight="1" x14ac:dyDescent="0.2">
      <c r="A64" s="7">
        <v>1540000</v>
      </c>
      <c r="B64" s="8" t="s">
        <v>89</v>
      </c>
      <c r="C64" s="9"/>
      <c r="D64" s="10">
        <f>VLOOKUP($A64,'06.07'!$A$9:$W$200,23,0)</f>
        <v>0</v>
      </c>
      <c r="E64" s="10"/>
      <c r="F64" s="10"/>
      <c r="G64" s="10"/>
      <c r="H64" s="9"/>
      <c r="I64" s="10"/>
      <c r="J64" s="10"/>
      <c r="K64" s="10"/>
      <c r="L64" s="9">
        <f t="shared" si="4"/>
        <v>0</v>
      </c>
      <c r="M64" s="10"/>
      <c r="N64" s="10"/>
      <c r="O64" s="10"/>
      <c r="P64" s="10"/>
      <c r="Q64" s="10"/>
      <c r="R64" s="11">
        <f t="shared" si="5"/>
        <v>0</v>
      </c>
      <c r="S64" s="10"/>
      <c r="T64" s="10"/>
      <c r="U64" s="9"/>
      <c r="V64" s="9"/>
      <c r="W64" s="10"/>
      <c r="X64" s="9"/>
      <c r="Y64" s="18"/>
      <c r="Z64" s="17"/>
    </row>
    <row r="65" spans="1:26" s="24" customFormat="1" ht="18" customHeight="1" x14ac:dyDescent="0.2">
      <c r="A65" s="25">
        <v>1540002</v>
      </c>
      <c r="B65" s="20" t="s">
        <v>90</v>
      </c>
      <c r="C65" s="21">
        <v>19000</v>
      </c>
      <c r="D65" s="10">
        <f>VLOOKUP($A65,'06.07'!$A$9:$W$200,23,0)</f>
        <v>0</v>
      </c>
      <c r="E65" s="15"/>
      <c r="F65" s="15"/>
      <c r="G65" s="15"/>
      <c r="H65" s="9">
        <f>SUM(E65:G65)</f>
        <v>0</v>
      </c>
      <c r="I65" s="15"/>
      <c r="J65" s="15"/>
      <c r="K65" s="15"/>
      <c r="L65" s="9">
        <f t="shared" si="4"/>
        <v>0</v>
      </c>
      <c r="M65" s="15"/>
      <c r="N65" s="15"/>
      <c r="O65" s="15"/>
      <c r="P65" s="15"/>
      <c r="Q65" s="15"/>
      <c r="R65" s="11">
        <f t="shared" si="5"/>
        <v>0</v>
      </c>
      <c r="S65" s="15"/>
      <c r="T65" s="15"/>
      <c r="U65" s="9">
        <f>S65+T65</f>
        <v>0</v>
      </c>
      <c r="V65" s="9">
        <f>D65+H65-L65-R65-U65</f>
        <v>0</v>
      </c>
      <c r="W65" s="15"/>
      <c r="X65" s="16">
        <f>W65-V65</f>
        <v>0</v>
      </c>
      <c r="Y65" s="22"/>
      <c r="Z65" s="23"/>
    </row>
    <row r="66" spans="1:26" s="24" customFormat="1" ht="18" customHeight="1" x14ac:dyDescent="0.2">
      <c r="A66" s="25">
        <v>1540034</v>
      </c>
      <c r="B66" s="20" t="s">
        <v>91</v>
      </c>
      <c r="C66" s="21">
        <v>16000</v>
      </c>
      <c r="D66" s="10">
        <f>VLOOKUP($A66,'06.07'!$A$9:$W$200,23,0)</f>
        <v>4</v>
      </c>
      <c r="E66" s="15"/>
      <c r="F66" s="15"/>
      <c r="G66" s="15"/>
      <c r="H66" s="9">
        <f>SUM(E66:G66)</f>
        <v>0</v>
      </c>
      <c r="I66" s="15">
        <v>4</v>
      </c>
      <c r="J66" s="15"/>
      <c r="K66" s="15"/>
      <c r="L66" s="9">
        <f t="shared" si="4"/>
        <v>4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ht="18" customHeight="1" x14ac:dyDescent="0.2">
      <c r="A67" s="7">
        <v>1560000</v>
      </c>
      <c r="B67" s="8" t="s">
        <v>92</v>
      </c>
      <c r="C67" s="9"/>
      <c r="D67" s="10">
        <f>VLOOKUP($A67,'06.07'!$A$9:$W$200,23,0)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ht="18" customHeight="1" x14ac:dyDescent="0.2">
      <c r="A68" s="13">
        <v>1560001</v>
      </c>
      <c r="B68" s="14" t="s">
        <v>93</v>
      </c>
      <c r="C68" s="15">
        <v>28000</v>
      </c>
      <c r="D68" s="10">
        <f>VLOOKUP($A68,'06.07'!$A$9:$W$200,23,0)</f>
        <v>0</v>
      </c>
      <c r="E68" s="15">
        <v>7</v>
      </c>
      <c r="F68" s="15"/>
      <c r="G68" s="15"/>
      <c r="H68" s="9">
        <f>SUM(E68:G68)</f>
        <v>7</v>
      </c>
      <c r="I68" s="15">
        <v>7</v>
      </c>
      <c r="J68" s="15"/>
      <c r="K68" s="15"/>
      <c r="L68" s="9">
        <f t="shared" si="4"/>
        <v>7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 t="shared" ref="U68:U72" si="10">S68+T68</f>
        <v>0</v>
      </c>
      <c r="V68" s="9">
        <f>D68+H68-L68-R68-U68</f>
        <v>0</v>
      </c>
      <c r="W68" s="15"/>
      <c r="X68" s="16">
        <f t="shared" ref="X68:X72" si="11">W68-V68</f>
        <v>0</v>
      </c>
      <c r="Y68" s="26"/>
      <c r="Z68" s="17"/>
    </row>
    <row r="69" spans="1:26" ht="18" customHeight="1" x14ac:dyDescent="0.2">
      <c r="A69" s="13">
        <v>1560002</v>
      </c>
      <c r="B69" s="14" t="s">
        <v>94</v>
      </c>
      <c r="C69" s="15">
        <v>28000</v>
      </c>
      <c r="D69" s="10">
        <f>VLOOKUP($A69,'06.07'!$A$9:$W$200,23,0)</f>
        <v>0</v>
      </c>
      <c r="E69" s="15">
        <v>4</v>
      </c>
      <c r="F69" s="15"/>
      <c r="G69" s="15"/>
      <c r="H69" s="9">
        <f>SUM(E69:G69)</f>
        <v>4</v>
      </c>
      <c r="I69" s="15">
        <v>4</v>
      </c>
      <c r="J69" s="15"/>
      <c r="K69" s="15"/>
      <c r="L69" s="9">
        <f t="shared" si="4"/>
        <v>4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 t="shared" si="10"/>
        <v>0</v>
      </c>
      <c r="V69" s="9">
        <f>D69+H69-L69-R69-U69</f>
        <v>0</v>
      </c>
      <c r="W69" s="15"/>
      <c r="X69" s="16">
        <f t="shared" si="11"/>
        <v>0</v>
      </c>
      <c r="Y69" s="26"/>
      <c r="Z69" s="17"/>
    </row>
    <row r="70" spans="1:26" ht="18" customHeight="1" x14ac:dyDescent="0.2">
      <c r="A70" s="13">
        <v>1560006</v>
      </c>
      <c r="B70" s="14" t="s">
        <v>95</v>
      </c>
      <c r="C70" s="15">
        <v>28000</v>
      </c>
      <c r="D70" s="10">
        <f>VLOOKUP($A70,'06.07'!$A$9:$W$200,23,0)</f>
        <v>0</v>
      </c>
      <c r="E70" s="15">
        <v>3</v>
      </c>
      <c r="F70" s="15"/>
      <c r="G70" s="15"/>
      <c r="H70" s="9">
        <f>SUM(E70:G70)</f>
        <v>3</v>
      </c>
      <c r="I70" s="15">
        <v>3</v>
      </c>
      <c r="J70" s="15"/>
      <c r="K70" s="15"/>
      <c r="L70" s="9">
        <f t="shared" si="4"/>
        <v>3</v>
      </c>
      <c r="M70" s="15"/>
      <c r="N70" s="15"/>
      <c r="O70" s="15"/>
      <c r="P70" s="15"/>
      <c r="Q70" s="15"/>
      <c r="R70" s="11">
        <f>SUM(M70:Q70)</f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178"/>
      <c r="Z70" s="17"/>
    </row>
    <row r="71" spans="1:26" ht="18" customHeight="1" x14ac:dyDescent="0.2">
      <c r="A71" s="13">
        <v>1560008</v>
      </c>
      <c r="B71" s="14" t="s">
        <v>96</v>
      </c>
      <c r="C71" s="15">
        <v>28000</v>
      </c>
      <c r="D71" s="10">
        <f>VLOOKUP($A71,'06.07'!$A$9:$W$200,23,0)</f>
        <v>0</v>
      </c>
      <c r="E71" s="15">
        <v>4</v>
      </c>
      <c r="F71" s="15"/>
      <c r="G71" s="15"/>
      <c r="H71" s="9">
        <f>SUM(E71:G71)</f>
        <v>4</v>
      </c>
      <c r="I71" s="15">
        <v>4</v>
      </c>
      <c r="J71" s="15"/>
      <c r="K71" s="15"/>
      <c r="L71" s="9">
        <f t="shared" si="4"/>
        <v>4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178"/>
      <c r="Z71" s="17"/>
    </row>
    <row r="72" spans="1:26" ht="18" customHeight="1" x14ac:dyDescent="0.2">
      <c r="A72" s="13">
        <v>1560048</v>
      </c>
      <c r="B72" s="14" t="s">
        <v>97</v>
      </c>
      <c r="C72" s="15">
        <v>28000</v>
      </c>
      <c r="D72" s="10">
        <f>VLOOKUP($A72,'06.07'!$A$9:$W$200,23,0)</f>
        <v>0</v>
      </c>
      <c r="E72" s="15">
        <v>3</v>
      </c>
      <c r="F72" s="15"/>
      <c r="G72" s="15"/>
      <c r="H72" s="9">
        <f>SUM(E72:G72)</f>
        <v>3</v>
      </c>
      <c r="I72" s="15">
        <v>3</v>
      </c>
      <c r="J72" s="15"/>
      <c r="K72" s="15"/>
      <c r="L72" s="9">
        <f t="shared" si="4"/>
        <v>3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 t="shared" si="10"/>
        <v>0</v>
      </c>
      <c r="V72" s="9">
        <f>D72+H72-L72-R72-U72</f>
        <v>0</v>
      </c>
      <c r="W72" s="15"/>
      <c r="X72" s="16">
        <f t="shared" si="11"/>
        <v>0</v>
      </c>
      <c r="Y72" s="26"/>
      <c r="Z72" s="17"/>
    </row>
    <row r="73" spans="1:26" ht="18" customHeight="1" x14ac:dyDescent="0.2">
      <c r="A73" s="7">
        <v>1510000</v>
      </c>
      <c r="B73" s="8" t="s">
        <v>98</v>
      </c>
      <c r="C73" s="9"/>
      <c r="D73" s="10">
        <f>VLOOKUP($A73,'06.07'!$A$9:$W$200,23,0)</f>
        <v>0</v>
      </c>
      <c r="E73" s="10"/>
      <c r="F73" s="10"/>
      <c r="G73" s="10"/>
      <c r="H73" s="9"/>
      <c r="I73" s="10"/>
      <c r="J73" s="10"/>
      <c r="K73" s="10"/>
      <c r="L73" s="9">
        <f t="shared" si="4"/>
        <v>0</v>
      </c>
      <c r="M73" s="10"/>
      <c r="N73" s="10"/>
      <c r="O73" s="10"/>
      <c r="P73" s="10"/>
      <c r="Q73" s="10"/>
      <c r="R73" s="11">
        <f t="shared" si="5"/>
        <v>0</v>
      </c>
      <c r="S73" s="10"/>
      <c r="T73" s="10"/>
      <c r="U73" s="9"/>
      <c r="V73" s="9"/>
      <c r="W73" s="10"/>
      <c r="X73" s="9"/>
      <c r="Y73" s="18"/>
      <c r="Z73" s="17"/>
    </row>
    <row r="74" spans="1:26" ht="18" customHeight="1" x14ac:dyDescent="0.2">
      <c r="A74" s="13">
        <v>1510001</v>
      </c>
      <c r="B74" s="14" t="s">
        <v>99</v>
      </c>
      <c r="C74" s="15">
        <v>55000</v>
      </c>
      <c r="D74" s="10">
        <f>VLOOKUP($A74,'06.07'!$A$9:$W$200,23,0)</f>
        <v>2</v>
      </c>
      <c r="E74" s="15">
        <v>2</v>
      </c>
      <c r="F74" s="15"/>
      <c r="G74" s="15"/>
      <c r="H74" s="9">
        <f t="shared" ref="H74:H87" si="12">SUM(E74:G74)</f>
        <v>2</v>
      </c>
      <c r="I74" s="15">
        <v>1</v>
      </c>
      <c r="J74" s="15"/>
      <c r="K74" s="15"/>
      <c r="L74" s="9">
        <f t="shared" ref="L74:L137" si="13">SUM(I74:K74)</f>
        <v>1</v>
      </c>
      <c r="M74" s="15">
        <v>1</v>
      </c>
      <c r="N74" s="15"/>
      <c r="O74" s="15"/>
      <c r="P74" s="15"/>
      <c r="Q74" s="15"/>
      <c r="R74" s="11">
        <f t="shared" si="5"/>
        <v>1</v>
      </c>
      <c r="S74" s="15"/>
      <c r="T74" s="15"/>
      <c r="U74" s="9">
        <f t="shared" ref="U74:U87" si="14">S74+T74</f>
        <v>0</v>
      </c>
      <c r="V74" s="9">
        <f t="shared" ref="V74:V87" si="15">D74+H74-L74-R74-U74</f>
        <v>2</v>
      </c>
      <c r="W74" s="15">
        <v>2</v>
      </c>
      <c r="X74" s="16">
        <f t="shared" ref="X74:X87" si="16">W74-V74</f>
        <v>0</v>
      </c>
      <c r="Y74" s="27"/>
      <c r="Z74" s="17"/>
    </row>
    <row r="75" spans="1:26" ht="18" customHeight="1" x14ac:dyDescent="0.2">
      <c r="A75" s="13">
        <v>1510002</v>
      </c>
      <c r="B75" s="14" t="s">
        <v>100</v>
      </c>
      <c r="C75" s="15">
        <v>30000</v>
      </c>
      <c r="D75" s="10">
        <f>VLOOKUP($A75,'06.07'!$A$9:$W$200,23,0)</f>
        <v>4</v>
      </c>
      <c r="E75" s="15">
        <v>4</v>
      </c>
      <c r="F75" s="15"/>
      <c r="G75" s="15"/>
      <c r="H75" s="9">
        <f t="shared" si="12"/>
        <v>4</v>
      </c>
      <c r="I75" s="15"/>
      <c r="J75" s="15"/>
      <c r="K75" s="15"/>
      <c r="L75" s="9">
        <f t="shared" si="13"/>
        <v>0</v>
      </c>
      <c r="M75" s="15">
        <v>2</v>
      </c>
      <c r="N75" s="15"/>
      <c r="O75" s="15"/>
      <c r="P75" s="15"/>
      <c r="Q75" s="15"/>
      <c r="R75" s="11">
        <f t="shared" si="5"/>
        <v>2</v>
      </c>
      <c r="S75" s="15"/>
      <c r="T75" s="15"/>
      <c r="U75" s="9">
        <f t="shared" si="14"/>
        <v>0</v>
      </c>
      <c r="V75" s="9">
        <f t="shared" si="15"/>
        <v>6</v>
      </c>
      <c r="W75" s="15">
        <v>6</v>
      </c>
      <c r="X75" s="16">
        <f t="shared" si="16"/>
        <v>0</v>
      </c>
      <c r="Y75" s="27"/>
      <c r="Z75" s="17"/>
    </row>
    <row r="76" spans="1:26" ht="18" customHeight="1" x14ac:dyDescent="0.2">
      <c r="A76" s="13">
        <v>1510005</v>
      </c>
      <c r="B76" s="14" t="s">
        <v>101</v>
      </c>
      <c r="C76" s="15">
        <v>70000</v>
      </c>
      <c r="D76" s="10">
        <f>VLOOKUP($A76,'06.07'!$A$9:$W$200,23,0)</f>
        <v>0</v>
      </c>
      <c r="E76" s="15"/>
      <c r="F76" s="15"/>
      <c r="G76" s="15"/>
      <c r="H76" s="9">
        <f t="shared" si="12"/>
        <v>0</v>
      </c>
      <c r="I76" s="15"/>
      <c r="J76" s="15"/>
      <c r="K76" s="15"/>
      <c r="L76" s="9">
        <f t="shared" si="13"/>
        <v>0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4"/>
        <v>0</v>
      </c>
      <c r="V76" s="9">
        <f t="shared" si="15"/>
        <v>0</v>
      </c>
      <c r="W76" s="15"/>
      <c r="X76" s="16">
        <f t="shared" si="16"/>
        <v>0</v>
      </c>
      <c r="Y76" s="18"/>
      <c r="Z76" s="17"/>
    </row>
    <row r="77" spans="1:26" ht="18" customHeight="1" x14ac:dyDescent="0.2">
      <c r="A77" s="13">
        <v>1510006</v>
      </c>
      <c r="B77" s="14" t="s">
        <v>102</v>
      </c>
      <c r="C77" s="15">
        <v>38000</v>
      </c>
      <c r="D77" s="10">
        <f>VLOOKUP($A77,'06.07'!$A$9:$W$200,23,0)</f>
        <v>4</v>
      </c>
      <c r="E77" s="15"/>
      <c r="F77" s="15"/>
      <c r="G77" s="15"/>
      <c r="H77" s="9">
        <f t="shared" si="12"/>
        <v>0</v>
      </c>
      <c r="I77" s="15"/>
      <c r="J77" s="15"/>
      <c r="K77" s="15"/>
      <c r="L77" s="9">
        <f t="shared" si="13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4"/>
        <v>0</v>
      </c>
      <c r="V77" s="9">
        <f t="shared" si="15"/>
        <v>4</v>
      </c>
      <c r="W77" s="15">
        <v>4</v>
      </c>
      <c r="X77" s="16">
        <f t="shared" si="16"/>
        <v>0</v>
      </c>
      <c r="Y77" s="18"/>
      <c r="Z77" s="17"/>
    </row>
    <row r="78" spans="1:26" ht="18" customHeight="1" x14ac:dyDescent="0.2">
      <c r="A78" s="13">
        <v>1510007</v>
      </c>
      <c r="B78" s="14" t="s">
        <v>103</v>
      </c>
      <c r="C78" s="15">
        <v>75000</v>
      </c>
      <c r="D78" s="10">
        <f>VLOOKUP($A78,'06.07'!$A$9:$W$200,23,0)</f>
        <v>0</v>
      </c>
      <c r="E78" s="15"/>
      <c r="F78" s="15"/>
      <c r="G78" s="15"/>
      <c r="H78" s="9">
        <f t="shared" si="12"/>
        <v>0</v>
      </c>
      <c r="I78" s="15"/>
      <c r="J78" s="15"/>
      <c r="K78" s="15"/>
      <c r="L78" s="9">
        <f t="shared" si="13"/>
        <v>0</v>
      </c>
      <c r="M78" s="15"/>
      <c r="N78" s="15"/>
      <c r="O78" s="15"/>
      <c r="P78" s="15"/>
      <c r="Q78" s="15"/>
      <c r="R78" s="11">
        <f>SUM(M78:Q78)</f>
        <v>0</v>
      </c>
      <c r="S78" s="15"/>
      <c r="T78" s="15"/>
      <c r="U78" s="9">
        <f>S78+T78</f>
        <v>0</v>
      </c>
      <c r="V78" s="9">
        <f t="shared" si="15"/>
        <v>0</v>
      </c>
      <c r="W78" s="15"/>
      <c r="X78" s="16">
        <f>W78-V78</f>
        <v>0</v>
      </c>
      <c r="Y78" s="18"/>
      <c r="Z78" s="17"/>
    </row>
    <row r="79" spans="1:26" ht="18" customHeight="1" x14ac:dyDescent="0.2">
      <c r="A79" s="13">
        <v>1510008</v>
      </c>
      <c r="B79" s="14" t="s">
        <v>104</v>
      </c>
      <c r="C79" s="15">
        <v>55000</v>
      </c>
      <c r="D79" s="10">
        <f>VLOOKUP($A79,'06.07'!$A$9:$W$200,23,0)</f>
        <v>0</v>
      </c>
      <c r="E79" s="15"/>
      <c r="F79" s="15"/>
      <c r="G79" s="15"/>
      <c r="H79" s="9">
        <f t="shared" si="12"/>
        <v>0</v>
      </c>
      <c r="I79" s="15"/>
      <c r="J79" s="15"/>
      <c r="K79" s="15"/>
      <c r="L79" s="9">
        <f t="shared" si="13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5"/>
        <v>0</v>
      </c>
      <c r="W79" s="15"/>
      <c r="X79" s="16">
        <f>W79-V79</f>
        <v>0</v>
      </c>
      <c r="Y79" s="26"/>
      <c r="Z79" s="17"/>
    </row>
    <row r="80" spans="1:26" ht="18" customHeight="1" x14ac:dyDescent="0.2">
      <c r="A80" s="13">
        <v>1510009</v>
      </c>
      <c r="B80" s="14" t="s">
        <v>105</v>
      </c>
      <c r="C80" s="15">
        <v>30000</v>
      </c>
      <c r="D80" s="10">
        <f>VLOOKUP($A80,'06.07'!$A$9:$W$200,23,0)</f>
        <v>4</v>
      </c>
      <c r="E80" s="15"/>
      <c r="F80" s="15"/>
      <c r="G80" s="15"/>
      <c r="H80" s="9">
        <f t="shared" si="12"/>
        <v>0</v>
      </c>
      <c r="I80" s="15">
        <v>2</v>
      </c>
      <c r="J80" s="15"/>
      <c r="K80" s="15"/>
      <c r="L80" s="9">
        <f t="shared" si="13"/>
        <v>2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4"/>
        <v>0</v>
      </c>
      <c r="V80" s="9">
        <f t="shared" si="15"/>
        <v>2</v>
      </c>
      <c r="W80" s="15">
        <v>2</v>
      </c>
      <c r="X80" s="16">
        <f t="shared" si="16"/>
        <v>0</v>
      </c>
      <c r="Y80" s="26"/>
      <c r="Z80" s="17"/>
    </row>
    <row r="81" spans="1:26" ht="18" customHeight="1" x14ac:dyDescent="0.2">
      <c r="A81" s="13">
        <v>1510018</v>
      </c>
      <c r="B81" s="14" t="s">
        <v>106</v>
      </c>
      <c r="C81" s="15">
        <v>60000</v>
      </c>
      <c r="D81" s="10">
        <f>VLOOKUP($A81,'06.07'!$A$9:$W$200,23,0)</f>
        <v>2</v>
      </c>
      <c r="E81" s="15">
        <v>1</v>
      </c>
      <c r="F81" s="15"/>
      <c r="G81" s="15"/>
      <c r="H81" s="9">
        <f t="shared" si="12"/>
        <v>1</v>
      </c>
      <c r="I81" s="15"/>
      <c r="J81" s="15"/>
      <c r="K81" s="15"/>
      <c r="L81" s="9">
        <f t="shared" si="13"/>
        <v>0</v>
      </c>
      <c r="M81" s="15">
        <v>1</v>
      </c>
      <c r="N81" s="15"/>
      <c r="O81" s="15"/>
      <c r="P81" s="15"/>
      <c r="Q81" s="15"/>
      <c r="R81" s="11">
        <f t="shared" si="5"/>
        <v>1</v>
      </c>
      <c r="S81" s="15"/>
      <c r="T81" s="15"/>
      <c r="U81" s="9">
        <f t="shared" si="14"/>
        <v>0</v>
      </c>
      <c r="V81" s="9">
        <f t="shared" si="15"/>
        <v>2</v>
      </c>
      <c r="W81" s="15">
        <v>2</v>
      </c>
      <c r="X81" s="16">
        <f t="shared" si="16"/>
        <v>0</v>
      </c>
      <c r="Y81" s="18"/>
      <c r="Z81" s="17"/>
    </row>
    <row r="82" spans="1:26" ht="18" customHeight="1" x14ac:dyDescent="0.2">
      <c r="A82" s="13">
        <v>1510021</v>
      </c>
      <c r="B82" s="14" t="s">
        <v>107</v>
      </c>
      <c r="C82" s="15">
        <v>38000</v>
      </c>
      <c r="D82" s="10">
        <f>VLOOKUP($A82,'06.07'!$A$9:$W$200,23,0)</f>
        <v>6</v>
      </c>
      <c r="E82" s="15"/>
      <c r="F82" s="15"/>
      <c r="G82" s="15"/>
      <c r="H82" s="9">
        <f t="shared" si="12"/>
        <v>0</v>
      </c>
      <c r="I82" s="15">
        <v>3</v>
      </c>
      <c r="J82" s="15"/>
      <c r="K82" s="15"/>
      <c r="L82" s="9">
        <f t="shared" si="13"/>
        <v>3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4"/>
        <v>0</v>
      </c>
      <c r="V82" s="9">
        <f t="shared" si="15"/>
        <v>3</v>
      </c>
      <c r="W82" s="15">
        <v>3</v>
      </c>
      <c r="X82" s="16">
        <f t="shared" si="16"/>
        <v>0</v>
      </c>
      <c r="Y82" s="18"/>
      <c r="Z82" s="17"/>
    </row>
    <row r="83" spans="1:26" ht="18" customHeight="1" x14ac:dyDescent="0.2">
      <c r="A83" s="13">
        <v>1510023</v>
      </c>
      <c r="B83" s="14" t="s">
        <v>108</v>
      </c>
      <c r="C83" s="15">
        <v>55000</v>
      </c>
      <c r="D83" s="10">
        <f>VLOOKUP($A83,'06.07'!$A$9:$W$200,23,0)</f>
        <v>0</v>
      </c>
      <c r="E83" s="15"/>
      <c r="F83" s="15"/>
      <c r="G83" s="15"/>
      <c r="H83" s="9">
        <f t="shared" si="12"/>
        <v>0</v>
      </c>
      <c r="I83" s="15"/>
      <c r="J83" s="15"/>
      <c r="K83" s="15"/>
      <c r="L83" s="9">
        <f t="shared" si="13"/>
        <v>0</v>
      </c>
      <c r="M83" s="15"/>
      <c r="N83" s="15"/>
      <c r="O83" s="15"/>
      <c r="P83" s="15"/>
      <c r="Q83" s="15"/>
      <c r="R83" s="11">
        <f>SUM(M83:Q83)</f>
        <v>0</v>
      </c>
      <c r="S83" s="15"/>
      <c r="T83" s="15"/>
      <c r="U83" s="9">
        <f>S83+T83</f>
        <v>0</v>
      </c>
      <c r="V83" s="9">
        <f t="shared" si="15"/>
        <v>0</v>
      </c>
      <c r="W83" s="15"/>
      <c r="X83" s="16">
        <f>W83-V83</f>
        <v>0</v>
      </c>
      <c r="Y83" s="18"/>
      <c r="Z83" s="17"/>
    </row>
    <row r="84" spans="1:26" ht="18" customHeight="1" x14ac:dyDescent="0.2">
      <c r="A84" s="13">
        <v>1510024</v>
      </c>
      <c r="B84" s="14" t="s">
        <v>109</v>
      </c>
      <c r="C84" s="15">
        <v>30000</v>
      </c>
      <c r="D84" s="10">
        <f>VLOOKUP($A84,'06.07'!$A$9:$W$200,23,0)</f>
        <v>0</v>
      </c>
      <c r="E84" s="15"/>
      <c r="F84" s="15"/>
      <c r="G84" s="15"/>
      <c r="H84" s="9">
        <f t="shared" si="12"/>
        <v>0</v>
      </c>
      <c r="I84" s="15"/>
      <c r="J84" s="15"/>
      <c r="K84" s="15"/>
      <c r="L84" s="9">
        <f t="shared" si="13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5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1510039</v>
      </c>
      <c r="B85" s="14" t="s">
        <v>110</v>
      </c>
      <c r="C85" s="15">
        <v>30000</v>
      </c>
      <c r="D85" s="10">
        <f>VLOOKUP($A85,'06.07'!$A$9:$W$200,23,0)</f>
        <v>3</v>
      </c>
      <c r="E85" s="15">
        <v>2</v>
      </c>
      <c r="F85" s="15"/>
      <c r="G85" s="15"/>
      <c r="H85" s="9">
        <f t="shared" si="12"/>
        <v>2</v>
      </c>
      <c r="I85" s="15"/>
      <c r="J85" s="15"/>
      <c r="K85" s="15"/>
      <c r="L85" s="9">
        <f t="shared" si="13"/>
        <v>0</v>
      </c>
      <c r="M85" s="15">
        <v>1</v>
      </c>
      <c r="N85" s="15"/>
      <c r="O85" s="15"/>
      <c r="P85" s="15"/>
      <c r="Q85" s="15"/>
      <c r="R85" s="11">
        <f t="shared" si="5"/>
        <v>1</v>
      </c>
      <c r="S85" s="15"/>
      <c r="T85" s="15"/>
      <c r="U85" s="9">
        <f t="shared" si="14"/>
        <v>0</v>
      </c>
      <c r="V85" s="9">
        <f t="shared" si="15"/>
        <v>4</v>
      </c>
      <c r="W85" s="15">
        <v>4</v>
      </c>
      <c r="X85" s="16">
        <f t="shared" si="16"/>
        <v>0</v>
      </c>
      <c r="Y85" s="27"/>
      <c r="Z85" s="17"/>
    </row>
    <row r="86" spans="1:26" ht="18" customHeight="1" x14ac:dyDescent="0.2">
      <c r="A86" s="13">
        <v>1510040</v>
      </c>
      <c r="B86" s="14" t="s">
        <v>111</v>
      </c>
      <c r="C86" s="15">
        <v>55000</v>
      </c>
      <c r="D86" s="10">
        <f>VLOOKUP($A86,'06.07'!$A$9:$W$200,23,0)</f>
        <v>1</v>
      </c>
      <c r="E86" s="15">
        <v>1</v>
      </c>
      <c r="F86" s="15"/>
      <c r="G86" s="15"/>
      <c r="H86" s="9">
        <f t="shared" si="12"/>
        <v>1</v>
      </c>
      <c r="I86" s="15"/>
      <c r="J86" s="15"/>
      <c r="K86" s="15"/>
      <c r="L86" s="9">
        <f t="shared" si="13"/>
        <v>0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4"/>
        <v>0</v>
      </c>
      <c r="V86" s="9">
        <f t="shared" si="15"/>
        <v>2</v>
      </c>
      <c r="W86" s="15">
        <v>2</v>
      </c>
      <c r="X86" s="16">
        <f t="shared" si="16"/>
        <v>0</v>
      </c>
      <c r="Y86" s="27"/>
      <c r="Z86" s="17"/>
    </row>
    <row r="87" spans="1:26" ht="18" customHeight="1" x14ac:dyDescent="0.2">
      <c r="A87" s="13">
        <v>1510053</v>
      </c>
      <c r="B87" s="14" t="s">
        <v>112</v>
      </c>
      <c r="C87" s="15">
        <v>35000</v>
      </c>
      <c r="D87" s="10">
        <f>VLOOKUP($A87,'06.07'!$A$9:$W$200,23,0)</f>
        <v>1</v>
      </c>
      <c r="E87" s="15">
        <v>2</v>
      </c>
      <c r="F87" s="15"/>
      <c r="G87" s="15"/>
      <c r="H87" s="9">
        <f t="shared" si="12"/>
        <v>2</v>
      </c>
      <c r="I87" s="15">
        <v>1</v>
      </c>
      <c r="J87" s="15"/>
      <c r="K87" s="15"/>
      <c r="L87" s="9">
        <f t="shared" si="13"/>
        <v>1</v>
      </c>
      <c r="M87" s="15"/>
      <c r="N87" s="15"/>
      <c r="O87" s="15"/>
      <c r="P87" s="15"/>
      <c r="Q87" s="15"/>
      <c r="R87" s="11">
        <f t="shared" ref="R87:R155" si="17">SUM(M87:Q87)</f>
        <v>0</v>
      </c>
      <c r="S87" s="15"/>
      <c r="T87" s="15"/>
      <c r="U87" s="9">
        <f t="shared" si="14"/>
        <v>0</v>
      </c>
      <c r="V87" s="9">
        <f t="shared" si="15"/>
        <v>2</v>
      </c>
      <c r="W87" s="15">
        <v>2</v>
      </c>
      <c r="X87" s="16">
        <f t="shared" si="16"/>
        <v>0</v>
      </c>
      <c r="Y87" s="27"/>
      <c r="Z87" s="17"/>
    </row>
    <row r="88" spans="1:26" ht="18" customHeight="1" x14ac:dyDescent="0.2">
      <c r="A88" s="7">
        <v>3500000</v>
      </c>
      <c r="B88" s="8" t="s">
        <v>113</v>
      </c>
      <c r="C88" s="9"/>
      <c r="D88" s="10">
        <f>VLOOKUP($A88,'06.07'!$A$9:$W$200,23,0)</f>
        <v>0</v>
      </c>
      <c r="E88" s="10"/>
      <c r="F88" s="10"/>
      <c r="G88" s="10"/>
      <c r="H88" s="9"/>
      <c r="I88" s="10"/>
      <c r="J88" s="10"/>
      <c r="K88" s="10"/>
      <c r="L88" s="9">
        <f t="shared" si="13"/>
        <v>0</v>
      </c>
      <c r="M88" s="10"/>
      <c r="N88" s="10"/>
      <c r="O88" s="10"/>
      <c r="P88" s="10"/>
      <c r="Q88" s="10"/>
      <c r="R88" s="11">
        <f t="shared" si="17"/>
        <v>0</v>
      </c>
      <c r="S88" s="10"/>
      <c r="T88" s="10"/>
      <c r="U88" s="9"/>
      <c r="V88" s="9"/>
      <c r="W88" s="10"/>
      <c r="X88" s="9"/>
      <c r="Y88" s="18"/>
      <c r="Z88" s="17"/>
    </row>
    <row r="89" spans="1:26" ht="18" customHeight="1" x14ac:dyDescent="0.2">
      <c r="A89" s="13">
        <v>3500003</v>
      </c>
      <c r="B89" s="14" t="s">
        <v>114</v>
      </c>
      <c r="C89" s="15">
        <v>390000</v>
      </c>
      <c r="D89" s="10">
        <f>VLOOKUP($A89,'06.07'!$A$9:$W$200,23,0)</f>
        <v>1</v>
      </c>
      <c r="E89" s="15"/>
      <c r="F89" s="15"/>
      <c r="G89" s="15"/>
      <c r="H89" s="9">
        <f t="shared" ref="H89:H106" si="18">SUM(E89:G89)</f>
        <v>0</v>
      </c>
      <c r="I89" s="15">
        <v>1</v>
      </c>
      <c r="J89" s="15"/>
      <c r="K89" s="15"/>
      <c r="L89" s="9">
        <f t="shared" si="13"/>
        <v>1</v>
      </c>
      <c r="M89" s="15"/>
      <c r="N89" s="15"/>
      <c r="O89" s="15"/>
      <c r="P89" s="15"/>
      <c r="Q89" s="15"/>
      <c r="R89" s="11">
        <f>SUM(M89:Q89)</f>
        <v>0</v>
      </c>
      <c r="S89" s="15"/>
      <c r="T89" s="15"/>
      <c r="U89" s="9">
        <f>S89+T89</f>
        <v>0</v>
      </c>
      <c r="V89" s="9">
        <f t="shared" ref="V89:V106" si="19">D89+H89-L89-R89-U89</f>
        <v>0</v>
      </c>
      <c r="W89" s="15"/>
      <c r="X89" s="16">
        <f>W89-V89</f>
        <v>0</v>
      </c>
      <c r="Y89" s="18"/>
      <c r="Z89" s="17"/>
    </row>
    <row r="90" spans="1:26" ht="18" customHeight="1" x14ac:dyDescent="0.2">
      <c r="A90" s="13">
        <v>3500004</v>
      </c>
      <c r="B90" s="14" t="s">
        <v>115</v>
      </c>
      <c r="C90" s="15">
        <v>300000</v>
      </c>
      <c r="D90" s="10">
        <f>VLOOKUP($A90,'06.07'!$A$9:$W$200,23,0)</f>
        <v>0</v>
      </c>
      <c r="E90" s="15"/>
      <c r="F90" s="15"/>
      <c r="G90" s="15"/>
      <c r="H90" s="9">
        <f t="shared" si="18"/>
        <v>0</v>
      </c>
      <c r="I90" s="15"/>
      <c r="J90" s="15"/>
      <c r="K90" s="15"/>
      <c r="L90" s="9">
        <f t="shared" si="13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si="19"/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3500001</v>
      </c>
      <c r="B91" s="14" t="s">
        <v>116</v>
      </c>
      <c r="C91" s="15">
        <v>300000</v>
      </c>
      <c r="D91" s="10">
        <f>VLOOKUP($A91,'06.07'!$A$9:$W$200,23,0)</f>
        <v>0</v>
      </c>
      <c r="E91" s="15"/>
      <c r="F91" s="15"/>
      <c r="G91" s="15"/>
      <c r="H91" s="9">
        <f t="shared" si="18"/>
        <v>0</v>
      </c>
      <c r="I91" s="15"/>
      <c r="J91" s="15"/>
      <c r="K91" s="15"/>
      <c r="L91" s="9">
        <f t="shared" si="13"/>
        <v>0</v>
      </c>
      <c r="M91" s="15"/>
      <c r="N91" s="15"/>
      <c r="O91" s="15"/>
      <c r="P91" s="15"/>
      <c r="Q91" s="15"/>
      <c r="R91" s="11">
        <f t="shared" si="17"/>
        <v>0</v>
      </c>
      <c r="S91" s="15"/>
      <c r="T91" s="15"/>
      <c r="U91" s="9">
        <f t="shared" ref="U91:U106" si="20">S91+T91</f>
        <v>0</v>
      </c>
      <c r="V91" s="9">
        <f t="shared" si="19"/>
        <v>0</v>
      </c>
      <c r="W91" s="15"/>
      <c r="X91" s="16">
        <f t="shared" ref="X91:X106" si="21">W91-V91</f>
        <v>0</v>
      </c>
      <c r="Y91" s="18"/>
      <c r="Z91" s="17"/>
    </row>
    <row r="92" spans="1:26" ht="18" customHeight="1" x14ac:dyDescent="0.2">
      <c r="A92" s="13">
        <v>3500009</v>
      </c>
      <c r="B92" s="14" t="s">
        <v>117</v>
      </c>
      <c r="C92" s="15">
        <v>390000</v>
      </c>
      <c r="D92" s="10">
        <f>VLOOKUP($A92,'06.07'!$A$9:$W$200,23,0)</f>
        <v>0</v>
      </c>
      <c r="E92" s="15"/>
      <c r="F92" s="15"/>
      <c r="G92" s="15"/>
      <c r="H92" s="9">
        <f t="shared" si="18"/>
        <v>0</v>
      </c>
      <c r="I92" s="15"/>
      <c r="J92" s="15"/>
      <c r="K92" s="15"/>
      <c r="L92" s="9">
        <f t="shared" si="13"/>
        <v>0</v>
      </c>
      <c r="M92" s="15"/>
      <c r="N92" s="15"/>
      <c r="O92" s="15"/>
      <c r="P92" s="15"/>
      <c r="Q92" s="15"/>
      <c r="R92" s="11">
        <f t="shared" si="17"/>
        <v>0</v>
      </c>
      <c r="S92" s="15"/>
      <c r="T92" s="15"/>
      <c r="U92" s="9">
        <f t="shared" si="20"/>
        <v>0</v>
      </c>
      <c r="V92" s="9">
        <f t="shared" si="19"/>
        <v>0</v>
      </c>
      <c r="W92" s="15"/>
      <c r="X92" s="16">
        <f t="shared" si="21"/>
        <v>0</v>
      </c>
      <c r="Y92" s="18"/>
      <c r="Z92" s="17"/>
    </row>
    <row r="93" spans="1:26" ht="18" customHeight="1" x14ac:dyDescent="0.2">
      <c r="A93" s="13">
        <v>3500021</v>
      </c>
      <c r="B93" s="14" t="s">
        <v>118</v>
      </c>
      <c r="C93" s="15">
        <v>390000</v>
      </c>
      <c r="D93" s="10">
        <f>VLOOKUP($A93,'06.07'!$A$9:$W$200,23,0)</f>
        <v>0</v>
      </c>
      <c r="E93" s="15">
        <v>1</v>
      </c>
      <c r="F93" s="15"/>
      <c r="G93" s="15"/>
      <c r="H93" s="9">
        <f t="shared" si="18"/>
        <v>1</v>
      </c>
      <c r="I93" s="15"/>
      <c r="J93" s="15"/>
      <c r="K93" s="15"/>
      <c r="L93" s="9">
        <f t="shared" si="13"/>
        <v>0</v>
      </c>
      <c r="M93" s="15"/>
      <c r="N93" s="15"/>
      <c r="O93" s="15"/>
      <c r="P93" s="15"/>
      <c r="Q93" s="15"/>
      <c r="R93" s="11">
        <f t="shared" si="17"/>
        <v>0</v>
      </c>
      <c r="S93" s="15"/>
      <c r="T93" s="15"/>
      <c r="U93" s="9">
        <f t="shared" si="20"/>
        <v>0</v>
      </c>
      <c r="V93" s="9">
        <f t="shared" si="19"/>
        <v>1</v>
      </c>
      <c r="W93" s="15">
        <v>1</v>
      </c>
      <c r="X93" s="16">
        <f t="shared" si="21"/>
        <v>0</v>
      </c>
      <c r="Y93" s="18"/>
      <c r="Z93" s="17"/>
    </row>
    <row r="94" spans="1:26" ht="18" customHeight="1" x14ac:dyDescent="0.2">
      <c r="A94" s="13">
        <v>3500022</v>
      </c>
      <c r="B94" s="14" t="s">
        <v>119</v>
      </c>
      <c r="C94" s="15">
        <v>300000</v>
      </c>
      <c r="D94" s="10">
        <f>VLOOKUP($A94,'06.07'!$A$9:$W$200,23,0)</f>
        <v>0</v>
      </c>
      <c r="E94" s="15"/>
      <c r="F94" s="15"/>
      <c r="G94" s="15"/>
      <c r="H94" s="9">
        <f t="shared" si="18"/>
        <v>0</v>
      </c>
      <c r="I94" s="15"/>
      <c r="J94" s="15"/>
      <c r="K94" s="15"/>
      <c r="L94" s="9">
        <f t="shared" si="13"/>
        <v>0</v>
      </c>
      <c r="M94" s="15"/>
      <c r="N94" s="15"/>
      <c r="O94" s="15"/>
      <c r="P94" s="15"/>
      <c r="Q94" s="15"/>
      <c r="R94" s="11">
        <f>SUM(M94:Q94)</f>
        <v>0</v>
      </c>
      <c r="S94" s="15"/>
      <c r="T94" s="15"/>
      <c r="U94" s="9">
        <f>S94+T94</f>
        <v>0</v>
      </c>
      <c r="V94" s="9">
        <f t="shared" si="19"/>
        <v>0</v>
      </c>
      <c r="W94" s="15"/>
      <c r="X94" s="16">
        <f>W94-V94</f>
        <v>0</v>
      </c>
      <c r="Y94" s="18"/>
      <c r="Z94" s="17"/>
    </row>
    <row r="95" spans="1:26" ht="18" customHeight="1" x14ac:dyDescent="0.2">
      <c r="A95" s="13">
        <v>3500029</v>
      </c>
      <c r="B95" s="14" t="s">
        <v>120</v>
      </c>
      <c r="C95" s="15">
        <v>390000</v>
      </c>
      <c r="D95" s="10">
        <f>VLOOKUP($A95,'06.07'!$A$9:$W$200,23,0)</f>
        <v>1</v>
      </c>
      <c r="E95" s="15"/>
      <c r="F95" s="15"/>
      <c r="G95" s="15"/>
      <c r="H95" s="9">
        <f t="shared" si="18"/>
        <v>0</v>
      </c>
      <c r="I95" s="15"/>
      <c r="J95" s="15"/>
      <c r="K95" s="15"/>
      <c r="L95" s="9">
        <f t="shared" si="13"/>
        <v>0</v>
      </c>
      <c r="M95" s="15"/>
      <c r="N95" s="15"/>
      <c r="O95" s="15"/>
      <c r="P95" s="15"/>
      <c r="Q95" s="15"/>
      <c r="R95" s="11">
        <f t="shared" si="17"/>
        <v>0</v>
      </c>
      <c r="S95" s="15"/>
      <c r="T95" s="15"/>
      <c r="U95" s="9">
        <f t="shared" si="20"/>
        <v>0</v>
      </c>
      <c r="V95" s="9">
        <f t="shared" si="19"/>
        <v>1</v>
      </c>
      <c r="W95" s="15">
        <v>1</v>
      </c>
      <c r="X95" s="16">
        <f t="shared" si="21"/>
        <v>0</v>
      </c>
      <c r="Y95" s="18"/>
      <c r="Z95" s="17"/>
    </row>
    <row r="96" spans="1:26" ht="18" customHeight="1" x14ac:dyDescent="0.2">
      <c r="A96" s="13">
        <v>3500030</v>
      </c>
      <c r="B96" s="14" t="s">
        <v>121</v>
      </c>
      <c r="C96" s="15">
        <v>300000</v>
      </c>
      <c r="D96" s="10">
        <f>VLOOKUP($A96,'06.07'!$A$9:$W$200,23,0)</f>
        <v>0</v>
      </c>
      <c r="E96" s="15"/>
      <c r="F96" s="15"/>
      <c r="G96" s="15"/>
      <c r="H96" s="9">
        <f t="shared" si="18"/>
        <v>0</v>
      </c>
      <c r="I96" s="15"/>
      <c r="J96" s="15"/>
      <c r="K96" s="15"/>
      <c r="L96" s="9">
        <f t="shared" si="13"/>
        <v>0</v>
      </c>
      <c r="M96" s="15"/>
      <c r="N96" s="15"/>
      <c r="O96" s="15"/>
      <c r="P96" s="15"/>
      <c r="Q96" s="15"/>
      <c r="R96" s="11">
        <f>SUM(M96:Q96)</f>
        <v>0</v>
      </c>
      <c r="S96" s="15"/>
      <c r="T96" s="15"/>
      <c r="U96" s="9">
        <f>S96+T96</f>
        <v>0</v>
      </c>
      <c r="V96" s="9">
        <f t="shared" si="19"/>
        <v>0</v>
      </c>
      <c r="W96" s="15"/>
      <c r="X96" s="16">
        <f>W96-V96</f>
        <v>0</v>
      </c>
      <c r="Y96" s="18"/>
      <c r="Z96" s="17"/>
    </row>
    <row r="97" spans="1:26" ht="18" customHeight="1" x14ac:dyDescent="0.2">
      <c r="A97" s="13">
        <v>3500049</v>
      </c>
      <c r="B97" s="14" t="s">
        <v>122</v>
      </c>
      <c r="C97" s="15">
        <v>390000</v>
      </c>
      <c r="D97" s="10">
        <f>VLOOKUP($A97,'06.07'!$A$9:$W$200,23,0)</f>
        <v>0</v>
      </c>
      <c r="E97" s="15"/>
      <c r="F97" s="15"/>
      <c r="G97" s="15"/>
      <c r="H97" s="9">
        <f t="shared" si="18"/>
        <v>0</v>
      </c>
      <c r="I97" s="15"/>
      <c r="J97" s="15"/>
      <c r="K97" s="15"/>
      <c r="L97" s="9">
        <f t="shared" si="13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9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3500139</v>
      </c>
      <c r="B98" s="14" t="s">
        <v>123</v>
      </c>
      <c r="C98" s="15">
        <v>390000</v>
      </c>
      <c r="D98" s="10">
        <f>VLOOKUP($A98,'06.07'!$A$9:$W$200,23,0)</f>
        <v>0</v>
      </c>
      <c r="E98" s="15"/>
      <c r="F98" s="15"/>
      <c r="G98" s="15"/>
      <c r="H98" s="9">
        <f t="shared" si="18"/>
        <v>0</v>
      </c>
      <c r="I98" s="15"/>
      <c r="J98" s="15"/>
      <c r="K98" s="15"/>
      <c r="L98" s="9">
        <f t="shared" si="13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9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3500140</v>
      </c>
      <c r="B99" s="14" t="s">
        <v>124</v>
      </c>
      <c r="C99" s="15">
        <v>300000</v>
      </c>
      <c r="D99" s="10">
        <f>VLOOKUP($A99,'06.07'!$A$9:$W$200,23,0)</f>
        <v>0</v>
      </c>
      <c r="E99" s="15"/>
      <c r="F99" s="15"/>
      <c r="G99" s="15"/>
      <c r="H99" s="9">
        <f t="shared" si="18"/>
        <v>0</v>
      </c>
      <c r="I99" s="15"/>
      <c r="J99" s="15"/>
      <c r="K99" s="15"/>
      <c r="L99" s="9">
        <f t="shared" si="13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9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3500155</v>
      </c>
      <c r="B100" s="14" t="s">
        <v>125</v>
      </c>
      <c r="C100" s="15">
        <v>300000</v>
      </c>
      <c r="D100" s="10">
        <f>VLOOKUP($A100,'06.07'!$A$9:$W$200,23,0)</f>
        <v>0</v>
      </c>
      <c r="E100" s="15">
        <v>1</v>
      </c>
      <c r="F100" s="15"/>
      <c r="G100" s="15"/>
      <c r="H100" s="9">
        <f t="shared" si="18"/>
        <v>1</v>
      </c>
      <c r="I100" s="15">
        <v>1</v>
      </c>
      <c r="J100" s="15"/>
      <c r="K100" s="15"/>
      <c r="L100" s="9">
        <f t="shared" si="13"/>
        <v>1</v>
      </c>
      <c r="M100" s="15"/>
      <c r="N100" s="15"/>
      <c r="O100" s="15"/>
      <c r="P100" s="15"/>
      <c r="Q100" s="15"/>
      <c r="R100" s="11">
        <f t="shared" si="17"/>
        <v>0</v>
      </c>
      <c r="S100" s="15"/>
      <c r="T100" s="15"/>
      <c r="U100" s="9">
        <f t="shared" si="20"/>
        <v>0</v>
      </c>
      <c r="V100" s="9">
        <f t="shared" si="19"/>
        <v>0</v>
      </c>
      <c r="W100" s="15"/>
      <c r="X100" s="16">
        <f t="shared" si="21"/>
        <v>0</v>
      </c>
      <c r="Y100" s="18"/>
      <c r="Z100" s="17"/>
    </row>
    <row r="101" spans="1:26" ht="18" customHeight="1" x14ac:dyDescent="0.2">
      <c r="A101" s="13">
        <v>3500156</v>
      </c>
      <c r="B101" s="14" t="s">
        <v>126</v>
      </c>
      <c r="C101" s="15">
        <v>390000</v>
      </c>
      <c r="D101" s="10">
        <f>VLOOKUP($A101,'06.07'!$A$9:$W$200,23,0)</f>
        <v>1</v>
      </c>
      <c r="E101" s="15"/>
      <c r="F101" s="15"/>
      <c r="G101" s="15"/>
      <c r="H101" s="9">
        <f t="shared" si="18"/>
        <v>0</v>
      </c>
      <c r="I101" s="15">
        <v>1</v>
      </c>
      <c r="J101" s="15"/>
      <c r="K101" s="15"/>
      <c r="L101" s="9">
        <f t="shared" si="13"/>
        <v>1</v>
      </c>
      <c r="M101" s="15"/>
      <c r="N101" s="15"/>
      <c r="O101" s="15"/>
      <c r="P101" s="15"/>
      <c r="Q101" s="15"/>
      <c r="R101" s="11">
        <f t="shared" si="17"/>
        <v>0</v>
      </c>
      <c r="S101" s="15"/>
      <c r="T101" s="15"/>
      <c r="U101" s="9">
        <f t="shared" si="20"/>
        <v>0</v>
      </c>
      <c r="V101" s="9">
        <f t="shared" si="19"/>
        <v>0</v>
      </c>
      <c r="W101" s="15"/>
      <c r="X101" s="16">
        <f t="shared" si="21"/>
        <v>0</v>
      </c>
      <c r="Y101" s="18"/>
      <c r="Z101" s="17"/>
    </row>
    <row r="102" spans="1:26" ht="18" customHeight="1" x14ac:dyDescent="0.2">
      <c r="A102" s="13">
        <v>3500141</v>
      </c>
      <c r="B102" s="14" t="s">
        <v>127</v>
      </c>
      <c r="C102" s="15">
        <v>300000</v>
      </c>
      <c r="D102" s="10">
        <f>VLOOKUP($A102,'06.07'!$A$9:$W$200,23,0)</f>
        <v>0</v>
      </c>
      <c r="E102" s="15"/>
      <c r="F102" s="15"/>
      <c r="G102" s="15"/>
      <c r="H102" s="9">
        <f t="shared" si="18"/>
        <v>0</v>
      </c>
      <c r="I102" s="15"/>
      <c r="J102" s="15"/>
      <c r="K102" s="15"/>
      <c r="L102" s="9">
        <f t="shared" si="13"/>
        <v>0</v>
      </c>
      <c r="M102" s="15"/>
      <c r="N102" s="15"/>
      <c r="O102" s="15"/>
      <c r="P102" s="15"/>
      <c r="Q102" s="15"/>
      <c r="R102" s="11">
        <f t="shared" si="17"/>
        <v>0</v>
      </c>
      <c r="S102" s="15"/>
      <c r="T102" s="15"/>
      <c r="U102" s="9">
        <f t="shared" si="20"/>
        <v>0</v>
      </c>
      <c r="V102" s="9">
        <f t="shared" si="19"/>
        <v>0</v>
      </c>
      <c r="W102" s="15"/>
      <c r="X102" s="16">
        <f t="shared" si="21"/>
        <v>0</v>
      </c>
      <c r="Y102" s="18"/>
      <c r="Z102" s="17"/>
    </row>
    <row r="103" spans="1:26" ht="18" customHeight="1" x14ac:dyDescent="0.2">
      <c r="A103" s="13">
        <v>3500142</v>
      </c>
      <c r="B103" s="14" t="s">
        <v>128</v>
      </c>
      <c r="C103" s="15">
        <v>390000</v>
      </c>
      <c r="D103" s="10">
        <f>VLOOKUP($A103,'06.07'!$A$9:$W$200,23,0)</f>
        <v>0</v>
      </c>
      <c r="E103" s="15"/>
      <c r="F103" s="15"/>
      <c r="G103" s="15"/>
      <c r="H103" s="9">
        <f t="shared" si="18"/>
        <v>0</v>
      </c>
      <c r="I103" s="15"/>
      <c r="J103" s="15"/>
      <c r="K103" s="15"/>
      <c r="L103" s="9">
        <f t="shared" si="13"/>
        <v>0</v>
      </c>
      <c r="M103" s="15"/>
      <c r="N103" s="15"/>
      <c r="O103" s="15"/>
      <c r="P103" s="15"/>
      <c r="Q103" s="15"/>
      <c r="R103" s="11">
        <f t="shared" si="17"/>
        <v>0</v>
      </c>
      <c r="S103" s="15"/>
      <c r="T103" s="15"/>
      <c r="U103" s="9">
        <f t="shared" si="20"/>
        <v>0</v>
      </c>
      <c r="V103" s="9">
        <f t="shared" si="19"/>
        <v>0</v>
      </c>
      <c r="W103" s="15"/>
      <c r="X103" s="16">
        <f t="shared" si="21"/>
        <v>0</v>
      </c>
      <c r="Y103" s="18"/>
      <c r="Z103" s="17"/>
    </row>
    <row r="104" spans="1:26" ht="18" customHeight="1" x14ac:dyDescent="0.2">
      <c r="A104" s="13">
        <v>3500143</v>
      </c>
      <c r="B104" s="14" t="s">
        <v>129</v>
      </c>
      <c r="C104" s="15">
        <v>220000</v>
      </c>
      <c r="D104" s="10">
        <f>VLOOKUP($A104,'06.07'!$A$9:$W$200,23,0)</f>
        <v>1</v>
      </c>
      <c r="E104" s="15"/>
      <c r="F104" s="15"/>
      <c r="G104" s="15"/>
      <c r="H104" s="9">
        <f t="shared" si="18"/>
        <v>0</v>
      </c>
      <c r="I104" s="15"/>
      <c r="J104" s="15"/>
      <c r="K104" s="15"/>
      <c r="L104" s="9">
        <f t="shared" si="13"/>
        <v>0</v>
      </c>
      <c r="M104" s="15"/>
      <c r="N104" s="15"/>
      <c r="O104" s="15"/>
      <c r="P104" s="15"/>
      <c r="Q104" s="15"/>
      <c r="R104" s="11">
        <f t="shared" si="17"/>
        <v>0</v>
      </c>
      <c r="S104" s="15"/>
      <c r="T104" s="15"/>
      <c r="U104" s="9">
        <f t="shared" si="20"/>
        <v>0</v>
      </c>
      <c r="V104" s="9">
        <f t="shared" si="19"/>
        <v>1</v>
      </c>
      <c r="W104" s="15">
        <v>1</v>
      </c>
      <c r="X104" s="16">
        <f t="shared" si="21"/>
        <v>0</v>
      </c>
      <c r="Y104" s="18"/>
      <c r="Z104" s="17"/>
    </row>
    <row r="105" spans="1:26" ht="18" customHeight="1" x14ac:dyDescent="0.2">
      <c r="A105" s="13">
        <v>3500144</v>
      </c>
      <c r="B105" s="14" t="s">
        <v>130</v>
      </c>
      <c r="C105" s="15">
        <v>260000</v>
      </c>
      <c r="D105" s="10">
        <f>VLOOKUP($A105,'06.07'!$A$9:$W$200,23,0)</f>
        <v>2</v>
      </c>
      <c r="E105" s="15"/>
      <c r="F105" s="15"/>
      <c r="G105" s="15"/>
      <c r="H105" s="9">
        <f t="shared" si="18"/>
        <v>0</v>
      </c>
      <c r="I105" s="15">
        <v>1</v>
      </c>
      <c r="J105" s="15"/>
      <c r="K105" s="15"/>
      <c r="L105" s="9">
        <f t="shared" si="13"/>
        <v>1</v>
      </c>
      <c r="M105" s="15"/>
      <c r="N105" s="15"/>
      <c r="O105" s="15"/>
      <c r="P105" s="15"/>
      <c r="Q105" s="15"/>
      <c r="R105" s="11">
        <f t="shared" si="17"/>
        <v>0</v>
      </c>
      <c r="S105" s="15"/>
      <c r="T105" s="15"/>
      <c r="U105" s="9">
        <f t="shared" si="20"/>
        <v>0</v>
      </c>
      <c r="V105" s="9">
        <f t="shared" si="19"/>
        <v>1</v>
      </c>
      <c r="W105" s="15">
        <v>1</v>
      </c>
      <c r="X105" s="16">
        <f t="shared" si="21"/>
        <v>0</v>
      </c>
      <c r="Y105" s="18"/>
      <c r="Z105" s="17"/>
    </row>
    <row r="106" spans="1:26" ht="18" customHeight="1" x14ac:dyDescent="0.2">
      <c r="A106" s="13">
        <v>3500145</v>
      </c>
      <c r="B106" s="14" t="s">
        <v>131</v>
      </c>
      <c r="C106" s="15">
        <v>350000</v>
      </c>
      <c r="D106" s="10">
        <f>VLOOKUP($A106,'06.07'!$A$9:$W$200,23,0)</f>
        <v>0</v>
      </c>
      <c r="E106" s="15"/>
      <c r="F106" s="15"/>
      <c r="G106" s="15"/>
      <c r="H106" s="9">
        <f t="shared" si="18"/>
        <v>0</v>
      </c>
      <c r="I106" s="15"/>
      <c r="J106" s="15"/>
      <c r="K106" s="15"/>
      <c r="L106" s="9">
        <f t="shared" si="13"/>
        <v>0</v>
      </c>
      <c r="M106" s="15"/>
      <c r="N106" s="15"/>
      <c r="O106" s="15"/>
      <c r="P106" s="15"/>
      <c r="Q106" s="15"/>
      <c r="R106" s="11">
        <f t="shared" si="17"/>
        <v>0</v>
      </c>
      <c r="S106" s="15"/>
      <c r="T106" s="15"/>
      <c r="U106" s="9">
        <f t="shared" si="20"/>
        <v>0</v>
      </c>
      <c r="V106" s="9">
        <f t="shared" si="19"/>
        <v>0</v>
      </c>
      <c r="W106" s="15"/>
      <c r="X106" s="16">
        <f t="shared" si="21"/>
        <v>0</v>
      </c>
      <c r="Y106" s="18"/>
      <c r="Z106" s="17"/>
    </row>
    <row r="107" spans="1:26" ht="18" customHeight="1" x14ac:dyDescent="0.2">
      <c r="A107" s="7">
        <v>3510000</v>
      </c>
      <c r="B107" s="8" t="s">
        <v>132</v>
      </c>
      <c r="C107" s="9"/>
      <c r="D107" s="10">
        <f>VLOOKUP($A107,'06.07'!$A$9:$W$200,23,0)</f>
        <v>0</v>
      </c>
      <c r="E107" s="10"/>
      <c r="F107" s="10"/>
      <c r="G107" s="10"/>
      <c r="H107" s="9"/>
      <c r="I107" s="10"/>
      <c r="J107" s="10"/>
      <c r="K107" s="10"/>
      <c r="L107" s="9">
        <f t="shared" si="13"/>
        <v>0</v>
      </c>
      <c r="M107" s="10"/>
      <c r="N107" s="10"/>
      <c r="O107" s="10"/>
      <c r="P107" s="10"/>
      <c r="Q107" s="10"/>
      <c r="R107" s="11">
        <f t="shared" si="17"/>
        <v>0</v>
      </c>
      <c r="S107" s="10"/>
      <c r="T107" s="10"/>
      <c r="U107" s="9"/>
      <c r="V107" s="9"/>
      <c r="W107" s="10"/>
      <c r="X107" s="9"/>
      <c r="Y107" s="18"/>
      <c r="Z107" s="17"/>
    </row>
    <row r="108" spans="1:26" ht="18" customHeight="1" x14ac:dyDescent="0.2">
      <c r="A108" s="13">
        <v>3510004</v>
      </c>
      <c r="B108" s="14" t="s">
        <v>133</v>
      </c>
      <c r="C108" s="15">
        <v>43000</v>
      </c>
      <c r="D108" s="10">
        <f>VLOOKUP($A108,'06.07'!$A$9:$W$200,23,0)</f>
        <v>5</v>
      </c>
      <c r="E108" s="15"/>
      <c r="F108" s="15"/>
      <c r="G108" s="15"/>
      <c r="H108" s="9">
        <f t="shared" ref="H108:H117" si="22">SUM(E108:G108)</f>
        <v>0</v>
      </c>
      <c r="I108" s="15">
        <v>4</v>
      </c>
      <c r="J108" s="15"/>
      <c r="K108" s="15"/>
      <c r="L108" s="9">
        <f t="shared" si="13"/>
        <v>4</v>
      </c>
      <c r="M108" s="15"/>
      <c r="N108" s="15"/>
      <c r="O108" s="15"/>
      <c r="P108" s="15"/>
      <c r="Q108" s="15"/>
      <c r="R108" s="11">
        <f>SUM(M108:Q108)</f>
        <v>0</v>
      </c>
      <c r="S108" s="15"/>
      <c r="T108" s="15"/>
      <c r="U108" s="9">
        <f>S108+T108</f>
        <v>0</v>
      </c>
      <c r="V108" s="9">
        <f t="shared" ref="V108:V117" si="23">D108+H108-L108-R108-U108</f>
        <v>1</v>
      </c>
      <c r="W108" s="15">
        <v>1</v>
      </c>
      <c r="X108" s="16">
        <f>W108-V108</f>
        <v>0</v>
      </c>
      <c r="Y108" s="18"/>
      <c r="Z108" s="17"/>
    </row>
    <row r="109" spans="1:26" ht="18" customHeight="1" x14ac:dyDescent="0.2">
      <c r="A109" s="13">
        <v>3510011</v>
      </c>
      <c r="B109" s="14" t="s">
        <v>134</v>
      </c>
      <c r="C109" s="15">
        <v>42000</v>
      </c>
      <c r="D109" s="10">
        <f>VLOOKUP($A109,'06.07'!$A$9:$W$200,23,0)</f>
        <v>6</v>
      </c>
      <c r="E109" s="15"/>
      <c r="F109" s="15"/>
      <c r="G109" s="15"/>
      <c r="H109" s="9">
        <f t="shared" si="22"/>
        <v>0</v>
      </c>
      <c r="I109" s="15">
        <v>1</v>
      </c>
      <c r="J109" s="15"/>
      <c r="K109" s="15"/>
      <c r="L109" s="9">
        <f t="shared" si="13"/>
        <v>1</v>
      </c>
      <c r="M109" s="15"/>
      <c r="N109" s="15"/>
      <c r="O109" s="15"/>
      <c r="P109" s="15"/>
      <c r="Q109" s="15"/>
      <c r="R109" s="11">
        <f t="shared" si="17"/>
        <v>0</v>
      </c>
      <c r="S109" s="15"/>
      <c r="T109" s="15"/>
      <c r="U109" s="9">
        <f t="shared" ref="U109:U117" si="24">S109+T109</f>
        <v>0</v>
      </c>
      <c r="V109" s="9">
        <f t="shared" si="23"/>
        <v>5</v>
      </c>
      <c r="W109" s="15">
        <v>5</v>
      </c>
      <c r="X109" s="16">
        <f t="shared" ref="X109:X117" si="25">W109-V109</f>
        <v>0</v>
      </c>
      <c r="Y109" s="18"/>
      <c r="Z109" s="17"/>
    </row>
    <row r="110" spans="1:26" ht="18" customHeight="1" x14ac:dyDescent="0.2">
      <c r="A110" s="13">
        <v>3510012</v>
      </c>
      <c r="B110" s="14" t="s">
        <v>135</v>
      </c>
      <c r="C110" s="15">
        <v>43000</v>
      </c>
      <c r="D110" s="10">
        <f>VLOOKUP($A110,'06.07'!$A$9:$W$200,23,0)</f>
        <v>4</v>
      </c>
      <c r="E110" s="15"/>
      <c r="F110" s="15"/>
      <c r="G110" s="15"/>
      <c r="H110" s="9">
        <f t="shared" si="22"/>
        <v>0</v>
      </c>
      <c r="I110" s="15">
        <v>2</v>
      </c>
      <c r="J110" s="15"/>
      <c r="K110" s="15"/>
      <c r="L110" s="9">
        <f t="shared" si="13"/>
        <v>2</v>
      </c>
      <c r="M110" s="15"/>
      <c r="N110" s="15"/>
      <c r="O110" s="15"/>
      <c r="P110" s="15"/>
      <c r="Q110" s="15"/>
      <c r="R110" s="11">
        <f>SUM(M110:Q110)</f>
        <v>0</v>
      </c>
      <c r="S110" s="15"/>
      <c r="T110" s="15"/>
      <c r="U110" s="9">
        <f>S110+T110</f>
        <v>0</v>
      </c>
      <c r="V110" s="9">
        <f t="shared" si="23"/>
        <v>2</v>
      </c>
      <c r="W110" s="15">
        <v>2</v>
      </c>
      <c r="X110" s="16">
        <f>W110-V110</f>
        <v>0</v>
      </c>
      <c r="Y110" s="18"/>
      <c r="Z110" s="17"/>
    </row>
    <row r="111" spans="1:26" ht="18" customHeight="1" x14ac:dyDescent="0.2">
      <c r="A111" s="13">
        <v>3510018</v>
      </c>
      <c r="B111" s="14" t="s">
        <v>136</v>
      </c>
      <c r="C111" s="15">
        <v>65000</v>
      </c>
      <c r="D111" s="10">
        <f>VLOOKUP($A111,'06.07'!$A$9:$W$200,23,0)</f>
        <v>6</v>
      </c>
      <c r="E111" s="15"/>
      <c r="F111" s="15"/>
      <c r="G111" s="15"/>
      <c r="H111" s="9">
        <f t="shared" si="22"/>
        <v>0</v>
      </c>
      <c r="I111" s="15">
        <v>5</v>
      </c>
      <c r="J111" s="15"/>
      <c r="K111" s="15"/>
      <c r="L111" s="9">
        <f t="shared" si="13"/>
        <v>5</v>
      </c>
      <c r="M111" s="15"/>
      <c r="N111" s="15"/>
      <c r="O111" s="15"/>
      <c r="P111" s="15"/>
      <c r="Q111" s="15"/>
      <c r="R111" s="11">
        <f t="shared" si="17"/>
        <v>0</v>
      </c>
      <c r="S111" s="15"/>
      <c r="T111" s="15"/>
      <c r="U111" s="9">
        <f t="shared" si="24"/>
        <v>0</v>
      </c>
      <c r="V111" s="9">
        <f t="shared" si="23"/>
        <v>1</v>
      </c>
      <c r="W111" s="15">
        <v>1</v>
      </c>
      <c r="X111" s="16">
        <f t="shared" si="25"/>
        <v>0</v>
      </c>
      <c r="Y111" s="18"/>
      <c r="Z111" s="17"/>
    </row>
    <row r="112" spans="1:26" ht="18" customHeight="1" x14ac:dyDescent="0.2">
      <c r="A112" s="13">
        <v>3510066</v>
      </c>
      <c r="B112" s="14" t="s">
        <v>137</v>
      </c>
      <c r="C112" s="15">
        <v>42000</v>
      </c>
      <c r="D112" s="10">
        <f>VLOOKUP($A112,'06.07'!$A$9:$W$200,23,0)</f>
        <v>0</v>
      </c>
      <c r="E112" s="15"/>
      <c r="F112" s="15"/>
      <c r="G112" s="15"/>
      <c r="H112" s="9">
        <f t="shared" si="22"/>
        <v>0</v>
      </c>
      <c r="I112" s="15"/>
      <c r="J112" s="15"/>
      <c r="K112" s="15"/>
      <c r="L112" s="9">
        <f t="shared" si="13"/>
        <v>0</v>
      </c>
      <c r="M112" s="15"/>
      <c r="N112" s="15"/>
      <c r="O112" s="15"/>
      <c r="P112" s="15"/>
      <c r="Q112" s="15"/>
      <c r="R112" s="11">
        <f t="shared" si="17"/>
        <v>0</v>
      </c>
      <c r="S112" s="15"/>
      <c r="T112" s="15"/>
      <c r="U112" s="9">
        <f t="shared" si="24"/>
        <v>0</v>
      </c>
      <c r="V112" s="9">
        <f t="shared" si="23"/>
        <v>0</v>
      </c>
      <c r="W112" s="15"/>
      <c r="X112" s="16">
        <f t="shared" si="25"/>
        <v>0</v>
      </c>
      <c r="Y112" s="18"/>
      <c r="Z112" s="17"/>
    </row>
    <row r="113" spans="1:26" ht="18" customHeight="1" x14ac:dyDescent="0.2">
      <c r="A113" s="13">
        <v>3510067</v>
      </c>
      <c r="B113" s="14" t="s">
        <v>138</v>
      </c>
      <c r="C113" s="15">
        <v>43000</v>
      </c>
      <c r="D113" s="10">
        <f>VLOOKUP($A113,'06.07'!$A$9:$W$200,23,0)</f>
        <v>3</v>
      </c>
      <c r="E113" s="15"/>
      <c r="F113" s="15"/>
      <c r="G113" s="15"/>
      <c r="H113" s="9">
        <f t="shared" si="22"/>
        <v>0</v>
      </c>
      <c r="I113" s="15">
        <v>3</v>
      </c>
      <c r="J113" s="15"/>
      <c r="K113" s="15"/>
      <c r="L113" s="9">
        <f t="shared" si="13"/>
        <v>3</v>
      </c>
      <c r="M113" s="15"/>
      <c r="N113" s="15"/>
      <c r="O113" s="15"/>
      <c r="P113" s="15"/>
      <c r="Q113" s="15"/>
      <c r="R113" s="11">
        <f t="shared" si="17"/>
        <v>0</v>
      </c>
      <c r="S113" s="15"/>
      <c r="T113" s="15"/>
      <c r="U113" s="9">
        <f t="shared" si="24"/>
        <v>0</v>
      </c>
      <c r="V113" s="9">
        <f t="shared" si="23"/>
        <v>0</v>
      </c>
      <c r="W113" s="15"/>
      <c r="X113" s="16">
        <f t="shared" si="25"/>
        <v>0</v>
      </c>
      <c r="Y113" s="18"/>
      <c r="Z113" s="17"/>
    </row>
    <row r="114" spans="1:26" ht="18" customHeight="1" x14ac:dyDescent="0.2">
      <c r="A114" s="13">
        <v>3510068</v>
      </c>
      <c r="B114" s="14" t="s">
        <v>139</v>
      </c>
      <c r="C114" s="15">
        <v>12000</v>
      </c>
      <c r="D114" s="10">
        <f>VLOOKUP($A114,'06.07'!$A$9:$W$200,23,0)</f>
        <v>13</v>
      </c>
      <c r="E114" s="15"/>
      <c r="F114" s="15"/>
      <c r="G114" s="15"/>
      <c r="H114" s="9">
        <f t="shared" si="22"/>
        <v>0</v>
      </c>
      <c r="I114" s="15">
        <v>11</v>
      </c>
      <c r="J114" s="15"/>
      <c r="K114" s="15"/>
      <c r="L114" s="9">
        <f t="shared" si="13"/>
        <v>11</v>
      </c>
      <c r="M114" s="15"/>
      <c r="N114" s="15"/>
      <c r="O114" s="15"/>
      <c r="P114" s="15"/>
      <c r="Q114" s="15"/>
      <c r="R114" s="11">
        <f>SUM(M114:Q114)</f>
        <v>0</v>
      </c>
      <c r="S114" s="15"/>
      <c r="T114" s="15"/>
      <c r="U114" s="9">
        <f>S114+T114</f>
        <v>0</v>
      </c>
      <c r="V114" s="9">
        <f t="shared" si="23"/>
        <v>2</v>
      </c>
      <c r="W114" s="15">
        <v>2</v>
      </c>
      <c r="X114" s="16">
        <f>W114-V114</f>
        <v>0</v>
      </c>
      <c r="Y114" s="18"/>
      <c r="Z114" s="17"/>
    </row>
    <row r="115" spans="1:26" ht="18" customHeight="1" x14ac:dyDescent="0.2">
      <c r="A115" s="13">
        <v>3510069</v>
      </c>
      <c r="B115" s="14" t="s">
        <v>140</v>
      </c>
      <c r="C115" s="15">
        <v>12000</v>
      </c>
      <c r="D115" s="10">
        <f>VLOOKUP($A115,'06.07'!$A$9:$W$200,23,0)</f>
        <v>12</v>
      </c>
      <c r="E115" s="15"/>
      <c r="F115" s="15"/>
      <c r="G115" s="15"/>
      <c r="H115" s="9">
        <f t="shared" si="22"/>
        <v>0</v>
      </c>
      <c r="I115" s="15">
        <v>12</v>
      </c>
      <c r="J115" s="15"/>
      <c r="K115" s="15"/>
      <c r="L115" s="9">
        <f t="shared" si="13"/>
        <v>12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3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3510070</v>
      </c>
      <c r="B116" s="14" t="s">
        <v>141</v>
      </c>
      <c r="C116" s="15">
        <v>12000</v>
      </c>
      <c r="D116" s="10">
        <f>VLOOKUP($A116,'06.07'!$A$9:$W$200,23,0)</f>
        <v>12</v>
      </c>
      <c r="E116" s="15"/>
      <c r="F116" s="15"/>
      <c r="G116" s="15"/>
      <c r="H116" s="9">
        <f t="shared" si="22"/>
        <v>0</v>
      </c>
      <c r="I116" s="15">
        <v>7</v>
      </c>
      <c r="J116" s="15"/>
      <c r="K116" s="15"/>
      <c r="L116" s="9">
        <f t="shared" si="13"/>
        <v>7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3"/>
        <v>5</v>
      </c>
      <c r="W116" s="15">
        <v>6</v>
      </c>
      <c r="X116" s="16">
        <f>W116-V116</f>
        <v>1</v>
      </c>
      <c r="Y116" s="18" t="s">
        <v>235</v>
      </c>
      <c r="Z116" s="17"/>
    </row>
    <row r="117" spans="1:26" ht="18" customHeight="1" x14ac:dyDescent="0.2">
      <c r="A117" s="13">
        <v>3512008</v>
      </c>
      <c r="B117" s="14" t="s">
        <v>142</v>
      </c>
      <c r="C117" s="15">
        <v>44000</v>
      </c>
      <c r="D117" s="10">
        <f>VLOOKUP($A117,'06.07'!$A$9:$W$200,23,0)</f>
        <v>2</v>
      </c>
      <c r="E117" s="15"/>
      <c r="F117" s="15"/>
      <c r="G117" s="15"/>
      <c r="H117" s="9">
        <f t="shared" si="22"/>
        <v>0</v>
      </c>
      <c r="I117" s="15">
        <v>1</v>
      </c>
      <c r="J117" s="15"/>
      <c r="K117" s="15"/>
      <c r="L117" s="9">
        <f t="shared" si="13"/>
        <v>1</v>
      </c>
      <c r="M117" s="15"/>
      <c r="N117" s="15"/>
      <c r="O117" s="15"/>
      <c r="P117" s="15"/>
      <c r="Q117" s="15"/>
      <c r="R117" s="11">
        <f t="shared" si="17"/>
        <v>0</v>
      </c>
      <c r="S117" s="15"/>
      <c r="T117" s="15"/>
      <c r="U117" s="9">
        <f t="shared" si="24"/>
        <v>0</v>
      </c>
      <c r="V117" s="9">
        <f t="shared" si="23"/>
        <v>1</v>
      </c>
      <c r="W117" s="15">
        <v>1</v>
      </c>
      <c r="X117" s="16">
        <f t="shared" si="25"/>
        <v>0</v>
      </c>
      <c r="Y117" s="18"/>
      <c r="Z117" s="17"/>
    </row>
    <row r="118" spans="1:26" ht="18" customHeight="1" x14ac:dyDescent="0.2">
      <c r="A118" s="7">
        <v>3530000</v>
      </c>
      <c r="B118" s="28" t="s">
        <v>143</v>
      </c>
      <c r="C118" s="9"/>
      <c r="D118" s="10">
        <f>VLOOKUP($A118,'06.07'!$A$9:$W$200,23,0)</f>
        <v>0</v>
      </c>
      <c r="E118" s="10"/>
      <c r="F118" s="10"/>
      <c r="G118" s="10"/>
      <c r="H118" s="9"/>
      <c r="I118" s="10"/>
      <c r="J118" s="10"/>
      <c r="K118" s="10"/>
      <c r="L118" s="9">
        <f t="shared" si="13"/>
        <v>0</v>
      </c>
      <c r="M118" s="10"/>
      <c r="N118" s="10"/>
      <c r="O118" s="10"/>
      <c r="P118" s="10"/>
      <c r="Q118" s="10"/>
      <c r="R118" s="11">
        <f t="shared" si="17"/>
        <v>0</v>
      </c>
      <c r="S118" s="10"/>
      <c r="T118" s="10"/>
      <c r="U118" s="9"/>
      <c r="V118" s="9"/>
      <c r="W118" s="10"/>
      <c r="X118" s="9"/>
      <c r="Y118" s="18"/>
      <c r="Z118" s="17"/>
    </row>
    <row r="119" spans="1:26" ht="18" customHeight="1" x14ac:dyDescent="0.2">
      <c r="A119" s="13">
        <v>3530003</v>
      </c>
      <c r="B119" s="14" t="s">
        <v>144</v>
      </c>
      <c r="C119" s="15">
        <v>20000</v>
      </c>
      <c r="D119" s="10">
        <f>VLOOKUP($A119,'06.07'!$A$9:$W$200,23,0)</f>
        <v>0</v>
      </c>
      <c r="E119" s="15"/>
      <c r="F119" s="15"/>
      <c r="G119" s="15"/>
      <c r="H119" s="9">
        <f t="shared" ref="H119:H131" si="26">SUM(E119:G119)</f>
        <v>0</v>
      </c>
      <c r="I119" s="15"/>
      <c r="J119" s="15"/>
      <c r="K119" s="15"/>
      <c r="L119" s="9">
        <f t="shared" si="13"/>
        <v>0</v>
      </c>
      <c r="M119" s="15"/>
      <c r="N119" s="15"/>
      <c r="O119" s="15"/>
      <c r="P119" s="15"/>
      <c r="Q119" s="15"/>
      <c r="R119" s="11">
        <f t="shared" si="17"/>
        <v>0</v>
      </c>
      <c r="S119" s="15"/>
      <c r="T119" s="15"/>
      <c r="U119" s="9">
        <f t="shared" ref="U119:U131" si="27">S119+T119</f>
        <v>0</v>
      </c>
      <c r="V119" s="9">
        <f t="shared" ref="V119:V131" si="28">D119+H119-L119-R119-U119</f>
        <v>0</v>
      </c>
      <c r="W119" s="15"/>
      <c r="X119" s="16">
        <f t="shared" ref="X119:X131" si="29">W119-V119</f>
        <v>0</v>
      </c>
      <c r="Y119" s="18"/>
      <c r="Z119" s="17"/>
    </row>
    <row r="120" spans="1:26" ht="18" customHeight="1" x14ac:dyDescent="0.2">
      <c r="A120" s="13">
        <v>3530008</v>
      </c>
      <c r="B120" s="14" t="s">
        <v>145</v>
      </c>
      <c r="C120" s="15">
        <v>20000</v>
      </c>
      <c r="D120" s="10">
        <f>VLOOKUP($A120,'06.07'!$A$9:$W$200,23,0)</f>
        <v>0</v>
      </c>
      <c r="E120" s="15"/>
      <c r="F120" s="15"/>
      <c r="G120" s="15"/>
      <c r="H120" s="9">
        <f t="shared" si="26"/>
        <v>0</v>
      </c>
      <c r="I120" s="15"/>
      <c r="J120" s="15"/>
      <c r="K120" s="15"/>
      <c r="L120" s="9">
        <f t="shared" si="13"/>
        <v>0</v>
      </c>
      <c r="M120" s="15"/>
      <c r="N120" s="15"/>
      <c r="O120" s="15"/>
      <c r="P120" s="15"/>
      <c r="Q120" s="15"/>
      <c r="R120" s="11">
        <f t="shared" si="17"/>
        <v>0</v>
      </c>
      <c r="S120" s="15"/>
      <c r="T120" s="15"/>
      <c r="U120" s="9">
        <f t="shared" si="27"/>
        <v>0</v>
      </c>
      <c r="V120" s="9">
        <f t="shared" si="28"/>
        <v>0</v>
      </c>
      <c r="W120" s="15"/>
      <c r="X120" s="16">
        <f t="shared" si="29"/>
        <v>0</v>
      </c>
      <c r="Y120" s="18"/>
      <c r="Z120" s="17"/>
    </row>
    <row r="121" spans="1:26" ht="18" customHeight="1" x14ac:dyDescent="0.2">
      <c r="A121" s="13">
        <v>3530009</v>
      </c>
      <c r="B121" s="14" t="s">
        <v>146</v>
      </c>
      <c r="C121" s="15">
        <v>20000</v>
      </c>
      <c r="D121" s="10">
        <f>VLOOKUP($A121,'06.07'!$A$9:$W$200,23,0)</f>
        <v>10</v>
      </c>
      <c r="E121" s="15"/>
      <c r="F121" s="15"/>
      <c r="G121" s="15"/>
      <c r="H121" s="9">
        <f t="shared" si="26"/>
        <v>0</v>
      </c>
      <c r="I121" s="15">
        <v>9</v>
      </c>
      <c r="J121" s="15"/>
      <c r="K121" s="15"/>
      <c r="L121" s="9">
        <f t="shared" si="13"/>
        <v>9</v>
      </c>
      <c r="M121" s="15"/>
      <c r="N121" s="15"/>
      <c r="O121" s="15"/>
      <c r="P121" s="15"/>
      <c r="Q121" s="15"/>
      <c r="R121" s="11">
        <f t="shared" si="17"/>
        <v>0</v>
      </c>
      <c r="S121" s="15">
        <v>1</v>
      </c>
      <c r="T121" s="15"/>
      <c r="U121" s="9">
        <f t="shared" si="27"/>
        <v>1</v>
      </c>
      <c r="V121" s="9">
        <f t="shared" si="28"/>
        <v>0</v>
      </c>
      <c r="W121" s="15"/>
      <c r="X121" s="16">
        <f t="shared" si="29"/>
        <v>0</v>
      </c>
      <c r="Y121" s="18"/>
      <c r="Z121" s="17"/>
    </row>
    <row r="122" spans="1:26" ht="18" customHeight="1" x14ac:dyDescent="0.2">
      <c r="A122" s="13">
        <v>3530010</v>
      </c>
      <c r="B122" s="14" t="s">
        <v>147</v>
      </c>
      <c r="C122" s="15">
        <v>108000</v>
      </c>
      <c r="D122" s="10">
        <f>VLOOKUP($A122,'06.07'!$A$9:$W$200,23,0)</f>
        <v>12</v>
      </c>
      <c r="E122" s="15"/>
      <c r="F122" s="15"/>
      <c r="G122" s="15"/>
      <c r="H122" s="9">
        <f t="shared" si="26"/>
        <v>0</v>
      </c>
      <c r="I122" s="15">
        <v>7</v>
      </c>
      <c r="J122" s="15"/>
      <c r="K122" s="15"/>
      <c r="L122" s="9">
        <f t="shared" si="13"/>
        <v>7</v>
      </c>
      <c r="M122" s="15"/>
      <c r="N122" s="15"/>
      <c r="O122" s="15"/>
      <c r="P122" s="15"/>
      <c r="Q122" s="15"/>
      <c r="R122" s="11">
        <f t="shared" si="17"/>
        <v>0</v>
      </c>
      <c r="S122" s="15"/>
      <c r="T122" s="15"/>
      <c r="U122" s="9">
        <f t="shared" si="27"/>
        <v>0</v>
      </c>
      <c r="V122" s="9">
        <f t="shared" si="28"/>
        <v>5</v>
      </c>
      <c r="W122" s="15">
        <v>5</v>
      </c>
      <c r="X122" s="16">
        <f t="shared" si="29"/>
        <v>0</v>
      </c>
      <c r="Y122" s="18"/>
      <c r="Z122" s="17"/>
    </row>
    <row r="123" spans="1:26" ht="18" customHeight="1" x14ac:dyDescent="0.2">
      <c r="A123" s="13">
        <v>3530014</v>
      </c>
      <c r="B123" s="14" t="s">
        <v>148</v>
      </c>
      <c r="C123" s="15">
        <v>20000</v>
      </c>
      <c r="D123" s="10">
        <f>VLOOKUP($A123,'06.07'!$A$9:$W$200,23,0)</f>
        <v>0</v>
      </c>
      <c r="E123" s="15"/>
      <c r="F123" s="15"/>
      <c r="G123" s="15"/>
      <c r="H123" s="9">
        <f t="shared" si="26"/>
        <v>0</v>
      </c>
      <c r="I123" s="15"/>
      <c r="J123" s="15"/>
      <c r="K123" s="15"/>
      <c r="L123" s="9">
        <f t="shared" si="13"/>
        <v>0</v>
      </c>
      <c r="M123" s="15"/>
      <c r="N123" s="15"/>
      <c r="O123" s="15"/>
      <c r="P123" s="15"/>
      <c r="Q123" s="15"/>
      <c r="R123" s="11">
        <f>SUM(M123:Q123)</f>
        <v>0</v>
      </c>
      <c r="S123" s="15"/>
      <c r="T123" s="15"/>
      <c r="U123" s="9">
        <f>S123+T123</f>
        <v>0</v>
      </c>
      <c r="V123" s="9">
        <f t="shared" si="28"/>
        <v>0</v>
      </c>
      <c r="W123" s="15"/>
      <c r="X123" s="16">
        <f>W123-V123</f>
        <v>0</v>
      </c>
      <c r="Y123" s="18"/>
      <c r="Z123" s="17"/>
    </row>
    <row r="124" spans="1:26" ht="18" customHeight="1" x14ac:dyDescent="0.2">
      <c r="A124" s="13">
        <v>3530087</v>
      </c>
      <c r="B124" s="14" t="s">
        <v>149</v>
      </c>
      <c r="C124" s="15"/>
      <c r="D124" s="10">
        <f>VLOOKUP($A124,'06.07'!$A$9:$W$200,23,0)</f>
        <v>0</v>
      </c>
      <c r="E124" s="15"/>
      <c r="F124" s="15"/>
      <c r="G124" s="15"/>
      <c r="H124" s="9">
        <f t="shared" si="26"/>
        <v>0</v>
      </c>
      <c r="I124" s="15"/>
      <c r="J124" s="15"/>
      <c r="K124" s="15"/>
      <c r="L124" s="9">
        <f t="shared" si="13"/>
        <v>0</v>
      </c>
      <c r="M124" s="15"/>
      <c r="N124" s="15"/>
      <c r="O124" s="15"/>
      <c r="P124" s="15"/>
      <c r="Q124" s="15"/>
      <c r="R124" s="11">
        <f t="shared" si="17"/>
        <v>0</v>
      </c>
      <c r="S124" s="15"/>
      <c r="T124" s="15"/>
      <c r="U124" s="9">
        <f t="shared" si="27"/>
        <v>0</v>
      </c>
      <c r="V124" s="9">
        <f t="shared" si="28"/>
        <v>0</v>
      </c>
      <c r="W124" s="15"/>
      <c r="X124" s="16">
        <f t="shared" si="29"/>
        <v>0</v>
      </c>
      <c r="Y124" s="18"/>
      <c r="Z124" s="17"/>
    </row>
    <row r="125" spans="1:26" ht="18" customHeight="1" x14ac:dyDescent="0.2">
      <c r="A125" s="13">
        <v>3530088</v>
      </c>
      <c r="B125" s="14" t="s">
        <v>150</v>
      </c>
      <c r="C125" s="15">
        <v>20000</v>
      </c>
      <c r="D125" s="10">
        <f>VLOOKUP($A125,'06.07'!$A$9:$W$200,23,0)</f>
        <v>36</v>
      </c>
      <c r="E125" s="15"/>
      <c r="F125" s="15"/>
      <c r="G125" s="15"/>
      <c r="H125" s="9">
        <f t="shared" si="26"/>
        <v>0</v>
      </c>
      <c r="I125" s="15">
        <v>14</v>
      </c>
      <c r="J125" s="15"/>
      <c r="K125" s="15"/>
      <c r="L125" s="9">
        <f t="shared" si="13"/>
        <v>14</v>
      </c>
      <c r="M125" s="15"/>
      <c r="N125" s="15"/>
      <c r="O125" s="15"/>
      <c r="P125" s="15"/>
      <c r="Q125" s="15"/>
      <c r="R125" s="11">
        <f t="shared" si="17"/>
        <v>0</v>
      </c>
      <c r="S125" s="15"/>
      <c r="T125" s="15"/>
      <c r="U125" s="9">
        <f t="shared" si="27"/>
        <v>0</v>
      </c>
      <c r="V125" s="9">
        <f t="shared" si="28"/>
        <v>22</v>
      </c>
      <c r="W125" s="15">
        <v>22</v>
      </c>
      <c r="X125" s="16">
        <f t="shared" si="29"/>
        <v>0</v>
      </c>
      <c r="Y125" s="18"/>
      <c r="Z125" s="17"/>
    </row>
    <row r="126" spans="1:26" ht="18" customHeight="1" x14ac:dyDescent="0.2">
      <c r="A126" s="13">
        <v>3530089</v>
      </c>
      <c r="B126" s="14" t="s">
        <v>151</v>
      </c>
      <c r="C126" s="15">
        <v>95000</v>
      </c>
      <c r="D126" s="10">
        <f>VLOOKUP($A126,'06.07'!$A$9:$W$200,23,0)</f>
        <v>0</v>
      </c>
      <c r="E126" s="15"/>
      <c r="F126" s="15"/>
      <c r="G126" s="15"/>
      <c r="H126" s="9">
        <f t="shared" si="26"/>
        <v>0</v>
      </c>
      <c r="I126" s="15"/>
      <c r="J126" s="15"/>
      <c r="K126" s="15"/>
      <c r="L126" s="9">
        <f t="shared" si="13"/>
        <v>0</v>
      </c>
      <c r="M126" s="15"/>
      <c r="N126" s="15"/>
      <c r="O126" s="15"/>
      <c r="P126" s="15"/>
      <c r="Q126" s="15"/>
      <c r="R126" s="11">
        <f t="shared" si="17"/>
        <v>0</v>
      </c>
      <c r="S126" s="15"/>
      <c r="T126" s="15"/>
      <c r="U126" s="9">
        <f t="shared" si="27"/>
        <v>0</v>
      </c>
      <c r="V126" s="9">
        <f t="shared" si="28"/>
        <v>0</v>
      </c>
      <c r="W126" s="15"/>
      <c r="X126" s="16">
        <f t="shared" si="29"/>
        <v>0</v>
      </c>
      <c r="Y126" s="18"/>
      <c r="Z126" s="17"/>
    </row>
    <row r="127" spans="1:26" ht="18" customHeight="1" x14ac:dyDescent="0.2">
      <c r="A127" s="13">
        <v>3530100</v>
      </c>
      <c r="B127" s="14" t="s">
        <v>152</v>
      </c>
      <c r="C127" s="15">
        <v>22000</v>
      </c>
      <c r="D127" s="10">
        <f>VLOOKUP($A127,'06.07'!$A$9:$W$200,23,0)</f>
        <v>0</v>
      </c>
      <c r="E127" s="15"/>
      <c r="F127" s="15"/>
      <c r="G127" s="15"/>
      <c r="H127" s="9">
        <f t="shared" si="26"/>
        <v>0</v>
      </c>
      <c r="I127" s="15"/>
      <c r="J127" s="15"/>
      <c r="K127" s="15"/>
      <c r="L127" s="9">
        <f t="shared" si="13"/>
        <v>0</v>
      </c>
      <c r="M127" s="15"/>
      <c r="N127" s="15"/>
      <c r="O127" s="15"/>
      <c r="P127" s="15"/>
      <c r="Q127" s="15"/>
      <c r="R127" s="11">
        <f t="shared" si="17"/>
        <v>0</v>
      </c>
      <c r="S127" s="15"/>
      <c r="T127" s="15"/>
      <c r="U127" s="9">
        <f t="shared" si="27"/>
        <v>0</v>
      </c>
      <c r="V127" s="9">
        <f t="shared" si="28"/>
        <v>0</v>
      </c>
      <c r="W127" s="15"/>
      <c r="X127" s="16">
        <f t="shared" si="29"/>
        <v>0</v>
      </c>
      <c r="Y127" s="26"/>
      <c r="Z127" s="17"/>
    </row>
    <row r="128" spans="1:26" ht="18" customHeight="1" x14ac:dyDescent="0.2">
      <c r="A128" s="13">
        <v>3550002</v>
      </c>
      <c r="B128" s="14" t="s">
        <v>153</v>
      </c>
      <c r="C128" s="15">
        <v>20000</v>
      </c>
      <c r="D128" s="10">
        <f>VLOOKUP($A128,'06.07'!$A$9:$W$200,23,0)</f>
        <v>18</v>
      </c>
      <c r="E128" s="15"/>
      <c r="F128" s="15"/>
      <c r="G128" s="15"/>
      <c r="H128" s="9">
        <f t="shared" si="26"/>
        <v>0</v>
      </c>
      <c r="I128" s="15">
        <v>12</v>
      </c>
      <c r="J128" s="15"/>
      <c r="K128" s="15"/>
      <c r="L128" s="9">
        <f t="shared" si="13"/>
        <v>12</v>
      </c>
      <c r="M128" s="15"/>
      <c r="N128" s="15"/>
      <c r="O128" s="15"/>
      <c r="P128" s="15"/>
      <c r="Q128" s="15"/>
      <c r="R128" s="11">
        <f t="shared" si="17"/>
        <v>0</v>
      </c>
      <c r="S128" s="15"/>
      <c r="T128" s="15"/>
      <c r="U128" s="9">
        <f t="shared" si="27"/>
        <v>0</v>
      </c>
      <c r="V128" s="9">
        <f t="shared" si="28"/>
        <v>6</v>
      </c>
      <c r="W128" s="15">
        <v>6</v>
      </c>
      <c r="X128" s="16">
        <f t="shared" si="29"/>
        <v>0</v>
      </c>
      <c r="Y128" s="26"/>
      <c r="Z128" s="17"/>
    </row>
    <row r="129" spans="1:26" ht="18" customHeight="1" x14ac:dyDescent="0.2">
      <c r="A129" s="13">
        <v>3550005</v>
      </c>
      <c r="B129" s="14" t="s">
        <v>154</v>
      </c>
      <c r="C129" s="15">
        <v>20000</v>
      </c>
      <c r="D129" s="10">
        <f>VLOOKUP($A129,'06.07'!$A$9:$W$200,23,0)</f>
        <v>4</v>
      </c>
      <c r="E129" s="15"/>
      <c r="F129" s="15"/>
      <c r="G129" s="15"/>
      <c r="H129" s="9">
        <f t="shared" si="26"/>
        <v>0</v>
      </c>
      <c r="I129" s="15">
        <v>4</v>
      </c>
      <c r="J129" s="15"/>
      <c r="K129" s="15"/>
      <c r="L129" s="9">
        <f t="shared" si="13"/>
        <v>4</v>
      </c>
      <c r="M129" s="15"/>
      <c r="N129" s="15"/>
      <c r="O129" s="15"/>
      <c r="P129" s="15"/>
      <c r="Q129" s="15"/>
      <c r="R129" s="11">
        <f t="shared" si="17"/>
        <v>0</v>
      </c>
      <c r="S129" s="15"/>
      <c r="T129" s="15"/>
      <c r="U129" s="9">
        <f t="shared" si="27"/>
        <v>0</v>
      </c>
      <c r="V129" s="9">
        <f t="shared" si="28"/>
        <v>0</v>
      </c>
      <c r="W129" s="15"/>
      <c r="X129" s="16">
        <f t="shared" si="29"/>
        <v>0</v>
      </c>
      <c r="Y129" s="26"/>
      <c r="Z129" s="17"/>
    </row>
    <row r="130" spans="1:26" ht="18" customHeight="1" x14ac:dyDescent="0.2">
      <c r="A130" s="13">
        <v>3550007</v>
      </c>
      <c r="B130" s="14" t="s">
        <v>155</v>
      </c>
      <c r="C130" s="15">
        <v>20000</v>
      </c>
      <c r="D130" s="10">
        <f>VLOOKUP($A130,'06.07'!$A$9:$W$200,23,0)</f>
        <v>16</v>
      </c>
      <c r="E130" s="15"/>
      <c r="F130" s="15"/>
      <c r="G130" s="15"/>
      <c r="H130" s="9">
        <f t="shared" si="26"/>
        <v>0</v>
      </c>
      <c r="I130" s="15">
        <v>7</v>
      </c>
      <c r="J130" s="15"/>
      <c r="K130" s="15"/>
      <c r="L130" s="9">
        <f t="shared" si="13"/>
        <v>7</v>
      </c>
      <c r="M130" s="15"/>
      <c r="N130" s="15"/>
      <c r="O130" s="15"/>
      <c r="P130" s="15"/>
      <c r="Q130" s="15"/>
      <c r="R130" s="11">
        <f t="shared" si="17"/>
        <v>0</v>
      </c>
      <c r="S130" s="15"/>
      <c r="T130" s="15"/>
      <c r="U130" s="9">
        <f t="shared" si="27"/>
        <v>0</v>
      </c>
      <c r="V130" s="9">
        <f t="shared" si="28"/>
        <v>9</v>
      </c>
      <c r="W130" s="15">
        <v>9</v>
      </c>
      <c r="X130" s="16">
        <f t="shared" si="29"/>
        <v>0</v>
      </c>
      <c r="Y130" s="26"/>
      <c r="Z130" s="17"/>
    </row>
    <row r="131" spans="1:26" ht="18" customHeight="1" x14ac:dyDescent="0.2">
      <c r="A131" s="13">
        <v>3550011</v>
      </c>
      <c r="B131" s="14" t="s">
        <v>156</v>
      </c>
      <c r="C131" s="15">
        <v>85000</v>
      </c>
      <c r="D131" s="10">
        <f>VLOOKUP($A131,'06.07'!$A$9:$W$200,23,0)</f>
        <v>1</v>
      </c>
      <c r="E131" s="15"/>
      <c r="F131" s="15"/>
      <c r="G131" s="15"/>
      <c r="H131" s="9">
        <f t="shared" si="26"/>
        <v>0</v>
      </c>
      <c r="I131" s="15"/>
      <c r="J131" s="15">
        <v>1</v>
      </c>
      <c r="K131" s="15"/>
      <c r="L131" s="9">
        <f t="shared" si="13"/>
        <v>1</v>
      </c>
      <c r="M131" s="15"/>
      <c r="N131" s="15"/>
      <c r="O131" s="15"/>
      <c r="P131" s="15"/>
      <c r="Q131" s="15"/>
      <c r="R131" s="11">
        <f t="shared" si="17"/>
        <v>0</v>
      </c>
      <c r="S131" s="15"/>
      <c r="T131" s="15"/>
      <c r="U131" s="9">
        <f t="shared" si="27"/>
        <v>0</v>
      </c>
      <c r="V131" s="9">
        <f t="shared" si="28"/>
        <v>0</v>
      </c>
      <c r="W131" s="15"/>
      <c r="X131" s="16">
        <f t="shared" si="29"/>
        <v>0</v>
      </c>
      <c r="Y131" s="18"/>
      <c r="Z131" s="17"/>
    </row>
    <row r="132" spans="1:26" ht="18" customHeight="1" x14ac:dyDescent="0.2">
      <c r="A132" s="7">
        <v>5530000</v>
      </c>
      <c r="B132" s="28" t="s">
        <v>157</v>
      </c>
      <c r="C132" s="9"/>
      <c r="D132" s="10">
        <f>VLOOKUP($A132,'06.07'!$A$9:$W$200,23,0)</f>
        <v>0</v>
      </c>
      <c r="E132" s="10"/>
      <c r="F132" s="10"/>
      <c r="G132" s="10"/>
      <c r="H132" s="9"/>
      <c r="I132" s="10"/>
      <c r="J132" s="10"/>
      <c r="K132" s="10"/>
      <c r="L132" s="9">
        <f t="shared" si="13"/>
        <v>0</v>
      </c>
      <c r="M132" s="10"/>
      <c r="N132" s="10"/>
      <c r="O132" s="10"/>
      <c r="P132" s="10"/>
      <c r="Q132" s="10"/>
      <c r="R132" s="11">
        <f t="shared" si="17"/>
        <v>0</v>
      </c>
      <c r="S132" s="10"/>
      <c r="T132" s="10"/>
      <c r="U132" s="9"/>
      <c r="V132" s="9"/>
      <c r="W132" s="10"/>
      <c r="X132" s="9"/>
      <c r="Y132" s="18"/>
      <c r="Z132" s="17"/>
    </row>
    <row r="133" spans="1:26" ht="18" customHeight="1" x14ac:dyDescent="0.2">
      <c r="A133" s="13">
        <v>5530012</v>
      </c>
      <c r="B133" s="14" t="s">
        <v>158</v>
      </c>
      <c r="C133" s="15">
        <v>30000</v>
      </c>
      <c r="D133" s="10">
        <f>VLOOKUP($A133,'06.07'!$A$9:$W$200,23,0)</f>
        <v>0</v>
      </c>
      <c r="E133" s="15"/>
      <c r="F133" s="15"/>
      <c r="G133" s="15"/>
      <c r="H133" s="9">
        <f t="shared" ref="H133:H140" si="30">SUM(E133:G133)</f>
        <v>0</v>
      </c>
      <c r="I133" s="15"/>
      <c r="J133" s="15"/>
      <c r="K133" s="15"/>
      <c r="L133" s="9">
        <f t="shared" si="13"/>
        <v>0</v>
      </c>
      <c r="M133" s="15"/>
      <c r="N133" s="15"/>
      <c r="O133" s="15"/>
      <c r="P133" s="15"/>
      <c r="Q133" s="15"/>
      <c r="R133" s="11">
        <f t="shared" si="17"/>
        <v>0</v>
      </c>
      <c r="S133" s="15"/>
      <c r="T133" s="15"/>
      <c r="U133" s="9">
        <f t="shared" ref="U133:U140" si="31">S133+T133</f>
        <v>0</v>
      </c>
      <c r="V133" s="9">
        <f t="shared" ref="V133:V140" si="32">D133+H133-L133-R133-U133</f>
        <v>0</v>
      </c>
      <c r="W133" s="15"/>
      <c r="X133" s="16">
        <f t="shared" ref="X133:X140" si="33">W133-V133</f>
        <v>0</v>
      </c>
      <c r="Y133" s="18"/>
      <c r="Z133" s="17"/>
    </row>
    <row r="134" spans="1:26" ht="18" customHeight="1" x14ac:dyDescent="0.2">
      <c r="A134" s="13">
        <v>5530013</v>
      </c>
      <c r="B134" s="14" t="s">
        <v>159</v>
      </c>
      <c r="C134" s="15">
        <v>30000</v>
      </c>
      <c r="D134" s="10">
        <f>VLOOKUP($A134,'06.07'!$A$9:$W$200,23,0)</f>
        <v>0</v>
      </c>
      <c r="E134" s="15"/>
      <c r="F134" s="15"/>
      <c r="G134" s="15"/>
      <c r="H134" s="9">
        <f t="shared" si="30"/>
        <v>0</v>
      </c>
      <c r="I134" s="15"/>
      <c r="J134" s="15"/>
      <c r="K134" s="15"/>
      <c r="L134" s="9">
        <f t="shared" si="13"/>
        <v>0</v>
      </c>
      <c r="M134" s="15"/>
      <c r="N134" s="15"/>
      <c r="O134" s="15"/>
      <c r="P134" s="15"/>
      <c r="Q134" s="15"/>
      <c r="R134" s="11">
        <f t="shared" si="17"/>
        <v>0</v>
      </c>
      <c r="S134" s="15"/>
      <c r="T134" s="15"/>
      <c r="U134" s="9">
        <f t="shared" si="31"/>
        <v>0</v>
      </c>
      <c r="V134" s="9">
        <f t="shared" si="32"/>
        <v>0</v>
      </c>
      <c r="W134" s="15"/>
      <c r="X134" s="16">
        <f t="shared" si="33"/>
        <v>0</v>
      </c>
      <c r="Y134" s="18"/>
      <c r="Z134" s="17"/>
    </row>
    <row r="135" spans="1:26" ht="18" customHeight="1" x14ac:dyDescent="0.2">
      <c r="A135" s="13">
        <v>5530014</v>
      </c>
      <c r="B135" s="14" t="s">
        <v>160</v>
      </c>
      <c r="C135" s="15">
        <v>30000</v>
      </c>
      <c r="D135" s="10">
        <f>VLOOKUP($A135,'06.07'!$A$9:$W$200,23,0)</f>
        <v>0</v>
      </c>
      <c r="E135" s="15"/>
      <c r="F135" s="15"/>
      <c r="G135" s="15"/>
      <c r="H135" s="9">
        <f t="shared" si="30"/>
        <v>0</v>
      </c>
      <c r="I135" s="15"/>
      <c r="J135" s="15"/>
      <c r="K135" s="15"/>
      <c r="L135" s="9">
        <f t="shared" si="13"/>
        <v>0</v>
      </c>
      <c r="M135" s="15"/>
      <c r="N135" s="15"/>
      <c r="O135" s="15"/>
      <c r="P135" s="15"/>
      <c r="Q135" s="15"/>
      <c r="R135" s="11">
        <f t="shared" si="17"/>
        <v>0</v>
      </c>
      <c r="S135" s="15"/>
      <c r="T135" s="15"/>
      <c r="U135" s="9">
        <f t="shared" si="31"/>
        <v>0</v>
      </c>
      <c r="V135" s="9">
        <f t="shared" si="32"/>
        <v>0</v>
      </c>
      <c r="W135" s="15"/>
      <c r="X135" s="16">
        <f t="shared" si="33"/>
        <v>0</v>
      </c>
      <c r="Y135" s="18"/>
      <c r="Z135" s="17"/>
    </row>
    <row r="136" spans="1:26" ht="18" customHeight="1" x14ac:dyDescent="0.2">
      <c r="A136" s="13">
        <v>5530015</v>
      </c>
      <c r="B136" s="14" t="s">
        <v>161</v>
      </c>
      <c r="C136" s="15">
        <v>30000</v>
      </c>
      <c r="D136" s="10">
        <f>VLOOKUP($A136,'06.07'!$A$9:$W$200,23,0)</f>
        <v>38</v>
      </c>
      <c r="E136" s="15"/>
      <c r="F136" s="15"/>
      <c r="G136" s="15"/>
      <c r="H136" s="9">
        <f t="shared" si="30"/>
        <v>0</v>
      </c>
      <c r="I136" s="15">
        <v>9</v>
      </c>
      <c r="J136" s="15"/>
      <c r="K136" s="15"/>
      <c r="L136" s="9">
        <f t="shared" si="13"/>
        <v>9</v>
      </c>
      <c r="M136" s="15"/>
      <c r="N136" s="15"/>
      <c r="O136" s="15"/>
      <c r="P136" s="15"/>
      <c r="Q136" s="15"/>
      <c r="R136" s="11">
        <f t="shared" si="17"/>
        <v>0</v>
      </c>
      <c r="S136" s="15"/>
      <c r="T136" s="15"/>
      <c r="U136" s="9">
        <f t="shared" si="31"/>
        <v>0</v>
      </c>
      <c r="V136" s="9">
        <f t="shared" si="32"/>
        <v>29</v>
      </c>
      <c r="W136" s="15">
        <v>29</v>
      </c>
      <c r="X136" s="16">
        <f t="shared" si="33"/>
        <v>0</v>
      </c>
      <c r="Y136" s="18"/>
      <c r="Z136" s="17"/>
    </row>
    <row r="137" spans="1:26" ht="18" customHeight="1" x14ac:dyDescent="0.2">
      <c r="A137" s="13">
        <v>5530016</v>
      </c>
      <c r="B137" s="14" t="s">
        <v>162</v>
      </c>
      <c r="C137" s="15">
        <v>30000</v>
      </c>
      <c r="D137" s="10">
        <f>VLOOKUP($A137,'06.07'!$A$9:$W$200,23,0)</f>
        <v>20</v>
      </c>
      <c r="E137" s="15"/>
      <c r="F137" s="15"/>
      <c r="G137" s="15"/>
      <c r="H137" s="9">
        <f t="shared" si="30"/>
        <v>0</v>
      </c>
      <c r="I137" s="15">
        <v>14</v>
      </c>
      <c r="J137" s="15"/>
      <c r="K137" s="15"/>
      <c r="L137" s="9">
        <f t="shared" si="13"/>
        <v>14</v>
      </c>
      <c r="M137" s="15"/>
      <c r="N137" s="15"/>
      <c r="O137" s="15"/>
      <c r="P137" s="15"/>
      <c r="Q137" s="15"/>
      <c r="R137" s="11">
        <f t="shared" si="17"/>
        <v>0</v>
      </c>
      <c r="S137" s="15"/>
      <c r="T137" s="15"/>
      <c r="U137" s="9">
        <f t="shared" si="31"/>
        <v>0</v>
      </c>
      <c r="V137" s="9">
        <f t="shared" si="32"/>
        <v>6</v>
      </c>
      <c r="W137" s="15">
        <v>6</v>
      </c>
      <c r="X137" s="16">
        <f t="shared" si="33"/>
        <v>0</v>
      </c>
      <c r="Y137" s="18"/>
      <c r="Z137" s="17"/>
    </row>
    <row r="138" spans="1:26" ht="18" customHeight="1" x14ac:dyDescent="0.2">
      <c r="A138" s="13">
        <v>5530018</v>
      </c>
      <c r="B138" s="14" t="s">
        <v>163</v>
      </c>
      <c r="C138" s="15">
        <v>30000</v>
      </c>
      <c r="D138" s="10">
        <f>VLOOKUP($A138,'06.07'!$A$9:$W$200,23,0)</f>
        <v>0</v>
      </c>
      <c r="E138" s="15"/>
      <c r="F138" s="15"/>
      <c r="G138" s="15"/>
      <c r="H138" s="9">
        <f t="shared" si="30"/>
        <v>0</v>
      </c>
      <c r="I138" s="15"/>
      <c r="J138" s="15"/>
      <c r="K138" s="15"/>
      <c r="L138" s="9">
        <f t="shared" ref="L138:L198" si="34">SUM(I138:K138)</f>
        <v>0</v>
      </c>
      <c r="M138" s="15"/>
      <c r="N138" s="15"/>
      <c r="O138" s="15"/>
      <c r="P138" s="15"/>
      <c r="Q138" s="15"/>
      <c r="R138" s="11">
        <f>SUM(M138:Q138)</f>
        <v>0</v>
      </c>
      <c r="S138" s="15"/>
      <c r="T138" s="15"/>
      <c r="U138" s="9">
        <f>S138+T138</f>
        <v>0</v>
      </c>
      <c r="V138" s="9">
        <f t="shared" si="32"/>
        <v>0</v>
      </c>
      <c r="W138" s="15"/>
      <c r="X138" s="16">
        <f>W138-V138</f>
        <v>0</v>
      </c>
      <c r="Y138" s="18"/>
      <c r="Z138" s="17"/>
    </row>
    <row r="139" spans="1:26" ht="18" customHeight="1" x14ac:dyDescent="0.2">
      <c r="A139" s="13">
        <v>5530019</v>
      </c>
      <c r="B139" s="14" t="s">
        <v>164</v>
      </c>
      <c r="C139" s="15">
        <v>30000</v>
      </c>
      <c r="D139" s="10">
        <f>VLOOKUP($A139,'06.07'!$A$9:$W$200,23,0)</f>
        <v>0</v>
      </c>
      <c r="E139" s="15"/>
      <c r="F139" s="15"/>
      <c r="G139" s="15"/>
      <c r="H139" s="9">
        <f t="shared" si="30"/>
        <v>0</v>
      </c>
      <c r="I139" s="15"/>
      <c r="J139" s="15"/>
      <c r="K139" s="15"/>
      <c r="L139" s="9">
        <f t="shared" si="34"/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2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5530020</v>
      </c>
      <c r="B140" s="14" t="s">
        <v>165</v>
      </c>
      <c r="C140" s="15">
        <v>30000</v>
      </c>
      <c r="D140" s="10">
        <f>VLOOKUP($A140,'06.07'!$A$9:$W$200,23,0)</f>
        <v>0</v>
      </c>
      <c r="E140" s="15"/>
      <c r="F140" s="15"/>
      <c r="G140" s="15"/>
      <c r="H140" s="9">
        <f t="shared" si="30"/>
        <v>0</v>
      </c>
      <c r="I140" s="15"/>
      <c r="J140" s="15"/>
      <c r="K140" s="15"/>
      <c r="L140" s="9">
        <f t="shared" si="34"/>
        <v>0</v>
      </c>
      <c r="M140" s="15"/>
      <c r="N140" s="15"/>
      <c r="O140" s="15"/>
      <c r="P140" s="15"/>
      <c r="Q140" s="15"/>
      <c r="R140" s="11">
        <f t="shared" si="17"/>
        <v>0</v>
      </c>
      <c r="S140" s="15"/>
      <c r="T140" s="15"/>
      <c r="U140" s="9">
        <f t="shared" si="31"/>
        <v>0</v>
      </c>
      <c r="V140" s="9">
        <f t="shared" si="32"/>
        <v>0</v>
      </c>
      <c r="W140" s="15"/>
      <c r="X140" s="16">
        <f t="shared" si="33"/>
        <v>0</v>
      </c>
      <c r="Y140" s="18"/>
      <c r="Z140" s="17"/>
    </row>
    <row r="141" spans="1:26" ht="18" customHeight="1" x14ac:dyDescent="0.2">
      <c r="A141" s="7">
        <v>7550000</v>
      </c>
      <c r="B141" s="8" t="s">
        <v>166</v>
      </c>
      <c r="C141" s="9"/>
      <c r="D141" s="10">
        <f>VLOOKUP($A141,'06.07'!$A$9:$W$200,23,0)</f>
        <v>0</v>
      </c>
      <c r="E141" s="10"/>
      <c r="F141" s="10"/>
      <c r="G141" s="10"/>
      <c r="H141" s="9"/>
      <c r="I141" s="10"/>
      <c r="J141" s="10"/>
      <c r="K141" s="10"/>
      <c r="L141" s="9">
        <f t="shared" si="34"/>
        <v>0</v>
      </c>
      <c r="M141" s="10"/>
      <c r="N141" s="10"/>
      <c r="O141" s="10"/>
      <c r="P141" s="10"/>
      <c r="Q141" s="10"/>
      <c r="R141" s="11">
        <f t="shared" si="17"/>
        <v>0</v>
      </c>
      <c r="S141" s="10"/>
      <c r="T141" s="10"/>
      <c r="U141" s="9"/>
      <c r="V141" s="9"/>
      <c r="W141" s="10"/>
      <c r="X141" s="9"/>
      <c r="Y141" s="18"/>
      <c r="Z141" s="17"/>
    </row>
    <row r="142" spans="1:26" ht="18" customHeight="1" x14ac:dyDescent="0.2">
      <c r="A142" s="13">
        <v>7520001</v>
      </c>
      <c r="B142" s="14" t="s">
        <v>167</v>
      </c>
      <c r="C142" s="15">
        <v>80000</v>
      </c>
      <c r="D142" s="10">
        <f>VLOOKUP($A142,'06.07'!$A$9:$W$200,23,0)</f>
        <v>0</v>
      </c>
      <c r="E142" s="15"/>
      <c r="F142" s="15"/>
      <c r="G142" s="15"/>
      <c r="H142" s="9">
        <f t="shared" ref="H142:H156" si="35">SUM(E142:G142)</f>
        <v>0</v>
      </c>
      <c r="I142" s="15"/>
      <c r="J142" s="15"/>
      <c r="K142" s="15"/>
      <c r="L142" s="9">
        <f t="shared" si="34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ref="V142:V156" si="36">D142+H142-L142-R142-U142</f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7520012</v>
      </c>
      <c r="B143" s="14" t="s">
        <v>168</v>
      </c>
      <c r="C143" s="15">
        <v>80000</v>
      </c>
      <c r="D143" s="10">
        <f>VLOOKUP($A143,'06.07'!$A$9:$W$200,23,0)</f>
        <v>0</v>
      </c>
      <c r="E143" s="15"/>
      <c r="F143" s="15"/>
      <c r="G143" s="15"/>
      <c r="H143" s="9">
        <f t="shared" si="35"/>
        <v>0</v>
      </c>
      <c r="I143" s="15"/>
      <c r="J143" s="15"/>
      <c r="K143" s="15"/>
      <c r="L143" s="9">
        <f t="shared" si="34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si="36"/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7520013</v>
      </c>
      <c r="B144" s="14" t="s">
        <v>169</v>
      </c>
      <c r="C144" s="15">
        <v>80000</v>
      </c>
      <c r="D144" s="10">
        <f>VLOOKUP($A144,'06.07'!$A$9:$W$200,23,0)</f>
        <v>10</v>
      </c>
      <c r="E144" s="15"/>
      <c r="F144" s="15"/>
      <c r="G144" s="15"/>
      <c r="H144" s="9">
        <f t="shared" si="35"/>
        <v>0</v>
      </c>
      <c r="I144" s="15"/>
      <c r="J144" s="15"/>
      <c r="K144" s="15"/>
      <c r="L144" s="9">
        <f t="shared" si="34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6"/>
        <v>10</v>
      </c>
      <c r="W144" s="15">
        <v>10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7520014</v>
      </c>
      <c r="B145" s="14" t="s">
        <v>170</v>
      </c>
      <c r="C145" s="15">
        <v>5000</v>
      </c>
      <c r="D145" s="10">
        <f>VLOOKUP($A145,'06.07'!$A$9:$W$200,23,0)</f>
        <v>0</v>
      </c>
      <c r="E145" s="15"/>
      <c r="F145" s="15"/>
      <c r="G145" s="15"/>
      <c r="H145" s="9">
        <f t="shared" si="35"/>
        <v>0</v>
      </c>
      <c r="I145" s="15"/>
      <c r="J145" s="15"/>
      <c r="K145" s="15"/>
      <c r="L145" s="9">
        <f t="shared" si="34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6"/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7550006</v>
      </c>
      <c r="B146" s="14" t="s">
        <v>171</v>
      </c>
      <c r="C146" s="15">
        <v>12000</v>
      </c>
      <c r="D146" s="10">
        <f>VLOOKUP($A146,'06.07'!$A$9:$W$200,23,0)</f>
        <v>5</v>
      </c>
      <c r="E146" s="15"/>
      <c r="F146" s="15"/>
      <c r="G146" s="15"/>
      <c r="H146" s="9">
        <f t="shared" si="35"/>
        <v>0</v>
      </c>
      <c r="I146" s="15"/>
      <c r="J146" s="15"/>
      <c r="K146" s="15"/>
      <c r="L146" s="9">
        <f t="shared" si="34"/>
        <v>0</v>
      </c>
      <c r="M146" s="15"/>
      <c r="N146" s="15"/>
      <c r="O146" s="15"/>
      <c r="P146" s="15"/>
      <c r="Q146" s="15"/>
      <c r="R146" s="11">
        <f t="shared" si="17"/>
        <v>0</v>
      </c>
      <c r="S146" s="15"/>
      <c r="T146" s="15"/>
      <c r="U146" s="9">
        <f t="shared" ref="U146:U156" si="37">S146+T146</f>
        <v>0</v>
      </c>
      <c r="V146" s="9">
        <f t="shared" si="36"/>
        <v>5</v>
      </c>
      <c r="W146" s="15">
        <v>5</v>
      </c>
      <c r="X146" s="16">
        <f t="shared" ref="X146:X156" si="38">W146-V146</f>
        <v>0</v>
      </c>
      <c r="Y146" s="18"/>
      <c r="Z146" s="17"/>
    </row>
    <row r="147" spans="1:26" ht="18" customHeight="1" x14ac:dyDescent="0.2">
      <c r="A147" s="13">
        <v>7550007</v>
      </c>
      <c r="B147" s="14" t="s">
        <v>172</v>
      </c>
      <c r="C147" s="15">
        <v>9000</v>
      </c>
      <c r="D147" s="10">
        <f>VLOOKUP($A147,'06.07'!$A$9:$W$200,23,0)</f>
        <v>9</v>
      </c>
      <c r="E147" s="15"/>
      <c r="F147" s="15"/>
      <c r="G147" s="15"/>
      <c r="H147" s="9">
        <f t="shared" si="35"/>
        <v>0</v>
      </c>
      <c r="I147" s="15"/>
      <c r="J147" s="15"/>
      <c r="K147" s="15"/>
      <c r="L147" s="9">
        <f t="shared" si="34"/>
        <v>0</v>
      </c>
      <c r="M147" s="15"/>
      <c r="N147" s="15"/>
      <c r="O147" s="15"/>
      <c r="P147" s="15"/>
      <c r="Q147" s="15"/>
      <c r="R147" s="11">
        <f t="shared" si="17"/>
        <v>0</v>
      </c>
      <c r="S147" s="15"/>
      <c r="T147" s="15"/>
      <c r="U147" s="9">
        <f t="shared" si="37"/>
        <v>0</v>
      </c>
      <c r="V147" s="9">
        <f t="shared" si="36"/>
        <v>9</v>
      </c>
      <c r="W147" s="15">
        <v>8</v>
      </c>
      <c r="X147" s="16">
        <f t="shared" si="38"/>
        <v>-1</v>
      </c>
      <c r="Y147" s="18"/>
      <c r="Z147" s="17"/>
    </row>
    <row r="148" spans="1:26" ht="18" customHeight="1" x14ac:dyDescent="0.2">
      <c r="A148" s="13">
        <v>7550008</v>
      </c>
      <c r="B148" s="14" t="s">
        <v>173</v>
      </c>
      <c r="C148" s="15">
        <v>21000</v>
      </c>
      <c r="D148" s="10">
        <f>VLOOKUP($A148,'06.07'!$A$9:$W$200,23,0)</f>
        <v>8</v>
      </c>
      <c r="E148" s="15"/>
      <c r="F148" s="15"/>
      <c r="G148" s="15"/>
      <c r="H148" s="9">
        <f t="shared" si="35"/>
        <v>0</v>
      </c>
      <c r="I148" s="15"/>
      <c r="J148" s="15"/>
      <c r="K148" s="15"/>
      <c r="L148" s="9">
        <f t="shared" si="34"/>
        <v>0</v>
      </c>
      <c r="M148" s="15"/>
      <c r="N148" s="15"/>
      <c r="O148" s="15"/>
      <c r="P148" s="15"/>
      <c r="Q148" s="15"/>
      <c r="R148" s="11">
        <f t="shared" si="17"/>
        <v>0</v>
      </c>
      <c r="S148" s="15"/>
      <c r="T148" s="15"/>
      <c r="U148" s="9">
        <f t="shared" si="37"/>
        <v>0</v>
      </c>
      <c r="V148" s="9">
        <f t="shared" si="36"/>
        <v>8</v>
      </c>
      <c r="W148" s="15">
        <v>8</v>
      </c>
      <c r="X148" s="16">
        <f t="shared" si="38"/>
        <v>0</v>
      </c>
      <c r="Y148" s="18"/>
      <c r="Z148" s="17"/>
    </row>
    <row r="149" spans="1:26" ht="18" customHeight="1" x14ac:dyDescent="0.2">
      <c r="A149" s="13">
        <v>7550011</v>
      </c>
      <c r="B149" s="14" t="s">
        <v>174</v>
      </c>
      <c r="C149" s="15">
        <v>16000</v>
      </c>
      <c r="D149" s="10">
        <f>VLOOKUP($A149,'06.07'!$A$9:$W$200,23,0)</f>
        <v>8</v>
      </c>
      <c r="E149" s="15"/>
      <c r="F149" s="15"/>
      <c r="G149" s="15"/>
      <c r="H149" s="9">
        <f t="shared" si="35"/>
        <v>0</v>
      </c>
      <c r="I149" s="15"/>
      <c r="J149" s="15"/>
      <c r="K149" s="15"/>
      <c r="L149" s="9">
        <f t="shared" si="34"/>
        <v>0</v>
      </c>
      <c r="M149" s="15"/>
      <c r="N149" s="15"/>
      <c r="O149" s="15"/>
      <c r="P149" s="15"/>
      <c r="Q149" s="15"/>
      <c r="R149" s="11">
        <f t="shared" si="17"/>
        <v>0</v>
      </c>
      <c r="S149" s="15"/>
      <c r="T149" s="15"/>
      <c r="U149" s="9">
        <f t="shared" si="37"/>
        <v>0</v>
      </c>
      <c r="V149" s="9">
        <f t="shared" si="36"/>
        <v>8</v>
      </c>
      <c r="W149" s="15">
        <v>8</v>
      </c>
      <c r="X149" s="16">
        <f t="shared" si="38"/>
        <v>0</v>
      </c>
      <c r="Y149" s="18"/>
      <c r="Z149" s="17"/>
    </row>
    <row r="150" spans="1:26" ht="18" customHeight="1" x14ac:dyDescent="0.2">
      <c r="A150" s="13">
        <v>7550012</v>
      </c>
      <c r="B150" s="14" t="s">
        <v>175</v>
      </c>
      <c r="C150" s="15">
        <v>24000</v>
      </c>
      <c r="D150" s="10">
        <f>VLOOKUP($A150,'06.07'!$A$9:$W$200,23,0)</f>
        <v>3</v>
      </c>
      <c r="E150" s="15"/>
      <c r="F150" s="15"/>
      <c r="G150" s="15"/>
      <c r="H150" s="9">
        <f t="shared" si="35"/>
        <v>0</v>
      </c>
      <c r="I150" s="15"/>
      <c r="J150" s="15"/>
      <c r="K150" s="15"/>
      <c r="L150" s="9">
        <f t="shared" si="34"/>
        <v>0</v>
      </c>
      <c r="M150" s="15"/>
      <c r="N150" s="15"/>
      <c r="O150" s="15"/>
      <c r="P150" s="15"/>
      <c r="Q150" s="15"/>
      <c r="R150" s="11">
        <f t="shared" si="17"/>
        <v>0</v>
      </c>
      <c r="S150" s="15"/>
      <c r="T150" s="15"/>
      <c r="U150" s="9">
        <f t="shared" si="37"/>
        <v>0</v>
      </c>
      <c r="V150" s="9">
        <f t="shared" si="36"/>
        <v>3</v>
      </c>
      <c r="W150" s="15">
        <v>3</v>
      </c>
      <c r="X150" s="16">
        <f t="shared" si="38"/>
        <v>0</v>
      </c>
      <c r="Y150" s="18"/>
      <c r="Z150" s="17"/>
    </row>
    <row r="151" spans="1:26" ht="18" customHeight="1" x14ac:dyDescent="0.2">
      <c r="A151" s="13">
        <v>7550015</v>
      </c>
      <c r="B151" s="14" t="s">
        <v>176</v>
      </c>
      <c r="C151" s="15">
        <v>14000</v>
      </c>
      <c r="D151" s="10">
        <f>VLOOKUP($A151,'06.07'!$A$9:$W$200,23,0)</f>
        <v>2</v>
      </c>
      <c r="E151" s="15"/>
      <c r="F151" s="15"/>
      <c r="G151" s="15"/>
      <c r="H151" s="9">
        <f t="shared" si="35"/>
        <v>0</v>
      </c>
      <c r="I151" s="15"/>
      <c r="J151" s="15"/>
      <c r="K151" s="15"/>
      <c r="L151" s="9">
        <f t="shared" si="34"/>
        <v>0</v>
      </c>
      <c r="M151" s="15"/>
      <c r="N151" s="15"/>
      <c r="O151" s="15"/>
      <c r="P151" s="15"/>
      <c r="Q151" s="15"/>
      <c r="R151" s="11">
        <f t="shared" si="17"/>
        <v>0</v>
      </c>
      <c r="S151" s="15"/>
      <c r="T151" s="15"/>
      <c r="U151" s="9">
        <f t="shared" si="37"/>
        <v>0</v>
      </c>
      <c r="V151" s="9">
        <f t="shared" si="36"/>
        <v>2</v>
      </c>
      <c r="W151" s="15">
        <v>2</v>
      </c>
      <c r="X151" s="16">
        <f t="shared" si="38"/>
        <v>0</v>
      </c>
      <c r="Y151" s="18"/>
      <c r="Z151" s="17"/>
    </row>
    <row r="152" spans="1:26" ht="18" customHeight="1" x14ac:dyDescent="0.2">
      <c r="A152" s="13">
        <v>7550016</v>
      </c>
      <c r="B152" s="14" t="s">
        <v>177</v>
      </c>
      <c r="C152" s="15">
        <v>14000</v>
      </c>
      <c r="D152" s="10">
        <f>VLOOKUP($A152,'06.07'!$A$9:$W$200,23,0)</f>
        <v>11</v>
      </c>
      <c r="E152" s="15"/>
      <c r="F152" s="15"/>
      <c r="G152" s="15"/>
      <c r="H152" s="9">
        <f t="shared" si="35"/>
        <v>0</v>
      </c>
      <c r="I152" s="15"/>
      <c r="J152" s="15"/>
      <c r="K152" s="15"/>
      <c r="L152" s="9">
        <f t="shared" si="34"/>
        <v>0</v>
      </c>
      <c r="M152" s="15"/>
      <c r="N152" s="15"/>
      <c r="O152" s="15"/>
      <c r="P152" s="15"/>
      <c r="Q152" s="15"/>
      <c r="R152" s="11">
        <f t="shared" si="17"/>
        <v>0</v>
      </c>
      <c r="S152" s="15"/>
      <c r="T152" s="15"/>
      <c r="U152" s="9">
        <f t="shared" si="37"/>
        <v>0</v>
      </c>
      <c r="V152" s="9">
        <f t="shared" si="36"/>
        <v>11</v>
      </c>
      <c r="W152" s="15">
        <v>11</v>
      </c>
      <c r="X152" s="16">
        <f t="shared" si="38"/>
        <v>0</v>
      </c>
      <c r="Y152" s="18"/>
      <c r="Z152" s="17"/>
    </row>
    <row r="153" spans="1:26" ht="18" customHeight="1" x14ac:dyDescent="0.2">
      <c r="A153" s="13">
        <v>7550017</v>
      </c>
      <c r="B153" s="14" t="s">
        <v>178</v>
      </c>
      <c r="C153" s="15">
        <v>14000</v>
      </c>
      <c r="D153" s="10">
        <f>VLOOKUP($A153,'06.07'!$A$9:$W$200,23,0)</f>
        <v>12</v>
      </c>
      <c r="E153" s="15"/>
      <c r="F153" s="15"/>
      <c r="G153" s="15"/>
      <c r="H153" s="9">
        <f t="shared" si="35"/>
        <v>0</v>
      </c>
      <c r="I153" s="15"/>
      <c r="J153" s="15"/>
      <c r="K153" s="15"/>
      <c r="L153" s="9">
        <f t="shared" si="34"/>
        <v>0</v>
      </c>
      <c r="M153" s="15"/>
      <c r="N153" s="15"/>
      <c r="O153" s="15"/>
      <c r="P153" s="15"/>
      <c r="Q153" s="15"/>
      <c r="R153" s="11">
        <f t="shared" si="17"/>
        <v>0</v>
      </c>
      <c r="S153" s="15"/>
      <c r="T153" s="15"/>
      <c r="U153" s="9">
        <f t="shared" si="37"/>
        <v>0</v>
      </c>
      <c r="V153" s="9">
        <f t="shared" si="36"/>
        <v>12</v>
      </c>
      <c r="W153" s="15">
        <v>12</v>
      </c>
      <c r="X153" s="16">
        <f t="shared" si="38"/>
        <v>0</v>
      </c>
      <c r="Y153" s="18"/>
      <c r="Z153" s="17"/>
    </row>
    <row r="154" spans="1:26" ht="18" customHeight="1" x14ac:dyDescent="0.2">
      <c r="A154" s="13">
        <v>7550019</v>
      </c>
      <c r="B154" s="14" t="s">
        <v>179</v>
      </c>
      <c r="C154" s="15">
        <v>10000</v>
      </c>
      <c r="D154" s="10">
        <f>VLOOKUP($A154,'06.07'!$A$9:$W$200,23,0)</f>
        <v>79</v>
      </c>
      <c r="E154" s="15"/>
      <c r="F154" s="15"/>
      <c r="G154" s="15"/>
      <c r="H154" s="9">
        <f t="shared" si="35"/>
        <v>0</v>
      </c>
      <c r="I154" s="15">
        <v>11</v>
      </c>
      <c r="J154" s="15"/>
      <c r="K154" s="15"/>
      <c r="L154" s="9">
        <f t="shared" si="34"/>
        <v>11</v>
      </c>
      <c r="M154" s="15"/>
      <c r="N154" s="15"/>
      <c r="O154" s="15"/>
      <c r="P154" s="15"/>
      <c r="Q154" s="15"/>
      <c r="R154" s="11">
        <f t="shared" si="17"/>
        <v>0</v>
      </c>
      <c r="S154" s="15"/>
      <c r="T154" s="15"/>
      <c r="U154" s="9">
        <f t="shared" si="37"/>
        <v>0</v>
      </c>
      <c r="V154" s="9">
        <f t="shared" si="36"/>
        <v>68</v>
      </c>
      <c r="W154" s="15">
        <v>68</v>
      </c>
      <c r="X154" s="16">
        <f t="shared" si="38"/>
        <v>0</v>
      </c>
      <c r="Y154" s="18"/>
      <c r="Z154" s="17"/>
    </row>
    <row r="155" spans="1:26" ht="18" customHeight="1" x14ac:dyDescent="0.2">
      <c r="A155" s="13">
        <v>7550026</v>
      </c>
      <c r="B155" s="14" t="s">
        <v>180</v>
      </c>
      <c r="C155" s="15">
        <v>26000</v>
      </c>
      <c r="D155" s="10">
        <f>VLOOKUP($A155,'06.07'!$A$9:$W$200,23,0)</f>
        <v>0</v>
      </c>
      <c r="E155" s="15"/>
      <c r="F155" s="15"/>
      <c r="G155" s="15"/>
      <c r="H155" s="9">
        <f t="shared" si="35"/>
        <v>0</v>
      </c>
      <c r="I155" s="15"/>
      <c r="J155" s="15"/>
      <c r="K155" s="15"/>
      <c r="L155" s="9">
        <f t="shared" si="34"/>
        <v>0</v>
      </c>
      <c r="M155" s="15"/>
      <c r="N155" s="15"/>
      <c r="O155" s="15"/>
      <c r="P155" s="15"/>
      <c r="Q155" s="15"/>
      <c r="R155" s="11">
        <f t="shared" si="17"/>
        <v>0</v>
      </c>
      <c r="S155" s="15"/>
      <c r="T155" s="15"/>
      <c r="U155" s="9">
        <f t="shared" si="37"/>
        <v>0</v>
      </c>
      <c r="V155" s="9">
        <f t="shared" si="36"/>
        <v>0</v>
      </c>
      <c r="W155" s="15"/>
      <c r="X155" s="16">
        <f t="shared" si="38"/>
        <v>0</v>
      </c>
      <c r="Y155" s="18"/>
      <c r="Z155" s="17"/>
    </row>
    <row r="156" spans="1:26" ht="18" customHeight="1" x14ac:dyDescent="0.2">
      <c r="A156" s="13">
        <v>4551001</v>
      </c>
      <c r="B156" s="14" t="s">
        <v>225</v>
      </c>
      <c r="C156" s="15">
        <v>15000</v>
      </c>
      <c r="D156" s="10">
        <f>VLOOKUP($A156,'06.07'!$A$9:$W$200,23,0)</f>
        <v>0</v>
      </c>
      <c r="E156" s="15"/>
      <c r="F156" s="15"/>
      <c r="G156" s="15"/>
      <c r="H156" s="9">
        <f t="shared" si="35"/>
        <v>0</v>
      </c>
      <c r="I156" s="15"/>
      <c r="J156" s="15"/>
      <c r="K156" s="15"/>
      <c r="L156" s="9">
        <f t="shared" si="34"/>
        <v>0</v>
      </c>
      <c r="M156" s="15"/>
      <c r="N156" s="15"/>
      <c r="O156" s="15"/>
      <c r="P156" s="15"/>
      <c r="Q156" s="15"/>
      <c r="R156" s="11">
        <f t="shared" ref="R156:R198" si="39">SUM(M156:Q156)</f>
        <v>0</v>
      </c>
      <c r="S156" s="15"/>
      <c r="T156" s="15"/>
      <c r="U156" s="9">
        <f t="shared" si="37"/>
        <v>0</v>
      </c>
      <c r="V156" s="9">
        <f t="shared" si="36"/>
        <v>0</v>
      </c>
      <c r="W156" s="15"/>
      <c r="X156" s="16">
        <f t="shared" si="38"/>
        <v>0</v>
      </c>
      <c r="Y156" s="18"/>
      <c r="Z156" s="17"/>
    </row>
    <row r="157" spans="1:26" ht="18" customHeight="1" x14ac:dyDescent="0.2">
      <c r="A157" s="7">
        <v>5500000</v>
      </c>
      <c r="B157" s="8" t="s">
        <v>181</v>
      </c>
      <c r="C157" s="9"/>
      <c r="D157" s="10">
        <f>VLOOKUP($A157,'06.07'!$A$9:$W$200,23,0)</f>
        <v>0</v>
      </c>
      <c r="E157" s="10"/>
      <c r="F157" s="10"/>
      <c r="G157" s="10"/>
      <c r="H157" s="9"/>
      <c r="I157" s="10"/>
      <c r="J157" s="10"/>
      <c r="K157" s="10"/>
      <c r="L157" s="9">
        <f t="shared" si="34"/>
        <v>0</v>
      </c>
      <c r="M157" s="10"/>
      <c r="N157" s="10"/>
      <c r="O157" s="10"/>
      <c r="P157" s="10"/>
      <c r="Q157" s="10"/>
      <c r="R157" s="11">
        <f t="shared" si="39"/>
        <v>0</v>
      </c>
      <c r="S157" s="10"/>
      <c r="T157" s="10"/>
      <c r="U157" s="9"/>
      <c r="V157" s="9"/>
      <c r="W157" s="10"/>
      <c r="X157" s="9"/>
      <c r="Y157" s="18"/>
      <c r="Z157" s="17"/>
    </row>
    <row r="158" spans="1:26" s="24" customFormat="1" ht="18" customHeight="1" x14ac:dyDescent="0.2">
      <c r="A158" s="13">
        <v>5500044</v>
      </c>
      <c r="B158" s="20" t="s">
        <v>182</v>
      </c>
      <c r="C158" s="21">
        <v>28000</v>
      </c>
      <c r="D158" s="10">
        <f>VLOOKUP($A158,'06.07'!$A$9:$W$200,23,0)</f>
        <v>0</v>
      </c>
      <c r="E158" s="15"/>
      <c r="F158" s="15"/>
      <c r="G158" s="15"/>
      <c r="H158" s="9">
        <f t="shared" ref="H158:H197" si="40">SUM(E158:G158)</f>
        <v>0</v>
      </c>
      <c r="I158" s="15"/>
      <c r="J158" s="15"/>
      <c r="K158" s="15"/>
      <c r="L158" s="9">
        <f t="shared" si="34"/>
        <v>0</v>
      </c>
      <c r="M158" s="15"/>
      <c r="N158" s="15"/>
      <c r="O158" s="15"/>
      <c r="P158" s="15"/>
      <c r="Q158" s="15"/>
      <c r="R158" s="11">
        <f t="shared" si="39"/>
        <v>0</v>
      </c>
      <c r="S158" s="15"/>
      <c r="T158" s="15"/>
      <c r="U158" s="9">
        <f t="shared" ref="U158:U184" si="41">S158+T158</f>
        <v>0</v>
      </c>
      <c r="V158" s="9">
        <f t="shared" ref="V158:V197" si="42">D158+H158-L158-R158-U158</f>
        <v>0</v>
      </c>
      <c r="W158" s="15"/>
      <c r="X158" s="16">
        <f t="shared" ref="X158:X184" si="43">W158-V158</f>
        <v>0</v>
      </c>
      <c r="Y158" s="22"/>
      <c r="Z158" s="23"/>
    </row>
    <row r="159" spans="1:26" s="24" customFormat="1" ht="18" customHeight="1" x14ac:dyDescent="0.2">
      <c r="A159" s="13">
        <v>5500045</v>
      </c>
      <c r="B159" s="20" t="s">
        <v>183</v>
      </c>
      <c r="C159" s="21">
        <v>30000</v>
      </c>
      <c r="D159" s="10">
        <f>VLOOKUP($A159,'06.07'!$A$9:$W$200,23,0)</f>
        <v>0</v>
      </c>
      <c r="E159" s="15"/>
      <c r="F159" s="15"/>
      <c r="G159" s="15"/>
      <c r="H159" s="9">
        <f t="shared" si="40"/>
        <v>0</v>
      </c>
      <c r="I159" s="15"/>
      <c r="J159" s="15"/>
      <c r="K159" s="15"/>
      <c r="L159" s="9">
        <f t="shared" si="34"/>
        <v>0</v>
      </c>
      <c r="M159" s="15"/>
      <c r="N159" s="15"/>
      <c r="O159" s="15"/>
      <c r="P159" s="15"/>
      <c r="Q159" s="15"/>
      <c r="R159" s="11">
        <f t="shared" si="39"/>
        <v>0</v>
      </c>
      <c r="S159" s="15"/>
      <c r="T159" s="15"/>
      <c r="U159" s="9">
        <f t="shared" si="41"/>
        <v>0</v>
      </c>
      <c r="V159" s="9">
        <f t="shared" si="42"/>
        <v>0</v>
      </c>
      <c r="W159" s="15"/>
      <c r="X159" s="16">
        <f t="shared" si="43"/>
        <v>0</v>
      </c>
      <c r="Y159" s="22"/>
      <c r="Z159" s="23"/>
    </row>
    <row r="160" spans="1:26" ht="18" customHeight="1" x14ac:dyDescent="0.2">
      <c r="A160" s="13">
        <v>5500063</v>
      </c>
      <c r="B160" s="14" t="s">
        <v>184</v>
      </c>
      <c r="C160" s="15">
        <v>21000</v>
      </c>
      <c r="D160" s="10">
        <f>VLOOKUP($A160,'06.07'!$A$9:$W$200,23,0)</f>
        <v>0</v>
      </c>
      <c r="E160" s="15">
        <v>7</v>
      </c>
      <c r="F160" s="15"/>
      <c r="G160" s="15"/>
      <c r="H160" s="9">
        <f t="shared" si="40"/>
        <v>7</v>
      </c>
      <c r="I160" s="15">
        <v>7</v>
      </c>
      <c r="J160" s="15"/>
      <c r="K160" s="15"/>
      <c r="L160" s="9">
        <f t="shared" si="34"/>
        <v>7</v>
      </c>
      <c r="M160" s="15"/>
      <c r="N160" s="15"/>
      <c r="O160" s="15"/>
      <c r="P160" s="15"/>
      <c r="Q160" s="15"/>
      <c r="R160" s="11">
        <f t="shared" si="39"/>
        <v>0</v>
      </c>
      <c r="S160" s="15"/>
      <c r="T160" s="15"/>
      <c r="U160" s="9">
        <f t="shared" si="41"/>
        <v>0</v>
      </c>
      <c r="V160" s="9">
        <f t="shared" si="42"/>
        <v>0</v>
      </c>
      <c r="W160" s="15"/>
      <c r="X160" s="16">
        <f t="shared" si="43"/>
        <v>0</v>
      </c>
      <c r="Y160" s="18"/>
      <c r="Z160" s="17"/>
    </row>
    <row r="161" spans="1:26" ht="18" customHeight="1" x14ac:dyDescent="0.2">
      <c r="A161" s="13">
        <v>5500064</v>
      </c>
      <c r="B161" s="14" t="s">
        <v>185</v>
      </c>
      <c r="C161" s="15">
        <v>26000</v>
      </c>
      <c r="D161" s="10">
        <f>VLOOKUP($A161,'06.07'!$A$9:$W$200,23,0)</f>
        <v>0</v>
      </c>
      <c r="E161" s="15"/>
      <c r="F161" s="15"/>
      <c r="G161" s="15"/>
      <c r="H161" s="9">
        <f t="shared" si="40"/>
        <v>0</v>
      </c>
      <c r="I161" s="15"/>
      <c r="J161" s="15"/>
      <c r="K161" s="15"/>
      <c r="L161" s="9">
        <f t="shared" si="34"/>
        <v>0</v>
      </c>
      <c r="M161" s="15"/>
      <c r="N161" s="15"/>
      <c r="O161" s="15"/>
      <c r="P161" s="15"/>
      <c r="Q161" s="15"/>
      <c r="R161" s="11">
        <f t="shared" si="39"/>
        <v>0</v>
      </c>
      <c r="S161" s="15"/>
      <c r="T161" s="15"/>
      <c r="U161" s="9">
        <f t="shared" si="41"/>
        <v>0</v>
      </c>
      <c r="V161" s="9">
        <f t="shared" si="42"/>
        <v>0</v>
      </c>
      <c r="W161" s="15"/>
      <c r="X161" s="16">
        <f t="shared" si="43"/>
        <v>0</v>
      </c>
      <c r="Y161" s="18"/>
      <c r="Z161" s="17"/>
    </row>
    <row r="162" spans="1:26" ht="18" customHeight="1" x14ac:dyDescent="0.2">
      <c r="A162" s="13">
        <v>5500065</v>
      </c>
      <c r="B162" s="14" t="s">
        <v>186</v>
      </c>
      <c r="C162" s="15">
        <v>24000</v>
      </c>
      <c r="D162" s="10">
        <f>VLOOKUP($A162,'06.07'!$A$9:$W$200,23,0)</f>
        <v>0</v>
      </c>
      <c r="E162" s="15"/>
      <c r="F162" s="15"/>
      <c r="G162" s="15"/>
      <c r="H162" s="9">
        <f t="shared" si="40"/>
        <v>0</v>
      </c>
      <c r="I162" s="15"/>
      <c r="J162" s="15"/>
      <c r="K162" s="15"/>
      <c r="L162" s="9">
        <f t="shared" si="34"/>
        <v>0</v>
      </c>
      <c r="M162" s="15"/>
      <c r="N162" s="15"/>
      <c r="O162" s="15"/>
      <c r="P162" s="15"/>
      <c r="Q162" s="15"/>
      <c r="R162" s="11">
        <f t="shared" si="39"/>
        <v>0</v>
      </c>
      <c r="S162" s="15"/>
      <c r="T162" s="15"/>
      <c r="U162" s="9">
        <f t="shared" si="41"/>
        <v>0</v>
      </c>
      <c r="V162" s="9">
        <f t="shared" si="42"/>
        <v>0</v>
      </c>
      <c r="W162" s="15"/>
      <c r="X162" s="16">
        <f t="shared" si="43"/>
        <v>0</v>
      </c>
      <c r="Y162" s="18"/>
      <c r="Z162" s="17"/>
    </row>
    <row r="163" spans="1:26" ht="18" customHeight="1" x14ac:dyDescent="0.2">
      <c r="A163" s="13">
        <v>5500066</v>
      </c>
      <c r="B163" s="14" t="s">
        <v>187</v>
      </c>
      <c r="C163" s="15">
        <v>32000</v>
      </c>
      <c r="D163" s="10">
        <f>VLOOKUP($A163,'06.07'!$A$9:$W$200,23,0)</f>
        <v>0</v>
      </c>
      <c r="E163" s="15"/>
      <c r="F163" s="15"/>
      <c r="G163" s="15"/>
      <c r="H163" s="9">
        <f t="shared" si="40"/>
        <v>0</v>
      </c>
      <c r="I163" s="15"/>
      <c r="J163" s="15"/>
      <c r="K163" s="15"/>
      <c r="L163" s="9">
        <f t="shared" si="34"/>
        <v>0</v>
      </c>
      <c r="M163" s="15"/>
      <c r="N163" s="15"/>
      <c r="O163" s="15"/>
      <c r="P163" s="15"/>
      <c r="Q163" s="15"/>
      <c r="R163" s="11">
        <f t="shared" si="39"/>
        <v>0</v>
      </c>
      <c r="S163" s="15"/>
      <c r="T163" s="15"/>
      <c r="U163" s="9">
        <f t="shared" si="41"/>
        <v>0</v>
      </c>
      <c r="V163" s="9">
        <f t="shared" si="42"/>
        <v>0</v>
      </c>
      <c r="W163" s="15"/>
      <c r="X163" s="16">
        <f t="shared" si="43"/>
        <v>0</v>
      </c>
      <c r="Y163" s="18"/>
      <c r="Z163" s="17"/>
    </row>
    <row r="164" spans="1:26" ht="18" customHeight="1" x14ac:dyDescent="0.2">
      <c r="A164" s="13">
        <v>5510070</v>
      </c>
      <c r="B164" s="14" t="s">
        <v>188</v>
      </c>
      <c r="C164" s="15">
        <v>28000</v>
      </c>
      <c r="D164" s="10">
        <f>VLOOKUP($A164,'06.07'!$A$9:$W$200,23,0)</f>
        <v>0</v>
      </c>
      <c r="E164" s="15">
        <v>9</v>
      </c>
      <c r="F164" s="15"/>
      <c r="G164" s="15"/>
      <c r="H164" s="9">
        <f t="shared" si="40"/>
        <v>9</v>
      </c>
      <c r="I164" s="15">
        <v>9</v>
      </c>
      <c r="J164" s="15"/>
      <c r="K164" s="15"/>
      <c r="L164" s="9">
        <f t="shared" si="34"/>
        <v>9</v>
      </c>
      <c r="M164" s="15"/>
      <c r="N164" s="15"/>
      <c r="O164" s="15"/>
      <c r="P164" s="15"/>
      <c r="Q164" s="15"/>
      <c r="R164" s="11">
        <f t="shared" si="39"/>
        <v>0</v>
      </c>
      <c r="S164" s="15"/>
      <c r="T164" s="15"/>
      <c r="U164" s="9">
        <f t="shared" si="41"/>
        <v>0</v>
      </c>
      <c r="V164" s="9">
        <f t="shared" si="42"/>
        <v>0</v>
      </c>
      <c r="W164" s="15"/>
      <c r="X164" s="16">
        <f t="shared" si="43"/>
        <v>0</v>
      </c>
      <c r="Y164" s="18"/>
      <c r="Z164" s="17"/>
    </row>
    <row r="165" spans="1:26" ht="18" customHeight="1" x14ac:dyDescent="0.2">
      <c r="A165" s="13">
        <v>5510072</v>
      </c>
      <c r="B165" s="14" t="s">
        <v>189</v>
      </c>
      <c r="C165" s="15">
        <v>29000</v>
      </c>
      <c r="D165" s="10">
        <f>VLOOKUP($A165,'06.07'!$A$9:$W$200,23,0)</f>
        <v>0</v>
      </c>
      <c r="E165" s="15">
        <v>5</v>
      </c>
      <c r="F165" s="15"/>
      <c r="G165" s="15"/>
      <c r="H165" s="9">
        <f t="shared" si="40"/>
        <v>5</v>
      </c>
      <c r="I165" s="15">
        <v>5</v>
      </c>
      <c r="J165" s="15"/>
      <c r="K165" s="15"/>
      <c r="L165" s="9">
        <f t="shared" si="34"/>
        <v>5</v>
      </c>
      <c r="M165" s="15"/>
      <c r="N165" s="15"/>
      <c r="O165" s="15"/>
      <c r="P165" s="15"/>
      <c r="Q165" s="15"/>
      <c r="R165" s="11">
        <f t="shared" si="39"/>
        <v>0</v>
      </c>
      <c r="S165" s="15"/>
      <c r="T165" s="15"/>
      <c r="U165" s="9">
        <f t="shared" si="41"/>
        <v>0</v>
      </c>
      <c r="V165" s="9">
        <f t="shared" si="42"/>
        <v>0</v>
      </c>
      <c r="W165" s="15"/>
      <c r="X165" s="16">
        <f t="shared" si="43"/>
        <v>0</v>
      </c>
      <c r="Y165" s="18"/>
      <c r="Z165" s="17"/>
    </row>
    <row r="166" spans="1:26" ht="18" customHeight="1" x14ac:dyDescent="0.2">
      <c r="A166" s="13">
        <v>5510074</v>
      </c>
      <c r="B166" s="14" t="s">
        <v>190</v>
      </c>
      <c r="C166" s="15">
        <v>30000</v>
      </c>
      <c r="D166" s="10">
        <f>VLOOKUP($A166,'06.07'!$A$9:$W$200,23,0)</f>
        <v>0</v>
      </c>
      <c r="E166" s="15"/>
      <c r="F166" s="15"/>
      <c r="G166" s="15"/>
      <c r="H166" s="9">
        <f t="shared" si="40"/>
        <v>0</v>
      </c>
      <c r="I166" s="15"/>
      <c r="J166" s="15"/>
      <c r="K166" s="15"/>
      <c r="L166" s="9">
        <f t="shared" si="34"/>
        <v>0</v>
      </c>
      <c r="M166" s="15"/>
      <c r="N166" s="15"/>
      <c r="O166" s="15"/>
      <c r="P166" s="15"/>
      <c r="Q166" s="15"/>
      <c r="R166" s="11">
        <f t="shared" si="39"/>
        <v>0</v>
      </c>
      <c r="S166" s="15"/>
      <c r="T166" s="15"/>
      <c r="U166" s="9">
        <f t="shared" si="41"/>
        <v>0</v>
      </c>
      <c r="V166" s="9">
        <f t="shared" si="42"/>
        <v>0</v>
      </c>
      <c r="W166" s="15"/>
      <c r="X166" s="16">
        <f t="shared" si="43"/>
        <v>0</v>
      </c>
      <c r="Y166" s="18"/>
      <c r="Z166" s="17"/>
    </row>
    <row r="167" spans="1:26" ht="18" customHeight="1" x14ac:dyDescent="0.2">
      <c r="A167" s="13">
        <v>5520002</v>
      </c>
      <c r="B167" s="14" t="s">
        <v>191</v>
      </c>
      <c r="C167" s="15">
        <v>34000</v>
      </c>
      <c r="D167" s="10">
        <f>VLOOKUP($A167,'06.07'!$A$9:$W$200,23,0)</f>
        <v>0</v>
      </c>
      <c r="E167" s="15">
        <v>1</v>
      </c>
      <c r="F167" s="15"/>
      <c r="G167" s="15"/>
      <c r="H167" s="9">
        <f t="shared" si="40"/>
        <v>1</v>
      </c>
      <c r="I167" s="15">
        <v>1</v>
      </c>
      <c r="J167" s="15"/>
      <c r="K167" s="15"/>
      <c r="L167" s="9">
        <f t="shared" si="34"/>
        <v>1</v>
      </c>
      <c r="M167" s="15"/>
      <c r="N167" s="15"/>
      <c r="O167" s="15"/>
      <c r="P167" s="15"/>
      <c r="Q167" s="15"/>
      <c r="R167" s="11">
        <f>SUM(M167:Q167)</f>
        <v>0</v>
      </c>
      <c r="S167" s="15"/>
      <c r="T167" s="15"/>
      <c r="U167" s="9">
        <f>S167+T167</f>
        <v>0</v>
      </c>
      <c r="V167" s="9">
        <f t="shared" si="42"/>
        <v>0</v>
      </c>
      <c r="W167" s="15"/>
      <c r="X167" s="16">
        <f>W167-V167</f>
        <v>0</v>
      </c>
      <c r="Y167" s="18"/>
      <c r="Z167" s="17"/>
    </row>
    <row r="168" spans="1:26" ht="18" customHeight="1" x14ac:dyDescent="0.2">
      <c r="A168" s="13">
        <v>5520003</v>
      </c>
      <c r="B168" s="14" t="s">
        <v>192</v>
      </c>
      <c r="C168" s="15">
        <v>34000</v>
      </c>
      <c r="D168" s="10">
        <f>VLOOKUP($A168,'06.07'!$A$9:$W$200,23,0)</f>
        <v>0</v>
      </c>
      <c r="E168" s="15">
        <v>1</v>
      </c>
      <c r="F168" s="15"/>
      <c r="G168" s="15"/>
      <c r="H168" s="9">
        <f t="shared" si="40"/>
        <v>1</v>
      </c>
      <c r="I168" s="15">
        <v>1</v>
      </c>
      <c r="J168" s="15"/>
      <c r="K168" s="15"/>
      <c r="L168" s="9">
        <f t="shared" si="34"/>
        <v>1</v>
      </c>
      <c r="M168" s="15"/>
      <c r="N168" s="15"/>
      <c r="O168" s="15"/>
      <c r="P168" s="15"/>
      <c r="Q168" s="15"/>
      <c r="R168" s="11">
        <f>SUM(M168:Q168)</f>
        <v>0</v>
      </c>
      <c r="S168" s="15"/>
      <c r="T168" s="15"/>
      <c r="U168" s="9">
        <f>S168+T168</f>
        <v>0</v>
      </c>
      <c r="V168" s="9">
        <f t="shared" si="42"/>
        <v>0</v>
      </c>
      <c r="W168" s="15"/>
      <c r="X168" s="16">
        <f>W168-V168</f>
        <v>0</v>
      </c>
      <c r="Y168" s="18"/>
      <c r="Z168" s="17"/>
    </row>
    <row r="169" spans="1:26" ht="18" customHeight="1" x14ac:dyDescent="0.2">
      <c r="A169" s="13">
        <v>5520005</v>
      </c>
      <c r="B169" s="14" t="s">
        <v>193</v>
      </c>
      <c r="C169" s="15">
        <v>19000</v>
      </c>
      <c r="D169" s="10">
        <f>VLOOKUP($A169,'06.07'!$A$9:$W$200,23,0)</f>
        <v>0</v>
      </c>
      <c r="E169" s="15">
        <v>9</v>
      </c>
      <c r="F169" s="15"/>
      <c r="G169" s="15"/>
      <c r="H169" s="9">
        <f t="shared" si="40"/>
        <v>9</v>
      </c>
      <c r="I169" s="15">
        <v>9</v>
      </c>
      <c r="J169" s="15"/>
      <c r="K169" s="15"/>
      <c r="L169" s="9">
        <f t="shared" si="34"/>
        <v>9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2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5530001</v>
      </c>
      <c r="B170" s="14" t="s">
        <v>194</v>
      </c>
      <c r="C170" s="15">
        <v>46000</v>
      </c>
      <c r="D170" s="10">
        <f>VLOOKUP($A170,'06.07'!$A$9:$W$200,23,0)</f>
        <v>0</v>
      </c>
      <c r="E170" s="15"/>
      <c r="F170" s="15"/>
      <c r="G170" s="15"/>
      <c r="H170" s="9">
        <f t="shared" si="40"/>
        <v>0</v>
      </c>
      <c r="I170" s="15"/>
      <c r="J170" s="15"/>
      <c r="K170" s="15"/>
      <c r="L170" s="9">
        <f t="shared" si="34"/>
        <v>0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2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5530002</v>
      </c>
      <c r="B171" s="14" t="s">
        <v>195</v>
      </c>
      <c r="C171" s="15">
        <v>38000</v>
      </c>
      <c r="D171" s="10">
        <f>VLOOKUP($A171,'06.07'!$A$9:$W$200,23,0)</f>
        <v>0</v>
      </c>
      <c r="E171" s="15">
        <v>3</v>
      </c>
      <c r="F171" s="15"/>
      <c r="G171" s="15"/>
      <c r="H171" s="9">
        <f t="shared" si="40"/>
        <v>3</v>
      </c>
      <c r="I171" s="15">
        <v>3</v>
      </c>
      <c r="J171" s="15"/>
      <c r="K171" s="15"/>
      <c r="L171" s="9">
        <f t="shared" si="34"/>
        <v>3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2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5530003</v>
      </c>
      <c r="B172" s="14" t="s">
        <v>196</v>
      </c>
      <c r="C172" s="15">
        <v>38000</v>
      </c>
      <c r="D172" s="10">
        <f>VLOOKUP($A172,'06.07'!$A$9:$W$200,23,0)</f>
        <v>0</v>
      </c>
      <c r="E172" s="15"/>
      <c r="F172" s="15"/>
      <c r="G172" s="15"/>
      <c r="H172" s="9">
        <f t="shared" si="40"/>
        <v>0</v>
      </c>
      <c r="I172" s="15"/>
      <c r="J172" s="15"/>
      <c r="K172" s="15"/>
      <c r="L172" s="9">
        <f t="shared" si="34"/>
        <v>0</v>
      </c>
      <c r="M172" s="15"/>
      <c r="N172" s="15"/>
      <c r="O172" s="15"/>
      <c r="P172" s="15"/>
      <c r="Q172" s="15"/>
      <c r="R172" s="11">
        <f t="shared" si="39"/>
        <v>0</v>
      </c>
      <c r="S172" s="15"/>
      <c r="T172" s="15"/>
      <c r="U172" s="9">
        <f t="shared" si="41"/>
        <v>0</v>
      </c>
      <c r="V172" s="9">
        <f t="shared" si="42"/>
        <v>0</v>
      </c>
      <c r="W172" s="15"/>
      <c r="X172" s="16">
        <f t="shared" si="43"/>
        <v>0</v>
      </c>
      <c r="Y172" s="18"/>
      <c r="Z172" s="17"/>
    </row>
    <row r="173" spans="1:26" ht="18" customHeight="1" x14ac:dyDescent="0.2">
      <c r="A173" s="13">
        <v>5530004</v>
      </c>
      <c r="B173" s="14" t="s">
        <v>197</v>
      </c>
      <c r="C173" s="15">
        <v>39000</v>
      </c>
      <c r="D173" s="10">
        <f>VLOOKUP($A173,'06.07'!$A$9:$W$200,23,0)</f>
        <v>0</v>
      </c>
      <c r="E173" s="15"/>
      <c r="F173" s="15"/>
      <c r="G173" s="15"/>
      <c r="H173" s="9">
        <f t="shared" si="40"/>
        <v>0</v>
      </c>
      <c r="I173" s="15"/>
      <c r="J173" s="15"/>
      <c r="K173" s="15"/>
      <c r="L173" s="9">
        <f t="shared" si="34"/>
        <v>0</v>
      </c>
      <c r="M173" s="15"/>
      <c r="N173" s="15"/>
      <c r="O173" s="15"/>
      <c r="P173" s="15"/>
      <c r="Q173" s="15"/>
      <c r="R173" s="11">
        <f t="shared" si="39"/>
        <v>0</v>
      </c>
      <c r="S173" s="15"/>
      <c r="T173" s="15"/>
      <c r="U173" s="9">
        <f t="shared" si="41"/>
        <v>0</v>
      </c>
      <c r="V173" s="9">
        <f t="shared" si="42"/>
        <v>0</v>
      </c>
      <c r="W173" s="15"/>
      <c r="X173" s="16">
        <f t="shared" si="43"/>
        <v>0</v>
      </c>
      <c r="Y173" s="18"/>
      <c r="Z173" s="17"/>
    </row>
    <row r="174" spans="1:26" ht="18" customHeight="1" x14ac:dyDescent="0.2">
      <c r="A174" s="13">
        <v>5530005</v>
      </c>
      <c r="B174" s="14" t="s">
        <v>198</v>
      </c>
      <c r="C174" s="15">
        <v>35000</v>
      </c>
      <c r="D174" s="10">
        <f>VLOOKUP($A174,'06.07'!$A$9:$W$200,23,0)</f>
        <v>0</v>
      </c>
      <c r="E174" s="15"/>
      <c r="F174" s="15"/>
      <c r="G174" s="15"/>
      <c r="H174" s="9">
        <f t="shared" si="40"/>
        <v>0</v>
      </c>
      <c r="I174" s="15"/>
      <c r="J174" s="15"/>
      <c r="K174" s="15"/>
      <c r="L174" s="9">
        <f t="shared" si="34"/>
        <v>0</v>
      </c>
      <c r="M174" s="15"/>
      <c r="N174" s="15"/>
      <c r="O174" s="15"/>
      <c r="P174" s="15"/>
      <c r="Q174" s="15"/>
      <c r="R174" s="11">
        <f t="shared" si="39"/>
        <v>0</v>
      </c>
      <c r="S174" s="15"/>
      <c r="T174" s="15"/>
      <c r="U174" s="9">
        <f t="shared" si="41"/>
        <v>0</v>
      </c>
      <c r="V174" s="9">
        <f t="shared" si="42"/>
        <v>0</v>
      </c>
      <c r="W174" s="15"/>
      <c r="X174" s="16">
        <f t="shared" si="43"/>
        <v>0</v>
      </c>
      <c r="Y174" s="18"/>
      <c r="Z174" s="17"/>
    </row>
    <row r="175" spans="1:26" ht="18" customHeight="1" x14ac:dyDescent="0.2">
      <c r="A175" s="13">
        <v>5530008</v>
      </c>
      <c r="B175" s="14" t="s">
        <v>199</v>
      </c>
      <c r="C175" s="15">
        <v>29000</v>
      </c>
      <c r="D175" s="10">
        <f>VLOOKUP($A175,'06.07'!$A$9:$W$200,23,0)</f>
        <v>0</v>
      </c>
      <c r="E175" s="15"/>
      <c r="F175" s="15"/>
      <c r="G175" s="15"/>
      <c r="H175" s="9">
        <f t="shared" si="40"/>
        <v>0</v>
      </c>
      <c r="I175" s="15"/>
      <c r="J175" s="15"/>
      <c r="K175" s="15"/>
      <c r="L175" s="9">
        <f t="shared" si="34"/>
        <v>0</v>
      </c>
      <c r="M175" s="15"/>
      <c r="N175" s="15"/>
      <c r="O175" s="15"/>
      <c r="P175" s="15"/>
      <c r="Q175" s="15"/>
      <c r="R175" s="11">
        <f t="shared" si="39"/>
        <v>0</v>
      </c>
      <c r="S175" s="15"/>
      <c r="T175" s="15"/>
      <c r="U175" s="9">
        <f t="shared" si="41"/>
        <v>0</v>
      </c>
      <c r="V175" s="9">
        <f t="shared" si="42"/>
        <v>0</v>
      </c>
      <c r="W175" s="15"/>
      <c r="X175" s="16">
        <f t="shared" si="43"/>
        <v>0</v>
      </c>
      <c r="Y175" s="18"/>
      <c r="Z175" s="17"/>
    </row>
    <row r="176" spans="1:26" ht="18" customHeight="1" x14ac:dyDescent="0.2">
      <c r="A176" s="13">
        <v>5540001</v>
      </c>
      <c r="B176" s="14" t="s">
        <v>200</v>
      </c>
      <c r="C176" s="15">
        <v>18000</v>
      </c>
      <c r="D176" s="10">
        <f>VLOOKUP($A176,'06.07'!$A$9:$W$200,23,0)</f>
        <v>4</v>
      </c>
      <c r="E176" s="15"/>
      <c r="F176" s="15"/>
      <c r="G176" s="15"/>
      <c r="H176" s="9">
        <f t="shared" si="40"/>
        <v>0</v>
      </c>
      <c r="I176" s="15">
        <v>1</v>
      </c>
      <c r="J176" s="15"/>
      <c r="K176" s="15"/>
      <c r="L176" s="9">
        <f t="shared" si="34"/>
        <v>1</v>
      </c>
      <c r="M176" s="15"/>
      <c r="N176" s="15"/>
      <c r="O176" s="15"/>
      <c r="P176" s="15"/>
      <c r="Q176" s="15"/>
      <c r="R176" s="11">
        <f>SUM(M176:Q176)</f>
        <v>0</v>
      </c>
      <c r="S176" s="15"/>
      <c r="T176" s="15"/>
      <c r="U176" s="9">
        <f>S176+T176</f>
        <v>0</v>
      </c>
      <c r="V176" s="9">
        <f t="shared" si="42"/>
        <v>3</v>
      </c>
      <c r="W176" s="15">
        <v>3</v>
      </c>
      <c r="X176" s="16">
        <f>W176-V176</f>
        <v>0</v>
      </c>
      <c r="Y176" s="18"/>
      <c r="Z176" s="17"/>
    </row>
    <row r="177" spans="1:26" ht="18" customHeight="1" x14ac:dyDescent="0.2">
      <c r="A177" s="13">
        <v>5540003</v>
      </c>
      <c r="B177" s="14" t="s">
        <v>201</v>
      </c>
      <c r="C177" s="15">
        <v>18000</v>
      </c>
      <c r="D177" s="10">
        <f>VLOOKUP($A177,'06.07'!$A$9:$W$200,23,0)</f>
        <v>108</v>
      </c>
      <c r="E177" s="15"/>
      <c r="F177" s="15"/>
      <c r="G177" s="15"/>
      <c r="H177" s="9">
        <f t="shared" si="40"/>
        <v>0</v>
      </c>
      <c r="I177" s="15"/>
      <c r="J177" s="15"/>
      <c r="K177" s="15"/>
      <c r="L177" s="9">
        <f t="shared" si="34"/>
        <v>0</v>
      </c>
      <c r="M177" s="15"/>
      <c r="N177" s="15"/>
      <c r="O177" s="15"/>
      <c r="P177" s="15"/>
      <c r="Q177" s="15"/>
      <c r="R177" s="11">
        <f t="shared" si="39"/>
        <v>0</v>
      </c>
      <c r="S177" s="15"/>
      <c r="T177" s="15"/>
      <c r="U177" s="9">
        <f t="shared" si="41"/>
        <v>0</v>
      </c>
      <c r="V177" s="9">
        <f t="shared" si="42"/>
        <v>108</v>
      </c>
      <c r="W177" s="15">
        <v>108</v>
      </c>
      <c r="X177" s="16">
        <f t="shared" si="43"/>
        <v>0</v>
      </c>
      <c r="Y177" s="18"/>
      <c r="Z177" s="17"/>
    </row>
    <row r="178" spans="1:26" ht="18" customHeight="1" x14ac:dyDescent="0.2">
      <c r="A178" s="13">
        <v>5540008</v>
      </c>
      <c r="B178" s="14" t="s">
        <v>202</v>
      </c>
      <c r="C178" s="15">
        <v>15000</v>
      </c>
      <c r="D178" s="10">
        <f>VLOOKUP($A178,'06.07'!$A$9:$W$200,23,0)</f>
        <v>0</v>
      </c>
      <c r="E178" s="15"/>
      <c r="F178" s="15"/>
      <c r="G178" s="15"/>
      <c r="H178" s="9">
        <f t="shared" si="40"/>
        <v>0</v>
      </c>
      <c r="I178" s="15"/>
      <c r="J178" s="15"/>
      <c r="K178" s="15"/>
      <c r="L178" s="9">
        <f t="shared" si="34"/>
        <v>0</v>
      </c>
      <c r="M178" s="15"/>
      <c r="N178" s="15"/>
      <c r="O178" s="15"/>
      <c r="P178" s="15"/>
      <c r="Q178" s="15"/>
      <c r="R178" s="11">
        <f t="shared" si="39"/>
        <v>0</v>
      </c>
      <c r="S178" s="15"/>
      <c r="T178" s="15"/>
      <c r="U178" s="9">
        <f t="shared" si="41"/>
        <v>0</v>
      </c>
      <c r="V178" s="9">
        <f t="shared" si="42"/>
        <v>0</v>
      </c>
      <c r="W178" s="15"/>
      <c r="X178" s="16">
        <f t="shared" si="43"/>
        <v>0</v>
      </c>
      <c r="Y178" s="18"/>
      <c r="Z178" s="17"/>
    </row>
    <row r="179" spans="1:26" ht="18" customHeight="1" x14ac:dyDescent="0.2">
      <c r="A179" s="13">
        <v>5540017</v>
      </c>
      <c r="B179" s="14" t="s">
        <v>203</v>
      </c>
      <c r="C179" s="15">
        <v>25000</v>
      </c>
      <c r="D179" s="10">
        <f>VLOOKUP($A179,'06.07'!$A$9:$W$200,23,0)</f>
        <v>0</v>
      </c>
      <c r="E179" s="15">
        <v>5</v>
      </c>
      <c r="F179" s="15"/>
      <c r="G179" s="15"/>
      <c r="H179" s="9">
        <f t="shared" si="40"/>
        <v>5</v>
      </c>
      <c r="I179" s="15">
        <v>5</v>
      </c>
      <c r="J179" s="15"/>
      <c r="K179" s="15"/>
      <c r="L179" s="9">
        <f t="shared" si="34"/>
        <v>5</v>
      </c>
      <c r="M179" s="15"/>
      <c r="N179" s="15"/>
      <c r="O179" s="15"/>
      <c r="P179" s="15"/>
      <c r="Q179" s="15"/>
      <c r="R179" s="11">
        <f t="shared" si="39"/>
        <v>0</v>
      </c>
      <c r="S179" s="15"/>
      <c r="T179" s="15"/>
      <c r="U179" s="9">
        <f t="shared" si="41"/>
        <v>0</v>
      </c>
      <c r="V179" s="9">
        <f t="shared" si="42"/>
        <v>0</v>
      </c>
      <c r="W179" s="15"/>
      <c r="X179" s="16">
        <f t="shared" si="43"/>
        <v>0</v>
      </c>
      <c r="Y179" s="18"/>
      <c r="Z179" s="17"/>
    </row>
    <row r="180" spans="1:26" ht="18" customHeight="1" x14ac:dyDescent="0.2">
      <c r="A180" s="13">
        <v>5540018</v>
      </c>
      <c r="B180" s="14" t="s">
        <v>204</v>
      </c>
      <c r="C180" s="15">
        <v>32000</v>
      </c>
      <c r="D180" s="10">
        <f>VLOOKUP($A180,'06.07'!$A$9:$W$200,23,0)</f>
        <v>0</v>
      </c>
      <c r="E180" s="15">
        <v>9</v>
      </c>
      <c r="F180" s="15"/>
      <c r="G180" s="15"/>
      <c r="H180" s="9">
        <f t="shared" si="40"/>
        <v>9</v>
      </c>
      <c r="I180" s="15">
        <v>9</v>
      </c>
      <c r="J180" s="15"/>
      <c r="K180" s="15"/>
      <c r="L180" s="9">
        <f t="shared" si="34"/>
        <v>9</v>
      </c>
      <c r="M180" s="15"/>
      <c r="N180" s="15"/>
      <c r="O180" s="15"/>
      <c r="P180" s="15"/>
      <c r="Q180" s="15"/>
      <c r="R180" s="11">
        <f t="shared" si="39"/>
        <v>0</v>
      </c>
      <c r="S180" s="15"/>
      <c r="T180" s="15"/>
      <c r="U180" s="9">
        <f t="shared" si="41"/>
        <v>0</v>
      </c>
      <c r="V180" s="9">
        <f t="shared" si="42"/>
        <v>0</v>
      </c>
      <c r="W180" s="15"/>
      <c r="X180" s="16">
        <f t="shared" si="43"/>
        <v>0</v>
      </c>
      <c r="Y180" s="18"/>
      <c r="Z180" s="17"/>
    </row>
    <row r="181" spans="1:26" ht="18" customHeight="1" x14ac:dyDescent="0.2">
      <c r="A181" s="13">
        <v>5540019</v>
      </c>
      <c r="B181" s="14" t="s">
        <v>205</v>
      </c>
      <c r="C181" s="15">
        <v>39000</v>
      </c>
      <c r="D181" s="10">
        <f>VLOOKUP($A181,'06.07'!$A$9:$W$200,23,0)</f>
        <v>0</v>
      </c>
      <c r="E181" s="15"/>
      <c r="F181" s="15"/>
      <c r="G181" s="15"/>
      <c r="H181" s="9">
        <f t="shared" si="40"/>
        <v>0</v>
      </c>
      <c r="I181" s="15"/>
      <c r="J181" s="15"/>
      <c r="K181" s="15"/>
      <c r="L181" s="9">
        <f t="shared" si="34"/>
        <v>0</v>
      </c>
      <c r="M181" s="15"/>
      <c r="N181" s="15"/>
      <c r="O181" s="15"/>
      <c r="P181" s="15"/>
      <c r="Q181" s="15"/>
      <c r="R181" s="11">
        <f t="shared" si="39"/>
        <v>0</v>
      </c>
      <c r="S181" s="15"/>
      <c r="T181" s="15"/>
      <c r="U181" s="9">
        <f t="shared" si="41"/>
        <v>0</v>
      </c>
      <c r="V181" s="9">
        <f t="shared" si="42"/>
        <v>0</v>
      </c>
      <c r="W181" s="15"/>
      <c r="X181" s="16">
        <f t="shared" si="43"/>
        <v>0</v>
      </c>
      <c r="Y181" s="18"/>
      <c r="Z181" s="17"/>
    </row>
    <row r="182" spans="1:26" ht="18" customHeight="1" x14ac:dyDescent="0.2">
      <c r="A182" s="13">
        <v>5540020</v>
      </c>
      <c r="B182" s="14" t="s">
        <v>206</v>
      </c>
      <c r="C182" s="15">
        <v>40000</v>
      </c>
      <c r="D182" s="10">
        <f>VLOOKUP($A182,'06.07'!$A$9:$W$200,23,0)</f>
        <v>0</v>
      </c>
      <c r="E182" s="15">
        <v>3</v>
      </c>
      <c r="F182" s="15"/>
      <c r="G182" s="15"/>
      <c r="H182" s="9">
        <f t="shared" si="40"/>
        <v>3</v>
      </c>
      <c r="I182" s="15">
        <v>3</v>
      </c>
      <c r="J182" s="15"/>
      <c r="K182" s="15"/>
      <c r="L182" s="9">
        <f t="shared" si="34"/>
        <v>3</v>
      </c>
      <c r="M182" s="15"/>
      <c r="N182" s="15"/>
      <c r="O182" s="15"/>
      <c r="P182" s="15"/>
      <c r="Q182" s="15"/>
      <c r="R182" s="11">
        <f t="shared" si="39"/>
        <v>0</v>
      </c>
      <c r="S182" s="15"/>
      <c r="T182" s="15"/>
      <c r="U182" s="9">
        <f t="shared" si="41"/>
        <v>0</v>
      </c>
      <c r="V182" s="9">
        <f t="shared" si="42"/>
        <v>0</v>
      </c>
      <c r="W182" s="15"/>
      <c r="X182" s="16">
        <f t="shared" si="43"/>
        <v>0</v>
      </c>
      <c r="Y182" s="18"/>
      <c r="Z182" s="17"/>
    </row>
    <row r="183" spans="1:26" ht="18" customHeight="1" x14ac:dyDescent="0.2">
      <c r="A183" s="13">
        <v>5540021</v>
      </c>
      <c r="B183" s="14" t="s">
        <v>207</v>
      </c>
      <c r="C183" s="15">
        <v>46000</v>
      </c>
      <c r="D183" s="10">
        <f>VLOOKUP($A183,'06.07'!$A$9:$W$200,23,0)</f>
        <v>0</v>
      </c>
      <c r="E183" s="15"/>
      <c r="F183" s="15"/>
      <c r="G183" s="15"/>
      <c r="H183" s="9">
        <f t="shared" si="40"/>
        <v>0</v>
      </c>
      <c r="I183" s="15"/>
      <c r="J183" s="15"/>
      <c r="K183" s="15"/>
      <c r="L183" s="9">
        <f t="shared" si="34"/>
        <v>0</v>
      </c>
      <c r="M183" s="15"/>
      <c r="N183" s="15"/>
      <c r="O183" s="15"/>
      <c r="P183" s="15"/>
      <c r="Q183" s="15"/>
      <c r="R183" s="11">
        <f t="shared" si="39"/>
        <v>0</v>
      </c>
      <c r="S183" s="15"/>
      <c r="T183" s="15"/>
      <c r="U183" s="9">
        <f t="shared" si="41"/>
        <v>0</v>
      </c>
      <c r="V183" s="9">
        <f t="shared" si="42"/>
        <v>0</v>
      </c>
      <c r="W183" s="15"/>
      <c r="X183" s="16">
        <f t="shared" si="43"/>
        <v>0</v>
      </c>
      <c r="Y183" s="18"/>
      <c r="Z183" s="17"/>
    </row>
    <row r="184" spans="1:26" ht="18" customHeight="1" x14ac:dyDescent="0.2">
      <c r="A184" s="13">
        <v>5540029</v>
      </c>
      <c r="B184" s="14" t="s">
        <v>208</v>
      </c>
      <c r="C184" s="15">
        <v>18000</v>
      </c>
      <c r="D184" s="10">
        <f>VLOOKUP($A184,'06.07'!$A$9:$W$200,23,0)</f>
        <v>28</v>
      </c>
      <c r="E184" s="15"/>
      <c r="F184" s="15"/>
      <c r="G184" s="15"/>
      <c r="H184" s="9">
        <f t="shared" si="40"/>
        <v>0</v>
      </c>
      <c r="I184" s="15"/>
      <c r="J184" s="15"/>
      <c r="K184" s="15"/>
      <c r="L184" s="9">
        <f t="shared" si="34"/>
        <v>0</v>
      </c>
      <c r="M184" s="15"/>
      <c r="N184" s="15"/>
      <c r="O184" s="15"/>
      <c r="P184" s="15"/>
      <c r="Q184" s="15"/>
      <c r="R184" s="11">
        <f t="shared" si="39"/>
        <v>0</v>
      </c>
      <c r="S184" s="15"/>
      <c r="T184" s="15"/>
      <c r="U184" s="9">
        <f t="shared" si="41"/>
        <v>0</v>
      </c>
      <c r="V184" s="9">
        <f t="shared" si="42"/>
        <v>28</v>
      </c>
      <c r="W184" s="15">
        <v>28</v>
      </c>
      <c r="X184" s="16">
        <f t="shared" si="43"/>
        <v>0</v>
      </c>
      <c r="Y184" s="18"/>
      <c r="Z184" s="17"/>
    </row>
    <row r="185" spans="1:26" ht="18" customHeight="1" x14ac:dyDescent="0.2">
      <c r="A185" s="13">
        <v>5540030</v>
      </c>
      <c r="B185" s="14" t="s">
        <v>209</v>
      </c>
      <c r="C185" s="15">
        <v>20000</v>
      </c>
      <c r="D185" s="10">
        <f>VLOOKUP($A185,'06.07'!$A$9:$W$200,23,0)</f>
        <v>58</v>
      </c>
      <c r="E185" s="15"/>
      <c r="F185" s="15"/>
      <c r="G185" s="15"/>
      <c r="H185" s="9">
        <f t="shared" si="40"/>
        <v>0</v>
      </c>
      <c r="I185" s="15"/>
      <c r="J185" s="15"/>
      <c r="K185" s="15"/>
      <c r="L185" s="9">
        <f t="shared" si="34"/>
        <v>0</v>
      </c>
      <c r="M185" s="15"/>
      <c r="N185" s="15"/>
      <c r="O185" s="15"/>
      <c r="P185" s="15"/>
      <c r="Q185" s="15"/>
      <c r="R185" s="11">
        <f>SUM(M185:Q185)</f>
        <v>0</v>
      </c>
      <c r="S185" s="15"/>
      <c r="T185" s="15"/>
      <c r="U185" s="9">
        <f>S185+T185</f>
        <v>0</v>
      </c>
      <c r="V185" s="9">
        <f t="shared" si="42"/>
        <v>58</v>
      </c>
      <c r="W185" s="15">
        <v>58</v>
      </c>
      <c r="X185" s="16">
        <f>W185-V185</f>
        <v>0</v>
      </c>
      <c r="Y185" s="18"/>
      <c r="Z185" s="17"/>
    </row>
    <row r="186" spans="1:26" ht="18" customHeight="1" x14ac:dyDescent="0.2">
      <c r="A186" s="13">
        <v>5540031</v>
      </c>
      <c r="B186" s="14" t="s">
        <v>210</v>
      </c>
      <c r="C186" s="15">
        <v>20000</v>
      </c>
      <c r="D186" s="10">
        <f>VLOOKUP($A186,'06.07'!$A$9:$W$200,23,0)</f>
        <v>52</v>
      </c>
      <c r="E186" s="15"/>
      <c r="F186" s="15"/>
      <c r="G186" s="15"/>
      <c r="H186" s="9">
        <f t="shared" si="40"/>
        <v>0</v>
      </c>
      <c r="I186" s="15"/>
      <c r="J186" s="15"/>
      <c r="K186" s="15"/>
      <c r="L186" s="9">
        <f t="shared" si="34"/>
        <v>0</v>
      </c>
      <c r="M186" s="15"/>
      <c r="N186" s="15"/>
      <c r="O186" s="15"/>
      <c r="P186" s="15"/>
      <c r="Q186" s="15"/>
      <c r="R186" s="11">
        <f t="shared" si="39"/>
        <v>0</v>
      </c>
      <c r="S186" s="15"/>
      <c r="T186" s="15"/>
      <c r="U186" s="9">
        <f t="shared" ref="U186:U197" si="44">S186+T186</f>
        <v>0</v>
      </c>
      <c r="V186" s="9">
        <f t="shared" si="42"/>
        <v>52</v>
      </c>
      <c r="W186" s="15">
        <v>52</v>
      </c>
      <c r="X186" s="16">
        <f t="shared" ref="X186:X197" si="45">W186-V186</f>
        <v>0</v>
      </c>
      <c r="Y186" s="18"/>
      <c r="Z186" s="17"/>
    </row>
    <row r="187" spans="1:26" ht="18" customHeight="1" x14ac:dyDescent="0.2">
      <c r="A187" s="13">
        <v>5540032</v>
      </c>
      <c r="B187" s="14" t="s">
        <v>211</v>
      </c>
      <c r="C187" s="15">
        <v>15000</v>
      </c>
      <c r="D187" s="10">
        <f>VLOOKUP($A187,'06.07'!$A$9:$W$200,23,0)</f>
        <v>196</v>
      </c>
      <c r="E187" s="15"/>
      <c r="F187" s="15"/>
      <c r="G187" s="15"/>
      <c r="H187" s="9">
        <f t="shared" si="40"/>
        <v>0</v>
      </c>
      <c r="I187" s="15"/>
      <c r="J187" s="15"/>
      <c r="K187" s="15"/>
      <c r="L187" s="9">
        <f t="shared" si="34"/>
        <v>0</v>
      </c>
      <c r="M187" s="15"/>
      <c r="N187" s="15"/>
      <c r="O187" s="15"/>
      <c r="P187" s="15"/>
      <c r="Q187" s="15"/>
      <c r="R187" s="11">
        <f t="shared" si="39"/>
        <v>0</v>
      </c>
      <c r="S187" s="15"/>
      <c r="T187" s="15"/>
      <c r="U187" s="9">
        <f t="shared" si="44"/>
        <v>0</v>
      </c>
      <c r="V187" s="9">
        <f t="shared" si="42"/>
        <v>196</v>
      </c>
      <c r="W187" s="15">
        <v>196</v>
      </c>
      <c r="X187" s="16">
        <f t="shared" si="45"/>
        <v>0</v>
      </c>
      <c r="Y187" s="18"/>
      <c r="Z187" s="17"/>
    </row>
    <row r="188" spans="1:26" ht="18" customHeight="1" x14ac:dyDescent="0.2">
      <c r="A188" s="13">
        <v>5540033</v>
      </c>
      <c r="B188" s="14" t="s">
        <v>212</v>
      </c>
      <c r="C188" s="15">
        <v>15000</v>
      </c>
      <c r="D188" s="10">
        <f>VLOOKUP($A188,'06.07'!$A$9:$W$200,23,0)</f>
        <v>63</v>
      </c>
      <c r="E188" s="15"/>
      <c r="F188" s="15"/>
      <c r="G188" s="15"/>
      <c r="H188" s="9">
        <f t="shared" si="40"/>
        <v>0</v>
      </c>
      <c r="I188" s="15"/>
      <c r="J188" s="15"/>
      <c r="K188" s="15"/>
      <c r="L188" s="9">
        <f t="shared" si="34"/>
        <v>0</v>
      </c>
      <c r="M188" s="15"/>
      <c r="N188" s="15"/>
      <c r="O188" s="15"/>
      <c r="P188" s="15"/>
      <c r="Q188" s="15"/>
      <c r="R188" s="11">
        <f t="shared" si="39"/>
        <v>0</v>
      </c>
      <c r="S188" s="15"/>
      <c r="T188" s="15"/>
      <c r="U188" s="9">
        <f t="shared" si="44"/>
        <v>0</v>
      </c>
      <c r="V188" s="9">
        <f t="shared" si="42"/>
        <v>63</v>
      </c>
      <c r="W188" s="15">
        <v>63</v>
      </c>
      <c r="X188" s="16">
        <f t="shared" si="45"/>
        <v>0</v>
      </c>
      <c r="Y188" s="18"/>
      <c r="Z188" s="17"/>
    </row>
    <row r="189" spans="1:26" ht="18" customHeight="1" x14ac:dyDescent="0.2">
      <c r="A189" s="13">
        <v>5540035</v>
      </c>
      <c r="B189" s="14" t="s">
        <v>213</v>
      </c>
      <c r="C189" s="15">
        <v>20000</v>
      </c>
      <c r="D189" s="10">
        <f>VLOOKUP($A189,'06.07'!$A$9:$W$200,23,0)</f>
        <v>34</v>
      </c>
      <c r="E189" s="15"/>
      <c r="F189" s="15"/>
      <c r="G189" s="15"/>
      <c r="H189" s="9">
        <f t="shared" si="40"/>
        <v>0</v>
      </c>
      <c r="I189" s="15"/>
      <c r="J189" s="15"/>
      <c r="K189" s="15"/>
      <c r="L189" s="9">
        <f t="shared" si="34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2"/>
        <v>34</v>
      </c>
      <c r="W189" s="15">
        <v>34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5540037</v>
      </c>
      <c r="B190" s="14" t="s">
        <v>214</v>
      </c>
      <c r="C190" s="15">
        <v>18000</v>
      </c>
      <c r="D190" s="10">
        <f>VLOOKUP($A190,'06.07'!$A$9:$W$200,23,0)</f>
        <v>129</v>
      </c>
      <c r="E190" s="15"/>
      <c r="F190" s="15"/>
      <c r="G190" s="15"/>
      <c r="H190" s="9">
        <f t="shared" si="40"/>
        <v>0</v>
      </c>
      <c r="I190" s="15">
        <v>7</v>
      </c>
      <c r="J190" s="15"/>
      <c r="K190" s="15"/>
      <c r="L190" s="9">
        <f t="shared" si="34"/>
        <v>7</v>
      </c>
      <c r="M190" s="15"/>
      <c r="N190" s="15"/>
      <c r="O190" s="15"/>
      <c r="P190" s="15"/>
      <c r="Q190" s="15"/>
      <c r="R190" s="11">
        <f t="shared" si="39"/>
        <v>0</v>
      </c>
      <c r="S190" s="15"/>
      <c r="T190" s="15"/>
      <c r="U190" s="9">
        <f t="shared" si="44"/>
        <v>0</v>
      </c>
      <c r="V190" s="9">
        <f t="shared" si="42"/>
        <v>122</v>
      </c>
      <c r="W190" s="15">
        <v>122</v>
      </c>
      <c r="X190" s="16">
        <f t="shared" si="45"/>
        <v>0</v>
      </c>
      <c r="Y190" s="18"/>
      <c r="Z190" s="17"/>
    </row>
    <row r="191" spans="1:26" ht="18" customHeight="1" x14ac:dyDescent="0.2">
      <c r="A191" s="13">
        <v>5541001</v>
      </c>
      <c r="B191" s="14" t="s">
        <v>215</v>
      </c>
      <c r="C191" s="15">
        <v>29000</v>
      </c>
      <c r="D191" s="10">
        <f>VLOOKUP($A191,'06.07'!$A$9:$W$200,23,0)</f>
        <v>0</v>
      </c>
      <c r="E191" s="15"/>
      <c r="F191" s="15"/>
      <c r="G191" s="15"/>
      <c r="H191" s="9">
        <f t="shared" si="40"/>
        <v>0</v>
      </c>
      <c r="I191" s="15"/>
      <c r="J191" s="15"/>
      <c r="K191" s="15"/>
      <c r="L191" s="9">
        <f t="shared" si="34"/>
        <v>0</v>
      </c>
      <c r="M191" s="15"/>
      <c r="N191" s="15"/>
      <c r="O191" s="15"/>
      <c r="P191" s="15"/>
      <c r="Q191" s="15"/>
      <c r="R191" s="11">
        <f t="shared" si="39"/>
        <v>0</v>
      </c>
      <c r="S191" s="15"/>
      <c r="T191" s="15"/>
      <c r="U191" s="9">
        <f t="shared" si="44"/>
        <v>0</v>
      </c>
      <c r="V191" s="9">
        <f t="shared" si="42"/>
        <v>0</v>
      </c>
      <c r="W191" s="15"/>
      <c r="X191" s="16">
        <f t="shared" si="45"/>
        <v>0</v>
      </c>
      <c r="Y191" s="18"/>
      <c r="Z191" s="17"/>
    </row>
    <row r="192" spans="1:26" ht="18" customHeight="1" x14ac:dyDescent="0.2">
      <c r="A192" s="13">
        <v>7111005</v>
      </c>
      <c r="B192" s="14" t="s">
        <v>216</v>
      </c>
      <c r="C192" s="15">
        <v>10000</v>
      </c>
      <c r="D192" s="10">
        <f>VLOOKUP($A192,'06.07'!$A$9:$W$200,23,0)</f>
        <v>0</v>
      </c>
      <c r="E192" s="15"/>
      <c r="F192" s="15"/>
      <c r="G192" s="15"/>
      <c r="H192" s="9">
        <f t="shared" si="40"/>
        <v>0</v>
      </c>
      <c r="I192" s="15"/>
      <c r="J192" s="15"/>
      <c r="K192" s="15"/>
      <c r="L192" s="9">
        <f t="shared" si="34"/>
        <v>0</v>
      </c>
      <c r="M192" s="15"/>
      <c r="N192" s="15"/>
      <c r="O192" s="15"/>
      <c r="P192" s="15"/>
      <c r="Q192" s="15"/>
      <c r="R192" s="11">
        <f t="shared" si="39"/>
        <v>0</v>
      </c>
      <c r="S192" s="15"/>
      <c r="T192" s="15"/>
      <c r="U192" s="9">
        <f t="shared" si="44"/>
        <v>0</v>
      </c>
      <c r="V192" s="9">
        <f t="shared" si="42"/>
        <v>0</v>
      </c>
      <c r="W192" s="15"/>
      <c r="X192" s="16">
        <f t="shared" si="45"/>
        <v>0</v>
      </c>
      <c r="Y192" s="18"/>
      <c r="Z192" s="17"/>
    </row>
    <row r="193" spans="1:28" ht="18" customHeight="1" x14ac:dyDescent="0.2">
      <c r="A193" s="13">
        <v>7116001</v>
      </c>
      <c r="B193" s="14" t="s">
        <v>217</v>
      </c>
      <c r="C193" s="15">
        <v>99000</v>
      </c>
      <c r="D193" s="10">
        <f>VLOOKUP($A193,'06.07'!$A$9:$W$200,23,0)</f>
        <v>0</v>
      </c>
      <c r="E193" s="15"/>
      <c r="F193" s="15"/>
      <c r="G193" s="15"/>
      <c r="H193" s="9">
        <f t="shared" si="40"/>
        <v>0</v>
      </c>
      <c r="I193" s="15"/>
      <c r="J193" s="15"/>
      <c r="K193" s="15"/>
      <c r="L193" s="9">
        <f t="shared" si="34"/>
        <v>0</v>
      </c>
      <c r="M193" s="15"/>
      <c r="N193" s="15"/>
      <c r="O193" s="15"/>
      <c r="P193" s="15"/>
      <c r="Q193" s="15"/>
      <c r="R193" s="11">
        <f t="shared" si="39"/>
        <v>0</v>
      </c>
      <c r="S193" s="15"/>
      <c r="T193" s="15"/>
      <c r="U193" s="9">
        <f t="shared" si="44"/>
        <v>0</v>
      </c>
      <c r="V193" s="9">
        <f t="shared" si="42"/>
        <v>0</v>
      </c>
      <c r="W193" s="15"/>
      <c r="X193" s="16">
        <f t="shared" si="45"/>
        <v>0</v>
      </c>
      <c r="Y193" s="18"/>
      <c r="Z193" s="17"/>
    </row>
    <row r="194" spans="1:28" ht="18" customHeight="1" x14ac:dyDescent="0.2">
      <c r="A194" s="13">
        <v>7116002</v>
      </c>
      <c r="B194" s="14" t="s">
        <v>227</v>
      </c>
      <c r="C194" s="15">
        <v>60000</v>
      </c>
      <c r="D194" s="10">
        <f>VLOOKUP($A194,'06.07'!$A$9:$W$200,23,0)</f>
        <v>0</v>
      </c>
      <c r="E194" s="15"/>
      <c r="F194" s="15"/>
      <c r="G194" s="15"/>
      <c r="H194" s="9">
        <f t="shared" si="40"/>
        <v>0</v>
      </c>
      <c r="I194" s="15"/>
      <c r="J194" s="15"/>
      <c r="K194" s="15"/>
      <c r="L194" s="9">
        <f t="shared" si="34"/>
        <v>0</v>
      </c>
      <c r="M194" s="15"/>
      <c r="N194" s="15"/>
      <c r="O194" s="15"/>
      <c r="P194" s="15"/>
      <c r="Q194" s="15"/>
      <c r="R194" s="11">
        <f t="shared" si="39"/>
        <v>0</v>
      </c>
      <c r="S194" s="15"/>
      <c r="T194" s="15"/>
      <c r="U194" s="9">
        <f t="shared" si="44"/>
        <v>0</v>
      </c>
      <c r="V194" s="9">
        <f t="shared" si="42"/>
        <v>0</v>
      </c>
      <c r="W194" s="15"/>
      <c r="X194" s="16">
        <f t="shared" si="45"/>
        <v>0</v>
      </c>
      <c r="Y194" s="18"/>
      <c r="Z194" s="17"/>
    </row>
    <row r="195" spans="1:28" ht="18" customHeight="1" x14ac:dyDescent="0.2">
      <c r="A195" s="13">
        <v>7116003</v>
      </c>
      <c r="B195" s="14" t="s">
        <v>228</v>
      </c>
      <c r="C195" s="15">
        <v>60000</v>
      </c>
      <c r="D195" s="10">
        <f>VLOOKUP($A195,'06.07'!$A$9:$W$200,23,0)</f>
        <v>0</v>
      </c>
      <c r="E195" s="15"/>
      <c r="F195" s="15"/>
      <c r="G195" s="15"/>
      <c r="H195" s="9">
        <f t="shared" si="40"/>
        <v>0</v>
      </c>
      <c r="I195" s="15"/>
      <c r="J195" s="15"/>
      <c r="K195" s="15"/>
      <c r="L195" s="9">
        <f t="shared" si="34"/>
        <v>0</v>
      </c>
      <c r="M195" s="15"/>
      <c r="N195" s="15"/>
      <c r="O195" s="15"/>
      <c r="P195" s="15"/>
      <c r="Q195" s="15"/>
      <c r="R195" s="11">
        <f t="shared" si="39"/>
        <v>0</v>
      </c>
      <c r="S195" s="15"/>
      <c r="T195" s="15"/>
      <c r="U195" s="9">
        <f t="shared" si="44"/>
        <v>0</v>
      </c>
      <c r="V195" s="9">
        <f t="shared" si="42"/>
        <v>0</v>
      </c>
      <c r="W195" s="15"/>
      <c r="X195" s="16">
        <f t="shared" si="45"/>
        <v>0</v>
      </c>
      <c r="Y195" s="18"/>
      <c r="Z195" s="17"/>
    </row>
    <row r="196" spans="1:28" ht="18" customHeight="1" x14ac:dyDescent="0.2">
      <c r="A196" s="13">
        <v>9500002</v>
      </c>
      <c r="B196" s="14" t="s">
        <v>218</v>
      </c>
      <c r="C196" s="15">
        <v>4000</v>
      </c>
      <c r="D196" s="10">
        <f>VLOOKUP($A196,'06.07'!$A$9:$W$200,23,0)</f>
        <v>0</v>
      </c>
      <c r="E196" s="15"/>
      <c r="F196" s="15"/>
      <c r="G196" s="15"/>
      <c r="H196" s="9">
        <f t="shared" si="40"/>
        <v>0</v>
      </c>
      <c r="I196" s="15"/>
      <c r="J196" s="15"/>
      <c r="K196" s="15"/>
      <c r="L196" s="9">
        <f t="shared" si="34"/>
        <v>0</v>
      </c>
      <c r="M196" s="15"/>
      <c r="N196" s="15"/>
      <c r="O196" s="15"/>
      <c r="P196" s="15"/>
      <c r="Q196" s="15"/>
      <c r="R196" s="11">
        <f t="shared" si="39"/>
        <v>0</v>
      </c>
      <c r="S196" s="15"/>
      <c r="T196" s="15"/>
      <c r="U196" s="9">
        <f t="shared" si="44"/>
        <v>0</v>
      </c>
      <c r="V196" s="9">
        <f t="shared" si="42"/>
        <v>0</v>
      </c>
      <c r="W196" s="15"/>
      <c r="X196" s="16">
        <f t="shared" si="45"/>
        <v>0</v>
      </c>
      <c r="Y196" s="18"/>
      <c r="Z196" s="17"/>
    </row>
    <row r="197" spans="1:28" ht="18" customHeight="1" x14ac:dyDescent="0.2">
      <c r="A197" s="13">
        <v>9500003</v>
      </c>
      <c r="B197" s="14" t="s">
        <v>219</v>
      </c>
      <c r="C197" s="15">
        <v>5000</v>
      </c>
      <c r="D197" s="10">
        <f>VLOOKUP($A197,'06.07'!$A$9:$W$200,23,0)</f>
        <v>0</v>
      </c>
      <c r="E197" s="15"/>
      <c r="F197" s="15"/>
      <c r="G197" s="15"/>
      <c r="H197" s="9">
        <f t="shared" si="40"/>
        <v>0</v>
      </c>
      <c r="I197" s="15"/>
      <c r="J197" s="15"/>
      <c r="K197" s="15"/>
      <c r="L197" s="9">
        <f t="shared" si="34"/>
        <v>0</v>
      </c>
      <c r="M197" s="15"/>
      <c r="N197" s="15"/>
      <c r="O197" s="15"/>
      <c r="P197" s="15"/>
      <c r="Q197" s="15"/>
      <c r="R197" s="11">
        <f t="shared" si="39"/>
        <v>0</v>
      </c>
      <c r="S197" s="15"/>
      <c r="T197" s="15"/>
      <c r="U197" s="9">
        <f t="shared" si="44"/>
        <v>0</v>
      </c>
      <c r="V197" s="9">
        <f t="shared" si="42"/>
        <v>0</v>
      </c>
      <c r="W197" s="15"/>
      <c r="X197" s="16">
        <f t="shared" si="45"/>
        <v>0</v>
      </c>
      <c r="Y197" s="18"/>
      <c r="Z197" s="17"/>
    </row>
    <row r="198" spans="1:28" ht="18" customHeight="1" x14ac:dyDescent="0.2">
      <c r="A198" s="7"/>
      <c r="B198" s="28" t="s">
        <v>220</v>
      </c>
      <c r="C198" s="9"/>
      <c r="D198" s="10"/>
      <c r="E198" s="10"/>
      <c r="F198" s="10"/>
      <c r="G198" s="10"/>
      <c r="H198" s="9"/>
      <c r="I198" s="10"/>
      <c r="J198" s="10"/>
      <c r="K198" s="10"/>
      <c r="L198" s="9">
        <f t="shared" si="34"/>
        <v>0</v>
      </c>
      <c r="M198" s="10"/>
      <c r="N198" s="10"/>
      <c r="O198" s="10"/>
      <c r="P198" s="10"/>
      <c r="Q198" s="10"/>
      <c r="R198" s="11">
        <f t="shared" si="39"/>
        <v>0</v>
      </c>
      <c r="S198" s="10"/>
      <c r="T198" s="10"/>
      <c r="U198" s="9"/>
      <c r="V198" s="9"/>
      <c r="W198" s="10"/>
      <c r="X198" s="9"/>
      <c r="Y198" s="18"/>
      <c r="Z198" s="17"/>
    </row>
    <row r="200" spans="1:28" ht="25.5" customHeight="1" x14ac:dyDescent="0.2">
      <c r="D200" s="30">
        <f>SUM(D9:D198)</f>
        <v>1088</v>
      </c>
      <c r="E200" s="31"/>
      <c r="F200" s="31"/>
      <c r="G200" s="31"/>
      <c r="H200" s="31"/>
      <c r="I200" s="30">
        <f>SUM(I9:I198)</f>
        <v>476</v>
      </c>
      <c r="J200" s="30">
        <f>SUM(J9:J198)</f>
        <v>1</v>
      </c>
      <c r="K200" s="30"/>
      <c r="L200" s="31"/>
      <c r="M200" s="31"/>
      <c r="N200" s="31"/>
      <c r="O200" s="31"/>
      <c r="P200" s="31"/>
      <c r="Q200" s="30">
        <f>SUM(Q9:Q198)</f>
        <v>0</v>
      </c>
      <c r="R200" s="30">
        <f>SUM(R9:R198)</f>
        <v>5</v>
      </c>
      <c r="S200" s="30">
        <f>SUM(S9:S198)</f>
        <v>47</v>
      </c>
      <c r="T200" s="31"/>
      <c r="U200" s="31"/>
      <c r="V200" s="32"/>
      <c r="W200" s="30">
        <f>SUM(W9:W198)</f>
        <v>929</v>
      </c>
      <c r="X200" s="30">
        <f>SUM(X9:X198)</f>
        <v>1</v>
      </c>
    </row>
    <row r="201" spans="1:28" ht="12.75" customHeight="1" x14ac:dyDescent="0.2"/>
    <row r="202" spans="1:28" s="1" customFormat="1" x14ac:dyDescent="0.2">
      <c r="A202" s="29"/>
      <c r="B202" s="29" t="s">
        <v>221</v>
      </c>
      <c r="I202" s="33" t="s">
        <v>222</v>
      </c>
      <c r="S202" s="1" t="s">
        <v>223</v>
      </c>
      <c r="V202" s="2"/>
      <c r="W202" s="2"/>
      <c r="X202" s="2"/>
      <c r="Y202" s="3"/>
      <c r="Z202" s="3"/>
      <c r="AA202" s="3"/>
      <c r="AB202" s="3"/>
    </row>
    <row r="204" spans="1:28" s="1" customFormat="1" x14ac:dyDescent="0.2">
      <c r="A204" s="29" t="s">
        <v>224</v>
      </c>
      <c r="B204" s="3"/>
      <c r="V204" s="2"/>
      <c r="W204" s="2"/>
      <c r="X204" s="2"/>
      <c r="Y204" s="3"/>
      <c r="Z204" s="3"/>
      <c r="AA204" s="3"/>
      <c r="AB204" s="3"/>
    </row>
  </sheetData>
  <mergeCells count="33">
    <mergeCell ref="Y70:Y71"/>
    <mergeCell ref="R6:R7"/>
    <mergeCell ref="S6:S7"/>
    <mergeCell ref="T6:T7"/>
    <mergeCell ref="U6:U7"/>
    <mergeCell ref="Y42:Y43"/>
    <mergeCell ref="Y44:Y46"/>
    <mergeCell ref="Z5:AB6"/>
    <mergeCell ref="E6:E7"/>
    <mergeCell ref="F6:F7"/>
    <mergeCell ref="G6:G7"/>
    <mergeCell ref="H6:H7"/>
    <mergeCell ref="I6:I7"/>
    <mergeCell ref="O6:Q6"/>
    <mergeCell ref="S5:U5"/>
    <mergeCell ref="V5:V7"/>
    <mergeCell ref="W5:W7"/>
    <mergeCell ref="X5:X7"/>
    <mergeCell ref="J6:J7"/>
    <mergeCell ref="K6:K7"/>
    <mergeCell ref="L6:L7"/>
    <mergeCell ref="M6:M7"/>
    <mergeCell ref="N6:N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</mergeCells>
  <conditionalFormatting sqref="B100:B101">
    <cfRule type="duplicateValues" dxfId="1052" priority="34" stopIfTrue="1"/>
  </conditionalFormatting>
  <conditionalFormatting sqref="B132">
    <cfRule type="duplicateValues" dxfId="1051" priority="33" stopIfTrue="1"/>
  </conditionalFormatting>
  <conditionalFormatting sqref="B118">
    <cfRule type="duplicateValues" dxfId="1050" priority="32" stopIfTrue="1"/>
  </conditionalFormatting>
  <conditionalFormatting sqref="B198">
    <cfRule type="duplicateValues" dxfId="1049" priority="31" stopIfTrue="1"/>
  </conditionalFormatting>
  <conditionalFormatting sqref="B201:B274">
    <cfRule type="duplicateValues" dxfId="1048" priority="30" stopIfTrue="1"/>
  </conditionalFormatting>
  <conditionalFormatting sqref="B200">
    <cfRule type="duplicateValues" dxfId="1047" priority="29" stopIfTrue="1"/>
  </conditionalFormatting>
  <conditionalFormatting sqref="I202">
    <cfRule type="duplicateValues" dxfId="1046" priority="28" stopIfTrue="1"/>
  </conditionalFormatting>
  <conditionalFormatting sqref="I202">
    <cfRule type="duplicateValues" dxfId="1045" priority="25" stopIfTrue="1"/>
    <cfRule type="duplicateValues" dxfId="1044" priority="26" stopIfTrue="1"/>
    <cfRule type="duplicateValues" dxfId="1043" priority="27" stopIfTrue="1"/>
  </conditionalFormatting>
  <conditionalFormatting sqref="B20">
    <cfRule type="duplicateValues" dxfId="1042" priority="19" stopIfTrue="1"/>
  </conditionalFormatting>
  <conditionalFormatting sqref="B20">
    <cfRule type="duplicateValues" dxfId="1041" priority="20" stopIfTrue="1"/>
  </conditionalFormatting>
  <conditionalFormatting sqref="B20">
    <cfRule type="duplicateValues" dxfId="1040" priority="21" stopIfTrue="1"/>
  </conditionalFormatting>
  <conditionalFormatting sqref="B20">
    <cfRule type="duplicateValues" dxfId="1039" priority="22" stopIfTrue="1"/>
    <cfRule type="duplicateValues" dxfId="1038" priority="23" stopIfTrue="1"/>
    <cfRule type="duplicateValues" dxfId="1037" priority="24" stopIfTrue="1"/>
  </conditionalFormatting>
  <conditionalFormatting sqref="A20:A25">
    <cfRule type="duplicateValues" dxfId="1036" priority="18" stopIfTrue="1"/>
  </conditionalFormatting>
  <conditionalFormatting sqref="A26">
    <cfRule type="duplicateValues" dxfId="1035" priority="17" stopIfTrue="1"/>
  </conditionalFormatting>
  <conditionalFormatting sqref="A27">
    <cfRule type="duplicateValues" dxfId="1034" priority="16" stopIfTrue="1"/>
  </conditionalFormatting>
  <conditionalFormatting sqref="A28">
    <cfRule type="duplicateValues" dxfId="1033" priority="15" stopIfTrue="1"/>
  </conditionalFormatting>
  <conditionalFormatting sqref="A29">
    <cfRule type="duplicateValues" dxfId="1032" priority="14" stopIfTrue="1"/>
  </conditionalFormatting>
  <conditionalFormatting sqref="A30">
    <cfRule type="duplicateValues" dxfId="1031" priority="13" stopIfTrue="1"/>
  </conditionalFormatting>
  <conditionalFormatting sqref="B275:B65318 B200 B5 B8:B19 B119:B131 B21:B117 B133:B197">
    <cfRule type="duplicateValues" dxfId="1030" priority="35" stopIfTrue="1"/>
  </conditionalFormatting>
  <conditionalFormatting sqref="B275:B65318 B200 B5 B8:B19 B102:B117 B119:B131 B21:B99 B133:B197">
    <cfRule type="duplicateValues" dxfId="1029" priority="36" stopIfTrue="1"/>
  </conditionalFormatting>
  <conditionalFormatting sqref="A200:A65318 A1:A5 A8:A19 A31:A198">
    <cfRule type="duplicateValues" dxfId="1028" priority="37" stopIfTrue="1"/>
  </conditionalFormatting>
  <conditionalFormatting sqref="B200:B65318 B5 B8:B19 B21:B198">
    <cfRule type="duplicateValues" dxfId="1027" priority="38" stopIfTrue="1"/>
  </conditionalFormatting>
  <conditionalFormatting sqref="B200:B65318 B1:B5 B8:B19 B21:B198">
    <cfRule type="duplicateValues" dxfId="1026" priority="39" stopIfTrue="1"/>
    <cfRule type="duplicateValues" dxfId="1025" priority="40" stopIfTrue="1"/>
    <cfRule type="duplicateValues" dxfId="1024" priority="41" stopIfTrue="1"/>
  </conditionalFormatting>
  <conditionalFormatting sqref="Y17">
    <cfRule type="duplicateValues" dxfId="1023" priority="7" stopIfTrue="1"/>
  </conditionalFormatting>
  <conditionalFormatting sqref="Y17">
    <cfRule type="duplicateValues" dxfId="1022" priority="8" stopIfTrue="1"/>
  </conditionalFormatting>
  <conditionalFormatting sqref="Y17">
    <cfRule type="duplicateValues" dxfId="1021" priority="9" stopIfTrue="1"/>
  </conditionalFormatting>
  <conditionalFormatting sqref="Y17">
    <cfRule type="duplicateValues" dxfId="1020" priority="10" stopIfTrue="1"/>
    <cfRule type="duplicateValues" dxfId="1019" priority="11" stopIfTrue="1"/>
    <cfRule type="duplicateValues" dxfId="1018" priority="12" stopIfTrue="1"/>
  </conditionalFormatting>
  <conditionalFormatting sqref="Y13">
    <cfRule type="duplicateValues" dxfId="1017" priority="1" stopIfTrue="1"/>
  </conditionalFormatting>
  <conditionalFormatting sqref="Y13">
    <cfRule type="duplicateValues" dxfId="1016" priority="2" stopIfTrue="1"/>
  </conditionalFormatting>
  <conditionalFormatting sqref="Y13">
    <cfRule type="duplicateValues" dxfId="1015" priority="3" stopIfTrue="1"/>
  </conditionalFormatting>
  <conditionalFormatting sqref="Y13">
    <cfRule type="duplicateValues" dxfId="1014" priority="4" stopIfTrue="1"/>
    <cfRule type="duplicateValues" dxfId="1013" priority="5" stopIfTrue="1"/>
    <cfRule type="duplicateValues" dxfId="1012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4"/>
  <sheetViews>
    <sheetView zoomScaleNormal="100" workbookViewId="0">
      <pane xSplit="4" ySplit="8" topLeftCell="H147" activePane="bottomRight" state="frozen"/>
      <selection pane="topRight" activeCell="E1" sqref="E1"/>
      <selection pane="bottomLeft" activeCell="A9" sqref="A9"/>
      <selection pane="bottomRight" activeCell="W156" sqref="W156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42578125" style="1" customWidth="1"/>
    <col min="7" max="7" width="0.28515625" style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72" t="s">
        <v>0</v>
      </c>
      <c r="B1" s="172"/>
    </row>
    <row r="2" spans="1:28" x14ac:dyDescent="0.2">
      <c r="A2" s="172" t="s">
        <v>1</v>
      </c>
      <c r="B2" s="172"/>
    </row>
    <row r="3" spans="1:28" ht="19.5" x14ac:dyDescent="0.2">
      <c r="A3" s="173" t="s">
        <v>2</v>
      </c>
      <c r="B3" s="173"/>
      <c r="C3" s="173"/>
      <c r="D3" s="173"/>
      <c r="E3" s="173"/>
      <c r="F3" s="173"/>
      <c r="G3" s="173"/>
      <c r="H3" s="173"/>
      <c r="I3" s="173"/>
      <c r="J3" s="173"/>
      <c r="K3" s="173"/>
      <c r="L3" s="173"/>
      <c r="M3" s="173"/>
      <c r="N3" s="173"/>
      <c r="O3" s="173"/>
      <c r="P3" s="173"/>
      <c r="Q3" s="173"/>
      <c r="R3" s="173"/>
      <c r="S3" s="173"/>
      <c r="T3" s="173"/>
      <c r="U3" s="173"/>
      <c r="V3" s="173"/>
      <c r="W3" s="173"/>
      <c r="X3" s="173"/>
    </row>
    <row r="4" spans="1:28" ht="18.75" x14ac:dyDescent="0.2">
      <c r="A4" s="62" t="s">
        <v>3</v>
      </c>
      <c r="B4" s="4">
        <v>42559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74" t="s">
        <v>4</v>
      </c>
      <c r="B5" s="174" t="s">
        <v>5</v>
      </c>
      <c r="C5" s="175" t="s">
        <v>6</v>
      </c>
      <c r="D5" s="176" t="s">
        <v>7</v>
      </c>
      <c r="E5" s="175" t="s">
        <v>8</v>
      </c>
      <c r="F5" s="175"/>
      <c r="G5" s="175"/>
      <c r="H5" s="175"/>
      <c r="I5" s="175" t="s">
        <v>9</v>
      </c>
      <c r="J5" s="175"/>
      <c r="K5" s="175"/>
      <c r="L5" s="175"/>
      <c r="M5" s="175" t="s">
        <v>10</v>
      </c>
      <c r="N5" s="175"/>
      <c r="O5" s="175"/>
      <c r="P5" s="175"/>
      <c r="Q5" s="175"/>
      <c r="R5" s="175"/>
      <c r="S5" s="160" t="s">
        <v>11</v>
      </c>
      <c r="T5" s="161"/>
      <c r="U5" s="162"/>
      <c r="V5" s="163" t="s">
        <v>12</v>
      </c>
      <c r="W5" s="166" t="s">
        <v>13</v>
      </c>
      <c r="X5" s="166" t="s">
        <v>14</v>
      </c>
      <c r="Z5" s="159" t="s">
        <v>15</v>
      </c>
      <c r="AA5" s="159"/>
      <c r="AB5" s="159"/>
    </row>
    <row r="6" spans="1:28" ht="20.25" customHeight="1" x14ac:dyDescent="0.2">
      <c r="A6" s="174"/>
      <c r="B6" s="174"/>
      <c r="C6" s="175"/>
      <c r="D6" s="176"/>
      <c r="E6" s="169" t="s">
        <v>16</v>
      </c>
      <c r="F6" s="169" t="s">
        <v>17</v>
      </c>
      <c r="G6" s="163" t="s">
        <v>18</v>
      </c>
      <c r="H6" s="163" t="s">
        <v>19</v>
      </c>
      <c r="I6" s="163" t="s">
        <v>20</v>
      </c>
      <c r="J6" s="163" t="s">
        <v>21</v>
      </c>
      <c r="K6" s="163" t="s">
        <v>226</v>
      </c>
      <c r="L6" s="163" t="s">
        <v>22</v>
      </c>
      <c r="M6" s="163" t="s">
        <v>18</v>
      </c>
      <c r="N6" s="163" t="s">
        <v>23</v>
      </c>
      <c r="O6" s="171" t="s">
        <v>24</v>
      </c>
      <c r="P6" s="171"/>
      <c r="Q6" s="171"/>
      <c r="R6" s="163" t="s">
        <v>25</v>
      </c>
      <c r="S6" s="163" t="s">
        <v>26</v>
      </c>
      <c r="T6" s="163" t="s">
        <v>27</v>
      </c>
      <c r="U6" s="163" t="s">
        <v>28</v>
      </c>
      <c r="V6" s="164"/>
      <c r="W6" s="167"/>
      <c r="X6" s="167"/>
      <c r="Z6" s="159"/>
      <c r="AA6" s="159"/>
      <c r="AB6" s="159"/>
    </row>
    <row r="7" spans="1:28" ht="58.5" customHeight="1" x14ac:dyDescent="0.2">
      <c r="A7" s="174"/>
      <c r="B7" s="174"/>
      <c r="C7" s="175"/>
      <c r="D7" s="176"/>
      <c r="E7" s="170"/>
      <c r="F7" s="170"/>
      <c r="G7" s="165"/>
      <c r="H7" s="165"/>
      <c r="I7" s="165"/>
      <c r="J7" s="165"/>
      <c r="K7" s="165"/>
      <c r="L7" s="165"/>
      <c r="M7" s="165"/>
      <c r="N7" s="165"/>
      <c r="O7" s="64" t="s">
        <v>29</v>
      </c>
      <c r="P7" s="64" t="s">
        <v>30</v>
      </c>
      <c r="Q7" s="63" t="s">
        <v>31</v>
      </c>
      <c r="R7" s="165"/>
      <c r="S7" s="165"/>
      <c r="T7" s="165"/>
      <c r="U7" s="165"/>
      <c r="V7" s="165"/>
      <c r="W7" s="168"/>
      <c r="X7" s="168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VLOOKUP($A9,'07.07'!$A$9:$W$200,23,0)</f>
        <v>0</v>
      </c>
      <c r="E9" s="15">
        <v>20</v>
      </c>
      <c r="F9" s="15"/>
      <c r="G9" s="15"/>
      <c r="H9" s="9">
        <f t="shared" ref="H9:H52" si="0">SUM(E9:G9)</f>
        <v>20</v>
      </c>
      <c r="I9" s="15">
        <v>18</v>
      </c>
      <c r="J9" s="15"/>
      <c r="K9" s="15"/>
      <c r="L9" s="9">
        <f>SUM(I9:K9)</f>
        <v>18</v>
      </c>
      <c r="M9" s="15"/>
      <c r="N9" s="15"/>
      <c r="O9" s="15"/>
      <c r="P9" s="15"/>
      <c r="Q9" s="15"/>
      <c r="R9" s="11">
        <f>SUM(M9:Q9)</f>
        <v>0</v>
      </c>
      <c r="S9" s="15">
        <v>1</v>
      </c>
      <c r="T9" s="15"/>
      <c r="U9" s="9">
        <f t="shared" ref="U9:U52" si="1">S9+T9</f>
        <v>1</v>
      </c>
      <c r="V9" s="9">
        <f t="shared" ref="V9:V52" si="2">D9+H9-L9-R9-U9</f>
        <v>1</v>
      </c>
      <c r="W9" s="15"/>
      <c r="X9" s="34">
        <f t="shared" ref="X9:X52" si="3">W9-V9</f>
        <v>-1</v>
      </c>
      <c r="Y9" s="29" t="s">
        <v>43</v>
      </c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VLOOKUP($A10,'07.07'!$A$9:$W$200,23,0)</f>
        <v>0</v>
      </c>
      <c r="E10" s="15">
        <v>6</v>
      </c>
      <c r="F10" s="15"/>
      <c r="G10" s="15"/>
      <c r="H10" s="9">
        <f t="shared" si="0"/>
        <v>6</v>
      </c>
      <c r="I10" s="15">
        <v>5</v>
      </c>
      <c r="J10" s="15"/>
      <c r="K10" s="15"/>
      <c r="L10" s="9">
        <f t="shared" ref="L10:L73" si="4">SUM(I10:K10)</f>
        <v>5</v>
      </c>
      <c r="M10" s="15"/>
      <c r="N10" s="15"/>
      <c r="O10" s="15"/>
      <c r="P10" s="15"/>
      <c r="Q10" s="15"/>
      <c r="R10" s="11">
        <f t="shared" ref="R10:R86" si="5">SUM(M10:Q10)</f>
        <v>0</v>
      </c>
      <c r="S10" s="15">
        <v>1</v>
      </c>
      <c r="T10" s="15"/>
      <c r="U10" s="9">
        <f t="shared" si="1"/>
        <v>1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VLOOKUP($A11,'07.07'!$A$9:$W$200,23,0)</f>
        <v>0</v>
      </c>
      <c r="E11" s="15">
        <v>6</v>
      </c>
      <c r="F11" s="15"/>
      <c r="G11" s="15"/>
      <c r="H11" s="9">
        <f t="shared" si="0"/>
        <v>6</v>
      </c>
      <c r="I11" s="15">
        <v>5</v>
      </c>
      <c r="J11" s="15"/>
      <c r="K11" s="15"/>
      <c r="L11" s="9">
        <f t="shared" si="4"/>
        <v>5</v>
      </c>
      <c r="M11" s="15"/>
      <c r="N11" s="15"/>
      <c r="O11" s="15"/>
      <c r="P11" s="15"/>
      <c r="Q11" s="15"/>
      <c r="R11" s="11">
        <f t="shared" si="5"/>
        <v>0</v>
      </c>
      <c r="S11" s="15">
        <v>1</v>
      </c>
      <c r="T11" s="15"/>
      <c r="U11" s="9">
        <f t="shared" si="1"/>
        <v>1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VLOOKUP($A12,'07.07'!$A$9:$W$200,23,0)</f>
        <v>0</v>
      </c>
      <c r="E12" s="15">
        <v>20</v>
      </c>
      <c r="F12" s="15"/>
      <c r="G12" s="15"/>
      <c r="H12" s="9">
        <f t="shared" si="0"/>
        <v>20</v>
      </c>
      <c r="I12" s="15">
        <v>18</v>
      </c>
      <c r="J12" s="15"/>
      <c r="K12" s="15"/>
      <c r="L12" s="9">
        <f t="shared" si="4"/>
        <v>18</v>
      </c>
      <c r="M12" s="15"/>
      <c r="N12" s="15"/>
      <c r="O12" s="15"/>
      <c r="P12" s="15"/>
      <c r="Q12" s="15"/>
      <c r="R12" s="11">
        <f t="shared" si="5"/>
        <v>0</v>
      </c>
      <c r="S12" s="15">
        <v>2</v>
      </c>
      <c r="T12" s="15"/>
      <c r="U12" s="9">
        <f t="shared" si="1"/>
        <v>2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VLOOKUP($A13,'07.07'!$A$9:$W$200,23,0)</f>
        <v>0</v>
      </c>
      <c r="E13" s="15">
        <v>22</v>
      </c>
      <c r="F13" s="15"/>
      <c r="G13" s="15"/>
      <c r="H13" s="9">
        <f t="shared" si="0"/>
        <v>22</v>
      </c>
      <c r="I13" s="15">
        <v>13</v>
      </c>
      <c r="J13" s="15"/>
      <c r="K13" s="15"/>
      <c r="L13" s="9">
        <f t="shared" si="4"/>
        <v>13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9</v>
      </c>
      <c r="W13" s="15">
        <v>9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VLOOKUP($A14,'07.07'!$A$9:$W$200,23,0)</f>
        <v>0</v>
      </c>
      <c r="E14" s="15">
        <v>14</v>
      </c>
      <c r="F14" s="15"/>
      <c r="G14" s="15"/>
      <c r="H14" s="9">
        <f t="shared" si="0"/>
        <v>14</v>
      </c>
      <c r="I14" s="15">
        <v>13</v>
      </c>
      <c r="J14" s="15"/>
      <c r="K14" s="15"/>
      <c r="L14" s="9">
        <f t="shared" si="4"/>
        <v>13</v>
      </c>
      <c r="M14" s="15"/>
      <c r="N14" s="15"/>
      <c r="O14" s="15"/>
      <c r="P14" s="15"/>
      <c r="Q14" s="15"/>
      <c r="R14" s="11">
        <f t="shared" si="5"/>
        <v>0</v>
      </c>
      <c r="S14" s="15">
        <v>1</v>
      </c>
      <c r="T14" s="15"/>
      <c r="U14" s="9">
        <f t="shared" si="1"/>
        <v>1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VLOOKUP($A15,'07.07'!$A$9:$W$200,23,0)</f>
        <v>0</v>
      </c>
      <c r="E15" s="15">
        <v>6</v>
      </c>
      <c r="F15" s="15"/>
      <c r="G15" s="15"/>
      <c r="H15" s="9">
        <f t="shared" si="0"/>
        <v>6</v>
      </c>
      <c r="I15" s="15">
        <v>6</v>
      </c>
      <c r="J15" s="15"/>
      <c r="K15" s="15"/>
      <c r="L15" s="9">
        <f t="shared" si="4"/>
        <v>6</v>
      </c>
      <c r="M15" s="15"/>
      <c r="N15" s="15"/>
      <c r="O15" s="15"/>
      <c r="P15" s="15"/>
      <c r="Q15" s="15"/>
      <c r="R15" s="11">
        <f t="shared" si="5"/>
        <v>0</v>
      </c>
      <c r="S15" s="15"/>
      <c r="T15" s="15"/>
      <c r="U15" s="9">
        <f t="shared" si="1"/>
        <v>0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VLOOKUP($A16,'07.07'!$A$9:$W$200,23,0)</f>
        <v>0</v>
      </c>
      <c r="E16" s="15">
        <v>6</v>
      </c>
      <c r="F16" s="15"/>
      <c r="G16" s="15"/>
      <c r="H16" s="9">
        <f t="shared" si="0"/>
        <v>6</v>
      </c>
      <c r="I16" s="15">
        <v>4</v>
      </c>
      <c r="J16" s="15"/>
      <c r="K16" s="15"/>
      <c r="L16" s="9">
        <f t="shared" si="4"/>
        <v>4</v>
      </c>
      <c r="M16" s="15"/>
      <c r="N16" s="15"/>
      <c r="O16" s="15"/>
      <c r="P16" s="15"/>
      <c r="Q16" s="15"/>
      <c r="R16" s="11">
        <f t="shared" si="5"/>
        <v>0</v>
      </c>
      <c r="S16" s="15">
        <v>2</v>
      </c>
      <c r="T16" s="15"/>
      <c r="U16" s="9">
        <f t="shared" si="1"/>
        <v>2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VLOOKUP($A17,'07.07'!$A$9:$W$200,23,0)</f>
        <v>0</v>
      </c>
      <c r="E17" s="15">
        <v>6</v>
      </c>
      <c r="F17" s="15"/>
      <c r="G17" s="15"/>
      <c r="H17" s="9">
        <f t="shared" si="0"/>
        <v>6</v>
      </c>
      <c r="I17" s="15">
        <v>6</v>
      </c>
      <c r="J17" s="15"/>
      <c r="K17" s="15"/>
      <c r="L17" s="9">
        <f t="shared" si="4"/>
        <v>6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VLOOKUP($A18,'07.07'!$A$9:$W$200,23,0)</f>
        <v>0</v>
      </c>
      <c r="E18" s="15">
        <v>16</v>
      </c>
      <c r="F18" s="15"/>
      <c r="G18" s="15"/>
      <c r="H18" s="9">
        <f t="shared" si="0"/>
        <v>16</v>
      </c>
      <c r="I18" s="15">
        <v>16</v>
      </c>
      <c r="J18" s="15"/>
      <c r="K18" s="15"/>
      <c r="L18" s="9">
        <f t="shared" si="4"/>
        <v>16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44</v>
      </c>
      <c r="C19" s="15">
        <v>19000</v>
      </c>
      <c r="D19" s="10">
        <f>VLOOKUP($A19,'07.07'!$A$9:$W$200,23,0)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45</v>
      </c>
      <c r="C20" s="15">
        <v>19000</v>
      </c>
      <c r="D20" s="10">
        <f>VLOOKUP($A20,'07.07'!$A$9:$W$200,23,0)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61"/>
      <c r="Z20" s="17"/>
    </row>
    <row r="21" spans="1:26" ht="18" customHeight="1" x14ac:dyDescent="0.2">
      <c r="A21" s="13">
        <v>1500022</v>
      </c>
      <c r="B21" s="14" t="s">
        <v>46</v>
      </c>
      <c r="C21" s="15">
        <v>19000</v>
      </c>
      <c r="D21" s="10">
        <f>VLOOKUP($A21,'07.07'!$A$9:$W$200,23,0)</f>
        <v>0</v>
      </c>
      <c r="E21" s="15">
        <v>6</v>
      </c>
      <c r="F21" s="15"/>
      <c r="G21" s="15"/>
      <c r="H21" s="9">
        <f t="shared" si="0"/>
        <v>6</v>
      </c>
      <c r="I21" s="15">
        <v>4</v>
      </c>
      <c r="J21" s="15"/>
      <c r="K21" s="15"/>
      <c r="L21" s="9">
        <f t="shared" si="4"/>
        <v>4</v>
      </c>
      <c r="M21" s="15"/>
      <c r="N21" s="15"/>
      <c r="O21" s="15"/>
      <c r="P21" s="15"/>
      <c r="Q21" s="15"/>
      <c r="R21" s="11">
        <f t="shared" si="5"/>
        <v>0</v>
      </c>
      <c r="S21" s="15">
        <v>2</v>
      </c>
      <c r="T21" s="15"/>
      <c r="U21" s="9">
        <f t="shared" si="1"/>
        <v>2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47</v>
      </c>
      <c r="C22" s="15">
        <v>16000</v>
      </c>
      <c r="D22" s="10">
        <f>VLOOKUP($A22,'07.07'!$A$9:$W$200,23,0)</f>
        <v>0</v>
      </c>
      <c r="E22" s="15">
        <v>6</v>
      </c>
      <c r="F22" s="15"/>
      <c r="G22" s="15"/>
      <c r="H22" s="9">
        <f t="shared" si="0"/>
        <v>6</v>
      </c>
      <c r="I22" s="15">
        <v>6</v>
      </c>
      <c r="J22" s="15"/>
      <c r="K22" s="15"/>
      <c r="L22" s="9">
        <f t="shared" si="4"/>
        <v>6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48</v>
      </c>
      <c r="C23" s="15">
        <v>21000</v>
      </c>
      <c r="D23" s="10">
        <f>VLOOKUP($A23,'07.07'!$A$9:$W$200,23,0)</f>
        <v>0</v>
      </c>
      <c r="E23" s="15">
        <v>9</v>
      </c>
      <c r="F23" s="15"/>
      <c r="G23" s="15"/>
      <c r="H23" s="9">
        <f t="shared" si="0"/>
        <v>9</v>
      </c>
      <c r="I23" s="15">
        <v>4</v>
      </c>
      <c r="J23" s="15"/>
      <c r="K23" s="15"/>
      <c r="L23" s="9">
        <f t="shared" si="4"/>
        <v>4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5</v>
      </c>
      <c r="W23" s="15">
        <v>5</v>
      </c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49</v>
      </c>
      <c r="C24" s="15">
        <v>21000</v>
      </c>
      <c r="D24" s="10">
        <f>VLOOKUP($A24,'07.07'!$A$9:$W$200,23,0)</f>
        <v>0</v>
      </c>
      <c r="E24" s="15">
        <v>6</v>
      </c>
      <c r="F24" s="15"/>
      <c r="G24" s="15"/>
      <c r="H24" s="9">
        <f t="shared" si="0"/>
        <v>6</v>
      </c>
      <c r="I24" s="15">
        <v>5</v>
      </c>
      <c r="J24" s="15"/>
      <c r="K24" s="15"/>
      <c r="L24" s="9">
        <f t="shared" si="4"/>
        <v>5</v>
      </c>
      <c r="M24" s="15"/>
      <c r="N24" s="15"/>
      <c r="O24" s="15"/>
      <c r="P24" s="15"/>
      <c r="Q24" s="15"/>
      <c r="R24" s="11">
        <f t="shared" si="5"/>
        <v>0</v>
      </c>
      <c r="S24" s="15">
        <v>1</v>
      </c>
      <c r="T24" s="15"/>
      <c r="U24" s="9">
        <f t="shared" si="1"/>
        <v>1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50</v>
      </c>
      <c r="C25" s="15">
        <v>20000</v>
      </c>
      <c r="D25" s="10">
        <f>VLOOKUP($A25,'07.07'!$A$9:$W$200,23,0)</f>
        <v>0</v>
      </c>
      <c r="E25" s="15">
        <v>6</v>
      </c>
      <c r="F25" s="15"/>
      <c r="G25" s="15"/>
      <c r="H25" s="9">
        <f t="shared" si="0"/>
        <v>6</v>
      </c>
      <c r="I25" s="15">
        <v>6</v>
      </c>
      <c r="J25" s="15"/>
      <c r="K25" s="15"/>
      <c r="L25" s="9">
        <f t="shared" si="4"/>
        <v>6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51</v>
      </c>
      <c r="C26" s="15">
        <v>18000</v>
      </c>
      <c r="D26" s="10">
        <f>VLOOKUP($A26,'07.07'!$A$9:$W$200,23,0)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52</v>
      </c>
      <c r="C27" s="15">
        <v>32000</v>
      </c>
      <c r="D27" s="10">
        <f>VLOOKUP($A27,'07.07'!$A$9:$W$200,23,0)</f>
        <v>1</v>
      </c>
      <c r="E27" s="15">
        <v>6</v>
      </c>
      <c r="F27" s="15"/>
      <c r="G27" s="15"/>
      <c r="H27" s="9">
        <f t="shared" si="0"/>
        <v>6</v>
      </c>
      <c r="I27" s="15">
        <v>2</v>
      </c>
      <c r="J27" s="15"/>
      <c r="K27" s="15"/>
      <c r="L27" s="9">
        <f t="shared" si="4"/>
        <v>2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5</v>
      </c>
      <c r="W27" s="15">
        <v>5</v>
      </c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53</v>
      </c>
      <c r="C28" s="15">
        <v>22000</v>
      </c>
      <c r="D28" s="10">
        <f>VLOOKUP($A28,'07.07'!$A$9:$W$200,23,0)</f>
        <v>0</v>
      </c>
      <c r="E28" s="15">
        <v>6</v>
      </c>
      <c r="F28" s="15"/>
      <c r="G28" s="15"/>
      <c r="H28" s="9">
        <f t="shared" si="0"/>
        <v>6</v>
      </c>
      <c r="I28" s="15">
        <v>6</v>
      </c>
      <c r="J28" s="15"/>
      <c r="K28" s="15"/>
      <c r="L28" s="9">
        <f t="shared" si="4"/>
        <v>6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54</v>
      </c>
      <c r="C29" s="15">
        <v>21000</v>
      </c>
      <c r="D29" s="10">
        <f>VLOOKUP($A29,'07.07'!$A$9:$W$200,23,0)</f>
        <v>0</v>
      </c>
      <c r="E29" s="15">
        <v>6</v>
      </c>
      <c r="F29" s="15"/>
      <c r="G29" s="15"/>
      <c r="H29" s="9">
        <f t="shared" si="0"/>
        <v>6</v>
      </c>
      <c r="I29" s="15">
        <v>6</v>
      </c>
      <c r="J29" s="15"/>
      <c r="K29" s="15"/>
      <c r="L29" s="9">
        <f t="shared" si="4"/>
        <v>6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55</v>
      </c>
      <c r="C30" s="15">
        <v>20000</v>
      </c>
      <c r="D30" s="10">
        <f>VLOOKUP($A30,'07.07'!$A$9:$W$200,23,0)</f>
        <v>0</v>
      </c>
      <c r="E30" s="15">
        <v>10</v>
      </c>
      <c r="F30" s="15"/>
      <c r="G30" s="15"/>
      <c r="H30" s="9">
        <f t="shared" si="0"/>
        <v>10</v>
      </c>
      <c r="I30" s="15">
        <v>10</v>
      </c>
      <c r="J30" s="15"/>
      <c r="K30" s="15"/>
      <c r="L30" s="9">
        <f t="shared" si="4"/>
        <v>10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56</v>
      </c>
      <c r="C31" s="15">
        <v>24000</v>
      </c>
      <c r="D31" s="10">
        <f>VLOOKUP($A31,'07.07'!$A$9:$W$200,23,0)</f>
        <v>0</v>
      </c>
      <c r="E31" s="15">
        <v>6</v>
      </c>
      <c r="F31" s="15"/>
      <c r="G31" s="15"/>
      <c r="H31" s="9">
        <f t="shared" si="0"/>
        <v>6</v>
      </c>
      <c r="I31" s="15">
        <v>6</v>
      </c>
      <c r="J31" s="15"/>
      <c r="K31" s="15"/>
      <c r="L31" s="9">
        <f t="shared" si="4"/>
        <v>6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57</v>
      </c>
      <c r="C32" s="15">
        <v>18000</v>
      </c>
      <c r="D32" s="10">
        <f>VLOOKUP($A32,'07.07'!$A$9:$W$200,23,0)</f>
        <v>0</v>
      </c>
      <c r="E32" s="15">
        <v>10</v>
      </c>
      <c r="F32" s="15"/>
      <c r="G32" s="15"/>
      <c r="H32" s="9">
        <f t="shared" si="0"/>
        <v>10</v>
      </c>
      <c r="I32" s="15">
        <v>9</v>
      </c>
      <c r="J32" s="15"/>
      <c r="K32" s="15"/>
      <c r="L32" s="9">
        <f t="shared" si="4"/>
        <v>9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1</v>
      </c>
      <c r="W32" s="15"/>
      <c r="X32" s="16">
        <f>W32-V32</f>
        <v>-1</v>
      </c>
      <c r="Y32" s="18" t="s">
        <v>243</v>
      </c>
      <c r="Z32" s="17"/>
    </row>
    <row r="33" spans="1:26" ht="18" customHeight="1" x14ac:dyDescent="0.2">
      <c r="A33" s="13">
        <v>1500300</v>
      </c>
      <c r="B33" s="14" t="s">
        <v>58</v>
      </c>
      <c r="C33" s="15">
        <v>22000</v>
      </c>
      <c r="D33" s="10">
        <f>VLOOKUP($A33,'07.07'!$A$9:$W$200,23,0)</f>
        <v>0</v>
      </c>
      <c r="E33" s="15">
        <v>6</v>
      </c>
      <c r="F33" s="15"/>
      <c r="G33" s="15"/>
      <c r="H33" s="9">
        <f t="shared" si="0"/>
        <v>6</v>
      </c>
      <c r="I33" s="15">
        <v>6</v>
      </c>
      <c r="J33" s="15"/>
      <c r="K33" s="15"/>
      <c r="L33" s="9">
        <f t="shared" si="4"/>
        <v>6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61"/>
      <c r="Z33" s="17"/>
    </row>
    <row r="34" spans="1:26" ht="18" customHeight="1" x14ac:dyDescent="0.2">
      <c r="A34" s="13">
        <v>1500301</v>
      </c>
      <c r="B34" s="14" t="s">
        <v>59</v>
      </c>
      <c r="C34" s="15">
        <v>20000</v>
      </c>
      <c r="D34" s="10">
        <f>VLOOKUP($A34,'07.07'!$A$9:$W$200,23,0)</f>
        <v>0</v>
      </c>
      <c r="E34" s="15">
        <v>6</v>
      </c>
      <c r="F34" s="15"/>
      <c r="G34" s="15"/>
      <c r="H34" s="9">
        <f t="shared" si="0"/>
        <v>6</v>
      </c>
      <c r="I34" s="15">
        <v>3</v>
      </c>
      <c r="J34" s="15"/>
      <c r="K34" s="15"/>
      <c r="L34" s="9">
        <f t="shared" si="4"/>
        <v>3</v>
      </c>
      <c r="M34" s="15"/>
      <c r="N34" s="15"/>
      <c r="O34" s="15"/>
      <c r="P34" s="15"/>
      <c r="Q34" s="15"/>
      <c r="R34" s="11">
        <f t="shared" si="5"/>
        <v>0</v>
      </c>
      <c r="S34" s="15">
        <v>3</v>
      </c>
      <c r="T34" s="15"/>
      <c r="U34" s="9">
        <f t="shared" si="1"/>
        <v>3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60</v>
      </c>
      <c r="C35" s="15">
        <v>18000</v>
      </c>
      <c r="D35" s="10">
        <f>VLOOKUP($A35,'07.07'!$A$9:$W$200,23,0)</f>
        <v>0</v>
      </c>
      <c r="E35" s="15">
        <v>6</v>
      </c>
      <c r="F35" s="15"/>
      <c r="G35" s="15"/>
      <c r="H35" s="9">
        <f t="shared" si="0"/>
        <v>6</v>
      </c>
      <c r="I35" s="15">
        <v>4</v>
      </c>
      <c r="J35" s="15"/>
      <c r="K35" s="15"/>
      <c r="L35" s="9">
        <f t="shared" si="4"/>
        <v>4</v>
      </c>
      <c r="M35" s="15"/>
      <c r="N35" s="15"/>
      <c r="O35" s="15"/>
      <c r="P35" s="15"/>
      <c r="Q35" s="15"/>
      <c r="R35" s="11">
        <f t="shared" si="5"/>
        <v>0</v>
      </c>
      <c r="S35" s="15">
        <v>2</v>
      </c>
      <c r="T35" s="15"/>
      <c r="U35" s="9">
        <f t="shared" si="1"/>
        <v>2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61</v>
      </c>
      <c r="C36" s="15">
        <v>18000</v>
      </c>
      <c r="D36" s="10">
        <f>VLOOKUP($A36,'07.07'!$A$9:$W$200,23,0)</f>
        <v>0</v>
      </c>
      <c r="E36" s="15">
        <v>6</v>
      </c>
      <c r="F36" s="15"/>
      <c r="G36" s="15"/>
      <c r="H36" s="9">
        <f t="shared" si="0"/>
        <v>6</v>
      </c>
      <c r="I36" s="15">
        <v>6</v>
      </c>
      <c r="J36" s="15"/>
      <c r="K36" s="15"/>
      <c r="L36" s="9">
        <f t="shared" si="4"/>
        <v>6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62</v>
      </c>
      <c r="C37" s="15">
        <v>17000</v>
      </c>
      <c r="D37" s="10">
        <f>VLOOKUP($A37,'07.07'!$A$9:$W$200,23,0)</f>
        <v>0</v>
      </c>
      <c r="E37" s="15">
        <v>6</v>
      </c>
      <c r="F37" s="15"/>
      <c r="G37" s="15"/>
      <c r="H37" s="9">
        <f t="shared" si="0"/>
        <v>6</v>
      </c>
      <c r="I37" s="15">
        <v>3</v>
      </c>
      <c r="J37" s="15"/>
      <c r="K37" s="15"/>
      <c r="L37" s="9">
        <f t="shared" si="4"/>
        <v>3</v>
      </c>
      <c r="M37" s="15"/>
      <c r="N37" s="15"/>
      <c r="O37" s="15"/>
      <c r="P37" s="15"/>
      <c r="Q37" s="15"/>
      <c r="R37" s="11">
        <f t="shared" si="5"/>
        <v>0</v>
      </c>
      <c r="S37" s="15">
        <v>3</v>
      </c>
      <c r="T37" s="15"/>
      <c r="U37" s="9">
        <f t="shared" si="1"/>
        <v>3</v>
      </c>
      <c r="V37" s="9">
        <f t="shared" si="2"/>
        <v>0</v>
      </c>
      <c r="W37" s="15"/>
      <c r="X37" s="16">
        <f t="shared" si="3"/>
        <v>0</v>
      </c>
      <c r="Y37" s="61"/>
      <c r="Z37" s="17"/>
    </row>
    <row r="38" spans="1:26" ht="18" customHeight="1" x14ac:dyDescent="0.2">
      <c r="A38" s="13">
        <v>1500307</v>
      </c>
      <c r="B38" s="14" t="s">
        <v>63</v>
      </c>
      <c r="C38" s="15">
        <v>20000</v>
      </c>
      <c r="D38" s="10">
        <f>VLOOKUP($A38,'07.07'!$A$9:$W$200,23,0)</f>
        <v>0</v>
      </c>
      <c r="E38" s="15">
        <v>6</v>
      </c>
      <c r="F38" s="15"/>
      <c r="G38" s="15"/>
      <c r="H38" s="9">
        <f t="shared" si="0"/>
        <v>6</v>
      </c>
      <c r="I38" s="15">
        <v>2</v>
      </c>
      <c r="J38" s="15"/>
      <c r="K38" s="15"/>
      <c r="L38" s="9">
        <f t="shared" si="4"/>
        <v>2</v>
      </c>
      <c r="M38" s="15"/>
      <c r="N38" s="15"/>
      <c r="O38" s="15"/>
      <c r="P38" s="15"/>
      <c r="Q38" s="15"/>
      <c r="R38" s="11">
        <f t="shared" si="5"/>
        <v>0</v>
      </c>
      <c r="S38" s="15">
        <v>4</v>
      </c>
      <c r="T38" s="15"/>
      <c r="U38" s="9">
        <f t="shared" si="1"/>
        <v>4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64</v>
      </c>
      <c r="C39" s="15">
        <v>18000</v>
      </c>
      <c r="D39" s="10">
        <f>VLOOKUP($A39,'07.07'!$A$9:$W$200,23,0)</f>
        <v>0</v>
      </c>
      <c r="E39" s="15">
        <v>6</v>
      </c>
      <c r="F39" s="15"/>
      <c r="G39" s="15"/>
      <c r="H39" s="9">
        <f t="shared" si="0"/>
        <v>6</v>
      </c>
      <c r="I39" s="15">
        <v>5</v>
      </c>
      <c r="J39" s="15"/>
      <c r="K39" s="15"/>
      <c r="L39" s="9">
        <f t="shared" si="4"/>
        <v>5</v>
      </c>
      <c r="M39" s="15"/>
      <c r="N39" s="15"/>
      <c r="O39" s="15"/>
      <c r="P39" s="15"/>
      <c r="Q39" s="15"/>
      <c r="R39" s="11">
        <f t="shared" si="5"/>
        <v>0</v>
      </c>
      <c r="S39" s="15">
        <v>1</v>
      </c>
      <c r="T39" s="15"/>
      <c r="U39" s="9">
        <f t="shared" si="1"/>
        <v>1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65</v>
      </c>
      <c r="C40" s="15">
        <v>20000</v>
      </c>
      <c r="D40" s="10">
        <f>VLOOKUP($A40,'07.07'!$A$9:$W$200,23,0)</f>
        <v>0</v>
      </c>
      <c r="E40" s="15">
        <v>6</v>
      </c>
      <c r="F40" s="15"/>
      <c r="G40" s="15"/>
      <c r="H40" s="9">
        <f t="shared" si="0"/>
        <v>6</v>
      </c>
      <c r="I40" s="15">
        <v>3</v>
      </c>
      <c r="J40" s="15"/>
      <c r="K40" s="15"/>
      <c r="L40" s="9">
        <f t="shared" si="4"/>
        <v>3</v>
      </c>
      <c r="M40" s="15"/>
      <c r="N40" s="15"/>
      <c r="O40" s="15"/>
      <c r="P40" s="15"/>
      <c r="Q40" s="15"/>
      <c r="R40" s="11">
        <f t="shared" si="5"/>
        <v>0</v>
      </c>
      <c r="S40" s="15">
        <v>3</v>
      </c>
      <c r="T40" s="15"/>
      <c r="U40" s="9">
        <f t="shared" si="1"/>
        <v>3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66</v>
      </c>
      <c r="C41" s="15">
        <v>21000</v>
      </c>
      <c r="D41" s="10">
        <f>VLOOKUP($A41,'07.07'!$A$9:$W$200,23,0)</f>
        <v>0</v>
      </c>
      <c r="E41" s="15">
        <v>6</v>
      </c>
      <c r="F41" s="15"/>
      <c r="G41" s="15"/>
      <c r="H41" s="9">
        <f t="shared" si="0"/>
        <v>6</v>
      </c>
      <c r="I41" s="15">
        <v>6</v>
      </c>
      <c r="J41" s="15"/>
      <c r="K41" s="15"/>
      <c r="L41" s="9">
        <f t="shared" si="4"/>
        <v>6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67</v>
      </c>
      <c r="C42" s="15">
        <v>21000</v>
      </c>
      <c r="D42" s="10">
        <f>VLOOKUP($A42,'07.07'!$A$9:$W$200,23,0)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58"/>
      <c r="Z42" s="17"/>
    </row>
    <row r="43" spans="1:26" ht="18" customHeight="1" x14ac:dyDescent="0.2">
      <c r="A43" s="13">
        <v>1500313</v>
      </c>
      <c r="B43" s="14" t="s">
        <v>68</v>
      </c>
      <c r="C43" s="15">
        <v>20000</v>
      </c>
      <c r="D43" s="10">
        <f>VLOOKUP($A43,'07.07'!$A$9:$W$200,23,0)</f>
        <v>0</v>
      </c>
      <c r="E43" s="15">
        <v>6</v>
      </c>
      <c r="F43" s="15"/>
      <c r="G43" s="15"/>
      <c r="H43" s="9">
        <f t="shared" si="0"/>
        <v>6</v>
      </c>
      <c r="I43" s="15">
        <v>2</v>
      </c>
      <c r="J43" s="15"/>
      <c r="K43" s="15"/>
      <c r="L43" s="9">
        <f t="shared" si="4"/>
        <v>2</v>
      </c>
      <c r="M43" s="15"/>
      <c r="N43" s="15"/>
      <c r="O43" s="15"/>
      <c r="P43" s="15"/>
      <c r="Q43" s="15"/>
      <c r="R43" s="11">
        <f t="shared" si="5"/>
        <v>0</v>
      </c>
      <c r="S43" s="15">
        <v>4</v>
      </c>
      <c r="T43" s="15"/>
      <c r="U43" s="9">
        <f t="shared" si="1"/>
        <v>4</v>
      </c>
      <c r="V43" s="9">
        <f t="shared" si="2"/>
        <v>0</v>
      </c>
      <c r="W43" s="15"/>
      <c r="X43" s="16">
        <f t="shared" si="3"/>
        <v>0</v>
      </c>
      <c r="Y43" s="158"/>
      <c r="Z43" s="17"/>
    </row>
    <row r="44" spans="1:26" ht="18" customHeight="1" x14ac:dyDescent="0.2">
      <c r="A44" s="13">
        <v>1500314</v>
      </c>
      <c r="B44" s="14" t="s">
        <v>69</v>
      </c>
      <c r="C44" s="15">
        <v>17000</v>
      </c>
      <c r="D44" s="10">
        <f>VLOOKUP($A44,'07.07'!$A$9:$W$200,23,0)</f>
        <v>0</v>
      </c>
      <c r="E44" s="15">
        <v>6</v>
      </c>
      <c r="F44" s="15"/>
      <c r="G44" s="15"/>
      <c r="H44" s="9">
        <f t="shared" si="0"/>
        <v>6</v>
      </c>
      <c r="I44" s="15">
        <v>6</v>
      </c>
      <c r="J44" s="15"/>
      <c r="K44" s="15"/>
      <c r="L44" s="9">
        <f t="shared" si="4"/>
        <v>6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0</v>
      </c>
      <c r="W44" s="15"/>
      <c r="X44" s="16">
        <f t="shared" si="3"/>
        <v>0</v>
      </c>
      <c r="Y44" s="178"/>
      <c r="Z44" s="17"/>
    </row>
    <row r="45" spans="1:26" ht="18" customHeight="1" x14ac:dyDescent="0.2">
      <c r="A45" s="13">
        <v>1502007</v>
      </c>
      <c r="B45" s="14" t="s">
        <v>70</v>
      </c>
      <c r="C45" s="15">
        <v>19000</v>
      </c>
      <c r="D45" s="10">
        <f>VLOOKUP($A45,'07.07'!$A$9:$W$200,23,0)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178"/>
      <c r="Z45" s="17"/>
    </row>
    <row r="46" spans="1:26" ht="18" customHeight="1" x14ac:dyDescent="0.2">
      <c r="A46" s="13">
        <v>1502011</v>
      </c>
      <c r="B46" s="14" t="s">
        <v>71</v>
      </c>
      <c r="C46" s="15">
        <v>17000</v>
      </c>
      <c r="D46" s="10">
        <f>VLOOKUP($A46,'07.07'!$A$9:$W$200,23,0)</f>
        <v>0</v>
      </c>
      <c r="E46" s="15">
        <v>6</v>
      </c>
      <c r="F46" s="15"/>
      <c r="G46" s="15"/>
      <c r="H46" s="9">
        <f t="shared" si="0"/>
        <v>6</v>
      </c>
      <c r="I46" s="15">
        <v>4</v>
      </c>
      <c r="J46" s="15"/>
      <c r="K46" s="15"/>
      <c r="L46" s="9">
        <f t="shared" si="4"/>
        <v>4</v>
      </c>
      <c r="M46" s="15"/>
      <c r="N46" s="15"/>
      <c r="O46" s="15"/>
      <c r="P46" s="15"/>
      <c r="Q46" s="15"/>
      <c r="R46" s="11">
        <f t="shared" si="5"/>
        <v>0</v>
      </c>
      <c r="S46" s="15">
        <v>2</v>
      </c>
      <c r="T46" s="15"/>
      <c r="U46" s="9">
        <f t="shared" si="1"/>
        <v>2</v>
      </c>
      <c r="V46" s="9">
        <f t="shared" si="2"/>
        <v>0</v>
      </c>
      <c r="W46" s="15"/>
      <c r="X46" s="16">
        <f t="shared" si="3"/>
        <v>0</v>
      </c>
      <c r="Y46" s="178"/>
      <c r="Z46" s="17"/>
    </row>
    <row r="47" spans="1:26" ht="18" customHeight="1" x14ac:dyDescent="0.2">
      <c r="A47" s="13">
        <v>1502012</v>
      </c>
      <c r="B47" s="14" t="s">
        <v>72</v>
      </c>
      <c r="C47" s="15">
        <v>18000</v>
      </c>
      <c r="D47" s="10">
        <f>VLOOKUP($A47,'07.07'!$A$9:$W$200,23,0)</f>
        <v>0</v>
      </c>
      <c r="E47" s="15">
        <v>6</v>
      </c>
      <c r="F47" s="15"/>
      <c r="G47" s="15"/>
      <c r="H47" s="9">
        <f t="shared" si="0"/>
        <v>6</v>
      </c>
      <c r="I47" s="15">
        <v>6</v>
      </c>
      <c r="J47" s="15"/>
      <c r="K47" s="15"/>
      <c r="L47" s="9">
        <f t="shared" si="4"/>
        <v>6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73</v>
      </c>
      <c r="C48" s="15">
        <v>20000</v>
      </c>
      <c r="D48" s="10">
        <f>VLOOKUP($A48,'07.07'!$A$9:$W$200,23,0)</f>
        <v>0</v>
      </c>
      <c r="E48" s="15">
        <v>6</v>
      </c>
      <c r="F48" s="15"/>
      <c r="G48" s="15"/>
      <c r="H48" s="9">
        <f t="shared" si="0"/>
        <v>6</v>
      </c>
      <c r="I48" s="15">
        <v>2</v>
      </c>
      <c r="J48" s="15"/>
      <c r="K48" s="15"/>
      <c r="L48" s="9">
        <f t="shared" si="4"/>
        <v>2</v>
      </c>
      <c r="M48" s="15"/>
      <c r="N48" s="15"/>
      <c r="O48" s="15"/>
      <c r="P48" s="15"/>
      <c r="Q48" s="15"/>
      <c r="R48" s="11">
        <f t="shared" si="5"/>
        <v>0</v>
      </c>
      <c r="S48" s="15">
        <v>4</v>
      </c>
      <c r="T48" s="15"/>
      <c r="U48" s="9">
        <f t="shared" si="1"/>
        <v>4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74</v>
      </c>
      <c r="C49" s="15">
        <v>22000</v>
      </c>
      <c r="D49" s="10">
        <f>VLOOKUP($A49,'07.07'!$A$9:$W$200,23,0)</f>
        <v>0</v>
      </c>
      <c r="E49" s="15">
        <v>6</v>
      </c>
      <c r="F49" s="15"/>
      <c r="G49" s="15"/>
      <c r="H49" s="9">
        <f t="shared" si="0"/>
        <v>6</v>
      </c>
      <c r="I49" s="15">
        <v>2</v>
      </c>
      <c r="J49" s="15"/>
      <c r="K49" s="15"/>
      <c r="L49" s="9">
        <f t="shared" si="4"/>
        <v>2</v>
      </c>
      <c r="M49" s="15"/>
      <c r="N49" s="15"/>
      <c r="O49" s="15"/>
      <c r="P49" s="15"/>
      <c r="Q49" s="15"/>
      <c r="R49" s="11">
        <f t="shared" si="5"/>
        <v>0</v>
      </c>
      <c r="S49" s="15">
        <v>4</v>
      </c>
      <c r="T49" s="15"/>
      <c r="U49" s="9">
        <f t="shared" si="1"/>
        <v>4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75</v>
      </c>
      <c r="C50" s="15">
        <v>21000</v>
      </c>
      <c r="D50" s="10">
        <f>VLOOKUP($A50,'07.07'!$A$9:$W$200,23,0)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76</v>
      </c>
      <c r="C51" s="15">
        <v>19000</v>
      </c>
      <c r="D51" s="10">
        <f>VLOOKUP($A51,'07.07'!$A$9:$W$200,23,0)</f>
        <v>0</v>
      </c>
      <c r="E51" s="15">
        <v>6</v>
      </c>
      <c r="F51" s="15"/>
      <c r="G51" s="15"/>
      <c r="H51" s="9">
        <f t="shared" si="0"/>
        <v>6</v>
      </c>
      <c r="I51" s="15">
        <v>5</v>
      </c>
      <c r="J51" s="15"/>
      <c r="K51" s="15"/>
      <c r="L51" s="9">
        <f t="shared" si="4"/>
        <v>5</v>
      </c>
      <c r="M51" s="15"/>
      <c r="N51" s="15"/>
      <c r="O51" s="15"/>
      <c r="P51" s="15"/>
      <c r="Q51" s="15"/>
      <c r="R51" s="11">
        <f t="shared" si="5"/>
        <v>0</v>
      </c>
      <c r="S51" s="15">
        <v>1</v>
      </c>
      <c r="T51" s="15"/>
      <c r="U51" s="9">
        <f t="shared" si="1"/>
        <v>1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77</v>
      </c>
      <c r="C52" s="15">
        <v>25000</v>
      </c>
      <c r="D52" s="10">
        <f>VLOOKUP($A52,'07.07'!$A$9:$W$200,23,0)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78</v>
      </c>
      <c r="C53" s="9"/>
      <c r="D53" s="10">
        <f>VLOOKUP($A53,'07.07'!$A$9:$W$200,23,0)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79</v>
      </c>
      <c r="C54" s="21">
        <v>22000</v>
      </c>
      <c r="D54" s="10">
        <f>VLOOKUP($A54,'07.07'!$A$9:$W$200,23,0)</f>
        <v>0</v>
      </c>
      <c r="E54" s="21"/>
      <c r="F54" s="21"/>
      <c r="G54" s="21"/>
      <c r="H54" s="9">
        <f t="shared" ref="H54:H61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1" si="7">S54+T54</f>
        <v>0</v>
      </c>
      <c r="V54" s="9">
        <f t="shared" ref="V54:V61" si="8">D54+H54-L54-R54-U54</f>
        <v>0</v>
      </c>
      <c r="W54" s="21"/>
      <c r="X54" s="16">
        <f t="shared" ref="X54:X61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80</v>
      </c>
      <c r="C55" s="21">
        <v>22000</v>
      </c>
      <c r="D55" s="10">
        <f>VLOOKUP($A55,'07.07'!$A$9:$W$200,23,0)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81</v>
      </c>
      <c r="C56" s="15">
        <v>22000</v>
      </c>
      <c r="D56" s="10">
        <f>VLOOKUP($A56,'07.07'!$A$9:$W$200,23,0)</f>
        <v>0</v>
      </c>
      <c r="E56" s="15">
        <v>6</v>
      </c>
      <c r="F56" s="15"/>
      <c r="G56" s="15"/>
      <c r="H56" s="9">
        <f t="shared" si="6"/>
        <v>6</v>
      </c>
      <c r="I56" s="15">
        <v>5</v>
      </c>
      <c r="J56" s="15"/>
      <c r="K56" s="15"/>
      <c r="L56" s="9">
        <f t="shared" si="4"/>
        <v>5</v>
      </c>
      <c r="M56" s="15"/>
      <c r="N56" s="15"/>
      <c r="O56" s="15"/>
      <c r="P56" s="15"/>
      <c r="Q56" s="15"/>
      <c r="R56" s="11">
        <f t="shared" si="5"/>
        <v>0</v>
      </c>
      <c r="S56" s="15">
        <v>1</v>
      </c>
      <c r="T56" s="15"/>
      <c r="U56" s="9">
        <f t="shared" si="7"/>
        <v>1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82</v>
      </c>
      <c r="C57" s="15">
        <v>20000</v>
      </c>
      <c r="D57" s="10">
        <f>VLOOKUP($A57,'07.07'!$A$9:$W$200,23,0)</f>
        <v>0</v>
      </c>
      <c r="E57" s="15">
        <v>6</v>
      </c>
      <c r="F57" s="15"/>
      <c r="G57" s="15"/>
      <c r="H57" s="9">
        <f t="shared" si="6"/>
        <v>6</v>
      </c>
      <c r="I57" s="15">
        <v>6</v>
      </c>
      <c r="J57" s="15"/>
      <c r="K57" s="15"/>
      <c r="L57" s="9">
        <f t="shared" si="4"/>
        <v>6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83</v>
      </c>
      <c r="C58" s="15">
        <v>29000</v>
      </c>
      <c r="D58" s="10">
        <f>VLOOKUP($A58,'07.07'!$A$9:$W$200,23,0)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84</v>
      </c>
      <c r="C59" s="15">
        <v>32000</v>
      </c>
      <c r="D59" s="10">
        <f>VLOOKUP($A59,'07.07'!$A$9:$W$200,23,0)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85</v>
      </c>
      <c r="C60" s="15">
        <v>25000</v>
      </c>
      <c r="D60" s="10">
        <f>VLOOKUP($A60,'07.07'!$A$9:$W$200,23,0)</f>
        <v>0</v>
      </c>
      <c r="E60" s="15">
        <v>6</v>
      </c>
      <c r="F60" s="15"/>
      <c r="G60" s="15"/>
      <c r="H60" s="9">
        <f t="shared" si="6"/>
        <v>6</v>
      </c>
      <c r="I60" s="15">
        <v>6</v>
      </c>
      <c r="J60" s="15"/>
      <c r="K60" s="15"/>
      <c r="L60" s="9">
        <f t="shared" si="4"/>
        <v>6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1522009</v>
      </c>
      <c r="B61" s="14" t="s">
        <v>86</v>
      </c>
      <c r="C61" s="15">
        <v>24000</v>
      </c>
      <c r="D61" s="10">
        <f>VLOOKUP($A61,'07.07'!$A$9:$W$200,23,0)</f>
        <v>0</v>
      </c>
      <c r="E61" s="15"/>
      <c r="F61" s="15"/>
      <c r="G61" s="15"/>
      <c r="H61" s="9">
        <f t="shared" si="6"/>
        <v>0</v>
      </c>
      <c r="I61" s="15"/>
      <c r="J61" s="15"/>
      <c r="K61" s="15"/>
      <c r="L61" s="9">
        <f t="shared" si="4"/>
        <v>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7">
        <v>1530000</v>
      </c>
      <c r="B62" s="8" t="s">
        <v>87</v>
      </c>
      <c r="C62" s="9"/>
      <c r="D62" s="10">
        <f>VLOOKUP($A62,'07.07'!$A$9:$W$200,23,0)</f>
        <v>0</v>
      </c>
      <c r="E62" s="10"/>
      <c r="F62" s="10"/>
      <c r="G62" s="10"/>
      <c r="H62" s="9"/>
      <c r="I62" s="10"/>
      <c r="J62" s="10"/>
      <c r="K62" s="10"/>
      <c r="L62" s="9">
        <f t="shared" si="4"/>
        <v>0</v>
      </c>
      <c r="M62" s="10"/>
      <c r="N62" s="10"/>
      <c r="O62" s="10"/>
      <c r="P62" s="10"/>
      <c r="Q62" s="10"/>
      <c r="R62" s="11">
        <f t="shared" si="5"/>
        <v>0</v>
      </c>
      <c r="S62" s="10"/>
      <c r="T62" s="10"/>
      <c r="U62" s="9"/>
      <c r="V62" s="9"/>
      <c r="W62" s="10"/>
      <c r="X62" s="9"/>
      <c r="Y62" s="18"/>
      <c r="Z62" s="17"/>
    </row>
    <row r="63" spans="1:28" ht="18" customHeight="1" x14ac:dyDescent="0.2">
      <c r="A63" s="13">
        <v>1532013</v>
      </c>
      <c r="B63" s="14" t="s">
        <v>88</v>
      </c>
      <c r="C63" s="15">
        <v>89000</v>
      </c>
      <c r="D63" s="10">
        <f>VLOOKUP($A63,'07.07'!$A$9:$W$200,23,0)</f>
        <v>3</v>
      </c>
      <c r="E63" s="15"/>
      <c r="F63" s="15"/>
      <c r="G63" s="15"/>
      <c r="H63" s="9">
        <f>SUM(E63:G63)</f>
        <v>0</v>
      </c>
      <c r="I63" s="15">
        <v>2</v>
      </c>
      <c r="J63" s="15"/>
      <c r="K63" s="15"/>
      <c r="L63" s="9">
        <f t="shared" si="4"/>
        <v>2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>S63+T63</f>
        <v>0</v>
      </c>
      <c r="V63" s="9">
        <f>D63+H63-L63-R63-U63</f>
        <v>1</v>
      </c>
      <c r="W63" s="15">
        <v>1</v>
      </c>
      <c r="X63" s="16">
        <f>W63-V63</f>
        <v>0</v>
      </c>
      <c r="Y63" s="18"/>
      <c r="Z63" s="17"/>
    </row>
    <row r="64" spans="1:28" ht="18" customHeight="1" x14ac:dyDescent="0.2">
      <c r="A64" s="7">
        <v>1540000</v>
      </c>
      <c r="B64" s="8" t="s">
        <v>89</v>
      </c>
      <c r="C64" s="9"/>
      <c r="D64" s="10">
        <f>VLOOKUP($A64,'07.07'!$A$9:$W$200,23,0)</f>
        <v>0</v>
      </c>
      <c r="E64" s="10"/>
      <c r="F64" s="10"/>
      <c r="G64" s="10"/>
      <c r="H64" s="9"/>
      <c r="I64" s="10"/>
      <c r="J64" s="10"/>
      <c r="K64" s="10"/>
      <c r="L64" s="9">
        <f t="shared" si="4"/>
        <v>0</v>
      </c>
      <c r="M64" s="10"/>
      <c r="N64" s="10"/>
      <c r="O64" s="10"/>
      <c r="P64" s="10"/>
      <c r="Q64" s="10"/>
      <c r="R64" s="11">
        <f t="shared" si="5"/>
        <v>0</v>
      </c>
      <c r="S64" s="10"/>
      <c r="T64" s="10"/>
      <c r="U64" s="9"/>
      <c r="V64" s="9"/>
      <c r="W64" s="10"/>
      <c r="X64" s="9"/>
      <c r="Y64" s="18"/>
      <c r="Z64" s="17"/>
    </row>
    <row r="65" spans="1:26" s="24" customFormat="1" ht="18" customHeight="1" x14ac:dyDescent="0.2">
      <c r="A65" s="25">
        <v>1540002</v>
      </c>
      <c r="B65" s="20" t="s">
        <v>90</v>
      </c>
      <c r="C65" s="21">
        <v>19000</v>
      </c>
      <c r="D65" s="10">
        <f>VLOOKUP($A65,'07.07'!$A$9:$W$200,23,0)</f>
        <v>0</v>
      </c>
      <c r="E65" s="15"/>
      <c r="F65" s="15"/>
      <c r="G65" s="15"/>
      <c r="H65" s="9">
        <f>SUM(E65:G65)</f>
        <v>0</v>
      </c>
      <c r="I65" s="15"/>
      <c r="J65" s="15"/>
      <c r="K65" s="15"/>
      <c r="L65" s="9">
        <f t="shared" si="4"/>
        <v>0</v>
      </c>
      <c r="M65" s="15"/>
      <c r="N65" s="15"/>
      <c r="O65" s="15"/>
      <c r="P65" s="15"/>
      <c r="Q65" s="15"/>
      <c r="R65" s="11">
        <f t="shared" si="5"/>
        <v>0</v>
      </c>
      <c r="S65" s="15"/>
      <c r="T65" s="15"/>
      <c r="U65" s="9">
        <f>S65+T65</f>
        <v>0</v>
      </c>
      <c r="V65" s="9">
        <f>D65+H65-L65-R65-U65</f>
        <v>0</v>
      </c>
      <c r="W65" s="15"/>
      <c r="X65" s="16">
        <f>W65-V65</f>
        <v>0</v>
      </c>
      <c r="Y65" s="22"/>
      <c r="Z65" s="23"/>
    </row>
    <row r="66" spans="1:26" s="24" customFormat="1" ht="18" customHeight="1" x14ac:dyDescent="0.2">
      <c r="A66" s="25">
        <v>1540034</v>
      </c>
      <c r="B66" s="20" t="s">
        <v>91</v>
      </c>
      <c r="C66" s="21">
        <v>16000</v>
      </c>
      <c r="D66" s="10">
        <f>VLOOKUP($A66,'07.07'!$A$9:$W$200,23,0)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ht="18" customHeight="1" x14ac:dyDescent="0.2">
      <c r="A67" s="7">
        <v>1560000</v>
      </c>
      <c r="B67" s="8" t="s">
        <v>92</v>
      </c>
      <c r="C67" s="9"/>
      <c r="D67" s="10">
        <f>VLOOKUP($A67,'07.07'!$A$9:$W$200,23,0)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ht="18" customHeight="1" x14ac:dyDescent="0.2">
      <c r="A68" s="13">
        <v>1560001</v>
      </c>
      <c r="B68" s="14" t="s">
        <v>93</v>
      </c>
      <c r="C68" s="15">
        <v>28000</v>
      </c>
      <c r="D68" s="10">
        <f>VLOOKUP($A68,'07.07'!$A$9:$W$200,23,0)</f>
        <v>0</v>
      </c>
      <c r="E68" s="15">
        <v>3</v>
      </c>
      <c r="F68" s="15"/>
      <c r="G68" s="15"/>
      <c r="H68" s="9">
        <f>SUM(E68:G68)</f>
        <v>3</v>
      </c>
      <c r="I68" s="15">
        <v>3</v>
      </c>
      <c r="J68" s="15"/>
      <c r="K68" s="15"/>
      <c r="L68" s="9">
        <f t="shared" si="4"/>
        <v>3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 t="shared" ref="U68:U72" si="10">S68+T68</f>
        <v>0</v>
      </c>
      <c r="V68" s="9">
        <f>D68+H68-L68-R68-U68</f>
        <v>0</v>
      </c>
      <c r="W68" s="15"/>
      <c r="X68" s="16">
        <f t="shared" ref="X68:X72" si="11">W68-V68</f>
        <v>0</v>
      </c>
      <c r="Y68" s="26"/>
      <c r="Z68" s="17"/>
    </row>
    <row r="69" spans="1:26" ht="18" customHeight="1" x14ac:dyDescent="0.2">
      <c r="A69" s="13">
        <v>1560002</v>
      </c>
      <c r="B69" s="14" t="s">
        <v>94</v>
      </c>
      <c r="C69" s="15">
        <v>28000</v>
      </c>
      <c r="D69" s="10">
        <f>VLOOKUP($A69,'07.07'!$A$9:$W$200,23,0)</f>
        <v>0</v>
      </c>
      <c r="E69" s="15">
        <v>3</v>
      </c>
      <c r="F69" s="15"/>
      <c r="G69" s="15"/>
      <c r="H69" s="9">
        <f>SUM(E69:G69)</f>
        <v>3</v>
      </c>
      <c r="I69" s="15">
        <v>3</v>
      </c>
      <c r="J69" s="15"/>
      <c r="K69" s="15"/>
      <c r="L69" s="9">
        <f t="shared" si="4"/>
        <v>3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 t="shared" si="10"/>
        <v>0</v>
      </c>
      <c r="V69" s="9">
        <f>D69+H69-L69-R69-U69</f>
        <v>0</v>
      </c>
      <c r="W69" s="15"/>
      <c r="X69" s="16">
        <f t="shared" si="11"/>
        <v>0</v>
      </c>
      <c r="Y69" s="26"/>
      <c r="Z69" s="17"/>
    </row>
    <row r="70" spans="1:26" ht="18" customHeight="1" x14ac:dyDescent="0.2">
      <c r="A70" s="13">
        <v>1560006</v>
      </c>
      <c r="B70" s="14" t="s">
        <v>95</v>
      </c>
      <c r="C70" s="15">
        <v>28000</v>
      </c>
      <c r="D70" s="10">
        <f>VLOOKUP($A70,'07.07'!$A$9:$W$200,23,0)</f>
        <v>0</v>
      </c>
      <c r="E70" s="15">
        <v>3</v>
      </c>
      <c r="F70" s="15"/>
      <c r="G70" s="15"/>
      <c r="H70" s="9">
        <f>SUM(E70:G70)</f>
        <v>3</v>
      </c>
      <c r="I70" s="15">
        <v>3</v>
      </c>
      <c r="J70" s="15"/>
      <c r="K70" s="15"/>
      <c r="L70" s="9">
        <f t="shared" si="4"/>
        <v>3</v>
      </c>
      <c r="M70" s="15"/>
      <c r="N70" s="15"/>
      <c r="O70" s="15"/>
      <c r="P70" s="15"/>
      <c r="Q70" s="15"/>
      <c r="R70" s="11">
        <f>SUM(M70:Q70)</f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178"/>
      <c r="Z70" s="17"/>
    </row>
    <row r="71" spans="1:26" ht="18" customHeight="1" x14ac:dyDescent="0.2">
      <c r="A71" s="13">
        <v>1560008</v>
      </c>
      <c r="B71" s="14" t="s">
        <v>96</v>
      </c>
      <c r="C71" s="15">
        <v>28000</v>
      </c>
      <c r="D71" s="10">
        <f>VLOOKUP($A71,'07.07'!$A$9:$W$200,23,0)</f>
        <v>0</v>
      </c>
      <c r="E71" s="15">
        <v>4</v>
      </c>
      <c r="F71" s="15"/>
      <c r="G71" s="15"/>
      <c r="H71" s="9">
        <f>SUM(E71:G71)</f>
        <v>4</v>
      </c>
      <c r="I71" s="15">
        <v>4</v>
      </c>
      <c r="J71" s="15"/>
      <c r="K71" s="15"/>
      <c r="L71" s="9">
        <f t="shared" si="4"/>
        <v>4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178"/>
      <c r="Z71" s="17"/>
    </row>
    <row r="72" spans="1:26" ht="18" customHeight="1" x14ac:dyDescent="0.2">
      <c r="A72" s="13">
        <v>1560048</v>
      </c>
      <c r="B72" s="14" t="s">
        <v>97</v>
      </c>
      <c r="C72" s="15">
        <v>28000</v>
      </c>
      <c r="D72" s="10">
        <f>VLOOKUP($A72,'07.07'!$A$9:$W$200,23,0)</f>
        <v>0</v>
      </c>
      <c r="E72" s="15">
        <v>3</v>
      </c>
      <c r="F72" s="15"/>
      <c r="G72" s="15"/>
      <c r="H72" s="9">
        <f>SUM(E72:G72)</f>
        <v>3</v>
      </c>
      <c r="I72" s="15">
        <v>3</v>
      </c>
      <c r="J72" s="15"/>
      <c r="K72" s="15"/>
      <c r="L72" s="9">
        <f t="shared" si="4"/>
        <v>3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 t="shared" si="10"/>
        <v>0</v>
      </c>
      <c r="V72" s="9">
        <f>D72+H72-L72-R72-U72</f>
        <v>0</v>
      </c>
      <c r="W72" s="15"/>
      <c r="X72" s="16">
        <f t="shared" si="11"/>
        <v>0</v>
      </c>
      <c r="Y72" s="26"/>
      <c r="Z72" s="17"/>
    </row>
    <row r="73" spans="1:26" ht="18" customHeight="1" x14ac:dyDescent="0.2">
      <c r="A73" s="7">
        <v>1510000</v>
      </c>
      <c r="B73" s="8" t="s">
        <v>98</v>
      </c>
      <c r="C73" s="9"/>
      <c r="D73" s="10">
        <f>VLOOKUP($A73,'07.07'!$A$9:$W$200,23,0)</f>
        <v>0</v>
      </c>
      <c r="E73" s="10"/>
      <c r="F73" s="10"/>
      <c r="G73" s="10"/>
      <c r="H73" s="9"/>
      <c r="I73" s="10"/>
      <c r="J73" s="10"/>
      <c r="K73" s="10"/>
      <c r="L73" s="9">
        <f t="shared" si="4"/>
        <v>0</v>
      </c>
      <c r="M73" s="10"/>
      <c r="N73" s="10"/>
      <c r="O73" s="10"/>
      <c r="P73" s="10"/>
      <c r="Q73" s="10"/>
      <c r="R73" s="11">
        <f t="shared" si="5"/>
        <v>0</v>
      </c>
      <c r="S73" s="10"/>
      <c r="T73" s="10"/>
      <c r="U73" s="9"/>
      <c r="V73" s="9"/>
      <c r="W73" s="10"/>
      <c r="X73" s="9"/>
      <c r="Y73" s="18"/>
      <c r="Z73" s="17"/>
    </row>
    <row r="74" spans="1:26" ht="18" customHeight="1" x14ac:dyDescent="0.2">
      <c r="A74" s="13">
        <v>1510001</v>
      </c>
      <c r="B74" s="14" t="s">
        <v>99</v>
      </c>
      <c r="C74" s="15">
        <v>55000</v>
      </c>
      <c r="D74" s="10">
        <f>VLOOKUP($A74,'07.07'!$A$9:$W$200,23,0)</f>
        <v>2</v>
      </c>
      <c r="E74" s="15">
        <v>1</v>
      </c>
      <c r="F74" s="15"/>
      <c r="G74" s="15"/>
      <c r="H74" s="9">
        <f t="shared" ref="H74:H87" si="12">SUM(E74:G74)</f>
        <v>1</v>
      </c>
      <c r="I74" s="15">
        <v>2</v>
      </c>
      <c r="J74" s="15"/>
      <c r="K74" s="15"/>
      <c r="L74" s="9">
        <f t="shared" ref="L74:L137" si="13">SUM(I74:K74)</f>
        <v>2</v>
      </c>
      <c r="M74" s="15">
        <v>1</v>
      </c>
      <c r="N74" s="15"/>
      <c r="O74" s="15"/>
      <c r="P74" s="15"/>
      <c r="Q74" s="15"/>
      <c r="R74" s="11">
        <f t="shared" si="5"/>
        <v>1</v>
      </c>
      <c r="S74" s="15"/>
      <c r="T74" s="15"/>
      <c r="U74" s="9">
        <f t="shared" ref="U74:U87" si="14">S74+T74</f>
        <v>0</v>
      </c>
      <c r="V74" s="9">
        <f t="shared" ref="V74:V87" si="15">D74+H74-L74-R74-U74</f>
        <v>0</v>
      </c>
      <c r="W74" s="15"/>
      <c r="X74" s="16">
        <f t="shared" ref="X74:X87" si="16">W74-V74</f>
        <v>0</v>
      </c>
      <c r="Y74" s="27"/>
      <c r="Z74" s="17"/>
    </row>
    <row r="75" spans="1:26" ht="18" customHeight="1" x14ac:dyDescent="0.2">
      <c r="A75" s="13">
        <v>1510002</v>
      </c>
      <c r="B75" s="14" t="s">
        <v>100</v>
      </c>
      <c r="C75" s="15">
        <v>30000</v>
      </c>
      <c r="D75" s="10">
        <f>VLOOKUP($A75,'07.07'!$A$9:$W$200,23,0)</f>
        <v>6</v>
      </c>
      <c r="E75" s="15">
        <v>4</v>
      </c>
      <c r="F75" s="15"/>
      <c r="G75" s="15"/>
      <c r="H75" s="9">
        <f t="shared" si="12"/>
        <v>4</v>
      </c>
      <c r="I75" s="15">
        <v>1</v>
      </c>
      <c r="J75" s="15"/>
      <c r="K75" s="15"/>
      <c r="L75" s="9">
        <f t="shared" si="13"/>
        <v>1</v>
      </c>
      <c r="M75" s="15">
        <v>1</v>
      </c>
      <c r="N75" s="15"/>
      <c r="O75" s="15"/>
      <c r="P75" s="15"/>
      <c r="Q75" s="15"/>
      <c r="R75" s="11">
        <f t="shared" si="5"/>
        <v>1</v>
      </c>
      <c r="S75" s="15"/>
      <c r="T75" s="15"/>
      <c r="U75" s="9">
        <f t="shared" si="14"/>
        <v>0</v>
      </c>
      <c r="V75" s="9">
        <f t="shared" si="15"/>
        <v>8</v>
      </c>
      <c r="W75" s="15">
        <v>7</v>
      </c>
      <c r="X75" s="16">
        <f t="shared" si="16"/>
        <v>-1</v>
      </c>
      <c r="Y75" s="27" t="s">
        <v>245</v>
      </c>
      <c r="Z75" s="17"/>
    </row>
    <row r="76" spans="1:26" ht="18" customHeight="1" x14ac:dyDescent="0.2">
      <c r="A76" s="13">
        <v>1510005</v>
      </c>
      <c r="B76" s="14" t="s">
        <v>101</v>
      </c>
      <c r="C76" s="15">
        <v>70000</v>
      </c>
      <c r="D76" s="10">
        <f>VLOOKUP($A76,'07.07'!$A$9:$W$200,23,0)</f>
        <v>0</v>
      </c>
      <c r="E76" s="15"/>
      <c r="F76" s="15"/>
      <c r="G76" s="15"/>
      <c r="H76" s="9">
        <f t="shared" si="12"/>
        <v>0</v>
      </c>
      <c r="I76" s="15"/>
      <c r="J76" s="15"/>
      <c r="K76" s="15"/>
      <c r="L76" s="9">
        <f t="shared" si="13"/>
        <v>0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4"/>
        <v>0</v>
      </c>
      <c r="V76" s="9">
        <f t="shared" si="15"/>
        <v>0</v>
      </c>
      <c r="W76" s="15"/>
      <c r="X76" s="16">
        <f t="shared" si="16"/>
        <v>0</v>
      </c>
      <c r="Y76" s="18"/>
      <c r="Z76" s="17"/>
    </row>
    <row r="77" spans="1:26" ht="18" customHeight="1" x14ac:dyDescent="0.2">
      <c r="A77" s="13">
        <v>1510006</v>
      </c>
      <c r="B77" s="14" t="s">
        <v>102</v>
      </c>
      <c r="C77" s="15">
        <v>38000</v>
      </c>
      <c r="D77" s="10">
        <f>VLOOKUP($A77,'07.07'!$A$9:$W$200,23,0)</f>
        <v>4</v>
      </c>
      <c r="E77" s="15"/>
      <c r="F77" s="15"/>
      <c r="G77" s="15"/>
      <c r="H77" s="9">
        <f t="shared" si="12"/>
        <v>0</v>
      </c>
      <c r="I77" s="15">
        <v>2</v>
      </c>
      <c r="J77" s="15"/>
      <c r="K77" s="15"/>
      <c r="L77" s="9">
        <f t="shared" si="13"/>
        <v>2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4"/>
        <v>0</v>
      </c>
      <c r="V77" s="9">
        <f t="shared" si="15"/>
        <v>2</v>
      </c>
      <c r="W77" s="15">
        <v>2</v>
      </c>
      <c r="X77" s="16">
        <f t="shared" si="16"/>
        <v>0</v>
      </c>
      <c r="Y77" s="18"/>
      <c r="Z77" s="17"/>
    </row>
    <row r="78" spans="1:26" ht="18" customHeight="1" x14ac:dyDescent="0.2">
      <c r="A78" s="13">
        <v>1510007</v>
      </c>
      <c r="B78" s="14" t="s">
        <v>103</v>
      </c>
      <c r="C78" s="15">
        <v>75000</v>
      </c>
      <c r="D78" s="10">
        <f>VLOOKUP($A78,'07.07'!$A$9:$W$200,23,0)</f>
        <v>0</v>
      </c>
      <c r="E78" s="15"/>
      <c r="F78" s="15"/>
      <c r="G78" s="15"/>
      <c r="H78" s="9">
        <f t="shared" si="12"/>
        <v>0</v>
      </c>
      <c r="I78" s="15"/>
      <c r="J78" s="15"/>
      <c r="K78" s="15"/>
      <c r="L78" s="9">
        <f t="shared" si="13"/>
        <v>0</v>
      </c>
      <c r="M78" s="15"/>
      <c r="N78" s="15"/>
      <c r="O78" s="15"/>
      <c r="P78" s="15"/>
      <c r="Q78" s="15"/>
      <c r="R78" s="11">
        <f>SUM(M78:Q78)</f>
        <v>0</v>
      </c>
      <c r="S78" s="15"/>
      <c r="T78" s="15"/>
      <c r="U78" s="9">
        <f>S78+T78</f>
        <v>0</v>
      </c>
      <c r="V78" s="9">
        <f t="shared" si="15"/>
        <v>0</v>
      </c>
      <c r="W78" s="15"/>
      <c r="X78" s="16">
        <f>W78-V78</f>
        <v>0</v>
      </c>
      <c r="Y78" s="18"/>
      <c r="Z78" s="17"/>
    </row>
    <row r="79" spans="1:26" ht="18" customHeight="1" x14ac:dyDescent="0.2">
      <c r="A79" s="13">
        <v>1510008</v>
      </c>
      <c r="B79" s="14" t="s">
        <v>104</v>
      </c>
      <c r="C79" s="15">
        <v>55000</v>
      </c>
      <c r="D79" s="10">
        <f>VLOOKUP($A79,'07.07'!$A$9:$W$200,23,0)</f>
        <v>0</v>
      </c>
      <c r="E79" s="15"/>
      <c r="F79" s="15"/>
      <c r="G79" s="15"/>
      <c r="H79" s="9">
        <f t="shared" si="12"/>
        <v>0</v>
      </c>
      <c r="I79" s="15"/>
      <c r="J79" s="15"/>
      <c r="K79" s="15"/>
      <c r="L79" s="9">
        <f t="shared" si="13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5"/>
        <v>0</v>
      </c>
      <c r="W79" s="15"/>
      <c r="X79" s="16">
        <f>W79-V79</f>
        <v>0</v>
      </c>
      <c r="Y79" s="26"/>
      <c r="Z79" s="17"/>
    </row>
    <row r="80" spans="1:26" ht="18" customHeight="1" x14ac:dyDescent="0.2">
      <c r="A80" s="13">
        <v>1510009</v>
      </c>
      <c r="B80" s="14" t="s">
        <v>105</v>
      </c>
      <c r="C80" s="15">
        <v>30000</v>
      </c>
      <c r="D80" s="10">
        <f>VLOOKUP($A80,'07.07'!$A$9:$W$200,23,0)</f>
        <v>2</v>
      </c>
      <c r="E80" s="15"/>
      <c r="F80" s="15"/>
      <c r="G80" s="15"/>
      <c r="H80" s="9">
        <f t="shared" si="12"/>
        <v>0</v>
      </c>
      <c r="I80" s="15">
        <v>1</v>
      </c>
      <c r="J80" s="15"/>
      <c r="K80" s="15"/>
      <c r="L80" s="9">
        <f t="shared" si="13"/>
        <v>1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4"/>
        <v>0</v>
      </c>
      <c r="V80" s="9">
        <f t="shared" si="15"/>
        <v>1</v>
      </c>
      <c r="W80" s="15">
        <v>1</v>
      </c>
      <c r="X80" s="16">
        <f t="shared" si="16"/>
        <v>0</v>
      </c>
      <c r="Y80" s="26"/>
      <c r="Z80" s="17"/>
    </row>
    <row r="81" spans="1:26" ht="18" customHeight="1" x14ac:dyDescent="0.2">
      <c r="A81" s="13">
        <v>1510018</v>
      </c>
      <c r="B81" s="14" t="s">
        <v>106</v>
      </c>
      <c r="C81" s="15">
        <v>60000</v>
      </c>
      <c r="D81" s="10">
        <f>VLOOKUP($A81,'07.07'!$A$9:$W$200,23,0)</f>
        <v>2</v>
      </c>
      <c r="E81" s="15">
        <v>1</v>
      </c>
      <c r="F81" s="15"/>
      <c r="G81" s="15"/>
      <c r="H81" s="9">
        <f t="shared" si="12"/>
        <v>1</v>
      </c>
      <c r="I81" s="15">
        <v>2</v>
      </c>
      <c r="J81" s="15"/>
      <c r="K81" s="15"/>
      <c r="L81" s="9">
        <f t="shared" si="13"/>
        <v>2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4"/>
        <v>0</v>
      </c>
      <c r="V81" s="9">
        <f t="shared" si="15"/>
        <v>1</v>
      </c>
      <c r="W81" s="15">
        <v>1</v>
      </c>
      <c r="X81" s="16">
        <f t="shared" si="16"/>
        <v>0</v>
      </c>
      <c r="Y81" s="18"/>
      <c r="Z81" s="17"/>
    </row>
    <row r="82" spans="1:26" ht="18" customHeight="1" x14ac:dyDescent="0.2">
      <c r="A82" s="13">
        <v>1510021</v>
      </c>
      <c r="B82" s="14" t="s">
        <v>107</v>
      </c>
      <c r="C82" s="15">
        <v>38000</v>
      </c>
      <c r="D82" s="10">
        <f>VLOOKUP($A82,'07.07'!$A$9:$W$200,23,0)</f>
        <v>3</v>
      </c>
      <c r="E82" s="15"/>
      <c r="F82" s="15"/>
      <c r="G82" s="15"/>
      <c r="H82" s="9">
        <f t="shared" si="12"/>
        <v>0</v>
      </c>
      <c r="I82" s="15">
        <v>3</v>
      </c>
      <c r="J82" s="15"/>
      <c r="K82" s="15"/>
      <c r="L82" s="9">
        <f t="shared" si="13"/>
        <v>3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4"/>
        <v>0</v>
      </c>
      <c r="V82" s="9">
        <f t="shared" si="15"/>
        <v>0</v>
      </c>
      <c r="W82" s="15"/>
      <c r="X82" s="16">
        <f t="shared" si="16"/>
        <v>0</v>
      </c>
      <c r="Y82" s="18"/>
      <c r="Z82" s="17"/>
    </row>
    <row r="83" spans="1:26" ht="18" customHeight="1" x14ac:dyDescent="0.2">
      <c r="A83" s="13">
        <v>1510023</v>
      </c>
      <c r="B83" s="14" t="s">
        <v>108</v>
      </c>
      <c r="C83" s="15">
        <v>55000</v>
      </c>
      <c r="D83" s="10">
        <f>VLOOKUP($A83,'07.07'!$A$9:$W$200,23,0)</f>
        <v>0</v>
      </c>
      <c r="E83" s="15"/>
      <c r="F83" s="15"/>
      <c r="G83" s="15"/>
      <c r="H83" s="9">
        <f t="shared" si="12"/>
        <v>0</v>
      </c>
      <c r="I83" s="15"/>
      <c r="J83" s="15"/>
      <c r="K83" s="15"/>
      <c r="L83" s="9">
        <f t="shared" si="13"/>
        <v>0</v>
      </c>
      <c r="M83" s="15"/>
      <c r="N83" s="15"/>
      <c r="O83" s="15"/>
      <c r="P83" s="15"/>
      <c r="Q83" s="15"/>
      <c r="R83" s="11">
        <f>SUM(M83:Q83)</f>
        <v>0</v>
      </c>
      <c r="S83" s="15"/>
      <c r="T83" s="15"/>
      <c r="U83" s="9">
        <f>S83+T83</f>
        <v>0</v>
      </c>
      <c r="V83" s="9">
        <f t="shared" si="15"/>
        <v>0</v>
      </c>
      <c r="W83" s="15"/>
      <c r="X83" s="16">
        <f>W83-V83</f>
        <v>0</v>
      </c>
      <c r="Y83" s="18"/>
      <c r="Z83" s="17"/>
    </row>
    <row r="84" spans="1:26" ht="18" customHeight="1" x14ac:dyDescent="0.2">
      <c r="A84" s="13">
        <v>1510024</v>
      </c>
      <c r="B84" s="14" t="s">
        <v>109</v>
      </c>
      <c r="C84" s="15">
        <v>30000</v>
      </c>
      <c r="D84" s="10">
        <f>VLOOKUP($A84,'07.07'!$A$9:$W$200,23,0)</f>
        <v>0</v>
      </c>
      <c r="E84" s="15"/>
      <c r="F84" s="15"/>
      <c r="G84" s="15"/>
      <c r="H84" s="9">
        <f t="shared" si="12"/>
        <v>0</v>
      </c>
      <c r="I84" s="15"/>
      <c r="J84" s="15"/>
      <c r="K84" s="15"/>
      <c r="L84" s="9">
        <f t="shared" si="13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5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1510039</v>
      </c>
      <c r="B85" s="14" t="s">
        <v>110</v>
      </c>
      <c r="C85" s="15">
        <v>30000</v>
      </c>
      <c r="D85" s="10">
        <f>VLOOKUP($A85,'07.07'!$A$9:$W$200,23,0)</f>
        <v>4</v>
      </c>
      <c r="E85" s="15">
        <v>2</v>
      </c>
      <c r="F85" s="15"/>
      <c r="G85" s="15"/>
      <c r="H85" s="9">
        <f t="shared" si="12"/>
        <v>2</v>
      </c>
      <c r="I85" s="15"/>
      <c r="J85" s="15"/>
      <c r="K85" s="15"/>
      <c r="L85" s="9">
        <f t="shared" si="13"/>
        <v>0</v>
      </c>
      <c r="M85" s="15"/>
      <c r="N85" s="15"/>
      <c r="O85" s="15"/>
      <c r="P85" s="15"/>
      <c r="Q85" s="15"/>
      <c r="R85" s="11">
        <f t="shared" si="5"/>
        <v>0</v>
      </c>
      <c r="S85" s="15"/>
      <c r="T85" s="15"/>
      <c r="U85" s="9">
        <f t="shared" si="14"/>
        <v>0</v>
      </c>
      <c r="V85" s="9">
        <f t="shared" si="15"/>
        <v>6</v>
      </c>
      <c r="W85" s="15">
        <v>6</v>
      </c>
      <c r="X85" s="16">
        <f t="shared" si="16"/>
        <v>0</v>
      </c>
      <c r="Y85" s="27"/>
      <c r="Z85" s="17"/>
    </row>
    <row r="86" spans="1:26" ht="18" customHeight="1" x14ac:dyDescent="0.2">
      <c r="A86" s="13">
        <v>1510040</v>
      </c>
      <c r="B86" s="14" t="s">
        <v>111</v>
      </c>
      <c r="C86" s="15">
        <v>55000</v>
      </c>
      <c r="D86" s="10">
        <f>VLOOKUP($A86,'07.07'!$A$9:$W$200,23,0)</f>
        <v>2</v>
      </c>
      <c r="E86" s="15">
        <v>1</v>
      </c>
      <c r="F86" s="15"/>
      <c r="G86" s="15"/>
      <c r="H86" s="9">
        <f t="shared" si="12"/>
        <v>1</v>
      </c>
      <c r="I86" s="15"/>
      <c r="J86" s="15"/>
      <c r="K86" s="15"/>
      <c r="L86" s="9">
        <f t="shared" si="13"/>
        <v>0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4"/>
        <v>0</v>
      </c>
      <c r="V86" s="9">
        <f t="shared" si="15"/>
        <v>3</v>
      </c>
      <c r="W86" s="15">
        <v>3</v>
      </c>
      <c r="X86" s="16">
        <f t="shared" si="16"/>
        <v>0</v>
      </c>
      <c r="Y86" s="27"/>
      <c r="Z86" s="17"/>
    </row>
    <row r="87" spans="1:26" ht="18" customHeight="1" x14ac:dyDescent="0.2">
      <c r="A87" s="13">
        <v>1510053</v>
      </c>
      <c r="B87" s="14" t="s">
        <v>112</v>
      </c>
      <c r="C87" s="15">
        <v>35000</v>
      </c>
      <c r="D87" s="10">
        <f>VLOOKUP($A87,'07.07'!$A$9:$W$200,23,0)</f>
        <v>2</v>
      </c>
      <c r="E87" s="15">
        <v>2</v>
      </c>
      <c r="F87" s="15"/>
      <c r="G87" s="15"/>
      <c r="H87" s="9">
        <f t="shared" si="12"/>
        <v>2</v>
      </c>
      <c r="I87" s="15">
        <v>1</v>
      </c>
      <c r="J87" s="15"/>
      <c r="K87" s="15"/>
      <c r="L87" s="9">
        <f t="shared" si="13"/>
        <v>1</v>
      </c>
      <c r="M87" s="15"/>
      <c r="N87" s="15"/>
      <c r="O87" s="15"/>
      <c r="P87" s="15"/>
      <c r="Q87" s="15"/>
      <c r="R87" s="11">
        <f t="shared" ref="R87:R155" si="17">SUM(M87:Q87)</f>
        <v>0</v>
      </c>
      <c r="S87" s="15"/>
      <c r="T87" s="15"/>
      <c r="U87" s="9">
        <f t="shared" si="14"/>
        <v>0</v>
      </c>
      <c r="V87" s="9">
        <f t="shared" si="15"/>
        <v>3</v>
      </c>
      <c r="W87" s="15">
        <v>3</v>
      </c>
      <c r="X87" s="16">
        <f t="shared" si="16"/>
        <v>0</v>
      </c>
      <c r="Y87" s="27"/>
      <c r="Z87" s="17"/>
    </row>
    <row r="88" spans="1:26" ht="18" customHeight="1" x14ac:dyDescent="0.2">
      <c r="A88" s="7">
        <v>3500000</v>
      </c>
      <c r="B88" s="8" t="s">
        <v>113</v>
      </c>
      <c r="C88" s="9"/>
      <c r="D88" s="10">
        <f>VLOOKUP($A88,'07.07'!$A$9:$W$200,23,0)</f>
        <v>0</v>
      </c>
      <c r="E88" s="10"/>
      <c r="F88" s="10"/>
      <c r="G88" s="10"/>
      <c r="H88" s="9"/>
      <c r="I88" s="10"/>
      <c r="J88" s="10"/>
      <c r="K88" s="10"/>
      <c r="L88" s="9">
        <f t="shared" si="13"/>
        <v>0</v>
      </c>
      <c r="M88" s="10"/>
      <c r="N88" s="10"/>
      <c r="O88" s="10"/>
      <c r="P88" s="10"/>
      <c r="Q88" s="10"/>
      <c r="R88" s="11">
        <f t="shared" si="17"/>
        <v>0</v>
      </c>
      <c r="S88" s="10"/>
      <c r="T88" s="10"/>
      <c r="U88" s="9"/>
      <c r="V88" s="9"/>
      <c r="W88" s="10"/>
      <c r="X88" s="9"/>
      <c r="Y88" s="18"/>
      <c r="Z88" s="17"/>
    </row>
    <row r="89" spans="1:26" ht="18" customHeight="1" x14ac:dyDescent="0.2">
      <c r="A89" s="13">
        <v>3500003</v>
      </c>
      <c r="B89" s="14" t="s">
        <v>114</v>
      </c>
      <c r="C89" s="15">
        <v>390000</v>
      </c>
      <c r="D89" s="10">
        <f>VLOOKUP($A89,'07.07'!$A$9:$W$200,23,0)</f>
        <v>0</v>
      </c>
      <c r="E89" s="15"/>
      <c r="F89" s="15"/>
      <c r="G89" s="15"/>
      <c r="H89" s="9">
        <f t="shared" ref="H89:H106" si="18">SUM(E89:G89)</f>
        <v>0</v>
      </c>
      <c r="I89" s="15"/>
      <c r="J89" s="15"/>
      <c r="K89" s="15"/>
      <c r="L89" s="9">
        <f t="shared" si="13"/>
        <v>0</v>
      </c>
      <c r="M89" s="15"/>
      <c r="N89" s="15"/>
      <c r="O89" s="15"/>
      <c r="P89" s="15"/>
      <c r="Q89" s="15"/>
      <c r="R89" s="11">
        <f>SUM(M89:Q89)</f>
        <v>0</v>
      </c>
      <c r="S89" s="15"/>
      <c r="T89" s="15"/>
      <c r="U89" s="9">
        <f>S89+T89</f>
        <v>0</v>
      </c>
      <c r="V89" s="9">
        <f t="shared" ref="V89:V106" si="19">D89+H89-L89-R89-U89</f>
        <v>0</v>
      </c>
      <c r="W89" s="15"/>
      <c r="X89" s="16">
        <f>W89-V89</f>
        <v>0</v>
      </c>
      <c r="Y89" s="18"/>
      <c r="Z89" s="17"/>
    </row>
    <row r="90" spans="1:26" ht="18" customHeight="1" x14ac:dyDescent="0.2">
      <c r="A90" s="13">
        <v>3500004</v>
      </c>
      <c r="B90" s="14" t="s">
        <v>115</v>
      </c>
      <c r="C90" s="15">
        <v>300000</v>
      </c>
      <c r="D90" s="10">
        <f>VLOOKUP($A90,'07.07'!$A$9:$W$200,23,0)</f>
        <v>0</v>
      </c>
      <c r="E90" s="15"/>
      <c r="F90" s="15"/>
      <c r="G90" s="15"/>
      <c r="H90" s="9">
        <f t="shared" si="18"/>
        <v>0</v>
      </c>
      <c r="I90" s="15"/>
      <c r="J90" s="15"/>
      <c r="K90" s="15"/>
      <c r="L90" s="9">
        <f t="shared" si="13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si="19"/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3500001</v>
      </c>
      <c r="B91" s="14" t="s">
        <v>116</v>
      </c>
      <c r="C91" s="15">
        <v>300000</v>
      </c>
      <c r="D91" s="10">
        <f>VLOOKUP($A91,'07.07'!$A$9:$W$200,23,0)</f>
        <v>0</v>
      </c>
      <c r="E91" s="15"/>
      <c r="F91" s="15"/>
      <c r="G91" s="15"/>
      <c r="H91" s="9">
        <f t="shared" si="18"/>
        <v>0</v>
      </c>
      <c r="I91" s="15"/>
      <c r="J91" s="15"/>
      <c r="K91" s="15"/>
      <c r="L91" s="9">
        <f t="shared" si="13"/>
        <v>0</v>
      </c>
      <c r="M91" s="15"/>
      <c r="N91" s="15"/>
      <c r="O91" s="15"/>
      <c r="P91" s="15"/>
      <c r="Q91" s="15"/>
      <c r="R91" s="11">
        <f t="shared" si="17"/>
        <v>0</v>
      </c>
      <c r="S91" s="15"/>
      <c r="T91" s="15"/>
      <c r="U91" s="9">
        <f t="shared" ref="U91:U106" si="20">S91+T91</f>
        <v>0</v>
      </c>
      <c r="V91" s="9">
        <f t="shared" si="19"/>
        <v>0</v>
      </c>
      <c r="W91" s="15"/>
      <c r="X91" s="16">
        <f t="shared" ref="X91:X106" si="21">W91-V91</f>
        <v>0</v>
      </c>
      <c r="Y91" s="18"/>
      <c r="Z91" s="17"/>
    </row>
    <row r="92" spans="1:26" ht="18" customHeight="1" x14ac:dyDescent="0.2">
      <c r="A92" s="13">
        <v>3500009</v>
      </c>
      <c r="B92" s="14" t="s">
        <v>117</v>
      </c>
      <c r="C92" s="15">
        <v>390000</v>
      </c>
      <c r="D92" s="10">
        <f>VLOOKUP($A92,'07.07'!$A$9:$W$200,23,0)</f>
        <v>0</v>
      </c>
      <c r="E92" s="15">
        <v>1</v>
      </c>
      <c r="F92" s="15"/>
      <c r="G92" s="15"/>
      <c r="H92" s="9">
        <f t="shared" si="18"/>
        <v>1</v>
      </c>
      <c r="I92" s="15"/>
      <c r="J92" s="15"/>
      <c r="K92" s="15"/>
      <c r="L92" s="9">
        <f t="shared" si="13"/>
        <v>0</v>
      </c>
      <c r="M92" s="15"/>
      <c r="N92" s="15"/>
      <c r="O92" s="15"/>
      <c r="P92" s="15"/>
      <c r="Q92" s="15"/>
      <c r="R92" s="11">
        <f t="shared" si="17"/>
        <v>0</v>
      </c>
      <c r="S92" s="15"/>
      <c r="T92" s="15"/>
      <c r="U92" s="9">
        <f t="shared" si="20"/>
        <v>0</v>
      </c>
      <c r="V92" s="9">
        <f t="shared" si="19"/>
        <v>1</v>
      </c>
      <c r="W92" s="15">
        <v>1</v>
      </c>
      <c r="X92" s="16">
        <f t="shared" si="21"/>
        <v>0</v>
      </c>
      <c r="Y92" s="18"/>
      <c r="Z92" s="17"/>
    </row>
    <row r="93" spans="1:26" ht="18" customHeight="1" x14ac:dyDescent="0.2">
      <c r="A93" s="13">
        <v>3500021</v>
      </c>
      <c r="B93" s="14" t="s">
        <v>118</v>
      </c>
      <c r="C93" s="15">
        <v>390000</v>
      </c>
      <c r="D93" s="10">
        <f>VLOOKUP($A93,'07.07'!$A$9:$W$200,23,0)</f>
        <v>1</v>
      </c>
      <c r="E93" s="15">
        <v>1</v>
      </c>
      <c r="F93" s="15"/>
      <c r="G93" s="15"/>
      <c r="H93" s="9">
        <f t="shared" si="18"/>
        <v>1</v>
      </c>
      <c r="I93" s="15"/>
      <c r="J93" s="15"/>
      <c r="K93" s="15"/>
      <c r="L93" s="9">
        <f t="shared" si="13"/>
        <v>0</v>
      </c>
      <c r="M93" s="15"/>
      <c r="N93" s="15"/>
      <c r="O93" s="15"/>
      <c r="P93" s="15"/>
      <c r="Q93" s="15"/>
      <c r="R93" s="11">
        <f t="shared" si="17"/>
        <v>0</v>
      </c>
      <c r="S93" s="15"/>
      <c r="T93" s="15"/>
      <c r="U93" s="9">
        <f t="shared" si="20"/>
        <v>0</v>
      </c>
      <c r="V93" s="9">
        <f t="shared" si="19"/>
        <v>2</v>
      </c>
      <c r="W93" s="15">
        <v>2</v>
      </c>
      <c r="X93" s="16">
        <f t="shared" si="21"/>
        <v>0</v>
      </c>
      <c r="Y93" s="18"/>
      <c r="Z93" s="17"/>
    </row>
    <row r="94" spans="1:26" ht="18" customHeight="1" x14ac:dyDescent="0.2">
      <c r="A94" s="13">
        <v>3500022</v>
      </c>
      <c r="B94" s="14" t="s">
        <v>119</v>
      </c>
      <c r="C94" s="15">
        <v>300000</v>
      </c>
      <c r="D94" s="10">
        <f>VLOOKUP($A94,'07.07'!$A$9:$W$200,23,0)</f>
        <v>0</v>
      </c>
      <c r="E94" s="15"/>
      <c r="F94" s="15"/>
      <c r="G94" s="15"/>
      <c r="H94" s="9">
        <f t="shared" si="18"/>
        <v>0</v>
      </c>
      <c r="I94" s="15"/>
      <c r="J94" s="15"/>
      <c r="K94" s="15"/>
      <c r="L94" s="9">
        <f t="shared" si="13"/>
        <v>0</v>
      </c>
      <c r="M94" s="15"/>
      <c r="N94" s="15"/>
      <c r="O94" s="15"/>
      <c r="P94" s="15"/>
      <c r="Q94" s="15"/>
      <c r="R94" s="11">
        <f>SUM(M94:Q94)</f>
        <v>0</v>
      </c>
      <c r="S94" s="15"/>
      <c r="T94" s="15"/>
      <c r="U94" s="9">
        <f>S94+T94</f>
        <v>0</v>
      </c>
      <c r="V94" s="9">
        <f t="shared" si="19"/>
        <v>0</v>
      </c>
      <c r="W94" s="15"/>
      <c r="X94" s="16">
        <f>W94-V94</f>
        <v>0</v>
      </c>
      <c r="Y94" s="18"/>
      <c r="Z94" s="17"/>
    </row>
    <row r="95" spans="1:26" ht="18" customHeight="1" x14ac:dyDescent="0.2">
      <c r="A95" s="13">
        <v>3500029</v>
      </c>
      <c r="B95" s="14" t="s">
        <v>120</v>
      </c>
      <c r="C95" s="15">
        <v>390000</v>
      </c>
      <c r="D95" s="10">
        <f>VLOOKUP($A95,'07.07'!$A$9:$W$200,23,0)</f>
        <v>1</v>
      </c>
      <c r="E95" s="15"/>
      <c r="F95" s="15"/>
      <c r="G95" s="15"/>
      <c r="H95" s="9">
        <f t="shared" si="18"/>
        <v>0</v>
      </c>
      <c r="I95" s="15"/>
      <c r="J95" s="15"/>
      <c r="K95" s="15"/>
      <c r="L95" s="9">
        <f t="shared" si="13"/>
        <v>0</v>
      </c>
      <c r="M95" s="15"/>
      <c r="N95" s="15"/>
      <c r="O95" s="15"/>
      <c r="P95" s="15"/>
      <c r="Q95" s="15"/>
      <c r="R95" s="11">
        <f t="shared" si="17"/>
        <v>0</v>
      </c>
      <c r="S95" s="15"/>
      <c r="T95" s="15"/>
      <c r="U95" s="9">
        <f t="shared" si="20"/>
        <v>0</v>
      </c>
      <c r="V95" s="9">
        <f t="shared" si="19"/>
        <v>1</v>
      </c>
      <c r="W95" s="15">
        <v>1</v>
      </c>
      <c r="X95" s="16">
        <f t="shared" si="21"/>
        <v>0</v>
      </c>
      <c r="Y95" s="18"/>
      <c r="Z95" s="17"/>
    </row>
    <row r="96" spans="1:26" ht="18" customHeight="1" x14ac:dyDescent="0.2">
      <c r="A96" s="13">
        <v>3500030</v>
      </c>
      <c r="B96" s="14" t="s">
        <v>121</v>
      </c>
      <c r="C96" s="15">
        <v>300000</v>
      </c>
      <c r="D96" s="10">
        <f>VLOOKUP($A96,'07.07'!$A$9:$W$200,23,0)</f>
        <v>0</v>
      </c>
      <c r="E96" s="15"/>
      <c r="F96" s="15"/>
      <c r="G96" s="15"/>
      <c r="H96" s="9">
        <f t="shared" si="18"/>
        <v>0</v>
      </c>
      <c r="I96" s="15"/>
      <c r="J96" s="15"/>
      <c r="K96" s="15"/>
      <c r="L96" s="9">
        <f t="shared" si="13"/>
        <v>0</v>
      </c>
      <c r="M96" s="15"/>
      <c r="N96" s="15"/>
      <c r="O96" s="15"/>
      <c r="P96" s="15"/>
      <c r="Q96" s="15"/>
      <c r="R96" s="11">
        <f>SUM(M96:Q96)</f>
        <v>0</v>
      </c>
      <c r="S96" s="15"/>
      <c r="T96" s="15"/>
      <c r="U96" s="9">
        <f>S96+T96</f>
        <v>0</v>
      </c>
      <c r="V96" s="9">
        <f t="shared" si="19"/>
        <v>0</v>
      </c>
      <c r="W96" s="15"/>
      <c r="X96" s="16">
        <f>W96-V96</f>
        <v>0</v>
      </c>
      <c r="Y96" s="18"/>
      <c r="Z96" s="17"/>
    </row>
    <row r="97" spans="1:26" ht="18" customHeight="1" x14ac:dyDescent="0.2">
      <c r="A97" s="13">
        <v>3500049</v>
      </c>
      <c r="B97" s="14" t="s">
        <v>122</v>
      </c>
      <c r="C97" s="15">
        <v>390000</v>
      </c>
      <c r="D97" s="10">
        <f>VLOOKUP($A97,'07.07'!$A$9:$W$200,23,0)</f>
        <v>0</v>
      </c>
      <c r="E97" s="15"/>
      <c r="F97" s="15"/>
      <c r="G97" s="15"/>
      <c r="H97" s="9">
        <f t="shared" si="18"/>
        <v>0</v>
      </c>
      <c r="I97" s="15"/>
      <c r="J97" s="15"/>
      <c r="K97" s="15"/>
      <c r="L97" s="9">
        <f t="shared" si="13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9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3500139</v>
      </c>
      <c r="B98" s="14" t="s">
        <v>123</v>
      </c>
      <c r="C98" s="15">
        <v>390000</v>
      </c>
      <c r="D98" s="10">
        <f>VLOOKUP($A98,'07.07'!$A$9:$W$200,23,0)</f>
        <v>0</v>
      </c>
      <c r="E98" s="15"/>
      <c r="F98" s="15"/>
      <c r="G98" s="15"/>
      <c r="H98" s="9">
        <f t="shared" si="18"/>
        <v>0</v>
      </c>
      <c r="I98" s="15"/>
      <c r="J98" s="15"/>
      <c r="K98" s="15"/>
      <c r="L98" s="9">
        <f t="shared" si="13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9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3500140</v>
      </c>
      <c r="B99" s="14" t="s">
        <v>124</v>
      </c>
      <c r="C99" s="15">
        <v>300000</v>
      </c>
      <c r="D99" s="10">
        <f>VLOOKUP($A99,'07.07'!$A$9:$W$200,23,0)</f>
        <v>0</v>
      </c>
      <c r="E99" s="15"/>
      <c r="F99" s="15"/>
      <c r="G99" s="15"/>
      <c r="H99" s="9">
        <f t="shared" si="18"/>
        <v>0</v>
      </c>
      <c r="I99" s="15"/>
      <c r="J99" s="15"/>
      <c r="K99" s="15"/>
      <c r="L99" s="9">
        <f t="shared" si="13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9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3500155</v>
      </c>
      <c r="B100" s="14" t="s">
        <v>125</v>
      </c>
      <c r="C100" s="15">
        <v>300000</v>
      </c>
      <c r="D100" s="10">
        <f>VLOOKUP($A100,'07.07'!$A$9:$W$200,23,0)</f>
        <v>0</v>
      </c>
      <c r="E100" s="15"/>
      <c r="F100" s="15"/>
      <c r="G100" s="15"/>
      <c r="H100" s="9">
        <f t="shared" si="18"/>
        <v>0</v>
      </c>
      <c r="I100" s="15"/>
      <c r="J100" s="15"/>
      <c r="K100" s="15"/>
      <c r="L100" s="9">
        <f t="shared" si="13"/>
        <v>0</v>
      </c>
      <c r="M100" s="15"/>
      <c r="N100" s="15"/>
      <c r="O100" s="15"/>
      <c r="P100" s="15"/>
      <c r="Q100" s="15"/>
      <c r="R100" s="11">
        <f t="shared" si="17"/>
        <v>0</v>
      </c>
      <c r="S100" s="15"/>
      <c r="T100" s="15"/>
      <c r="U100" s="9">
        <f t="shared" si="20"/>
        <v>0</v>
      </c>
      <c r="V100" s="9">
        <f t="shared" si="19"/>
        <v>0</v>
      </c>
      <c r="W100" s="15"/>
      <c r="X100" s="16">
        <f t="shared" si="21"/>
        <v>0</v>
      </c>
      <c r="Y100" s="18"/>
      <c r="Z100" s="17"/>
    </row>
    <row r="101" spans="1:26" ht="18" customHeight="1" x14ac:dyDescent="0.2">
      <c r="A101" s="13">
        <v>3500156</v>
      </c>
      <c r="B101" s="14" t="s">
        <v>126</v>
      </c>
      <c r="C101" s="15">
        <v>390000</v>
      </c>
      <c r="D101" s="10">
        <f>VLOOKUP($A101,'07.07'!$A$9:$W$200,23,0)</f>
        <v>0</v>
      </c>
      <c r="E101" s="15">
        <v>1</v>
      </c>
      <c r="F101" s="15"/>
      <c r="G101" s="15"/>
      <c r="H101" s="9">
        <f t="shared" si="18"/>
        <v>1</v>
      </c>
      <c r="I101" s="15">
        <v>1</v>
      </c>
      <c r="J101" s="15"/>
      <c r="K101" s="15"/>
      <c r="L101" s="9">
        <f t="shared" si="13"/>
        <v>1</v>
      </c>
      <c r="M101" s="15"/>
      <c r="N101" s="15"/>
      <c r="O101" s="15"/>
      <c r="P101" s="15"/>
      <c r="Q101" s="15"/>
      <c r="R101" s="11">
        <f t="shared" si="17"/>
        <v>0</v>
      </c>
      <c r="S101" s="15"/>
      <c r="T101" s="15"/>
      <c r="U101" s="9">
        <f t="shared" si="20"/>
        <v>0</v>
      </c>
      <c r="V101" s="9">
        <f t="shared" si="19"/>
        <v>0</v>
      </c>
      <c r="W101" s="15"/>
      <c r="X101" s="16">
        <f t="shared" si="21"/>
        <v>0</v>
      </c>
      <c r="Y101" s="18"/>
      <c r="Z101" s="17"/>
    </row>
    <row r="102" spans="1:26" ht="18" customHeight="1" x14ac:dyDescent="0.2">
      <c r="A102" s="13">
        <v>3500141</v>
      </c>
      <c r="B102" s="14" t="s">
        <v>127</v>
      </c>
      <c r="C102" s="15">
        <v>300000</v>
      </c>
      <c r="D102" s="10">
        <f>VLOOKUP($A102,'07.07'!$A$9:$W$200,23,0)</f>
        <v>0</v>
      </c>
      <c r="E102" s="15"/>
      <c r="F102" s="15"/>
      <c r="G102" s="15"/>
      <c r="H102" s="9">
        <f t="shared" si="18"/>
        <v>0</v>
      </c>
      <c r="I102" s="15"/>
      <c r="J102" s="15"/>
      <c r="K102" s="15"/>
      <c r="L102" s="9">
        <f t="shared" si="13"/>
        <v>0</v>
      </c>
      <c r="M102" s="15"/>
      <c r="N102" s="15"/>
      <c r="O102" s="15"/>
      <c r="P102" s="15"/>
      <c r="Q102" s="15"/>
      <c r="R102" s="11">
        <f t="shared" si="17"/>
        <v>0</v>
      </c>
      <c r="S102" s="15"/>
      <c r="T102" s="15"/>
      <c r="U102" s="9">
        <f t="shared" si="20"/>
        <v>0</v>
      </c>
      <c r="V102" s="9">
        <f t="shared" si="19"/>
        <v>0</v>
      </c>
      <c r="W102" s="15"/>
      <c r="X102" s="16">
        <f t="shared" si="21"/>
        <v>0</v>
      </c>
      <c r="Y102" s="18"/>
      <c r="Z102" s="17"/>
    </row>
    <row r="103" spans="1:26" ht="18" customHeight="1" x14ac:dyDescent="0.2">
      <c r="A103" s="13">
        <v>3500142</v>
      </c>
      <c r="B103" s="14" t="s">
        <v>128</v>
      </c>
      <c r="C103" s="15">
        <v>390000</v>
      </c>
      <c r="D103" s="10">
        <f>VLOOKUP($A103,'07.07'!$A$9:$W$200,23,0)</f>
        <v>0</v>
      </c>
      <c r="E103" s="15"/>
      <c r="F103" s="15"/>
      <c r="G103" s="15"/>
      <c r="H103" s="9">
        <f t="shared" si="18"/>
        <v>0</v>
      </c>
      <c r="I103" s="15"/>
      <c r="J103" s="15"/>
      <c r="K103" s="15"/>
      <c r="L103" s="9">
        <f t="shared" si="13"/>
        <v>0</v>
      </c>
      <c r="M103" s="15"/>
      <c r="N103" s="15"/>
      <c r="O103" s="15"/>
      <c r="P103" s="15"/>
      <c r="Q103" s="15"/>
      <c r="R103" s="11">
        <f t="shared" si="17"/>
        <v>0</v>
      </c>
      <c r="S103" s="15"/>
      <c r="T103" s="15"/>
      <c r="U103" s="9">
        <f t="shared" si="20"/>
        <v>0</v>
      </c>
      <c r="V103" s="9">
        <f t="shared" si="19"/>
        <v>0</v>
      </c>
      <c r="W103" s="15"/>
      <c r="X103" s="16">
        <f t="shared" si="21"/>
        <v>0</v>
      </c>
      <c r="Y103" s="18"/>
      <c r="Z103" s="17"/>
    </row>
    <row r="104" spans="1:26" ht="18" customHeight="1" x14ac:dyDescent="0.2">
      <c r="A104" s="13">
        <v>3500143</v>
      </c>
      <c r="B104" s="14" t="s">
        <v>129</v>
      </c>
      <c r="C104" s="15">
        <v>220000</v>
      </c>
      <c r="D104" s="10">
        <f>VLOOKUP($A104,'07.07'!$A$9:$W$200,23,0)</f>
        <v>1</v>
      </c>
      <c r="E104" s="15"/>
      <c r="F104" s="15"/>
      <c r="G104" s="15"/>
      <c r="H104" s="9">
        <f t="shared" si="18"/>
        <v>0</v>
      </c>
      <c r="I104" s="15">
        <v>1</v>
      </c>
      <c r="J104" s="15"/>
      <c r="K104" s="15"/>
      <c r="L104" s="9">
        <f t="shared" si="13"/>
        <v>1</v>
      </c>
      <c r="M104" s="15"/>
      <c r="N104" s="15"/>
      <c r="O104" s="15"/>
      <c r="P104" s="15"/>
      <c r="Q104" s="15"/>
      <c r="R104" s="11">
        <f t="shared" si="17"/>
        <v>0</v>
      </c>
      <c r="S104" s="15"/>
      <c r="T104" s="15"/>
      <c r="U104" s="9">
        <f t="shared" si="20"/>
        <v>0</v>
      </c>
      <c r="V104" s="9">
        <f t="shared" si="19"/>
        <v>0</v>
      </c>
      <c r="W104" s="15"/>
      <c r="X104" s="16">
        <f t="shared" si="21"/>
        <v>0</v>
      </c>
      <c r="Y104" s="18"/>
      <c r="Z104" s="17"/>
    </row>
    <row r="105" spans="1:26" ht="18" customHeight="1" x14ac:dyDescent="0.2">
      <c r="A105" s="13">
        <v>3500144</v>
      </c>
      <c r="B105" s="14" t="s">
        <v>130</v>
      </c>
      <c r="C105" s="15">
        <v>260000</v>
      </c>
      <c r="D105" s="10">
        <f>VLOOKUP($A105,'07.07'!$A$9:$W$200,23,0)</f>
        <v>1</v>
      </c>
      <c r="E105" s="15"/>
      <c r="F105" s="15"/>
      <c r="G105" s="15"/>
      <c r="H105" s="9">
        <f t="shared" si="18"/>
        <v>0</v>
      </c>
      <c r="I105" s="15">
        <v>1</v>
      </c>
      <c r="J105" s="15"/>
      <c r="K105" s="15"/>
      <c r="L105" s="9">
        <f t="shared" si="13"/>
        <v>1</v>
      </c>
      <c r="M105" s="15"/>
      <c r="N105" s="15"/>
      <c r="O105" s="15"/>
      <c r="P105" s="15"/>
      <c r="Q105" s="15"/>
      <c r="R105" s="11">
        <f t="shared" si="17"/>
        <v>0</v>
      </c>
      <c r="S105" s="15"/>
      <c r="T105" s="15"/>
      <c r="U105" s="9">
        <f t="shared" si="20"/>
        <v>0</v>
      </c>
      <c r="V105" s="9">
        <f t="shared" si="19"/>
        <v>0</v>
      </c>
      <c r="W105" s="15"/>
      <c r="X105" s="16">
        <f t="shared" si="21"/>
        <v>0</v>
      </c>
      <c r="Y105" s="18"/>
      <c r="Z105" s="17"/>
    </row>
    <row r="106" spans="1:26" ht="18" customHeight="1" x14ac:dyDescent="0.2">
      <c r="A106" s="13">
        <v>3500145</v>
      </c>
      <c r="B106" s="14" t="s">
        <v>131</v>
      </c>
      <c r="C106" s="15">
        <v>350000</v>
      </c>
      <c r="D106" s="10">
        <f>VLOOKUP($A106,'07.07'!$A$9:$W$200,23,0)</f>
        <v>0</v>
      </c>
      <c r="E106" s="15"/>
      <c r="F106" s="15"/>
      <c r="G106" s="15"/>
      <c r="H106" s="9">
        <f t="shared" si="18"/>
        <v>0</v>
      </c>
      <c r="I106" s="15"/>
      <c r="J106" s="15"/>
      <c r="K106" s="15"/>
      <c r="L106" s="9">
        <f t="shared" si="13"/>
        <v>0</v>
      </c>
      <c r="M106" s="15"/>
      <c r="N106" s="15"/>
      <c r="O106" s="15"/>
      <c r="P106" s="15"/>
      <c r="Q106" s="15"/>
      <c r="R106" s="11">
        <f t="shared" si="17"/>
        <v>0</v>
      </c>
      <c r="S106" s="15"/>
      <c r="T106" s="15"/>
      <c r="U106" s="9">
        <f t="shared" si="20"/>
        <v>0</v>
      </c>
      <c r="V106" s="9">
        <f t="shared" si="19"/>
        <v>0</v>
      </c>
      <c r="W106" s="15"/>
      <c r="X106" s="16">
        <f t="shared" si="21"/>
        <v>0</v>
      </c>
      <c r="Y106" s="18"/>
      <c r="Z106" s="17"/>
    </row>
    <row r="107" spans="1:26" ht="18" customHeight="1" x14ac:dyDescent="0.2">
      <c r="A107" s="7">
        <v>3510000</v>
      </c>
      <c r="B107" s="8" t="s">
        <v>132</v>
      </c>
      <c r="C107" s="9"/>
      <c r="D107" s="10">
        <f>VLOOKUP($A107,'07.07'!$A$9:$W$200,23,0)</f>
        <v>0</v>
      </c>
      <c r="E107" s="10"/>
      <c r="F107" s="10"/>
      <c r="G107" s="10"/>
      <c r="H107" s="9"/>
      <c r="I107" s="10"/>
      <c r="J107" s="10"/>
      <c r="K107" s="10"/>
      <c r="L107" s="9">
        <f t="shared" si="13"/>
        <v>0</v>
      </c>
      <c r="M107" s="10"/>
      <c r="N107" s="10"/>
      <c r="O107" s="10"/>
      <c r="P107" s="10"/>
      <c r="Q107" s="10"/>
      <c r="R107" s="11">
        <f t="shared" si="17"/>
        <v>0</v>
      </c>
      <c r="S107" s="10"/>
      <c r="T107" s="10"/>
      <c r="U107" s="9"/>
      <c r="V107" s="9"/>
      <c r="W107" s="10"/>
      <c r="X107" s="9"/>
      <c r="Y107" s="18"/>
      <c r="Z107" s="17"/>
    </row>
    <row r="108" spans="1:26" ht="18" customHeight="1" x14ac:dyDescent="0.2">
      <c r="A108" s="13">
        <v>3510004</v>
      </c>
      <c r="B108" s="14" t="s">
        <v>133</v>
      </c>
      <c r="C108" s="15">
        <v>43000</v>
      </c>
      <c r="D108" s="10">
        <f>VLOOKUP($A108,'07.07'!$A$9:$W$200,23,0)</f>
        <v>1</v>
      </c>
      <c r="E108" s="15">
        <v>9</v>
      </c>
      <c r="F108" s="15"/>
      <c r="G108" s="15"/>
      <c r="H108" s="9">
        <f t="shared" ref="H108:H117" si="22">SUM(E108:G108)</f>
        <v>9</v>
      </c>
      <c r="I108" s="15">
        <v>7</v>
      </c>
      <c r="J108" s="15"/>
      <c r="K108" s="15"/>
      <c r="L108" s="9">
        <f t="shared" si="13"/>
        <v>7</v>
      </c>
      <c r="M108" s="15"/>
      <c r="N108" s="15"/>
      <c r="O108" s="15"/>
      <c r="P108" s="15"/>
      <c r="Q108" s="15"/>
      <c r="R108" s="11">
        <f>SUM(M108:Q108)</f>
        <v>0</v>
      </c>
      <c r="S108" s="15"/>
      <c r="T108" s="15"/>
      <c r="U108" s="9">
        <f>S108+T108</f>
        <v>0</v>
      </c>
      <c r="V108" s="9">
        <f t="shared" ref="V108:V117" si="23">D108+H108-L108-R108-U108</f>
        <v>3</v>
      </c>
      <c r="W108" s="15">
        <v>3</v>
      </c>
      <c r="X108" s="16">
        <f>W108-V108</f>
        <v>0</v>
      </c>
      <c r="Y108" s="18"/>
      <c r="Z108" s="17"/>
    </row>
    <row r="109" spans="1:26" ht="18" customHeight="1" x14ac:dyDescent="0.2">
      <c r="A109" s="13">
        <v>3510011</v>
      </c>
      <c r="B109" s="14" t="s">
        <v>134</v>
      </c>
      <c r="C109" s="15">
        <v>42000</v>
      </c>
      <c r="D109" s="10">
        <f>VLOOKUP($A109,'07.07'!$A$9:$W$200,23,0)</f>
        <v>5</v>
      </c>
      <c r="E109" s="15"/>
      <c r="F109" s="15"/>
      <c r="G109" s="15"/>
      <c r="H109" s="9">
        <f t="shared" si="22"/>
        <v>0</v>
      </c>
      <c r="I109" s="15">
        <v>2</v>
      </c>
      <c r="J109" s="15"/>
      <c r="K109" s="15"/>
      <c r="L109" s="9">
        <f t="shared" si="13"/>
        <v>2</v>
      </c>
      <c r="M109" s="15"/>
      <c r="N109" s="15"/>
      <c r="O109" s="15"/>
      <c r="P109" s="15"/>
      <c r="Q109" s="15"/>
      <c r="R109" s="11">
        <f t="shared" si="17"/>
        <v>0</v>
      </c>
      <c r="S109" s="15"/>
      <c r="T109" s="15"/>
      <c r="U109" s="9">
        <f t="shared" ref="U109:U117" si="24">S109+T109</f>
        <v>0</v>
      </c>
      <c r="V109" s="9">
        <f t="shared" si="23"/>
        <v>3</v>
      </c>
      <c r="W109" s="15">
        <v>3</v>
      </c>
      <c r="X109" s="16">
        <f t="shared" ref="X109:X117" si="25">W109-V109</f>
        <v>0</v>
      </c>
      <c r="Y109" s="18"/>
      <c r="Z109" s="17"/>
    </row>
    <row r="110" spans="1:26" ht="18" customHeight="1" x14ac:dyDescent="0.2">
      <c r="A110" s="13">
        <v>3510012</v>
      </c>
      <c r="B110" s="14" t="s">
        <v>135</v>
      </c>
      <c r="C110" s="15">
        <v>43000</v>
      </c>
      <c r="D110" s="10">
        <f>VLOOKUP($A110,'07.07'!$A$9:$W$200,23,0)</f>
        <v>2</v>
      </c>
      <c r="E110" s="15">
        <v>12</v>
      </c>
      <c r="F110" s="15"/>
      <c r="G110" s="15"/>
      <c r="H110" s="9">
        <f t="shared" si="22"/>
        <v>12</v>
      </c>
      <c r="I110" s="15">
        <v>9</v>
      </c>
      <c r="J110" s="15"/>
      <c r="K110" s="15"/>
      <c r="L110" s="9">
        <f t="shared" si="13"/>
        <v>9</v>
      </c>
      <c r="M110" s="15"/>
      <c r="N110" s="15"/>
      <c r="O110" s="15"/>
      <c r="P110" s="15"/>
      <c r="Q110" s="15"/>
      <c r="R110" s="11">
        <f>SUM(M110:Q110)</f>
        <v>0</v>
      </c>
      <c r="S110" s="15"/>
      <c r="T110" s="15"/>
      <c r="U110" s="9">
        <f>S110+T110</f>
        <v>0</v>
      </c>
      <c r="V110" s="9">
        <f t="shared" si="23"/>
        <v>5</v>
      </c>
      <c r="W110" s="15">
        <v>5</v>
      </c>
      <c r="X110" s="16">
        <f>W110-V110</f>
        <v>0</v>
      </c>
      <c r="Y110" s="18"/>
      <c r="Z110" s="17"/>
    </row>
    <row r="111" spans="1:26" ht="18" customHeight="1" x14ac:dyDescent="0.2">
      <c r="A111" s="13">
        <v>3510018</v>
      </c>
      <c r="B111" s="14" t="s">
        <v>136</v>
      </c>
      <c r="C111" s="15">
        <v>65000</v>
      </c>
      <c r="D111" s="10">
        <f>VLOOKUP($A111,'07.07'!$A$9:$W$200,23,0)</f>
        <v>1</v>
      </c>
      <c r="E111" s="15"/>
      <c r="F111" s="15"/>
      <c r="G111" s="15"/>
      <c r="H111" s="9">
        <f t="shared" si="22"/>
        <v>0</v>
      </c>
      <c r="I111" s="15">
        <v>1</v>
      </c>
      <c r="J111" s="15"/>
      <c r="K111" s="15"/>
      <c r="L111" s="9">
        <f t="shared" si="13"/>
        <v>1</v>
      </c>
      <c r="M111" s="15"/>
      <c r="N111" s="15"/>
      <c r="O111" s="15"/>
      <c r="P111" s="15"/>
      <c r="Q111" s="15"/>
      <c r="R111" s="11">
        <f t="shared" si="17"/>
        <v>0</v>
      </c>
      <c r="S111" s="15"/>
      <c r="T111" s="15"/>
      <c r="U111" s="9">
        <f t="shared" si="24"/>
        <v>0</v>
      </c>
      <c r="V111" s="9">
        <f t="shared" si="23"/>
        <v>0</v>
      </c>
      <c r="W111" s="15"/>
      <c r="X111" s="16">
        <f t="shared" si="25"/>
        <v>0</v>
      </c>
      <c r="Y111" s="18"/>
      <c r="Z111" s="17"/>
    </row>
    <row r="112" spans="1:26" ht="18" customHeight="1" x14ac:dyDescent="0.2">
      <c r="A112" s="13">
        <v>3510066</v>
      </c>
      <c r="B112" s="14" t="s">
        <v>137</v>
      </c>
      <c r="C112" s="15">
        <v>42000</v>
      </c>
      <c r="D112" s="10">
        <f>VLOOKUP($A112,'07.07'!$A$9:$W$200,23,0)</f>
        <v>0</v>
      </c>
      <c r="E112" s="15"/>
      <c r="F112" s="15"/>
      <c r="G112" s="15"/>
      <c r="H112" s="9">
        <f t="shared" si="22"/>
        <v>0</v>
      </c>
      <c r="I112" s="15"/>
      <c r="J112" s="15"/>
      <c r="K112" s="15"/>
      <c r="L112" s="9">
        <f t="shared" si="13"/>
        <v>0</v>
      </c>
      <c r="M112" s="15"/>
      <c r="N112" s="15"/>
      <c r="O112" s="15"/>
      <c r="P112" s="15"/>
      <c r="Q112" s="15"/>
      <c r="R112" s="11">
        <f t="shared" si="17"/>
        <v>0</v>
      </c>
      <c r="S112" s="15"/>
      <c r="T112" s="15"/>
      <c r="U112" s="9">
        <f t="shared" si="24"/>
        <v>0</v>
      </c>
      <c r="V112" s="9">
        <f t="shared" si="23"/>
        <v>0</v>
      </c>
      <c r="W112" s="15"/>
      <c r="X112" s="16">
        <f t="shared" si="25"/>
        <v>0</v>
      </c>
      <c r="Y112" s="18"/>
      <c r="Z112" s="17"/>
    </row>
    <row r="113" spans="1:26" ht="18" customHeight="1" x14ac:dyDescent="0.2">
      <c r="A113" s="13">
        <v>3510067</v>
      </c>
      <c r="B113" s="14" t="s">
        <v>138</v>
      </c>
      <c r="C113" s="15">
        <v>43000</v>
      </c>
      <c r="D113" s="10">
        <f>VLOOKUP($A113,'07.07'!$A$9:$W$200,23,0)</f>
        <v>0</v>
      </c>
      <c r="E113" s="15">
        <v>9</v>
      </c>
      <c r="F113" s="15"/>
      <c r="G113" s="15"/>
      <c r="H113" s="9">
        <f t="shared" si="22"/>
        <v>9</v>
      </c>
      <c r="I113" s="15">
        <v>6</v>
      </c>
      <c r="J113" s="15"/>
      <c r="K113" s="15"/>
      <c r="L113" s="9">
        <f t="shared" si="13"/>
        <v>6</v>
      </c>
      <c r="M113" s="15"/>
      <c r="N113" s="15"/>
      <c r="O113" s="15"/>
      <c r="P113" s="15"/>
      <c r="Q113" s="15"/>
      <c r="R113" s="11">
        <f t="shared" si="17"/>
        <v>0</v>
      </c>
      <c r="S113" s="15"/>
      <c r="T113" s="15"/>
      <c r="U113" s="9">
        <f t="shared" si="24"/>
        <v>0</v>
      </c>
      <c r="V113" s="9">
        <f t="shared" si="23"/>
        <v>3</v>
      </c>
      <c r="W113" s="15">
        <v>3</v>
      </c>
      <c r="X113" s="16">
        <f t="shared" si="25"/>
        <v>0</v>
      </c>
      <c r="Y113" s="18"/>
      <c r="Z113" s="17"/>
    </row>
    <row r="114" spans="1:26" ht="18" customHeight="1" x14ac:dyDescent="0.2">
      <c r="A114" s="13">
        <v>3510068</v>
      </c>
      <c r="B114" s="14" t="s">
        <v>139</v>
      </c>
      <c r="C114" s="15">
        <v>12000</v>
      </c>
      <c r="D114" s="10">
        <f>VLOOKUP($A114,'07.07'!$A$9:$W$200,23,0)</f>
        <v>2</v>
      </c>
      <c r="E114" s="15">
        <v>16</v>
      </c>
      <c r="F114" s="15"/>
      <c r="G114" s="15"/>
      <c r="H114" s="9">
        <f t="shared" si="22"/>
        <v>16</v>
      </c>
      <c r="I114" s="15">
        <v>14</v>
      </c>
      <c r="J114" s="15"/>
      <c r="K114" s="15"/>
      <c r="L114" s="9">
        <f t="shared" si="13"/>
        <v>14</v>
      </c>
      <c r="M114" s="15"/>
      <c r="N114" s="15"/>
      <c r="O114" s="15"/>
      <c r="P114" s="15"/>
      <c r="Q114" s="15"/>
      <c r="R114" s="11">
        <f>SUM(M114:Q114)</f>
        <v>0</v>
      </c>
      <c r="S114" s="15"/>
      <c r="T114" s="15"/>
      <c r="U114" s="9">
        <f>S114+T114</f>
        <v>0</v>
      </c>
      <c r="V114" s="9">
        <f t="shared" si="23"/>
        <v>4</v>
      </c>
      <c r="W114" s="15">
        <v>3</v>
      </c>
      <c r="X114" s="16">
        <f>W114-V114</f>
        <v>-1</v>
      </c>
      <c r="Y114" s="18"/>
      <c r="Z114" s="17"/>
    </row>
    <row r="115" spans="1:26" ht="18" customHeight="1" x14ac:dyDescent="0.2">
      <c r="A115" s="13">
        <v>3510069</v>
      </c>
      <c r="B115" s="14" t="s">
        <v>140</v>
      </c>
      <c r="C115" s="15">
        <v>12000</v>
      </c>
      <c r="D115" s="10">
        <f>VLOOKUP($A115,'07.07'!$A$9:$W$200,23,0)</f>
        <v>0</v>
      </c>
      <c r="E115" s="15">
        <v>27</v>
      </c>
      <c r="F115" s="15"/>
      <c r="G115" s="15"/>
      <c r="H115" s="9">
        <f t="shared" si="22"/>
        <v>27</v>
      </c>
      <c r="I115" s="15">
        <v>21</v>
      </c>
      <c r="J115" s="15"/>
      <c r="K115" s="15"/>
      <c r="L115" s="9">
        <f t="shared" si="13"/>
        <v>21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3"/>
        <v>6</v>
      </c>
      <c r="W115" s="15">
        <v>6</v>
      </c>
      <c r="X115" s="16">
        <f>W115-V115</f>
        <v>0</v>
      </c>
      <c r="Y115" s="18"/>
      <c r="Z115" s="17"/>
    </row>
    <row r="116" spans="1:26" ht="18" customHeight="1" x14ac:dyDescent="0.2">
      <c r="A116" s="13">
        <v>3510070</v>
      </c>
      <c r="B116" s="14" t="s">
        <v>141</v>
      </c>
      <c r="C116" s="15">
        <v>12000</v>
      </c>
      <c r="D116" s="10">
        <f>VLOOKUP($A116,'07.07'!$A$9:$W$200,23,0)</f>
        <v>6</v>
      </c>
      <c r="E116" s="15">
        <v>14</v>
      </c>
      <c r="F116" s="15"/>
      <c r="G116" s="15"/>
      <c r="H116" s="9">
        <f t="shared" si="22"/>
        <v>14</v>
      </c>
      <c r="I116" s="15">
        <v>6</v>
      </c>
      <c r="J116" s="15"/>
      <c r="K116" s="15"/>
      <c r="L116" s="9">
        <f t="shared" si="13"/>
        <v>6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3"/>
        <v>14</v>
      </c>
      <c r="W116" s="15">
        <v>15</v>
      </c>
      <c r="X116" s="16">
        <f>W116-V116</f>
        <v>1</v>
      </c>
      <c r="Y116" s="18" t="s">
        <v>236</v>
      </c>
      <c r="Z116" s="17"/>
    </row>
    <row r="117" spans="1:26" ht="18" customHeight="1" x14ac:dyDescent="0.2">
      <c r="A117" s="13">
        <v>3512008</v>
      </c>
      <c r="B117" s="14" t="s">
        <v>142</v>
      </c>
      <c r="C117" s="15">
        <v>44000</v>
      </c>
      <c r="D117" s="10">
        <f>VLOOKUP($A117,'07.07'!$A$9:$W$200,23,0)</f>
        <v>1</v>
      </c>
      <c r="E117" s="15"/>
      <c r="F117" s="15"/>
      <c r="G117" s="15"/>
      <c r="H117" s="9">
        <f t="shared" si="22"/>
        <v>0</v>
      </c>
      <c r="I117" s="15"/>
      <c r="J117" s="15"/>
      <c r="K117" s="15"/>
      <c r="L117" s="9">
        <f t="shared" si="13"/>
        <v>0</v>
      </c>
      <c r="M117" s="15"/>
      <c r="N117" s="15"/>
      <c r="O117" s="15"/>
      <c r="P117" s="15"/>
      <c r="Q117" s="15"/>
      <c r="R117" s="11">
        <f t="shared" si="17"/>
        <v>0</v>
      </c>
      <c r="S117" s="15"/>
      <c r="T117" s="15"/>
      <c r="U117" s="9">
        <f t="shared" si="24"/>
        <v>0</v>
      </c>
      <c r="V117" s="9">
        <f t="shared" si="23"/>
        <v>1</v>
      </c>
      <c r="W117" s="15">
        <v>1</v>
      </c>
      <c r="X117" s="16">
        <f t="shared" si="25"/>
        <v>0</v>
      </c>
      <c r="Y117" s="18"/>
      <c r="Z117" s="17"/>
    </row>
    <row r="118" spans="1:26" ht="18" customHeight="1" x14ac:dyDescent="0.2">
      <c r="A118" s="7">
        <v>3530000</v>
      </c>
      <c r="B118" s="28" t="s">
        <v>143</v>
      </c>
      <c r="C118" s="9"/>
      <c r="D118" s="10">
        <f>VLOOKUP($A118,'07.07'!$A$9:$W$200,23,0)</f>
        <v>0</v>
      </c>
      <c r="E118" s="10"/>
      <c r="F118" s="10"/>
      <c r="G118" s="10"/>
      <c r="H118" s="9"/>
      <c r="I118" s="10"/>
      <c r="J118" s="10"/>
      <c r="K118" s="10"/>
      <c r="L118" s="9">
        <f t="shared" si="13"/>
        <v>0</v>
      </c>
      <c r="M118" s="10"/>
      <c r="N118" s="10"/>
      <c r="O118" s="10"/>
      <c r="P118" s="10"/>
      <c r="Q118" s="10"/>
      <c r="R118" s="11">
        <f t="shared" si="17"/>
        <v>0</v>
      </c>
      <c r="S118" s="10"/>
      <c r="T118" s="10"/>
      <c r="U118" s="9"/>
      <c r="V118" s="9"/>
      <c r="W118" s="10"/>
      <c r="X118" s="9"/>
      <c r="Y118" s="18"/>
      <c r="Z118" s="17"/>
    </row>
    <row r="119" spans="1:26" ht="18" customHeight="1" x14ac:dyDescent="0.2">
      <c r="A119" s="13">
        <v>3530003</v>
      </c>
      <c r="B119" s="14" t="s">
        <v>144</v>
      </c>
      <c r="C119" s="15">
        <v>20000</v>
      </c>
      <c r="D119" s="10">
        <f>VLOOKUP($A119,'07.07'!$A$9:$W$200,23,0)</f>
        <v>0</v>
      </c>
      <c r="E119" s="15"/>
      <c r="F119" s="15"/>
      <c r="G119" s="15"/>
      <c r="H119" s="9">
        <f t="shared" ref="H119:H131" si="26">SUM(E119:G119)</f>
        <v>0</v>
      </c>
      <c r="I119" s="15"/>
      <c r="J119" s="15"/>
      <c r="K119" s="15"/>
      <c r="L119" s="9">
        <f t="shared" si="13"/>
        <v>0</v>
      </c>
      <c r="M119" s="15"/>
      <c r="N119" s="15"/>
      <c r="O119" s="15"/>
      <c r="P119" s="15"/>
      <c r="Q119" s="15"/>
      <c r="R119" s="11">
        <f t="shared" si="17"/>
        <v>0</v>
      </c>
      <c r="S119" s="15"/>
      <c r="T119" s="15"/>
      <c r="U119" s="9">
        <f t="shared" ref="U119:U131" si="27">S119+T119</f>
        <v>0</v>
      </c>
      <c r="V119" s="9">
        <f t="shared" ref="V119:V131" si="28">D119+H119-L119-R119-U119</f>
        <v>0</v>
      </c>
      <c r="W119" s="15"/>
      <c r="X119" s="16">
        <f t="shared" ref="X119:X131" si="29">W119-V119</f>
        <v>0</v>
      </c>
      <c r="Y119" s="18"/>
      <c r="Z119" s="17"/>
    </row>
    <row r="120" spans="1:26" ht="18" customHeight="1" x14ac:dyDescent="0.2">
      <c r="A120" s="13">
        <v>3530008</v>
      </c>
      <c r="B120" s="14" t="s">
        <v>145</v>
      </c>
      <c r="C120" s="15">
        <v>20000</v>
      </c>
      <c r="D120" s="10">
        <f>VLOOKUP($A120,'07.07'!$A$9:$W$200,23,0)</f>
        <v>0</v>
      </c>
      <c r="E120" s="15"/>
      <c r="F120" s="15"/>
      <c r="G120" s="15"/>
      <c r="H120" s="9">
        <f t="shared" si="26"/>
        <v>0</v>
      </c>
      <c r="I120" s="15"/>
      <c r="J120" s="15"/>
      <c r="K120" s="15"/>
      <c r="L120" s="9">
        <f t="shared" si="13"/>
        <v>0</v>
      </c>
      <c r="M120" s="15"/>
      <c r="N120" s="15"/>
      <c r="O120" s="15"/>
      <c r="P120" s="15"/>
      <c r="Q120" s="15"/>
      <c r="R120" s="11">
        <f t="shared" si="17"/>
        <v>0</v>
      </c>
      <c r="S120" s="15"/>
      <c r="T120" s="15"/>
      <c r="U120" s="9">
        <f t="shared" si="27"/>
        <v>0</v>
      </c>
      <c r="V120" s="9">
        <f t="shared" si="28"/>
        <v>0</v>
      </c>
      <c r="W120" s="15"/>
      <c r="X120" s="16">
        <f t="shared" si="29"/>
        <v>0</v>
      </c>
      <c r="Y120" s="18"/>
      <c r="Z120" s="17"/>
    </row>
    <row r="121" spans="1:26" ht="18" customHeight="1" x14ac:dyDescent="0.2">
      <c r="A121" s="13">
        <v>3530009</v>
      </c>
      <c r="B121" s="14" t="s">
        <v>146</v>
      </c>
      <c r="C121" s="15">
        <v>20000</v>
      </c>
      <c r="D121" s="10">
        <f>VLOOKUP($A121,'07.07'!$A$9:$W$200,23,0)</f>
        <v>0</v>
      </c>
      <c r="E121" s="15"/>
      <c r="F121" s="15"/>
      <c r="G121" s="15"/>
      <c r="H121" s="9">
        <f t="shared" si="26"/>
        <v>0</v>
      </c>
      <c r="I121" s="15"/>
      <c r="J121" s="15"/>
      <c r="K121" s="15"/>
      <c r="L121" s="9">
        <f t="shared" si="13"/>
        <v>0</v>
      </c>
      <c r="M121" s="15"/>
      <c r="N121" s="15"/>
      <c r="O121" s="15"/>
      <c r="P121" s="15"/>
      <c r="Q121" s="15"/>
      <c r="R121" s="11">
        <f t="shared" si="17"/>
        <v>0</v>
      </c>
      <c r="S121" s="15"/>
      <c r="T121" s="15"/>
      <c r="U121" s="9">
        <f t="shared" si="27"/>
        <v>0</v>
      </c>
      <c r="V121" s="9">
        <f t="shared" si="28"/>
        <v>0</v>
      </c>
      <c r="W121" s="15"/>
      <c r="X121" s="16">
        <f t="shared" si="29"/>
        <v>0</v>
      </c>
      <c r="Y121" s="18"/>
      <c r="Z121" s="17"/>
    </row>
    <row r="122" spans="1:26" ht="18" customHeight="1" x14ac:dyDescent="0.2">
      <c r="A122" s="13">
        <v>3530010</v>
      </c>
      <c r="B122" s="14" t="s">
        <v>147</v>
      </c>
      <c r="C122" s="15">
        <v>108000</v>
      </c>
      <c r="D122" s="10">
        <f>VLOOKUP($A122,'07.07'!$A$9:$W$200,23,0)</f>
        <v>5</v>
      </c>
      <c r="E122" s="15"/>
      <c r="F122" s="15"/>
      <c r="G122" s="15"/>
      <c r="H122" s="9">
        <f t="shared" si="26"/>
        <v>0</v>
      </c>
      <c r="I122" s="15">
        <v>4</v>
      </c>
      <c r="J122" s="15"/>
      <c r="K122" s="15"/>
      <c r="L122" s="9">
        <f t="shared" si="13"/>
        <v>4</v>
      </c>
      <c r="M122" s="15"/>
      <c r="N122" s="15"/>
      <c r="O122" s="15"/>
      <c r="P122" s="15"/>
      <c r="Q122" s="15"/>
      <c r="R122" s="11">
        <f t="shared" si="17"/>
        <v>0</v>
      </c>
      <c r="S122" s="15">
        <v>1</v>
      </c>
      <c r="T122" s="15"/>
      <c r="U122" s="9">
        <f t="shared" si="27"/>
        <v>1</v>
      </c>
      <c r="V122" s="9">
        <f t="shared" si="28"/>
        <v>0</v>
      </c>
      <c r="W122" s="15"/>
      <c r="X122" s="16">
        <f t="shared" si="29"/>
        <v>0</v>
      </c>
      <c r="Y122" s="18"/>
      <c r="Z122" s="17"/>
    </row>
    <row r="123" spans="1:26" ht="18" customHeight="1" x14ac:dyDescent="0.2">
      <c r="A123" s="13">
        <v>3530014</v>
      </c>
      <c r="B123" s="14" t="s">
        <v>148</v>
      </c>
      <c r="C123" s="15">
        <v>20000</v>
      </c>
      <c r="D123" s="10">
        <f>VLOOKUP($A123,'07.07'!$A$9:$W$200,23,0)</f>
        <v>0</v>
      </c>
      <c r="E123" s="15"/>
      <c r="F123" s="15"/>
      <c r="G123" s="15"/>
      <c r="H123" s="9">
        <f t="shared" si="26"/>
        <v>0</v>
      </c>
      <c r="I123" s="15"/>
      <c r="J123" s="15"/>
      <c r="K123" s="15"/>
      <c r="L123" s="9">
        <f t="shared" si="13"/>
        <v>0</v>
      </c>
      <c r="M123" s="15"/>
      <c r="N123" s="15"/>
      <c r="O123" s="15"/>
      <c r="P123" s="15"/>
      <c r="Q123" s="15"/>
      <c r="R123" s="11">
        <f>SUM(M123:Q123)</f>
        <v>0</v>
      </c>
      <c r="S123" s="15"/>
      <c r="T123" s="15"/>
      <c r="U123" s="9">
        <f>S123+T123</f>
        <v>0</v>
      </c>
      <c r="V123" s="9">
        <f t="shared" si="28"/>
        <v>0</v>
      </c>
      <c r="W123" s="15"/>
      <c r="X123" s="16">
        <f>W123-V123</f>
        <v>0</v>
      </c>
      <c r="Y123" s="18"/>
      <c r="Z123" s="17"/>
    </row>
    <row r="124" spans="1:26" ht="18" customHeight="1" x14ac:dyDescent="0.2">
      <c r="A124" s="13">
        <v>3530087</v>
      </c>
      <c r="B124" s="14" t="s">
        <v>149</v>
      </c>
      <c r="C124" s="15"/>
      <c r="D124" s="10">
        <f>VLOOKUP($A124,'07.07'!$A$9:$W$200,23,0)</f>
        <v>0</v>
      </c>
      <c r="E124" s="15"/>
      <c r="F124" s="15"/>
      <c r="G124" s="15"/>
      <c r="H124" s="9">
        <f t="shared" si="26"/>
        <v>0</v>
      </c>
      <c r="I124" s="15"/>
      <c r="J124" s="15"/>
      <c r="K124" s="15"/>
      <c r="L124" s="9">
        <f t="shared" si="13"/>
        <v>0</v>
      </c>
      <c r="M124" s="15"/>
      <c r="N124" s="15"/>
      <c r="O124" s="15"/>
      <c r="P124" s="15"/>
      <c r="Q124" s="15"/>
      <c r="R124" s="11">
        <f t="shared" si="17"/>
        <v>0</v>
      </c>
      <c r="S124" s="15"/>
      <c r="T124" s="15"/>
      <c r="U124" s="9">
        <f t="shared" si="27"/>
        <v>0</v>
      </c>
      <c r="V124" s="9">
        <f t="shared" si="28"/>
        <v>0</v>
      </c>
      <c r="W124" s="15"/>
      <c r="X124" s="16">
        <f t="shared" si="29"/>
        <v>0</v>
      </c>
      <c r="Y124" s="18"/>
      <c r="Z124" s="17"/>
    </row>
    <row r="125" spans="1:26" ht="18" customHeight="1" x14ac:dyDescent="0.2">
      <c r="A125" s="13">
        <v>3530088</v>
      </c>
      <c r="B125" s="14" t="s">
        <v>150</v>
      </c>
      <c r="C125" s="15">
        <v>20000</v>
      </c>
      <c r="D125" s="10">
        <f>VLOOKUP($A125,'07.07'!$A$9:$W$200,23,0)</f>
        <v>22</v>
      </c>
      <c r="E125" s="15"/>
      <c r="F125" s="15"/>
      <c r="G125" s="15"/>
      <c r="H125" s="9">
        <f t="shared" si="26"/>
        <v>0</v>
      </c>
      <c r="I125" s="15">
        <v>19</v>
      </c>
      <c r="J125" s="15"/>
      <c r="K125" s="15"/>
      <c r="L125" s="9">
        <f t="shared" si="13"/>
        <v>19</v>
      </c>
      <c r="M125" s="15"/>
      <c r="N125" s="15"/>
      <c r="O125" s="15"/>
      <c r="P125" s="15"/>
      <c r="Q125" s="15"/>
      <c r="R125" s="11">
        <f t="shared" si="17"/>
        <v>0</v>
      </c>
      <c r="S125" s="15">
        <v>2</v>
      </c>
      <c r="T125" s="15"/>
      <c r="U125" s="9">
        <f t="shared" si="27"/>
        <v>2</v>
      </c>
      <c r="V125" s="9">
        <f t="shared" si="28"/>
        <v>1</v>
      </c>
      <c r="W125" s="15"/>
      <c r="X125" s="16">
        <f t="shared" si="29"/>
        <v>-1</v>
      </c>
      <c r="Y125" s="178" t="s">
        <v>229</v>
      </c>
      <c r="Z125" s="17"/>
    </row>
    <row r="126" spans="1:26" ht="18" customHeight="1" x14ac:dyDescent="0.2">
      <c r="A126" s="13">
        <v>3530089</v>
      </c>
      <c r="B126" s="14" t="s">
        <v>151</v>
      </c>
      <c r="C126" s="15">
        <v>95000</v>
      </c>
      <c r="D126" s="10">
        <f>VLOOKUP($A126,'07.07'!$A$9:$W$200,23,0)</f>
        <v>0</v>
      </c>
      <c r="E126" s="15"/>
      <c r="F126" s="15"/>
      <c r="G126" s="15"/>
      <c r="H126" s="9">
        <f t="shared" si="26"/>
        <v>0</v>
      </c>
      <c r="I126" s="15"/>
      <c r="J126" s="15"/>
      <c r="K126" s="15"/>
      <c r="L126" s="9">
        <f t="shared" si="13"/>
        <v>0</v>
      </c>
      <c r="M126" s="15"/>
      <c r="N126" s="15"/>
      <c r="O126" s="15"/>
      <c r="P126" s="15"/>
      <c r="Q126" s="15"/>
      <c r="R126" s="11">
        <f t="shared" si="17"/>
        <v>0</v>
      </c>
      <c r="S126" s="15"/>
      <c r="T126" s="15"/>
      <c r="U126" s="9">
        <f t="shared" si="27"/>
        <v>0</v>
      </c>
      <c r="V126" s="9">
        <f t="shared" si="28"/>
        <v>0</v>
      </c>
      <c r="W126" s="15"/>
      <c r="X126" s="16">
        <f t="shared" si="29"/>
        <v>0</v>
      </c>
      <c r="Y126" s="178"/>
      <c r="Z126" s="17"/>
    </row>
    <row r="127" spans="1:26" ht="18" customHeight="1" x14ac:dyDescent="0.2">
      <c r="A127" s="13">
        <v>3530100</v>
      </c>
      <c r="B127" s="14" t="s">
        <v>152</v>
      </c>
      <c r="C127" s="15">
        <v>22000</v>
      </c>
      <c r="D127" s="10">
        <f>VLOOKUP($A127,'07.07'!$A$9:$W$200,23,0)</f>
        <v>0</v>
      </c>
      <c r="E127" s="15"/>
      <c r="F127" s="15"/>
      <c r="G127" s="15"/>
      <c r="H127" s="9">
        <f t="shared" si="26"/>
        <v>0</v>
      </c>
      <c r="I127" s="15"/>
      <c r="J127" s="15"/>
      <c r="K127" s="15"/>
      <c r="L127" s="9">
        <f t="shared" si="13"/>
        <v>0</v>
      </c>
      <c r="M127" s="15"/>
      <c r="N127" s="15"/>
      <c r="O127" s="15"/>
      <c r="P127" s="15"/>
      <c r="Q127" s="15"/>
      <c r="R127" s="11">
        <f t="shared" si="17"/>
        <v>0</v>
      </c>
      <c r="S127" s="15"/>
      <c r="T127" s="15"/>
      <c r="U127" s="9">
        <f t="shared" si="27"/>
        <v>0</v>
      </c>
      <c r="V127" s="9">
        <f t="shared" si="28"/>
        <v>0</v>
      </c>
      <c r="W127" s="15"/>
      <c r="X127" s="16">
        <f t="shared" si="29"/>
        <v>0</v>
      </c>
      <c r="Y127" s="178"/>
      <c r="Z127" s="17"/>
    </row>
    <row r="128" spans="1:26" ht="18" customHeight="1" x14ac:dyDescent="0.2">
      <c r="A128" s="13">
        <v>3550002</v>
      </c>
      <c r="B128" s="14" t="s">
        <v>153</v>
      </c>
      <c r="C128" s="15">
        <v>20000</v>
      </c>
      <c r="D128" s="10">
        <f>VLOOKUP($A128,'07.07'!$A$9:$W$200,23,0)</f>
        <v>6</v>
      </c>
      <c r="E128" s="15"/>
      <c r="F128" s="15"/>
      <c r="G128" s="15"/>
      <c r="H128" s="9">
        <f t="shared" si="26"/>
        <v>0</v>
      </c>
      <c r="I128" s="15"/>
      <c r="J128" s="15"/>
      <c r="K128" s="15"/>
      <c r="L128" s="9">
        <f t="shared" si="13"/>
        <v>0</v>
      </c>
      <c r="M128" s="15"/>
      <c r="N128" s="15"/>
      <c r="O128" s="15"/>
      <c r="P128" s="15"/>
      <c r="Q128" s="15"/>
      <c r="R128" s="11">
        <f t="shared" si="17"/>
        <v>0</v>
      </c>
      <c r="S128" s="15"/>
      <c r="T128" s="15"/>
      <c r="U128" s="9">
        <f t="shared" si="27"/>
        <v>0</v>
      </c>
      <c r="V128" s="9">
        <f t="shared" si="28"/>
        <v>6</v>
      </c>
      <c r="W128" s="15"/>
      <c r="X128" s="16">
        <f t="shared" si="29"/>
        <v>-6</v>
      </c>
      <c r="Y128" s="178"/>
      <c r="Z128" s="17"/>
    </row>
    <row r="129" spans="1:26" ht="18" customHeight="1" x14ac:dyDescent="0.2">
      <c r="A129" s="13">
        <v>3550005</v>
      </c>
      <c r="B129" s="14" t="s">
        <v>154</v>
      </c>
      <c r="C129" s="15">
        <v>20000</v>
      </c>
      <c r="D129" s="10">
        <f>VLOOKUP($A129,'07.07'!$A$9:$W$200,23,0)</f>
        <v>0</v>
      </c>
      <c r="E129" s="15"/>
      <c r="F129" s="15"/>
      <c r="G129" s="15"/>
      <c r="H129" s="9">
        <f t="shared" si="26"/>
        <v>0</v>
      </c>
      <c r="I129" s="15"/>
      <c r="J129" s="15"/>
      <c r="K129" s="15"/>
      <c r="L129" s="9">
        <f t="shared" si="13"/>
        <v>0</v>
      </c>
      <c r="M129" s="15"/>
      <c r="N129" s="15"/>
      <c r="O129" s="15"/>
      <c r="P129" s="15"/>
      <c r="Q129" s="15"/>
      <c r="R129" s="11">
        <f t="shared" si="17"/>
        <v>0</v>
      </c>
      <c r="S129" s="15"/>
      <c r="T129" s="15"/>
      <c r="U129" s="9">
        <f t="shared" si="27"/>
        <v>0</v>
      </c>
      <c r="V129" s="9">
        <f t="shared" si="28"/>
        <v>0</v>
      </c>
      <c r="W129" s="15"/>
      <c r="X129" s="16">
        <f t="shared" si="29"/>
        <v>0</v>
      </c>
      <c r="Y129" s="178"/>
      <c r="Z129" s="17"/>
    </row>
    <row r="130" spans="1:26" ht="18" customHeight="1" x14ac:dyDescent="0.2">
      <c r="A130" s="13">
        <v>3550007</v>
      </c>
      <c r="B130" s="14" t="s">
        <v>155</v>
      </c>
      <c r="C130" s="15">
        <v>20000</v>
      </c>
      <c r="D130" s="10">
        <f>VLOOKUP($A130,'07.07'!$A$9:$W$200,23,0)</f>
        <v>9</v>
      </c>
      <c r="E130" s="15"/>
      <c r="F130" s="15"/>
      <c r="G130" s="15"/>
      <c r="H130" s="9">
        <f t="shared" si="26"/>
        <v>0</v>
      </c>
      <c r="I130" s="15"/>
      <c r="J130" s="15"/>
      <c r="K130" s="15"/>
      <c r="L130" s="9">
        <f t="shared" si="13"/>
        <v>0</v>
      </c>
      <c r="M130" s="15"/>
      <c r="N130" s="15"/>
      <c r="O130" s="15"/>
      <c r="P130" s="15"/>
      <c r="Q130" s="15"/>
      <c r="R130" s="11">
        <f t="shared" si="17"/>
        <v>0</v>
      </c>
      <c r="S130" s="15"/>
      <c r="T130" s="15"/>
      <c r="U130" s="9">
        <f t="shared" si="27"/>
        <v>0</v>
      </c>
      <c r="V130" s="9">
        <f t="shared" si="28"/>
        <v>9</v>
      </c>
      <c r="W130" s="15"/>
      <c r="X130" s="16">
        <f t="shared" si="29"/>
        <v>-9</v>
      </c>
      <c r="Y130" s="178"/>
      <c r="Z130" s="17"/>
    </row>
    <row r="131" spans="1:26" ht="18" customHeight="1" x14ac:dyDescent="0.2">
      <c r="A131" s="13">
        <v>3550011</v>
      </c>
      <c r="B131" s="14" t="s">
        <v>156</v>
      </c>
      <c r="C131" s="15">
        <v>85000</v>
      </c>
      <c r="D131" s="10">
        <f>VLOOKUP($A131,'07.07'!$A$9:$W$200,23,0)</f>
        <v>0</v>
      </c>
      <c r="E131" s="15"/>
      <c r="F131" s="15"/>
      <c r="G131" s="15"/>
      <c r="H131" s="9">
        <f t="shared" si="26"/>
        <v>0</v>
      </c>
      <c r="I131" s="15"/>
      <c r="J131" s="15"/>
      <c r="K131" s="15"/>
      <c r="L131" s="9">
        <f t="shared" si="13"/>
        <v>0</v>
      </c>
      <c r="M131" s="15"/>
      <c r="N131" s="15"/>
      <c r="O131" s="15"/>
      <c r="P131" s="15"/>
      <c r="Q131" s="15"/>
      <c r="R131" s="11">
        <f t="shared" si="17"/>
        <v>0</v>
      </c>
      <c r="S131" s="15"/>
      <c r="T131" s="15"/>
      <c r="U131" s="9">
        <f t="shared" si="27"/>
        <v>0</v>
      </c>
      <c r="V131" s="9">
        <f t="shared" si="28"/>
        <v>0</v>
      </c>
      <c r="W131" s="15"/>
      <c r="X131" s="16">
        <f t="shared" si="29"/>
        <v>0</v>
      </c>
      <c r="Y131" s="18"/>
      <c r="Z131" s="17"/>
    </row>
    <row r="132" spans="1:26" ht="18" customHeight="1" x14ac:dyDescent="0.2">
      <c r="A132" s="7">
        <v>5530000</v>
      </c>
      <c r="B132" s="28" t="s">
        <v>157</v>
      </c>
      <c r="C132" s="9"/>
      <c r="D132" s="10">
        <f>VLOOKUP($A132,'07.07'!$A$9:$W$200,23,0)</f>
        <v>0</v>
      </c>
      <c r="E132" s="10"/>
      <c r="F132" s="10"/>
      <c r="G132" s="10"/>
      <c r="H132" s="9"/>
      <c r="I132" s="10"/>
      <c r="J132" s="10"/>
      <c r="K132" s="10"/>
      <c r="L132" s="9">
        <f t="shared" si="13"/>
        <v>0</v>
      </c>
      <c r="M132" s="10"/>
      <c r="N132" s="10"/>
      <c r="O132" s="10"/>
      <c r="P132" s="10"/>
      <c r="Q132" s="10"/>
      <c r="R132" s="11">
        <f t="shared" si="17"/>
        <v>0</v>
      </c>
      <c r="S132" s="10"/>
      <c r="T132" s="10"/>
      <c r="U132" s="9"/>
      <c r="V132" s="9"/>
      <c r="W132" s="10"/>
      <c r="X132" s="9"/>
      <c r="Y132" s="18"/>
      <c r="Z132" s="17"/>
    </row>
    <row r="133" spans="1:26" ht="18" customHeight="1" x14ac:dyDescent="0.2">
      <c r="A133" s="13">
        <v>5530012</v>
      </c>
      <c r="B133" s="14" t="s">
        <v>158</v>
      </c>
      <c r="C133" s="15">
        <v>30000</v>
      </c>
      <c r="D133" s="10">
        <f>VLOOKUP($A133,'07.07'!$A$9:$W$200,23,0)</f>
        <v>0</v>
      </c>
      <c r="E133" s="15"/>
      <c r="F133" s="15"/>
      <c r="G133" s="15"/>
      <c r="H133" s="9">
        <f t="shared" ref="H133:H140" si="30">SUM(E133:G133)</f>
        <v>0</v>
      </c>
      <c r="I133" s="15"/>
      <c r="J133" s="15"/>
      <c r="K133" s="15"/>
      <c r="L133" s="9">
        <f t="shared" si="13"/>
        <v>0</v>
      </c>
      <c r="M133" s="15"/>
      <c r="N133" s="15"/>
      <c r="O133" s="15"/>
      <c r="P133" s="15"/>
      <c r="Q133" s="15"/>
      <c r="R133" s="11">
        <f t="shared" si="17"/>
        <v>0</v>
      </c>
      <c r="S133" s="15"/>
      <c r="T133" s="15"/>
      <c r="U133" s="9">
        <f t="shared" ref="U133:U140" si="31">S133+T133</f>
        <v>0</v>
      </c>
      <c r="V133" s="9">
        <f t="shared" ref="V133:V140" si="32">D133+H133-L133-R133-U133</f>
        <v>0</v>
      </c>
      <c r="W133" s="15"/>
      <c r="X133" s="16">
        <f t="shared" ref="X133:X140" si="33">W133-V133</f>
        <v>0</v>
      </c>
      <c r="Y133" s="18"/>
      <c r="Z133" s="17"/>
    </row>
    <row r="134" spans="1:26" ht="18" customHeight="1" x14ac:dyDescent="0.2">
      <c r="A134" s="13">
        <v>5530013</v>
      </c>
      <c r="B134" s="14" t="s">
        <v>159</v>
      </c>
      <c r="C134" s="15">
        <v>30000</v>
      </c>
      <c r="D134" s="10">
        <f>VLOOKUP($A134,'07.07'!$A$9:$W$200,23,0)</f>
        <v>0</v>
      </c>
      <c r="E134" s="15">
        <v>27</v>
      </c>
      <c r="F134" s="15"/>
      <c r="G134" s="15"/>
      <c r="H134" s="9">
        <f t="shared" si="30"/>
        <v>27</v>
      </c>
      <c r="I134" s="15"/>
      <c r="J134" s="15"/>
      <c r="K134" s="15"/>
      <c r="L134" s="9">
        <f t="shared" si="13"/>
        <v>0</v>
      </c>
      <c r="M134" s="15"/>
      <c r="N134" s="15"/>
      <c r="O134" s="15"/>
      <c r="P134" s="15"/>
      <c r="Q134" s="15"/>
      <c r="R134" s="11">
        <f t="shared" si="17"/>
        <v>0</v>
      </c>
      <c r="S134" s="15"/>
      <c r="T134" s="15"/>
      <c r="U134" s="9">
        <f t="shared" si="31"/>
        <v>0</v>
      </c>
      <c r="V134" s="9">
        <f t="shared" si="32"/>
        <v>27</v>
      </c>
      <c r="W134" s="15">
        <v>27</v>
      </c>
      <c r="X134" s="16">
        <f t="shared" si="33"/>
        <v>0</v>
      </c>
      <c r="Y134" s="18"/>
      <c r="Z134" s="17"/>
    </row>
    <row r="135" spans="1:26" ht="18" customHeight="1" x14ac:dyDescent="0.2">
      <c r="A135" s="13">
        <v>5530014</v>
      </c>
      <c r="B135" s="14" t="s">
        <v>160</v>
      </c>
      <c r="C135" s="15">
        <v>30000</v>
      </c>
      <c r="D135" s="10">
        <f>VLOOKUP($A135,'07.07'!$A$9:$W$200,23,0)</f>
        <v>0</v>
      </c>
      <c r="E135" s="15"/>
      <c r="F135" s="15"/>
      <c r="G135" s="15"/>
      <c r="H135" s="9">
        <f t="shared" si="30"/>
        <v>0</v>
      </c>
      <c r="I135" s="15"/>
      <c r="J135" s="15"/>
      <c r="K135" s="15"/>
      <c r="L135" s="9">
        <f t="shared" si="13"/>
        <v>0</v>
      </c>
      <c r="M135" s="15"/>
      <c r="N135" s="15"/>
      <c r="O135" s="15"/>
      <c r="P135" s="15"/>
      <c r="Q135" s="15"/>
      <c r="R135" s="11">
        <f t="shared" si="17"/>
        <v>0</v>
      </c>
      <c r="S135" s="15"/>
      <c r="T135" s="15"/>
      <c r="U135" s="9">
        <f t="shared" si="31"/>
        <v>0</v>
      </c>
      <c r="V135" s="9">
        <f t="shared" si="32"/>
        <v>0</v>
      </c>
      <c r="W135" s="15"/>
      <c r="X135" s="16">
        <f t="shared" si="33"/>
        <v>0</v>
      </c>
      <c r="Y135" s="18"/>
      <c r="Z135" s="17"/>
    </row>
    <row r="136" spans="1:26" ht="18" customHeight="1" x14ac:dyDescent="0.2">
      <c r="A136" s="13">
        <v>5530015</v>
      </c>
      <c r="B136" s="14" t="s">
        <v>161</v>
      </c>
      <c r="C136" s="15">
        <v>30000</v>
      </c>
      <c r="D136" s="10">
        <f>VLOOKUP($A136,'07.07'!$A$9:$W$200,23,0)</f>
        <v>29</v>
      </c>
      <c r="E136" s="15"/>
      <c r="F136" s="15"/>
      <c r="G136" s="15"/>
      <c r="H136" s="9">
        <f t="shared" si="30"/>
        <v>0</v>
      </c>
      <c r="I136" s="15">
        <v>6</v>
      </c>
      <c r="J136" s="15"/>
      <c r="K136" s="15"/>
      <c r="L136" s="9">
        <f t="shared" si="13"/>
        <v>6</v>
      </c>
      <c r="M136" s="15"/>
      <c r="N136" s="15"/>
      <c r="O136" s="15"/>
      <c r="P136" s="15"/>
      <c r="Q136" s="15"/>
      <c r="R136" s="11">
        <f t="shared" si="17"/>
        <v>0</v>
      </c>
      <c r="S136" s="15"/>
      <c r="T136" s="15"/>
      <c r="U136" s="9">
        <f t="shared" si="31"/>
        <v>0</v>
      </c>
      <c r="V136" s="9">
        <f t="shared" si="32"/>
        <v>23</v>
      </c>
      <c r="W136" s="15">
        <v>23</v>
      </c>
      <c r="X136" s="16">
        <f t="shared" si="33"/>
        <v>0</v>
      </c>
      <c r="Y136" s="18"/>
      <c r="Z136" s="17"/>
    </row>
    <row r="137" spans="1:26" ht="18" customHeight="1" x14ac:dyDescent="0.2">
      <c r="A137" s="13">
        <v>5530016</v>
      </c>
      <c r="B137" s="14" t="s">
        <v>162</v>
      </c>
      <c r="C137" s="15">
        <v>30000</v>
      </c>
      <c r="D137" s="10">
        <f>VLOOKUP($A137,'07.07'!$A$9:$W$200,23,0)</f>
        <v>6</v>
      </c>
      <c r="E137" s="15"/>
      <c r="F137" s="15"/>
      <c r="G137" s="15"/>
      <c r="H137" s="9">
        <f t="shared" si="30"/>
        <v>0</v>
      </c>
      <c r="I137" s="15">
        <v>4</v>
      </c>
      <c r="J137" s="15"/>
      <c r="K137" s="15"/>
      <c r="L137" s="9">
        <f t="shared" si="13"/>
        <v>4</v>
      </c>
      <c r="M137" s="15"/>
      <c r="N137" s="15"/>
      <c r="O137" s="15"/>
      <c r="P137" s="15"/>
      <c r="Q137" s="15"/>
      <c r="R137" s="11">
        <f t="shared" si="17"/>
        <v>0</v>
      </c>
      <c r="S137" s="15"/>
      <c r="T137" s="15"/>
      <c r="U137" s="9">
        <f t="shared" si="31"/>
        <v>0</v>
      </c>
      <c r="V137" s="9">
        <f t="shared" si="32"/>
        <v>2</v>
      </c>
      <c r="W137" s="15">
        <v>2</v>
      </c>
      <c r="X137" s="16">
        <f t="shared" si="33"/>
        <v>0</v>
      </c>
      <c r="Y137" s="18"/>
      <c r="Z137" s="17"/>
    </row>
    <row r="138" spans="1:26" ht="18" customHeight="1" x14ac:dyDescent="0.2">
      <c r="A138" s="13">
        <v>5530018</v>
      </c>
      <c r="B138" s="14" t="s">
        <v>163</v>
      </c>
      <c r="C138" s="15">
        <v>30000</v>
      </c>
      <c r="D138" s="10">
        <f>VLOOKUP($A138,'07.07'!$A$9:$W$200,23,0)</f>
        <v>0</v>
      </c>
      <c r="E138" s="15">
        <v>24</v>
      </c>
      <c r="F138" s="15"/>
      <c r="G138" s="15"/>
      <c r="H138" s="9">
        <f t="shared" si="30"/>
        <v>24</v>
      </c>
      <c r="I138" s="15"/>
      <c r="J138" s="15"/>
      <c r="K138" s="15"/>
      <c r="L138" s="9">
        <f t="shared" ref="L138:L198" si="34">SUM(I138:K138)</f>
        <v>0</v>
      </c>
      <c r="M138" s="15"/>
      <c r="N138" s="15"/>
      <c r="O138" s="15"/>
      <c r="P138" s="15"/>
      <c r="Q138" s="15"/>
      <c r="R138" s="11">
        <f>SUM(M138:Q138)</f>
        <v>0</v>
      </c>
      <c r="S138" s="15"/>
      <c r="T138" s="15"/>
      <c r="U138" s="9">
        <f>S138+T138</f>
        <v>0</v>
      </c>
      <c r="V138" s="9">
        <f t="shared" si="32"/>
        <v>24</v>
      </c>
      <c r="W138" s="15">
        <v>24</v>
      </c>
      <c r="X138" s="16">
        <f>W138-V138</f>
        <v>0</v>
      </c>
      <c r="Y138" s="18"/>
      <c r="Z138" s="17"/>
    </row>
    <row r="139" spans="1:26" ht="18" customHeight="1" x14ac:dyDescent="0.2">
      <c r="A139" s="13">
        <v>5530019</v>
      </c>
      <c r="B139" s="14" t="s">
        <v>164</v>
      </c>
      <c r="C139" s="15">
        <v>30000</v>
      </c>
      <c r="D139" s="10">
        <f>VLOOKUP($A139,'07.07'!$A$9:$W$200,23,0)</f>
        <v>0</v>
      </c>
      <c r="E139" s="15">
        <v>16</v>
      </c>
      <c r="F139" s="15"/>
      <c r="G139" s="15"/>
      <c r="H139" s="9">
        <f t="shared" si="30"/>
        <v>16</v>
      </c>
      <c r="I139" s="15"/>
      <c r="J139" s="15"/>
      <c r="K139" s="15"/>
      <c r="L139" s="9">
        <f t="shared" si="34"/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2"/>
        <v>16</v>
      </c>
      <c r="W139" s="15">
        <v>16</v>
      </c>
      <c r="X139" s="16">
        <f>W139-V139</f>
        <v>0</v>
      </c>
      <c r="Y139" s="18"/>
      <c r="Z139" s="17"/>
    </row>
    <row r="140" spans="1:26" ht="18" customHeight="1" x14ac:dyDescent="0.2">
      <c r="A140" s="13">
        <v>5530020</v>
      </c>
      <c r="B140" s="14" t="s">
        <v>165</v>
      </c>
      <c r="C140" s="15">
        <v>30000</v>
      </c>
      <c r="D140" s="10">
        <f>VLOOKUP($A140,'07.07'!$A$9:$W$200,23,0)</f>
        <v>0</v>
      </c>
      <c r="E140" s="15"/>
      <c r="F140" s="15"/>
      <c r="G140" s="15"/>
      <c r="H140" s="9">
        <f t="shared" si="30"/>
        <v>0</v>
      </c>
      <c r="I140" s="15"/>
      <c r="J140" s="15"/>
      <c r="K140" s="15"/>
      <c r="L140" s="9">
        <f t="shared" si="34"/>
        <v>0</v>
      </c>
      <c r="M140" s="15"/>
      <c r="N140" s="15"/>
      <c r="O140" s="15"/>
      <c r="P140" s="15"/>
      <c r="Q140" s="15"/>
      <c r="R140" s="11">
        <f t="shared" si="17"/>
        <v>0</v>
      </c>
      <c r="S140" s="15"/>
      <c r="T140" s="15"/>
      <c r="U140" s="9">
        <f t="shared" si="31"/>
        <v>0</v>
      </c>
      <c r="V140" s="9">
        <f t="shared" si="32"/>
        <v>0</v>
      </c>
      <c r="W140" s="15"/>
      <c r="X140" s="16">
        <f t="shared" si="33"/>
        <v>0</v>
      </c>
      <c r="Y140" s="18"/>
      <c r="Z140" s="17"/>
    </row>
    <row r="141" spans="1:26" ht="18" customHeight="1" x14ac:dyDescent="0.2">
      <c r="A141" s="7">
        <v>7550000</v>
      </c>
      <c r="B141" s="8" t="s">
        <v>166</v>
      </c>
      <c r="C141" s="9"/>
      <c r="D141" s="10">
        <f>VLOOKUP($A141,'07.07'!$A$9:$W$200,23,0)</f>
        <v>0</v>
      </c>
      <c r="E141" s="10"/>
      <c r="F141" s="10"/>
      <c r="G141" s="10"/>
      <c r="H141" s="9"/>
      <c r="I141" s="10"/>
      <c r="J141" s="10"/>
      <c r="K141" s="10"/>
      <c r="L141" s="9">
        <f t="shared" si="34"/>
        <v>0</v>
      </c>
      <c r="M141" s="10"/>
      <c r="N141" s="10"/>
      <c r="O141" s="10"/>
      <c r="P141" s="10"/>
      <c r="Q141" s="10"/>
      <c r="R141" s="11">
        <f t="shared" si="17"/>
        <v>0</v>
      </c>
      <c r="S141" s="10"/>
      <c r="T141" s="10"/>
      <c r="U141" s="9"/>
      <c r="V141" s="9"/>
      <c r="W141" s="10"/>
      <c r="X141" s="9"/>
      <c r="Y141" s="18"/>
      <c r="Z141" s="17"/>
    </row>
    <row r="142" spans="1:26" ht="18" customHeight="1" x14ac:dyDescent="0.2">
      <c r="A142" s="13">
        <v>7520001</v>
      </c>
      <c r="B142" s="14" t="s">
        <v>167</v>
      </c>
      <c r="C142" s="15">
        <v>80000</v>
      </c>
      <c r="D142" s="10">
        <f>VLOOKUP($A142,'07.07'!$A$9:$W$200,23,0)</f>
        <v>0</v>
      </c>
      <c r="E142" s="15"/>
      <c r="F142" s="15"/>
      <c r="G142" s="15"/>
      <c r="H142" s="9">
        <f t="shared" ref="H142:H156" si="35">SUM(E142:G142)</f>
        <v>0</v>
      </c>
      <c r="I142" s="15"/>
      <c r="J142" s="15"/>
      <c r="K142" s="15"/>
      <c r="L142" s="9">
        <f t="shared" si="34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ref="V142:V156" si="36">D142+H142-L142-R142-U142</f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7520012</v>
      </c>
      <c r="B143" s="14" t="s">
        <v>168</v>
      </c>
      <c r="C143" s="15">
        <v>80000</v>
      </c>
      <c r="D143" s="10">
        <f>VLOOKUP($A143,'07.07'!$A$9:$W$200,23,0)</f>
        <v>0</v>
      </c>
      <c r="E143" s="15">
        <v>10</v>
      </c>
      <c r="F143" s="15"/>
      <c r="G143" s="15"/>
      <c r="H143" s="9">
        <f t="shared" si="35"/>
        <v>10</v>
      </c>
      <c r="I143" s="15"/>
      <c r="J143" s="15"/>
      <c r="K143" s="15"/>
      <c r="L143" s="9">
        <f t="shared" si="34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si="36"/>
        <v>10</v>
      </c>
      <c r="W143" s="15">
        <v>10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7520013</v>
      </c>
      <c r="B144" s="14" t="s">
        <v>169</v>
      </c>
      <c r="C144" s="15">
        <v>80000</v>
      </c>
      <c r="D144" s="10">
        <f>VLOOKUP($A144,'07.07'!$A$9:$W$200,23,0)</f>
        <v>10</v>
      </c>
      <c r="E144" s="15"/>
      <c r="F144" s="15"/>
      <c r="G144" s="15"/>
      <c r="H144" s="9">
        <f t="shared" si="35"/>
        <v>0</v>
      </c>
      <c r="I144" s="15"/>
      <c r="J144" s="15"/>
      <c r="K144" s="15"/>
      <c r="L144" s="9">
        <f t="shared" si="34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6"/>
        <v>10</v>
      </c>
      <c r="W144" s="15">
        <v>10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7520014</v>
      </c>
      <c r="B145" s="14" t="s">
        <v>170</v>
      </c>
      <c r="C145" s="15">
        <v>5000</v>
      </c>
      <c r="D145" s="10">
        <f>VLOOKUP($A145,'07.07'!$A$9:$W$200,23,0)</f>
        <v>0</v>
      </c>
      <c r="E145" s="15"/>
      <c r="F145" s="15"/>
      <c r="G145" s="15"/>
      <c r="H145" s="9">
        <f t="shared" si="35"/>
        <v>0</v>
      </c>
      <c r="I145" s="15"/>
      <c r="J145" s="15"/>
      <c r="K145" s="15"/>
      <c r="L145" s="9">
        <f t="shared" si="34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6"/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7550006</v>
      </c>
      <c r="B146" s="14" t="s">
        <v>171</v>
      </c>
      <c r="C146" s="15">
        <v>12000</v>
      </c>
      <c r="D146" s="10">
        <f>VLOOKUP($A146,'07.07'!$A$9:$W$200,23,0)</f>
        <v>5</v>
      </c>
      <c r="E146" s="15"/>
      <c r="F146" s="15"/>
      <c r="G146" s="15"/>
      <c r="H146" s="9">
        <f t="shared" si="35"/>
        <v>0</v>
      </c>
      <c r="I146" s="15"/>
      <c r="J146" s="15"/>
      <c r="K146" s="15"/>
      <c r="L146" s="9">
        <f t="shared" si="34"/>
        <v>0</v>
      </c>
      <c r="M146" s="15"/>
      <c r="N146" s="15"/>
      <c r="O146" s="15"/>
      <c r="P146" s="15"/>
      <c r="Q146" s="15"/>
      <c r="R146" s="11">
        <f t="shared" si="17"/>
        <v>0</v>
      </c>
      <c r="S146" s="15"/>
      <c r="T146" s="15"/>
      <c r="U146" s="9">
        <f t="shared" ref="U146:U156" si="37">S146+T146</f>
        <v>0</v>
      </c>
      <c r="V146" s="9">
        <f t="shared" si="36"/>
        <v>5</v>
      </c>
      <c r="W146" s="15">
        <v>5</v>
      </c>
      <c r="X146" s="16">
        <f t="shared" ref="X146:X156" si="38">W146-V146</f>
        <v>0</v>
      </c>
      <c r="Y146" s="18"/>
      <c r="Z146" s="17"/>
    </row>
    <row r="147" spans="1:26" ht="18" customHeight="1" x14ac:dyDescent="0.2">
      <c r="A147" s="13">
        <v>7550007</v>
      </c>
      <c r="B147" s="14" t="s">
        <v>172</v>
      </c>
      <c r="C147" s="15">
        <v>9000</v>
      </c>
      <c r="D147" s="10">
        <f>VLOOKUP($A147,'07.07'!$A$9:$W$200,23,0)</f>
        <v>8</v>
      </c>
      <c r="E147" s="15"/>
      <c r="F147" s="15"/>
      <c r="G147" s="15"/>
      <c r="H147" s="9">
        <f t="shared" si="35"/>
        <v>0</v>
      </c>
      <c r="I147" s="15">
        <v>1</v>
      </c>
      <c r="J147" s="15"/>
      <c r="K147" s="15"/>
      <c r="L147" s="9">
        <f t="shared" si="34"/>
        <v>1</v>
      </c>
      <c r="M147" s="15"/>
      <c r="N147" s="15"/>
      <c r="O147" s="15"/>
      <c r="P147" s="15"/>
      <c r="Q147" s="15"/>
      <c r="R147" s="11">
        <f t="shared" si="17"/>
        <v>0</v>
      </c>
      <c r="S147" s="15"/>
      <c r="T147" s="15"/>
      <c r="U147" s="9">
        <f t="shared" si="37"/>
        <v>0</v>
      </c>
      <c r="V147" s="9">
        <f t="shared" si="36"/>
        <v>7</v>
      </c>
      <c r="W147" s="15">
        <v>8</v>
      </c>
      <c r="X147" s="16">
        <f t="shared" si="38"/>
        <v>1</v>
      </c>
      <c r="Y147" s="18"/>
      <c r="Z147" s="17"/>
    </row>
    <row r="148" spans="1:26" ht="18" customHeight="1" x14ac:dyDescent="0.2">
      <c r="A148" s="13">
        <v>7550008</v>
      </c>
      <c r="B148" s="14" t="s">
        <v>173</v>
      </c>
      <c r="C148" s="15">
        <v>21000</v>
      </c>
      <c r="D148" s="10">
        <f>VLOOKUP($A148,'07.07'!$A$9:$W$200,23,0)</f>
        <v>8</v>
      </c>
      <c r="E148" s="15"/>
      <c r="F148" s="15"/>
      <c r="G148" s="15"/>
      <c r="H148" s="9">
        <f t="shared" si="35"/>
        <v>0</v>
      </c>
      <c r="I148" s="15"/>
      <c r="J148" s="15"/>
      <c r="K148" s="15"/>
      <c r="L148" s="9">
        <f t="shared" si="34"/>
        <v>0</v>
      </c>
      <c r="M148" s="15"/>
      <c r="N148" s="15"/>
      <c r="O148" s="15"/>
      <c r="P148" s="15"/>
      <c r="Q148" s="15"/>
      <c r="R148" s="11">
        <f t="shared" si="17"/>
        <v>0</v>
      </c>
      <c r="S148" s="15"/>
      <c r="T148" s="15"/>
      <c r="U148" s="9">
        <f t="shared" si="37"/>
        <v>0</v>
      </c>
      <c r="V148" s="9">
        <f t="shared" si="36"/>
        <v>8</v>
      </c>
      <c r="W148" s="15">
        <v>8</v>
      </c>
      <c r="X148" s="16">
        <f t="shared" si="38"/>
        <v>0</v>
      </c>
      <c r="Y148" s="18"/>
      <c r="Z148" s="17"/>
    </row>
    <row r="149" spans="1:26" ht="18" customHeight="1" x14ac:dyDescent="0.2">
      <c r="A149" s="13">
        <v>7550011</v>
      </c>
      <c r="B149" s="14" t="s">
        <v>174</v>
      </c>
      <c r="C149" s="15">
        <v>16000</v>
      </c>
      <c r="D149" s="10">
        <f>VLOOKUP($A149,'07.07'!$A$9:$W$200,23,0)</f>
        <v>8</v>
      </c>
      <c r="E149" s="15"/>
      <c r="F149" s="15"/>
      <c r="G149" s="15"/>
      <c r="H149" s="9">
        <f t="shared" si="35"/>
        <v>0</v>
      </c>
      <c r="I149" s="15"/>
      <c r="J149" s="15"/>
      <c r="K149" s="15"/>
      <c r="L149" s="9">
        <f t="shared" si="34"/>
        <v>0</v>
      </c>
      <c r="M149" s="15"/>
      <c r="N149" s="15"/>
      <c r="O149" s="15"/>
      <c r="P149" s="15"/>
      <c r="Q149" s="15"/>
      <c r="R149" s="11">
        <f t="shared" si="17"/>
        <v>0</v>
      </c>
      <c r="S149" s="15"/>
      <c r="T149" s="15"/>
      <c r="U149" s="9">
        <f t="shared" si="37"/>
        <v>0</v>
      </c>
      <c r="V149" s="9">
        <f t="shared" si="36"/>
        <v>8</v>
      </c>
      <c r="W149" s="15">
        <v>8</v>
      </c>
      <c r="X149" s="16">
        <f t="shared" si="38"/>
        <v>0</v>
      </c>
      <c r="Y149" s="18"/>
      <c r="Z149" s="17"/>
    </row>
    <row r="150" spans="1:26" ht="18" customHeight="1" x14ac:dyDescent="0.2">
      <c r="A150" s="13">
        <v>7550012</v>
      </c>
      <c r="B150" s="14" t="s">
        <v>175</v>
      </c>
      <c r="C150" s="15">
        <v>24000</v>
      </c>
      <c r="D150" s="10">
        <f>VLOOKUP($A150,'07.07'!$A$9:$W$200,23,0)</f>
        <v>3</v>
      </c>
      <c r="E150" s="15"/>
      <c r="F150" s="15"/>
      <c r="G150" s="15"/>
      <c r="H150" s="9">
        <f t="shared" si="35"/>
        <v>0</v>
      </c>
      <c r="I150" s="15">
        <v>1</v>
      </c>
      <c r="J150" s="15"/>
      <c r="K150" s="15"/>
      <c r="L150" s="9">
        <f t="shared" si="34"/>
        <v>1</v>
      </c>
      <c r="M150" s="15"/>
      <c r="N150" s="15"/>
      <c r="O150" s="15"/>
      <c r="P150" s="15"/>
      <c r="Q150" s="15"/>
      <c r="R150" s="11">
        <f t="shared" si="17"/>
        <v>0</v>
      </c>
      <c r="S150" s="15"/>
      <c r="T150" s="15"/>
      <c r="U150" s="9">
        <f t="shared" si="37"/>
        <v>0</v>
      </c>
      <c r="V150" s="9">
        <f t="shared" si="36"/>
        <v>2</v>
      </c>
      <c r="W150" s="15">
        <v>2</v>
      </c>
      <c r="X150" s="16">
        <f t="shared" si="38"/>
        <v>0</v>
      </c>
      <c r="Y150" s="18"/>
      <c r="Z150" s="17"/>
    </row>
    <row r="151" spans="1:26" ht="18" customHeight="1" x14ac:dyDescent="0.2">
      <c r="A151" s="13">
        <v>7550015</v>
      </c>
      <c r="B151" s="14" t="s">
        <v>176</v>
      </c>
      <c r="C151" s="15">
        <v>14000</v>
      </c>
      <c r="D151" s="10">
        <f>VLOOKUP($A151,'07.07'!$A$9:$W$200,23,0)</f>
        <v>2</v>
      </c>
      <c r="E151" s="15"/>
      <c r="F151" s="15"/>
      <c r="G151" s="15"/>
      <c r="H151" s="9">
        <f t="shared" si="35"/>
        <v>0</v>
      </c>
      <c r="I151" s="15"/>
      <c r="J151" s="15"/>
      <c r="K151" s="15"/>
      <c r="L151" s="9">
        <f t="shared" si="34"/>
        <v>0</v>
      </c>
      <c r="M151" s="15"/>
      <c r="N151" s="15"/>
      <c r="O151" s="15"/>
      <c r="P151" s="15"/>
      <c r="Q151" s="15"/>
      <c r="R151" s="11">
        <f t="shared" si="17"/>
        <v>0</v>
      </c>
      <c r="S151" s="15"/>
      <c r="T151" s="15"/>
      <c r="U151" s="9">
        <f t="shared" si="37"/>
        <v>0</v>
      </c>
      <c r="V151" s="9">
        <f t="shared" si="36"/>
        <v>2</v>
      </c>
      <c r="W151" s="15">
        <v>2</v>
      </c>
      <c r="X151" s="16">
        <f t="shared" si="38"/>
        <v>0</v>
      </c>
      <c r="Y151" s="18"/>
      <c r="Z151" s="17"/>
    </row>
    <row r="152" spans="1:26" ht="18" customHeight="1" x14ac:dyDescent="0.2">
      <c r="A152" s="13">
        <v>7550016</v>
      </c>
      <c r="B152" s="14" t="s">
        <v>177</v>
      </c>
      <c r="C152" s="15">
        <v>14000</v>
      </c>
      <c r="D152" s="10">
        <f>VLOOKUP($A152,'07.07'!$A$9:$W$200,23,0)</f>
        <v>11</v>
      </c>
      <c r="E152" s="15"/>
      <c r="F152" s="15"/>
      <c r="G152" s="15"/>
      <c r="H152" s="9">
        <f t="shared" si="35"/>
        <v>0</v>
      </c>
      <c r="I152" s="15"/>
      <c r="J152" s="15"/>
      <c r="K152" s="15"/>
      <c r="L152" s="9">
        <f t="shared" si="34"/>
        <v>0</v>
      </c>
      <c r="M152" s="15"/>
      <c r="N152" s="15"/>
      <c r="O152" s="15"/>
      <c r="P152" s="15"/>
      <c r="Q152" s="15"/>
      <c r="R152" s="11">
        <f t="shared" si="17"/>
        <v>0</v>
      </c>
      <c r="S152" s="15"/>
      <c r="T152" s="15"/>
      <c r="U152" s="9">
        <f t="shared" si="37"/>
        <v>0</v>
      </c>
      <c r="V152" s="9">
        <f t="shared" si="36"/>
        <v>11</v>
      </c>
      <c r="W152" s="15">
        <v>11</v>
      </c>
      <c r="X152" s="16">
        <f t="shared" si="38"/>
        <v>0</v>
      </c>
      <c r="Y152" s="18"/>
      <c r="Z152" s="17"/>
    </row>
    <row r="153" spans="1:26" ht="18" customHeight="1" x14ac:dyDescent="0.2">
      <c r="A153" s="13">
        <v>7550017</v>
      </c>
      <c r="B153" s="14" t="s">
        <v>178</v>
      </c>
      <c r="C153" s="15">
        <v>14000</v>
      </c>
      <c r="D153" s="10">
        <f>VLOOKUP($A153,'07.07'!$A$9:$W$200,23,0)</f>
        <v>12</v>
      </c>
      <c r="E153" s="15"/>
      <c r="F153" s="15"/>
      <c r="G153" s="15"/>
      <c r="H153" s="9">
        <f t="shared" si="35"/>
        <v>0</v>
      </c>
      <c r="I153" s="15">
        <v>1</v>
      </c>
      <c r="J153" s="15"/>
      <c r="K153" s="15"/>
      <c r="L153" s="9">
        <f t="shared" si="34"/>
        <v>1</v>
      </c>
      <c r="M153" s="15"/>
      <c r="N153" s="15"/>
      <c r="O153" s="15"/>
      <c r="P153" s="15"/>
      <c r="Q153" s="15"/>
      <c r="R153" s="11">
        <f t="shared" si="17"/>
        <v>0</v>
      </c>
      <c r="S153" s="15"/>
      <c r="T153" s="15"/>
      <c r="U153" s="9">
        <f t="shared" si="37"/>
        <v>0</v>
      </c>
      <c r="V153" s="9">
        <f t="shared" si="36"/>
        <v>11</v>
      </c>
      <c r="W153" s="15">
        <v>11</v>
      </c>
      <c r="X153" s="16">
        <f t="shared" si="38"/>
        <v>0</v>
      </c>
      <c r="Y153" s="18"/>
      <c r="Z153" s="17"/>
    </row>
    <row r="154" spans="1:26" ht="18" customHeight="1" x14ac:dyDescent="0.2">
      <c r="A154" s="13">
        <v>7550019</v>
      </c>
      <c r="B154" s="14" t="s">
        <v>179</v>
      </c>
      <c r="C154" s="15">
        <v>10000</v>
      </c>
      <c r="D154" s="10">
        <f>VLOOKUP($A154,'07.07'!$A$9:$W$200,23,0)</f>
        <v>68</v>
      </c>
      <c r="E154" s="15">
        <v>100</v>
      </c>
      <c r="F154" s="15"/>
      <c r="G154" s="15"/>
      <c r="H154" s="9">
        <f t="shared" si="35"/>
        <v>100</v>
      </c>
      <c r="I154" s="15">
        <v>11</v>
      </c>
      <c r="J154" s="15"/>
      <c r="K154" s="15"/>
      <c r="L154" s="9">
        <f t="shared" si="34"/>
        <v>11</v>
      </c>
      <c r="M154" s="15"/>
      <c r="N154" s="15"/>
      <c r="O154" s="15"/>
      <c r="P154" s="15"/>
      <c r="Q154" s="15"/>
      <c r="R154" s="11">
        <f t="shared" si="17"/>
        <v>0</v>
      </c>
      <c r="S154" s="15"/>
      <c r="T154" s="15"/>
      <c r="U154" s="9">
        <f t="shared" si="37"/>
        <v>0</v>
      </c>
      <c r="V154" s="9">
        <f t="shared" si="36"/>
        <v>157</v>
      </c>
      <c r="W154" s="15">
        <v>157</v>
      </c>
      <c r="X154" s="16">
        <f t="shared" si="38"/>
        <v>0</v>
      </c>
      <c r="Y154" s="18"/>
      <c r="Z154" s="17"/>
    </row>
    <row r="155" spans="1:26" ht="18" customHeight="1" x14ac:dyDescent="0.2">
      <c r="A155" s="13">
        <v>7550026</v>
      </c>
      <c r="B155" s="14" t="s">
        <v>180</v>
      </c>
      <c r="C155" s="15">
        <v>26000</v>
      </c>
      <c r="D155" s="10">
        <f>VLOOKUP($A155,'07.07'!$A$9:$W$200,23,0)</f>
        <v>0</v>
      </c>
      <c r="E155" s="15">
        <v>60</v>
      </c>
      <c r="F155" s="15"/>
      <c r="G155" s="15"/>
      <c r="H155" s="9">
        <f t="shared" si="35"/>
        <v>60</v>
      </c>
      <c r="I155" s="15"/>
      <c r="J155" s="15"/>
      <c r="K155" s="15"/>
      <c r="L155" s="9">
        <f t="shared" si="34"/>
        <v>0</v>
      </c>
      <c r="M155" s="15"/>
      <c r="N155" s="15"/>
      <c r="O155" s="15"/>
      <c r="P155" s="15"/>
      <c r="Q155" s="15"/>
      <c r="R155" s="11">
        <f t="shared" si="17"/>
        <v>0</v>
      </c>
      <c r="S155" s="15"/>
      <c r="T155" s="15"/>
      <c r="U155" s="9">
        <f t="shared" si="37"/>
        <v>0</v>
      </c>
      <c r="V155" s="9">
        <f t="shared" si="36"/>
        <v>60</v>
      </c>
      <c r="W155" s="15">
        <v>60</v>
      </c>
      <c r="X155" s="16">
        <f t="shared" si="38"/>
        <v>0</v>
      </c>
      <c r="Y155" s="18"/>
      <c r="Z155" s="17"/>
    </row>
    <row r="156" spans="1:26" ht="18" customHeight="1" x14ac:dyDescent="0.2">
      <c r="A156" s="13">
        <v>4551001</v>
      </c>
      <c r="B156" s="14" t="s">
        <v>225</v>
      </c>
      <c r="C156" s="15">
        <v>15000</v>
      </c>
      <c r="D156" s="10">
        <f>VLOOKUP($A156,'07.07'!$A$9:$W$200,23,0)</f>
        <v>0</v>
      </c>
      <c r="E156" s="15"/>
      <c r="F156" s="15"/>
      <c r="G156" s="15"/>
      <c r="H156" s="9">
        <f t="shared" si="35"/>
        <v>0</v>
      </c>
      <c r="I156" s="15"/>
      <c r="J156" s="15"/>
      <c r="K156" s="15"/>
      <c r="L156" s="9">
        <f t="shared" si="34"/>
        <v>0</v>
      </c>
      <c r="M156" s="15"/>
      <c r="N156" s="15"/>
      <c r="O156" s="15"/>
      <c r="P156" s="15"/>
      <c r="Q156" s="15"/>
      <c r="R156" s="11">
        <f t="shared" ref="R156:R198" si="39">SUM(M156:Q156)</f>
        <v>0</v>
      </c>
      <c r="S156" s="15"/>
      <c r="T156" s="15"/>
      <c r="U156" s="9">
        <f t="shared" si="37"/>
        <v>0</v>
      </c>
      <c r="V156" s="9">
        <f t="shared" si="36"/>
        <v>0</v>
      </c>
      <c r="W156" s="15"/>
      <c r="X156" s="16">
        <f t="shared" si="38"/>
        <v>0</v>
      </c>
      <c r="Y156" s="18"/>
      <c r="Z156" s="17"/>
    </row>
    <row r="157" spans="1:26" ht="18" customHeight="1" x14ac:dyDescent="0.2">
      <c r="A157" s="7">
        <v>5500000</v>
      </c>
      <c r="B157" s="8" t="s">
        <v>181</v>
      </c>
      <c r="C157" s="9"/>
      <c r="D157" s="10">
        <f>VLOOKUP($A157,'07.07'!$A$9:$W$200,23,0)</f>
        <v>0</v>
      </c>
      <c r="E157" s="10"/>
      <c r="F157" s="10"/>
      <c r="G157" s="10"/>
      <c r="H157" s="9"/>
      <c r="I157" s="10"/>
      <c r="J157" s="10"/>
      <c r="K157" s="10"/>
      <c r="L157" s="9">
        <f t="shared" si="34"/>
        <v>0</v>
      </c>
      <c r="M157" s="10"/>
      <c r="N157" s="10"/>
      <c r="O157" s="10"/>
      <c r="P157" s="10"/>
      <c r="Q157" s="10"/>
      <c r="R157" s="11">
        <f t="shared" si="39"/>
        <v>0</v>
      </c>
      <c r="S157" s="10"/>
      <c r="T157" s="10"/>
      <c r="U157" s="9"/>
      <c r="V157" s="9"/>
      <c r="W157" s="10"/>
      <c r="X157" s="9"/>
      <c r="Y157" s="18"/>
      <c r="Z157" s="17"/>
    </row>
    <row r="158" spans="1:26" s="24" customFormat="1" ht="18" customHeight="1" x14ac:dyDescent="0.2">
      <c r="A158" s="13">
        <v>5500044</v>
      </c>
      <c r="B158" s="20" t="s">
        <v>182</v>
      </c>
      <c r="C158" s="21">
        <v>28000</v>
      </c>
      <c r="D158" s="10">
        <f>VLOOKUP($A158,'07.07'!$A$9:$W$200,23,0)</f>
        <v>0</v>
      </c>
      <c r="E158" s="15">
        <v>1</v>
      </c>
      <c r="F158" s="15"/>
      <c r="G158" s="15"/>
      <c r="H158" s="9">
        <f t="shared" ref="H158:H197" si="40">SUM(E158:G158)</f>
        <v>1</v>
      </c>
      <c r="I158" s="15">
        <v>1</v>
      </c>
      <c r="J158" s="15"/>
      <c r="K158" s="15"/>
      <c r="L158" s="9">
        <f t="shared" si="34"/>
        <v>1</v>
      </c>
      <c r="M158" s="15"/>
      <c r="N158" s="15"/>
      <c r="O158" s="15"/>
      <c r="P158" s="15"/>
      <c r="Q158" s="15"/>
      <c r="R158" s="11">
        <f t="shared" si="39"/>
        <v>0</v>
      </c>
      <c r="S158" s="15"/>
      <c r="T158" s="15"/>
      <c r="U158" s="9">
        <f t="shared" ref="U158:U184" si="41">S158+T158</f>
        <v>0</v>
      </c>
      <c r="V158" s="9">
        <f t="shared" ref="V158:V197" si="42">D158+H158-L158-R158-U158</f>
        <v>0</v>
      </c>
      <c r="W158" s="15"/>
      <c r="X158" s="16">
        <f t="shared" ref="X158:X184" si="43">W158-V158</f>
        <v>0</v>
      </c>
      <c r="Y158" s="22"/>
      <c r="Z158" s="23"/>
    </row>
    <row r="159" spans="1:26" s="24" customFormat="1" ht="18" customHeight="1" x14ac:dyDescent="0.2">
      <c r="A159" s="13">
        <v>5500045</v>
      </c>
      <c r="B159" s="20" t="s">
        <v>183</v>
      </c>
      <c r="C159" s="21">
        <v>30000</v>
      </c>
      <c r="D159" s="10">
        <f>VLOOKUP($A159,'07.07'!$A$9:$W$200,23,0)</f>
        <v>0</v>
      </c>
      <c r="E159" s="15">
        <v>4</v>
      </c>
      <c r="F159" s="15"/>
      <c r="G159" s="15"/>
      <c r="H159" s="9">
        <f t="shared" si="40"/>
        <v>4</v>
      </c>
      <c r="I159" s="15">
        <v>4</v>
      </c>
      <c r="J159" s="15"/>
      <c r="K159" s="15"/>
      <c r="L159" s="9">
        <f t="shared" si="34"/>
        <v>4</v>
      </c>
      <c r="M159" s="15"/>
      <c r="N159" s="15"/>
      <c r="O159" s="15"/>
      <c r="P159" s="15"/>
      <c r="Q159" s="15"/>
      <c r="R159" s="11">
        <f t="shared" si="39"/>
        <v>0</v>
      </c>
      <c r="S159" s="15"/>
      <c r="T159" s="15"/>
      <c r="U159" s="9">
        <f t="shared" si="41"/>
        <v>0</v>
      </c>
      <c r="V159" s="9">
        <f t="shared" si="42"/>
        <v>0</v>
      </c>
      <c r="W159" s="15"/>
      <c r="X159" s="16">
        <f t="shared" si="43"/>
        <v>0</v>
      </c>
      <c r="Y159" s="22"/>
      <c r="Z159" s="23"/>
    </row>
    <row r="160" spans="1:26" ht="18" customHeight="1" x14ac:dyDescent="0.2">
      <c r="A160" s="13">
        <v>5500063</v>
      </c>
      <c r="B160" s="14" t="s">
        <v>184</v>
      </c>
      <c r="C160" s="15">
        <v>21000</v>
      </c>
      <c r="D160" s="10">
        <f>VLOOKUP($A160,'07.07'!$A$9:$W$200,23,0)</f>
        <v>0</v>
      </c>
      <c r="E160" s="15"/>
      <c r="F160" s="15"/>
      <c r="G160" s="15"/>
      <c r="H160" s="9">
        <f t="shared" si="40"/>
        <v>0</v>
      </c>
      <c r="I160" s="15"/>
      <c r="J160" s="15"/>
      <c r="K160" s="15"/>
      <c r="L160" s="9">
        <f t="shared" si="34"/>
        <v>0</v>
      </c>
      <c r="M160" s="15"/>
      <c r="N160" s="15"/>
      <c r="O160" s="15"/>
      <c r="P160" s="15"/>
      <c r="Q160" s="15"/>
      <c r="R160" s="11">
        <f t="shared" si="39"/>
        <v>0</v>
      </c>
      <c r="S160" s="15"/>
      <c r="T160" s="15"/>
      <c r="U160" s="9">
        <f t="shared" si="41"/>
        <v>0</v>
      </c>
      <c r="V160" s="9">
        <f t="shared" si="42"/>
        <v>0</v>
      </c>
      <c r="W160" s="15"/>
      <c r="X160" s="16">
        <f t="shared" si="43"/>
        <v>0</v>
      </c>
      <c r="Y160" s="18"/>
      <c r="Z160" s="17"/>
    </row>
    <row r="161" spans="1:26" ht="18" customHeight="1" x14ac:dyDescent="0.2">
      <c r="A161" s="13">
        <v>5500064</v>
      </c>
      <c r="B161" s="14" t="s">
        <v>185</v>
      </c>
      <c r="C161" s="15">
        <v>26000</v>
      </c>
      <c r="D161" s="10">
        <f>VLOOKUP($A161,'07.07'!$A$9:$W$200,23,0)</f>
        <v>0</v>
      </c>
      <c r="E161" s="15"/>
      <c r="F161" s="15"/>
      <c r="G161" s="15"/>
      <c r="H161" s="9">
        <f t="shared" si="40"/>
        <v>0</v>
      </c>
      <c r="I161" s="15"/>
      <c r="J161" s="15"/>
      <c r="K161" s="15"/>
      <c r="L161" s="9">
        <f t="shared" si="34"/>
        <v>0</v>
      </c>
      <c r="M161" s="15"/>
      <c r="N161" s="15"/>
      <c r="O161" s="15"/>
      <c r="P161" s="15"/>
      <c r="Q161" s="15"/>
      <c r="R161" s="11">
        <f t="shared" si="39"/>
        <v>0</v>
      </c>
      <c r="S161" s="15"/>
      <c r="T161" s="15"/>
      <c r="U161" s="9">
        <f t="shared" si="41"/>
        <v>0</v>
      </c>
      <c r="V161" s="9">
        <f t="shared" si="42"/>
        <v>0</v>
      </c>
      <c r="W161" s="15"/>
      <c r="X161" s="16">
        <f t="shared" si="43"/>
        <v>0</v>
      </c>
      <c r="Y161" s="18"/>
      <c r="Z161" s="17"/>
    </row>
    <row r="162" spans="1:26" ht="18" customHeight="1" x14ac:dyDescent="0.2">
      <c r="A162" s="13">
        <v>5500065</v>
      </c>
      <c r="B162" s="14" t="s">
        <v>186</v>
      </c>
      <c r="C162" s="15">
        <v>24000</v>
      </c>
      <c r="D162" s="10">
        <f>VLOOKUP($A162,'07.07'!$A$9:$W$200,23,0)</f>
        <v>0</v>
      </c>
      <c r="E162" s="15"/>
      <c r="F162" s="15"/>
      <c r="G162" s="15"/>
      <c r="H162" s="9">
        <f t="shared" si="40"/>
        <v>0</v>
      </c>
      <c r="I162" s="15"/>
      <c r="J162" s="15"/>
      <c r="K162" s="15"/>
      <c r="L162" s="9">
        <f t="shared" si="34"/>
        <v>0</v>
      </c>
      <c r="M162" s="15"/>
      <c r="N162" s="15"/>
      <c r="O162" s="15"/>
      <c r="P162" s="15"/>
      <c r="Q162" s="15"/>
      <c r="R162" s="11">
        <f t="shared" si="39"/>
        <v>0</v>
      </c>
      <c r="S162" s="15"/>
      <c r="T162" s="15"/>
      <c r="U162" s="9">
        <f t="shared" si="41"/>
        <v>0</v>
      </c>
      <c r="V162" s="9">
        <f t="shared" si="42"/>
        <v>0</v>
      </c>
      <c r="W162" s="15"/>
      <c r="X162" s="16">
        <f t="shared" si="43"/>
        <v>0</v>
      </c>
      <c r="Y162" s="18"/>
      <c r="Z162" s="17"/>
    </row>
    <row r="163" spans="1:26" ht="18" customHeight="1" x14ac:dyDescent="0.2">
      <c r="A163" s="13">
        <v>5500066</v>
      </c>
      <c r="B163" s="14" t="s">
        <v>187</v>
      </c>
      <c r="C163" s="15">
        <v>32000</v>
      </c>
      <c r="D163" s="10">
        <f>VLOOKUP($A163,'07.07'!$A$9:$W$200,23,0)</f>
        <v>0</v>
      </c>
      <c r="E163" s="15"/>
      <c r="F163" s="15"/>
      <c r="G163" s="15"/>
      <c r="H163" s="9">
        <f t="shared" si="40"/>
        <v>0</v>
      </c>
      <c r="I163" s="15"/>
      <c r="J163" s="15"/>
      <c r="K163" s="15"/>
      <c r="L163" s="9">
        <f t="shared" si="34"/>
        <v>0</v>
      </c>
      <c r="M163" s="15"/>
      <c r="N163" s="15"/>
      <c r="O163" s="15"/>
      <c r="P163" s="15"/>
      <c r="Q163" s="15"/>
      <c r="R163" s="11">
        <f t="shared" si="39"/>
        <v>0</v>
      </c>
      <c r="S163" s="15"/>
      <c r="T163" s="15"/>
      <c r="U163" s="9">
        <f t="shared" si="41"/>
        <v>0</v>
      </c>
      <c r="V163" s="9">
        <f t="shared" si="42"/>
        <v>0</v>
      </c>
      <c r="W163" s="15"/>
      <c r="X163" s="16">
        <f t="shared" si="43"/>
        <v>0</v>
      </c>
      <c r="Y163" s="18"/>
      <c r="Z163" s="17"/>
    </row>
    <row r="164" spans="1:26" ht="18" customHeight="1" x14ac:dyDescent="0.2">
      <c r="A164" s="13">
        <v>5510070</v>
      </c>
      <c r="B164" s="14" t="s">
        <v>188</v>
      </c>
      <c r="C164" s="15">
        <v>28000</v>
      </c>
      <c r="D164" s="10">
        <f>VLOOKUP($A164,'07.07'!$A$9:$W$200,23,0)</f>
        <v>0</v>
      </c>
      <c r="E164" s="15">
        <v>4</v>
      </c>
      <c r="F164" s="15"/>
      <c r="G164" s="15"/>
      <c r="H164" s="9">
        <f t="shared" si="40"/>
        <v>4</v>
      </c>
      <c r="I164" s="15">
        <v>4</v>
      </c>
      <c r="J164" s="15"/>
      <c r="K164" s="15"/>
      <c r="L164" s="9">
        <f t="shared" si="34"/>
        <v>4</v>
      </c>
      <c r="M164" s="15"/>
      <c r="N164" s="15"/>
      <c r="O164" s="15"/>
      <c r="P164" s="15"/>
      <c r="Q164" s="15"/>
      <c r="R164" s="11">
        <f t="shared" si="39"/>
        <v>0</v>
      </c>
      <c r="S164" s="15"/>
      <c r="T164" s="15"/>
      <c r="U164" s="9">
        <f t="shared" si="41"/>
        <v>0</v>
      </c>
      <c r="V164" s="9">
        <f t="shared" si="42"/>
        <v>0</v>
      </c>
      <c r="W164" s="15"/>
      <c r="X164" s="16">
        <f t="shared" si="43"/>
        <v>0</v>
      </c>
      <c r="Y164" s="18"/>
      <c r="Z164" s="17"/>
    </row>
    <row r="165" spans="1:26" ht="18" customHeight="1" x14ac:dyDescent="0.2">
      <c r="A165" s="13">
        <v>5510072</v>
      </c>
      <c r="B165" s="14" t="s">
        <v>189</v>
      </c>
      <c r="C165" s="15">
        <v>29000</v>
      </c>
      <c r="D165" s="10">
        <f>VLOOKUP($A165,'07.07'!$A$9:$W$200,23,0)</f>
        <v>0</v>
      </c>
      <c r="E165" s="15">
        <v>3</v>
      </c>
      <c r="F165" s="15"/>
      <c r="G165" s="15"/>
      <c r="H165" s="9">
        <f t="shared" si="40"/>
        <v>3</v>
      </c>
      <c r="I165" s="15">
        <v>3</v>
      </c>
      <c r="J165" s="15"/>
      <c r="K165" s="15"/>
      <c r="L165" s="9">
        <f t="shared" si="34"/>
        <v>3</v>
      </c>
      <c r="M165" s="15"/>
      <c r="N165" s="15"/>
      <c r="O165" s="15"/>
      <c r="P165" s="15"/>
      <c r="Q165" s="15"/>
      <c r="R165" s="11">
        <f t="shared" si="39"/>
        <v>0</v>
      </c>
      <c r="S165" s="15"/>
      <c r="T165" s="15"/>
      <c r="U165" s="9">
        <f t="shared" si="41"/>
        <v>0</v>
      </c>
      <c r="V165" s="9">
        <f t="shared" si="42"/>
        <v>0</v>
      </c>
      <c r="W165" s="15"/>
      <c r="X165" s="16">
        <f t="shared" si="43"/>
        <v>0</v>
      </c>
      <c r="Y165" s="18"/>
      <c r="Z165" s="17"/>
    </row>
    <row r="166" spans="1:26" ht="18" customHeight="1" x14ac:dyDescent="0.2">
      <c r="A166" s="13">
        <v>5510074</v>
      </c>
      <c r="B166" s="14" t="s">
        <v>190</v>
      </c>
      <c r="C166" s="15">
        <v>30000</v>
      </c>
      <c r="D166" s="10">
        <f>VLOOKUP($A166,'07.07'!$A$9:$W$200,23,0)</f>
        <v>0</v>
      </c>
      <c r="E166" s="15">
        <v>5</v>
      </c>
      <c r="F166" s="15"/>
      <c r="G166" s="15"/>
      <c r="H166" s="9">
        <f t="shared" si="40"/>
        <v>5</v>
      </c>
      <c r="I166" s="15">
        <v>5</v>
      </c>
      <c r="J166" s="15"/>
      <c r="K166" s="15"/>
      <c r="L166" s="9">
        <f t="shared" si="34"/>
        <v>5</v>
      </c>
      <c r="M166" s="15"/>
      <c r="N166" s="15"/>
      <c r="O166" s="15"/>
      <c r="P166" s="15"/>
      <c r="Q166" s="15"/>
      <c r="R166" s="11">
        <f t="shared" si="39"/>
        <v>0</v>
      </c>
      <c r="S166" s="15"/>
      <c r="T166" s="15"/>
      <c r="U166" s="9">
        <f t="shared" si="41"/>
        <v>0</v>
      </c>
      <c r="V166" s="9">
        <f t="shared" si="42"/>
        <v>0</v>
      </c>
      <c r="W166" s="15"/>
      <c r="X166" s="16">
        <f t="shared" si="43"/>
        <v>0</v>
      </c>
      <c r="Y166" s="18"/>
      <c r="Z166" s="17"/>
    </row>
    <row r="167" spans="1:26" ht="18" customHeight="1" x14ac:dyDescent="0.2">
      <c r="A167" s="13">
        <v>5520002</v>
      </c>
      <c r="B167" s="14" t="s">
        <v>191</v>
      </c>
      <c r="C167" s="15">
        <v>34000</v>
      </c>
      <c r="D167" s="10">
        <f>VLOOKUP($A167,'07.07'!$A$9:$W$200,23,0)</f>
        <v>0</v>
      </c>
      <c r="E167" s="15"/>
      <c r="F167" s="15"/>
      <c r="G167" s="15"/>
      <c r="H167" s="9">
        <f t="shared" si="40"/>
        <v>0</v>
      </c>
      <c r="I167" s="15"/>
      <c r="J167" s="15"/>
      <c r="K167" s="15"/>
      <c r="L167" s="9">
        <f t="shared" si="34"/>
        <v>0</v>
      </c>
      <c r="M167" s="15"/>
      <c r="N167" s="15"/>
      <c r="O167" s="15"/>
      <c r="P167" s="15"/>
      <c r="Q167" s="15"/>
      <c r="R167" s="11">
        <f>SUM(M167:Q167)</f>
        <v>0</v>
      </c>
      <c r="S167" s="15"/>
      <c r="T167" s="15"/>
      <c r="U167" s="9">
        <f>S167+T167</f>
        <v>0</v>
      </c>
      <c r="V167" s="9">
        <f t="shared" si="42"/>
        <v>0</v>
      </c>
      <c r="W167" s="15"/>
      <c r="X167" s="16">
        <f>W167-V167</f>
        <v>0</v>
      </c>
      <c r="Y167" s="18"/>
      <c r="Z167" s="17"/>
    </row>
    <row r="168" spans="1:26" ht="18" customHeight="1" x14ac:dyDescent="0.2">
      <c r="A168" s="13">
        <v>5520003</v>
      </c>
      <c r="B168" s="14" t="s">
        <v>192</v>
      </c>
      <c r="C168" s="15">
        <v>34000</v>
      </c>
      <c r="D168" s="10">
        <f>VLOOKUP($A168,'07.07'!$A$9:$W$200,23,0)</f>
        <v>0</v>
      </c>
      <c r="E168" s="15">
        <v>2</v>
      </c>
      <c r="F168" s="15"/>
      <c r="G168" s="15"/>
      <c r="H168" s="9">
        <f t="shared" si="40"/>
        <v>2</v>
      </c>
      <c r="I168" s="15">
        <v>2</v>
      </c>
      <c r="J168" s="15"/>
      <c r="K168" s="15"/>
      <c r="L168" s="9">
        <f t="shared" si="34"/>
        <v>2</v>
      </c>
      <c r="M168" s="15"/>
      <c r="N168" s="15"/>
      <c r="O168" s="15"/>
      <c r="P168" s="15"/>
      <c r="Q168" s="15"/>
      <c r="R168" s="11">
        <f>SUM(M168:Q168)</f>
        <v>0</v>
      </c>
      <c r="S168" s="15"/>
      <c r="T168" s="15"/>
      <c r="U168" s="9">
        <f>S168+T168</f>
        <v>0</v>
      </c>
      <c r="V168" s="9">
        <f t="shared" si="42"/>
        <v>0</v>
      </c>
      <c r="W168" s="15"/>
      <c r="X168" s="16">
        <f>W168-V168</f>
        <v>0</v>
      </c>
      <c r="Y168" s="18"/>
      <c r="Z168" s="17"/>
    </row>
    <row r="169" spans="1:26" ht="18" customHeight="1" x14ac:dyDescent="0.2">
      <c r="A169" s="13">
        <v>5520005</v>
      </c>
      <c r="B169" s="14" t="s">
        <v>193</v>
      </c>
      <c r="C169" s="15">
        <v>19000</v>
      </c>
      <c r="D169" s="10">
        <f>VLOOKUP($A169,'07.07'!$A$9:$W$200,23,0)</f>
        <v>0</v>
      </c>
      <c r="E169" s="15">
        <v>14</v>
      </c>
      <c r="F169" s="15"/>
      <c r="G169" s="15"/>
      <c r="H169" s="9">
        <f t="shared" si="40"/>
        <v>14</v>
      </c>
      <c r="I169" s="15">
        <v>14</v>
      </c>
      <c r="J169" s="15"/>
      <c r="K169" s="15"/>
      <c r="L169" s="9">
        <f t="shared" si="34"/>
        <v>14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2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5530001</v>
      </c>
      <c r="B170" s="14" t="s">
        <v>194</v>
      </c>
      <c r="C170" s="15">
        <v>46000</v>
      </c>
      <c r="D170" s="10">
        <f>VLOOKUP($A170,'07.07'!$A$9:$W$200,23,0)</f>
        <v>0</v>
      </c>
      <c r="E170" s="15"/>
      <c r="F170" s="15"/>
      <c r="G170" s="15"/>
      <c r="H170" s="9">
        <f t="shared" si="40"/>
        <v>0</v>
      </c>
      <c r="I170" s="15"/>
      <c r="J170" s="15"/>
      <c r="K170" s="15"/>
      <c r="L170" s="9">
        <f t="shared" si="34"/>
        <v>0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2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5530002</v>
      </c>
      <c r="B171" s="14" t="s">
        <v>195</v>
      </c>
      <c r="C171" s="15">
        <v>38000</v>
      </c>
      <c r="D171" s="10">
        <f>VLOOKUP($A171,'07.07'!$A$9:$W$200,23,0)</f>
        <v>0</v>
      </c>
      <c r="E171" s="15">
        <v>3</v>
      </c>
      <c r="F171" s="15"/>
      <c r="G171" s="15"/>
      <c r="H171" s="9">
        <f t="shared" si="40"/>
        <v>3</v>
      </c>
      <c r="I171" s="15">
        <v>3</v>
      </c>
      <c r="J171" s="15"/>
      <c r="K171" s="15"/>
      <c r="L171" s="9">
        <f t="shared" si="34"/>
        <v>3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2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5530003</v>
      </c>
      <c r="B172" s="14" t="s">
        <v>196</v>
      </c>
      <c r="C172" s="15">
        <v>38000</v>
      </c>
      <c r="D172" s="10">
        <f>VLOOKUP($A172,'07.07'!$A$9:$W$200,23,0)</f>
        <v>0</v>
      </c>
      <c r="E172" s="15">
        <v>1</v>
      </c>
      <c r="F172" s="15"/>
      <c r="G172" s="15"/>
      <c r="H172" s="9">
        <f t="shared" si="40"/>
        <v>1</v>
      </c>
      <c r="I172" s="15">
        <v>1</v>
      </c>
      <c r="J172" s="15"/>
      <c r="K172" s="15"/>
      <c r="L172" s="9">
        <f t="shared" si="34"/>
        <v>1</v>
      </c>
      <c r="M172" s="15"/>
      <c r="N172" s="15"/>
      <c r="O172" s="15"/>
      <c r="P172" s="15"/>
      <c r="Q172" s="15"/>
      <c r="R172" s="11">
        <f t="shared" si="39"/>
        <v>0</v>
      </c>
      <c r="S172" s="15"/>
      <c r="T172" s="15"/>
      <c r="U172" s="9">
        <f t="shared" si="41"/>
        <v>0</v>
      </c>
      <c r="V172" s="9">
        <f t="shared" si="42"/>
        <v>0</v>
      </c>
      <c r="W172" s="15"/>
      <c r="X172" s="16">
        <f t="shared" si="43"/>
        <v>0</v>
      </c>
      <c r="Y172" s="18"/>
      <c r="Z172" s="17"/>
    </row>
    <row r="173" spans="1:26" ht="18" customHeight="1" x14ac:dyDescent="0.2">
      <c r="A173" s="13">
        <v>5530004</v>
      </c>
      <c r="B173" s="14" t="s">
        <v>197</v>
      </c>
      <c r="C173" s="15">
        <v>39000</v>
      </c>
      <c r="D173" s="10">
        <f>VLOOKUP($A173,'07.07'!$A$9:$W$200,23,0)</f>
        <v>0</v>
      </c>
      <c r="E173" s="15"/>
      <c r="F173" s="15"/>
      <c r="G173" s="15"/>
      <c r="H173" s="9">
        <f t="shared" si="40"/>
        <v>0</v>
      </c>
      <c r="I173" s="15"/>
      <c r="J173" s="15"/>
      <c r="K173" s="15"/>
      <c r="L173" s="9">
        <f t="shared" si="34"/>
        <v>0</v>
      </c>
      <c r="M173" s="15"/>
      <c r="N173" s="15"/>
      <c r="O173" s="15"/>
      <c r="P173" s="15"/>
      <c r="Q173" s="15"/>
      <c r="R173" s="11">
        <f t="shared" si="39"/>
        <v>0</v>
      </c>
      <c r="S173" s="15"/>
      <c r="T173" s="15"/>
      <c r="U173" s="9">
        <f t="shared" si="41"/>
        <v>0</v>
      </c>
      <c r="V173" s="9">
        <f t="shared" si="42"/>
        <v>0</v>
      </c>
      <c r="W173" s="15"/>
      <c r="X173" s="16">
        <f t="shared" si="43"/>
        <v>0</v>
      </c>
      <c r="Y173" s="18"/>
      <c r="Z173" s="17"/>
    </row>
    <row r="174" spans="1:26" ht="18" customHeight="1" x14ac:dyDescent="0.2">
      <c r="A174" s="13">
        <v>5530005</v>
      </c>
      <c r="B174" s="14" t="s">
        <v>198</v>
      </c>
      <c r="C174" s="15">
        <v>35000</v>
      </c>
      <c r="D174" s="10">
        <f>VLOOKUP($A174,'07.07'!$A$9:$W$200,23,0)</f>
        <v>0</v>
      </c>
      <c r="E174" s="15"/>
      <c r="F174" s="15"/>
      <c r="G174" s="15"/>
      <c r="H174" s="9">
        <f t="shared" si="40"/>
        <v>0</v>
      </c>
      <c r="I174" s="15"/>
      <c r="J174" s="15"/>
      <c r="K174" s="15"/>
      <c r="L174" s="9">
        <f t="shared" si="34"/>
        <v>0</v>
      </c>
      <c r="M174" s="15"/>
      <c r="N174" s="15"/>
      <c r="O174" s="15"/>
      <c r="P174" s="15"/>
      <c r="Q174" s="15"/>
      <c r="R174" s="11">
        <f t="shared" si="39"/>
        <v>0</v>
      </c>
      <c r="S174" s="15"/>
      <c r="T174" s="15"/>
      <c r="U174" s="9">
        <f t="shared" si="41"/>
        <v>0</v>
      </c>
      <c r="V174" s="9">
        <f t="shared" si="42"/>
        <v>0</v>
      </c>
      <c r="W174" s="15"/>
      <c r="X174" s="16">
        <f t="shared" si="43"/>
        <v>0</v>
      </c>
      <c r="Y174" s="18"/>
      <c r="Z174" s="17"/>
    </row>
    <row r="175" spans="1:26" ht="18" customHeight="1" x14ac:dyDescent="0.2">
      <c r="A175" s="13">
        <v>5530008</v>
      </c>
      <c r="B175" s="14" t="s">
        <v>199</v>
      </c>
      <c r="C175" s="15">
        <v>29000</v>
      </c>
      <c r="D175" s="10">
        <f>VLOOKUP($A175,'07.07'!$A$9:$W$200,23,0)</f>
        <v>0</v>
      </c>
      <c r="E175" s="15"/>
      <c r="F175" s="15"/>
      <c r="G175" s="15"/>
      <c r="H175" s="9">
        <f t="shared" si="40"/>
        <v>0</v>
      </c>
      <c r="I175" s="15"/>
      <c r="J175" s="15"/>
      <c r="K175" s="15"/>
      <c r="L175" s="9">
        <f t="shared" si="34"/>
        <v>0</v>
      </c>
      <c r="M175" s="15"/>
      <c r="N175" s="15"/>
      <c r="O175" s="15"/>
      <c r="P175" s="15"/>
      <c r="Q175" s="15"/>
      <c r="R175" s="11">
        <f t="shared" si="39"/>
        <v>0</v>
      </c>
      <c r="S175" s="15"/>
      <c r="T175" s="15"/>
      <c r="U175" s="9">
        <f t="shared" si="41"/>
        <v>0</v>
      </c>
      <c r="V175" s="9">
        <f t="shared" si="42"/>
        <v>0</v>
      </c>
      <c r="W175" s="15"/>
      <c r="X175" s="16">
        <f t="shared" si="43"/>
        <v>0</v>
      </c>
      <c r="Y175" s="18"/>
      <c r="Z175" s="17"/>
    </row>
    <row r="176" spans="1:26" ht="18" customHeight="1" x14ac:dyDescent="0.2">
      <c r="A176" s="13">
        <v>5540001</v>
      </c>
      <c r="B176" s="14" t="s">
        <v>200</v>
      </c>
      <c r="C176" s="15">
        <v>18000</v>
      </c>
      <c r="D176" s="10">
        <f>VLOOKUP($A176,'07.07'!$A$9:$W$200,23,0)</f>
        <v>3</v>
      </c>
      <c r="E176" s="15"/>
      <c r="F176" s="15"/>
      <c r="G176" s="15"/>
      <c r="H176" s="9">
        <f t="shared" si="40"/>
        <v>0</v>
      </c>
      <c r="I176" s="15"/>
      <c r="J176" s="15"/>
      <c r="K176" s="15"/>
      <c r="L176" s="9">
        <f t="shared" si="34"/>
        <v>0</v>
      </c>
      <c r="M176" s="15"/>
      <c r="N176" s="15"/>
      <c r="O176" s="15"/>
      <c r="P176" s="15"/>
      <c r="Q176" s="15"/>
      <c r="R176" s="11">
        <f>SUM(M176:Q176)</f>
        <v>0</v>
      </c>
      <c r="S176" s="15"/>
      <c r="T176" s="15"/>
      <c r="U176" s="9">
        <f>S176+T176</f>
        <v>0</v>
      </c>
      <c r="V176" s="9">
        <f t="shared" si="42"/>
        <v>3</v>
      </c>
      <c r="W176" s="15">
        <v>3</v>
      </c>
      <c r="X176" s="16">
        <f>W176-V176</f>
        <v>0</v>
      </c>
      <c r="Y176" s="18"/>
      <c r="Z176" s="17"/>
    </row>
    <row r="177" spans="1:26" ht="18" customHeight="1" x14ac:dyDescent="0.2">
      <c r="A177" s="13">
        <v>5540003</v>
      </c>
      <c r="B177" s="14" t="s">
        <v>201</v>
      </c>
      <c r="C177" s="15">
        <v>18000</v>
      </c>
      <c r="D177" s="10">
        <f>VLOOKUP($A177,'07.07'!$A$9:$W$200,23,0)</f>
        <v>108</v>
      </c>
      <c r="E177" s="15"/>
      <c r="F177" s="15"/>
      <c r="G177" s="15"/>
      <c r="H177" s="9">
        <f t="shared" si="40"/>
        <v>0</v>
      </c>
      <c r="I177" s="15"/>
      <c r="J177" s="15"/>
      <c r="K177" s="15"/>
      <c r="L177" s="9">
        <f t="shared" si="34"/>
        <v>0</v>
      </c>
      <c r="M177" s="15"/>
      <c r="N177" s="15"/>
      <c r="O177" s="15"/>
      <c r="P177" s="15"/>
      <c r="Q177" s="15"/>
      <c r="R177" s="11">
        <f t="shared" si="39"/>
        <v>0</v>
      </c>
      <c r="S177" s="15"/>
      <c r="T177" s="15"/>
      <c r="U177" s="9">
        <f t="shared" si="41"/>
        <v>0</v>
      </c>
      <c r="V177" s="9">
        <f t="shared" si="42"/>
        <v>108</v>
      </c>
      <c r="W177" s="15">
        <v>108</v>
      </c>
      <c r="X177" s="16">
        <f t="shared" si="43"/>
        <v>0</v>
      </c>
      <c r="Y177" s="18"/>
      <c r="Z177" s="17"/>
    </row>
    <row r="178" spans="1:26" ht="18" customHeight="1" x14ac:dyDescent="0.2">
      <c r="A178" s="13">
        <v>5540008</v>
      </c>
      <c r="B178" s="14" t="s">
        <v>202</v>
      </c>
      <c r="C178" s="15">
        <v>15000</v>
      </c>
      <c r="D178" s="10">
        <f>VLOOKUP($A178,'07.07'!$A$9:$W$200,23,0)</f>
        <v>0</v>
      </c>
      <c r="E178" s="15"/>
      <c r="F178" s="15"/>
      <c r="G178" s="15"/>
      <c r="H178" s="9">
        <f t="shared" si="40"/>
        <v>0</v>
      </c>
      <c r="I178" s="15"/>
      <c r="J178" s="15"/>
      <c r="K178" s="15"/>
      <c r="L178" s="9">
        <f t="shared" si="34"/>
        <v>0</v>
      </c>
      <c r="M178" s="15"/>
      <c r="N178" s="15"/>
      <c r="O178" s="15"/>
      <c r="P178" s="15"/>
      <c r="Q178" s="15"/>
      <c r="R178" s="11">
        <f t="shared" si="39"/>
        <v>0</v>
      </c>
      <c r="S178" s="15"/>
      <c r="T178" s="15"/>
      <c r="U178" s="9">
        <f t="shared" si="41"/>
        <v>0</v>
      </c>
      <c r="V178" s="9">
        <f t="shared" si="42"/>
        <v>0</v>
      </c>
      <c r="W178" s="15"/>
      <c r="X178" s="16">
        <f t="shared" si="43"/>
        <v>0</v>
      </c>
      <c r="Y178" s="18"/>
      <c r="Z178" s="17"/>
    </row>
    <row r="179" spans="1:26" ht="18" customHeight="1" x14ac:dyDescent="0.2">
      <c r="A179" s="13">
        <v>5540017</v>
      </c>
      <c r="B179" s="14" t="s">
        <v>203</v>
      </c>
      <c r="C179" s="15">
        <v>25000</v>
      </c>
      <c r="D179" s="10">
        <f>VLOOKUP($A179,'07.07'!$A$9:$W$200,23,0)</f>
        <v>0</v>
      </c>
      <c r="E179" s="15">
        <v>8</v>
      </c>
      <c r="F179" s="15"/>
      <c r="G179" s="15"/>
      <c r="H179" s="9">
        <f t="shared" si="40"/>
        <v>8</v>
      </c>
      <c r="I179" s="15">
        <v>8</v>
      </c>
      <c r="J179" s="15"/>
      <c r="K179" s="15"/>
      <c r="L179" s="9">
        <f t="shared" si="34"/>
        <v>8</v>
      </c>
      <c r="M179" s="15"/>
      <c r="N179" s="15"/>
      <c r="O179" s="15"/>
      <c r="P179" s="15"/>
      <c r="Q179" s="15"/>
      <c r="R179" s="11">
        <f t="shared" si="39"/>
        <v>0</v>
      </c>
      <c r="S179" s="15"/>
      <c r="T179" s="15"/>
      <c r="U179" s="9">
        <f t="shared" si="41"/>
        <v>0</v>
      </c>
      <c r="V179" s="9">
        <f t="shared" si="42"/>
        <v>0</v>
      </c>
      <c r="W179" s="15"/>
      <c r="X179" s="16">
        <f t="shared" si="43"/>
        <v>0</v>
      </c>
      <c r="Y179" s="18"/>
      <c r="Z179" s="17"/>
    </row>
    <row r="180" spans="1:26" ht="18" customHeight="1" x14ac:dyDescent="0.2">
      <c r="A180" s="13">
        <v>5540018</v>
      </c>
      <c r="B180" s="14" t="s">
        <v>204</v>
      </c>
      <c r="C180" s="15">
        <v>32000</v>
      </c>
      <c r="D180" s="10">
        <f>VLOOKUP($A180,'07.07'!$A$9:$W$200,23,0)</f>
        <v>0</v>
      </c>
      <c r="E180" s="15">
        <v>10</v>
      </c>
      <c r="F180" s="15"/>
      <c r="G180" s="15"/>
      <c r="H180" s="9">
        <f t="shared" si="40"/>
        <v>10</v>
      </c>
      <c r="I180" s="15">
        <v>10</v>
      </c>
      <c r="J180" s="15"/>
      <c r="K180" s="15"/>
      <c r="L180" s="9">
        <f t="shared" si="34"/>
        <v>10</v>
      </c>
      <c r="M180" s="15"/>
      <c r="N180" s="15"/>
      <c r="O180" s="15"/>
      <c r="P180" s="15"/>
      <c r="Q180" s="15"/>
      <c r="R180" s="11">
        <f t="shared" si="39"/>
        <v>0</v>
      </c>
      <c r="S180" s="15"/>
      <c r="T180" s="15"/>
      <c r="U180" s="9">
        <f t="shared" si="41"/>
        <v>0</v>
      </c>
      <c r="V180" s="9">
        <f t="shared" si="42"/>
        <v>0</v>
      </c>
      <c r="W180" s="15"/>
      <c r="X180" s="16">
        <f t="shared" si="43"/>
        <v>0</v>
      </c>
      <c r="Y180" s="18"/>
      <c r="Z180" s="17"/>
    </row>
    <row r="181" spans="1:26" ht="18" customHeight="1" x14ac:dyDescent="0.2">
      <c r="A181" s="13">
        <v>5540019</v>
      </c>
      <c r="B181" s="14" t="s">
        <v>205</v>
      </c>
      <c r="C181" s="15">
        <v>39000</v>
      </c>
      <c r="D181" s="10">
        <f>VLOOKUP($A181,'07.07'!$A$9:$W$200,23,0)</f>
        <v>0</v>
      </c>
      <c r="E181" s="15">
        <v>2</v>
      </c>
      <c r="F181" s="15"/>
      <c r="G181" s="15"/>
      <c r="H181" s="9">
        <f t="shared" si="40"/>
        <v>2</v>
      </c>
      <c r="I181" s="15">
        <v>2</v>
      </c>
      <c r="J181" s="15"/>
      <c r="K181" s="15"/>
      <c r="L181" s="9">
        <f t="shared" si="34"/>
        <v>2</v>
      </c>
      <c r="M181" s="15"/>
      <c r="N181" s="15"/>
      <c r="O181" s="15"/>
      <c r="P181" s="15"/>
      <c r="Q181" s="15"/>
      <c r="R181" s="11">
        <f t="shared" si="39"/>
        <v>0</v>
      </c>
      <c r="S181" s="15"/>
      <c r="T181" s="15"/>
      <c r="U181" s="9">
        <f t="shared" si="41"/>
        <v>0</v>
      </c>
      <c r="V181" s="9">
        <f t="shared" si="42"/>
        <v>0</v>
      </c>
      <c r="W181" s="15"/>
      <c r="X181" s="16">
        <f t="shared" si="43"/>
        <v>0</v>
      </c>
      <c r="Y181" s="18"/>
      <c r="Z181" s="17"/>
    </row>
    <row r="182" spans="1:26" ht="18" customHeight="1" x14ac:dyDescent="0.2">
      <c r="A182" s="13">
        <v>5540020</v>
      </c>
      <c r="B182" s="14" t="s">
        <v>206</v>
      </c>
      <c r="C182" s="15">
        <v>40000</v>
      </c>
      <c r="D182" s="10">
        <f>VLOOKUP($A182,'07.07'!$A$9:$W$200,23,0)</f>
        <v>0</v>
      </c>
      <c r="E182" s="15">
        <v>1</v>
      </c>
      <c r="F182" s="15"/>
      <c r="G182" s="15"/>
      <c r="H182" s="9">
        <f t="shared" si="40"/>
        <v>1</v>
      </c>
      <c r="I182" s="15">
        <v>1</v>
      </c>
      <c r="J182" s="15"/>
      <c r="K182" s="15"/>
      <c r="L182" s="9">
        <f t="shared" si="34"/>
        <v>1</v>
      </c>
      <c r="M182" s="15"/>
      <c r="N182" s="15"/>
      <c r="O182" s="15"/>
      <c r="P182" s="15"/>
      <c r="Q182" s="15"/>
      <c r="R182" s="11">
        <f t="shared" si="39"/>
        <v>0</v>
      </c>
      <c r="S182" s="15"/>
      <c r="T182" s="15"/>
      <c r="U182" s="9">
        <f t="shared" si="41"/>
        <v>0</v>
      </c>
      <c r="V182" s="9">
        <f t="shared" si="42"/>
        <v>0</v>
      </c>
      <c r="W182" s="15"/>
      <c r="X182" s="16">
        <f t="shared" si="43"/>
        <v>0</v>
      </c>
      <c r="Y182" s="18"/>
      <c r="Z182" s="17"/>
    </row>
    <row r="183" spans="1:26" ht="18" customHeight="1" x14ac:dyDescent="0.2">
      <c r="A183" s="13">
        <v>5540021</v>
      </c>
      <c r="B183" s="14" t="s">
        <v>207</v>
      </c>
      <c r="C183" s="15">
        <v>46000</v>
      </c>
      <c r="D183" s="10">
        <f>VLOOKUP($A183,'07.07'!$A$9:$W$200,23,0)</f>
        <v>0</v>
      </c>
      <c r="E183" s="15"/>
      <c r="F183" s="15"/>
      <c r="G183" s="15"/>
      <c r="H183" s="9">
        <f t="shared" si="40"/>
        <v>0</v>
      </c>
      <c r="I183" s="15"/>
      <c r="J183" s="15"/>
      <c r="K183" s="15"/>
      <c r="L183" s="9">
        <f t="shared" si="34"/>
        <v>0</v>
      </c>
      <c r="M183" s="15"/>
      <c r="N183" s="15"/>
      <c r="O183" s="15"/>
      <c r="P183" s="15"/>
      <c r="Q183" s="15"/>
      <c r="R183" s="11">
        <f t="shared" si="39"/>
        <v>0</v>
      </c>
      <c r="S183" s="15"/>
      <c r="T183" s="15"/>
      <c r="U183" s="9">
        <f t="shared" si="41"/>
        <v>0</v>
      </c>
      <c r="V183" s="9">
        <f t="shared" si="42"/>
        <v>0</v>
      </c>
      <c r="W183" s="15"/>
      <c r="X183" s="16">
        <f t="shared" si="43"/>
        <v>0</v>
      </c>
      <c r="Y183" s="18"/>
      <c r="Z183" s="17"/>
    </row>
    <row r="184" spans="1:26" ht="18" customHeight="1" x14ac:dyDescent="0.2">
      <c r="A184" s="13">
        <v>5540029</v>
      </c>
      <c r="B184" s="14" t="s">
        <v>208</v>
      </c>
      <c r="C184" s="15">
        <v>18000</v>
      </c>
      <c r="D184" s="10">
        <f>VLOOKUP($A184,'07.07'!$A$9:$W$200,23,0)</f>
        <v>28</v>
      </c>
      <c r="E184" s="15"/>
      <c r="F184" s="15"/>
      <c r="G184" s="15"/>
      <c r="H184" s="9">
        <f t="shared" si="40"/>
        <v>0</v>
      </c>
      <c r="I184" s="15"/>
      <c r="J184" s="15"/>
      <c r="K184" s="15"/>
      <c r="L184" s="9">
        <f t="shared" si="34"/>
        <v>0</v>
      </c>
      <c r="M184" s="15"/>
      <c r="N184" s="15"/>
      <c r="O184" s="15"/>
      <c r="P184" s="15"/>
      <c r="Q184" s="15"/>
      <c r="R184" s="11">
        <f t="shared" si="39"/>
        <v>0</v>
      </c>
      <c r="S184" s="15"/>
      <c r="T184" s="15"/>
      <c r="U184" s="9">
        <f t="shared" si="41"/>
        <v>0</v>
      </c>
      <c r="V184" s="9">
        <f t="shared" si="42"/>
        <v>28</v>
      </c>
      <c r="W184" s="15">
        <v>28</v>
      </c>
      <c r="X184" s="16">
        <f t="shared" si="43"/>
        <v>0</v>
      </c>
      <c r="Y184" s="18"/>
      <c r="Z184" s="17"/>
    </row>
    <row r="185" spans="1:26" ht="18" customHeight="1" x14ac:dyDescent="0.2">
      <c r="A185" s="13">
        <v>5540030</v>
      </c>
      <c r="B185" s="14" t="s">
        <v>209</v>
      </c>
      <c r="C185" s="15">
        <v>20000</v>
      </c>
      <c r="D185" s="10">
        <f>VLOOKUP($A185,'07.07'!$A$9:$W$200,23,0)</f>
        <v>58</v>
      </c>
      <c r="E185" s="15"/>
      <c r="F185" s="15"/>
      <c r="G185" s="15"/>
      <c r="H185" s="9">
        <f t="shared" si="40"/>
        <v>0</v>
      </c>
      <c r="I185" s="15"/>
      <c r="J185" s="15"/>
      <c r="K185" s="15"/>
      <c r="L185" s="9">
        <f t="shared" si="34"/>
        <v>0</v>
      </c>
      <c r="M185" s="15"/>
      <c r="N185" s="15"/>
      <c r="O185" s="15"/>
      <c r="P185" s="15"/>
      <c r="Q185" s="15"/>
      <c r="R185" s="11">
        <f>SUM(M185:Q185)</f>
        <v>0</v>
      </c>
      <c r="S185" s="15"/>
      <c r="T185" s="15"/>
      <c r="U185" s="9">
        <f>S185+T185</f>
        <v>0</v>
      </c>
      <c r="V185" s="9">
        <f t="shared" si="42"/>
        <v>58</v>
      </c>
      <c r="W185" s="15">
        <v>58</v>
      </c>
      <c r="X185" s="16">
        <f>W185-V185</f>
        <v>0</v>
      </c>
      <c r="Y185" s="18"/>
      <c r="Z185" s="17"/>
    </row>
    <row r="186" spans="1:26" ht="18" customHeight="1" x14ac:dyDescent="0.2">
      <c r="A186" s="13">
        <v>5540031</v>
      </c>
      <c r="B186" s="14" t="s">
        <v>210</v>
      </c>
      <c r="C186" s="15">
        <v>20000</v>
      </c>
      <c r="D186" s="10">
        <f>VLOOKUP($A186,'07.07'!$A$9:$W$200,23,0)</f>
        <v>52</v>
      </c>
      <c r="E186" s="15"/>
      <c r="F186" s="15"/>
      <c r="G186" s="15"/>
      <c r="H186" s="9">
        <f t="shared" si="40"/>
        <v>0</v>
      </c>
      <c r="I186" s="15"/>
      <c r="J186" s="15"/>
      <c r="K186" s="15"/>
      <c r="L186" s="9">
        <f t="shared" si="34"/>
        <v>0</v>
      </c>
      <c r="M186" s="15"/>
      <c r="N186" s="15"/>
      <c r="O186" s="15"/>
      <c r="P186" s="15"/>
      <c r="Q186" s="15"/>
      <c r="R186" s="11">
        <f t="shared" si="39"/>
        <v>0</v>
      </c>
      <c r="S186" s="15"/>
      <c r="T186" s="15"/>
      <c r="U186" s="9">
        <f t="shared" ref="U186:U197" si="44">S186+T186</f>
        <v>0</v>
      </c>
      <c r="V186" s="9">
        <f t="shared" si="42"/>
        <v>52</v>
      </c>
      <c r="W186" s="15">
        <v>52</v>
      </c>
      <c r="X186" s="16">
        <f t="shared" ref="X186:X197" si="45">W186-V186</f>
        <v>0</v>
      </c>
      <c r="Y186" s="18"/>
      <c r="Z186" s="17"/>
    </row>
    <row r="187" spans="1:26" ht="18" customHeight="1" x14ac:dyDescent="0.2">
      <c r="A187" s="13">
        <v>5540032</v>
      </c>
      <c r="B187" s="14" t="s">
        <v>211</v>
      </c>
      <c r="C187" s="15">
        <v>15000</v>
      </c>
      <c r="D187" s="10">
        <f>VLOOKUP($A187,'07.07'!$A$9:$W$200,23,0)</f>
        <v>196</v>
      </c>
      <c r="E187" s="15"/>
      <c r="F187" s="15"/>
      <c r="G187" s="15"/>
      <c r="H187" s="9">
        <f t="shared" si="40"/>
        <v>0</v>
      </c>
      <c r="I187" s="15">
        <v>1</v>
      </c>
      <c r="J187" s="15"/>
      <c r="K187" s="15"/>
      <c r="L187" s="9">
        <f t="shared" si="34"/>
        <v>1</v>
      </c>
      <c r="M187" s="15"/>
      <c r="N187" s="15"/>
      <c r="O187" s="15"/>
      <c r="P187" s="15"/>
      <c r="Q187" s="15"/>
      <c r="R187" s="11">
        <f t="shared" si="39"/>
        <v>0</v>
      </c>
      <c r="S187" s="15"/>
      <c r="T187" s="15"/>
      <c r="U187" s="9">
        <f t="shared" si="44"/>
        <v>0</v>
      </c>
      <c r="V187" s="9">
        <f t="shared" si="42"/>
        <v>195</v>
      </c>
      <c r="W187" s="15">
        <v>195</v>
      </c>
      <c r="X187" s="16">
        <f t="shared" si="45"/>
        <v>0</v>
      </c>
      <c r="Y187" s="18"/>
      <c r="Z187" s="17"/>
    </row>
    <row r="188" spans="1:26" ht="18" customHeight="1" x14ac:dyDescent="0.2">
      <c r="A188" s="13">
        <v>5540033</v>
      </c>
      <c r="B188" s="14" t="s">
        <v>212</v>
      </c>
      <c r="C188" s="15">
        <v>15000</v>
      </c>
      <c r="D188" s="10">
        <f>VLOOKUP($A188,'07.07'!$A$9:$W$200,23,0)</f>
        <v>63</v>
      </c>
      <c r="E188" s="15"/>
      <c r="F188" s="15"/>
      <c r="G188" s="15"/>
      <c r="H188" s="9">
        <f t="shared" si="40"/>
        <v>0</v>
      </c>
      <c r="I188" s="15">
        <v>1</v>
      </c>
      <c r="J188" s="15"/>
      <c r="K188" s="15"/>
      <c r="L188" s="9">
        <f t="shared" si="34"/>
        <v>1</v>
      </c>
      <c r="M188" s="15"/>
      <c r="N188" s="15"/>
      <c r="O188" s="15"/>
      <c r="P188" s="15"/>
      <c r="Q188" s="15"/>
      <c r="R188" s="11">
        <f t="shared" si="39"/>
        <v>0</v>
      </c>
      <c r="S188" s="15"/>
      <c r="T188" s="15"/>
      <c r="U188" s="9">
        <f t="shared" si="44"/>
        <v>0</v>
      </c>
      <c r="V188" s="9">
        <f t="shared" si="42"/>
        <v>62</v>
      </c>
      <c r="W188" s="15">
        <v>62</v>
      </c>
      <c r="X188" s="16">
        <f t="shared" si="45"/>
        <v>0</v>
      </c>
      <c r="Y188" s="18"/>
      <c r="Z188" s="17"/>
    </row>
    <row r="189" spans="1:26" ht="18" customHeight="1" x14ac:dyDescent="0.2">
      <c r="A189" s="13">
        <v>5540035</v>
      </c>
      <c r="B189" s="14" t="s">
        <v>213</v>
      </c>
      <c r="C189" s="15">
        <v>20000</v>
      </c>
      <c r="D189" s="10">
        <f>VLOOKUP($A189,'07.07'!$A$9:$W$200,23,0)</f>
        <v>34</v>
      </c>
      <c r="E189" s="15"/>
      <c r="F189" s="15"/>
      <c r="G189" s="15"/>
      <c r="H189" s="9">
        <f t="shared" si="40"/>
        <v>0</v>
      </c>
      <c r="I189" s="15"/>
      <c r="J189" s="15"/>
      <c r="K189" s="15"/>
      <c r="L189" s="9">
        <f t="shared" si="34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2"/>
        <v>34</v>
      </c>
      <c r="W189" s="15">
        <v>34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5540037</v>
      </c>
      <c r="B190" s="14" t="s">
        <v>214</v>
      </c>
      <c r="C190" s="15">
        <v>18000</v>
      </c>
      <c r="D190" s="10">
        <f>VLOOKUP($A190,'07.07'!$A$9:$W$200,23,0)</f>
        <v>122</v>
      </c>
      <c r="E190" s="15"/>
      <c r="F190" s="15"/>
      <c r="G190" s="15"/>
      <c r="H190" s="9">
        <f t="shared" si="40"/>
        <v>0</v>
      </c>
      <c r="I190" s="15">
        <v>6</v>
      </c>
      <c r="J190" s="15"/>
      <c r="K190" s="15"/>
      <c r="L190" s="9">
        <f t="shared" si="34"/>
        <v>6</v>
      </c>
      <c r="M190" s="15"/>
      <c r="N190" s="15"/>
      <c r="O190" s="15"/>
      <c r="P190" s="15"/>
      <c r="Q190" s="15"/>
      <c r="R190" s="11">
        <f t="shared" si="39"/>
        <v>0</v>
      </c>
      <c r="S190" s="15"/>
      <c r="T190" s="15"/>
      <c r="U190" s="9">
        <f t="shared" si="44"/>
        <v>0</v>
      </c>
      <c r="V190" s="9">
        <f t="shared" si="42"/>
        <v>116</v>
      </c>
      <c r="W190" s="15">
        <v>116</v>
      </c>
      <c r="X190" s="16">
        <f t="shared" si="45"/>
        <v>0</v>
      </c>
      <c r="Y190" s="18"/>
      <c r="Z190" s="17"/>
    </row>
    <row r="191" spans="1:26" ht="18" customHeight="1" x14ac:dyDescent="0.2">
      <c r="A191" s="13">
        <v>5541001</v>
      </c>
      <c r="B191" s="14" t="s">
        <v>215</v>
      </c>
      <c r="C191" s="15">
        <v>29000</v>
      </c>
      <c r="D191" s="10">
        <f>VLOOKUP($A191,'07.07'!$A$9:$W$200,23,0)</f>
        <v>0</v>
      </c>
      <c r="E191" s="15"/>
      <c r="F191" s="15"/>
      <c r="G191" s="15"/>
      <c r="H191" s="9">
        <f t="shared" si="40"/>
        <v>0</v>
      </c>
      <c r="I191" s="15"/>
      <c r="J191" s="15"/>
      <c r="K191" s="15"/>
      <c r="L191" s="9">
        <f t="shared" si="34"/>
        <v>0</v>
      </c>
      <c r="M191" s="15"/>
      <c r="N191" s="15"/>
      <c r="O191" s="15"/>
      <c r="P191" s="15"/>
      <c r="Q191" s="15"/>
      <c r="R191" s="11">
        <f t="shared" si="39"/>
        <v>0</v>
      </c>
      <c r="S191" s="15"/>
      <c r="T191" s="15"/>
      <c r="U191" s="9">
        <f t="shared" si="44"/>
        <v>0</v>
      </c>
      <c r="V191" s="9">
        <f t="shared" si="42"/>
        <v>0</v>
      </c>
      <c r="W191" s="15"/>
      <c r="X191" s="16">
        <f t="shared" si="45"/>
        <v>0</v>
      </c>
      <c r="Y191" s="18"/>
      <c r="Z191" s="17"/>
    </row>
    <row r="192" spans="1:26" ht="18" customHeight="1" x14ac:dyDescent="0.2">
      <c r="A192" s="13">
        <v>7111005</v>
      </c>
      <c r="B192" s="14" t="s">
        <v>216</v>
      </c>
      <c r="C192" s="15">
        <v>10000</v>
      </c>
      <c r="D192" s="10">
        <f>VLOOKUP($A192,'07.07'!$A$9:$W$200,23,0)</f>
        <v>0</v>
      </c>
      <c r="E192" s="15"/>
      <c r="F192" s="15"/>
      <c r="G192" s="15"/>
      <c r="H192" s="9">
        <f t="shared" si="40"/>
        <v>0</v>
      </c>
      <c r="I192" s="15"/>
      <c r="J192" s="15"/>
      <c r="K192" s="15"/>
      <c r="L192" s="9">
        <f t="shared" si="34"/>
        <v>0</v>
      </c>
      <c r="M192" s="15"/>
      <c r="N192" s="15"/>
      <c r="O192" s="15"/>
      <c r="P192" s="15"/>
      <c r="Q192" s="15"/>
      <c r="R192" s="11">
        <f t="shared" si="39"/>
        <v>0</v>
      </c>
      <c r="S192" s="15"/>
      <c r="T192" s="15"/>
      <c r="U192" s="9">
        <f t="shared" si="44"/>
        <v>0</v>
      </c>
      <c r="V192" s="9">
        <f t="shared" si="42"/>
        <v>0</v>
      </c>
      <c r="W192" s="15"/>
      <c r="X192" s="16">
        <f t="shared" si="45"/>
        <v>0</v>
      </c>
      <c r="Y192" s="18"/>
      <c r="Z192" s="17"/>
    </row>
    <row r="193" spans="1:28" ht="18" customHeight="1" x14ac:dyDescent="0.2">
      <c r="A193" s="13">
        <v>7116001</v>
      </c>
      <c r="B193" s="14" t="s">
        <v>217</v>
      </c>
      <c r="C193" s="15">
        <v>99000</v>
      </c>
      <c r="D193" s="10">
        <f>VLOOKUP($A193,'07.07'!$A$9:$W$200,23,0)</f>
        <v>0</v>
      </c>
      <c r="E193" s="15"/>
      <c r="F193" s="15"/>
      <c r="G193" s="15"/>
      <c r="H193" s="9">
        <f t="shared" si="40"/>
        <v>0</v>
      </c>
      <c r="I193" s="15"/>
      <c r="J193" s="15"/>
      <c r="K193" s="15"/>
      <c r="L193" s="9">
        <f t="shared" si="34"/>
        <v>0</v>
      </c>
      <c r="M193" s="15"/>
      <c r="N193" s="15"/>
      <c r="O193" s="15"/>
      <c r="P193" s="15"/>
      <c r="Q193" s="15"/>
      <c r="R193" s="11">
        <f t="shared" si="39"/>
        <v>0</v>
      </c>
      <c r="S193" s="15"/>
      <c r="T193" s="15"/>
      <c r="U193" s="9">
        <f t="shared" si="44"/>
        <v>0</v>
      </c>
      <c r="V193" s="9">
        <f t="shared" si="42"/>
        <v>0</v>
      </c>
      <c r="W193" s="15"/>
      <c r="X193" s="16">
        <f t="shared" si="45"/>
        <v>0</v>
      </c>
      <c r="Y193" s="18"/>
      <c r="Z193" s="17"/>
    </row>
    <row r="194" spans="1:28" ht="18" customHeight="1" x14ac:dyDescent="0.2">
      <c r="A194" s="13">
        <v>7116002</v>
      </c>
      <c r="B194" s="14" t="s">
        <v>227</v>
      </c>
      <c r="C194" s="15">
        <v>60000</v>
      </c>
      <c r="D194" s="10">
        <f>VLOOKUP($A194,'07.07'!$A$9:$W$200,23,0)</f>
        <v>0</v>
      </c>
      <c r="E194" s="15"/>
      <c r="F194" s="15"/>
      <c r="G194" s="15"/>
      <c r="H194" s="9">
        <f t="shared" si="40"/>
        <v>0</v>
      </c>
      <c r="I194" s="15"/>
      <c r="J194" s="15"/>
      <c r="K194" s="15"/>
      <c r="L194" s="9">
        <f t="shared" si="34"/>
        <v>0</v>
      </c>
      <c r="M194" s="15"/>
      <c r="N194" s="15"/>
      <c r="O194" s="15"/>
      <c r="P194" s="15"/>
      <c r="Q194" s="15"/>
      <c r="R194" s="11">
        <f t="shared" si="39"/>
        <v>0</v>
      </c>
      <c r="S194" s="15"/>
      <c r="T194" s="15"/>
      <c r="U194" s="9">
        <f t="shared" si="44"/>
        <v>0</v>
      </c>
      <c r="V194" s="9">
        <f t="shared" si="42"/>
        <v>0</v>
      </c>
      <c r="W194" s="15"/>
      <c r="X194" s="16">
        <f t="shared" si="45"/>
        <v>0</v>
      </c>
      <c r="Y194" s="18"/>
      <c r="Z194" s="17"/>
    </row>
    <row r="195" spans="1:28" ht="18" customHeight="1" x14ac:dyDescent="0.2">
      <c r="A195" s="13">
        <v>7116003</v>
      </c>
      <c r="B195" s="14" t="s">
        <v>228</v>
      </c>
      <c r="C195" s="15">
        <v>60000</v>
      </c>
      <c r="D195" s="10">
        <f>VLOOKUP($A195,'07.07'!$A$9:$W$200,23,0)</f>
        <v>0</v>
      </c>
      <c r="E195" s="15"/>
      <c r="F195" s="15"/>
      <c r="G195" s="15"/>
      <c r="H195" s="9">
        <f t="shared" si="40"/>
        <v>0</v>
      </c>
      <c r="I195" s="15"/>
      <c r="J195" s="15"/>
      <c r="K195" s="15"/>
      <c r="L195" s="9">
        <f t="shared" si="34"/>
        <v>0</v>
      </c>
      <c r="M195" s="15"/>
      <c r="N195" s="15"/>
      <c r="O195" s="15"/>
      <c r="P195" s="15"/>
      <c r="Q195" s="15"/>
      <c r="R195" s="11">
        <f t="shared" si="39"/>
        <v>0</v>
      </c>
      <c r="S195" s="15"/>
      <c r="T195" s="15"/>
      <c r="U195" s="9">
        <f t="shared" si="44"/>
        <v>0</v>
      </c>
      <c r="V195" s="9">
        <f t="shared" si="42"/>
        <v>0</v>
      </c>
      <c r="W195" s="15"/>
      <c r="X195" s="16">
        <f t="shared" si="45"/>
        <v>0</v>
      </c>
      <c r="Y195" s="18"/>
      <c r="Z195" s="17"/>
    </row>
    <row r="196" spans="1:28" ht="18" customHeight="1" x14ac:dyDescent="0.2">
      <c r="A196" s="13">
        <v>9500002</v>
      </c>
      <c r="B196" s="14" t="s">
        <v>218</v>
      </c>
      <c r="C196" s="15">
        <v>4000</v>
      </c>
      <c r="D196" s="10">
        <f>VLOOKUP($A196,'07.07'!$A$9:$W$200,23,0)</f>
        <v>0</v>
      </c>
      <c r="E196" s="15"/>
      <c r="F196" s="15"/>
      <c r="G196" s="15"/>
      <c r="H196" s="9">
        <f t="shared" si="40"/>
        <v>0</v>
      </c>
      <c r="I196" s="15"/>
      <c r="J196" s="15"/>
      <c r="K196" s="15"/>
      <c r="L196" s="9">
        <f t="shared" si="34"/>
        <v>0</v>
      </c>
      <c r="M196" s="15"/>
      <c r="N196" s="15"/>
      <c r="O196" s="15"/>
      <c r="P196" s="15"/>
      <c r="Q196" s="15"/>
      <c r="R196" s="11">
        <f t="shared" si="39"/>
        <v>0</v>
      </c>
      <c r="S196" s="15"/>
      <c r="T196" s="15"/>
      <c r="U196" s="9">
        <f t="shared" si="44"/>
        <v>0</v>
      </c>
      <c r="V196" s="9">
        <f t="shared" si="42"/>
        <v>0</v>
      </c>
      <c r="W196" s="15"/>
      <c r="X196" s="16">
        <f t="shared" si="45"/>
        <v>0</v>
      </c>
      <c r="Y196" s="18"/>
      <c r="Z196" s="17"/>
    </row>
    <row r="197" spans="1:28" ht="18" customHeight="1" x14ac:dyDescent="0.2">
      <c r="A197" s="13">
        <v>9500003</v>
      </c>
      <c r="B197" s="14" t="s">
        <v>219</v>
      </c>
      <c r="C197" s="15">
        <v>5000</v>
      </c>
      <c r="D197" s="10">
        <f>VLOOKUP($A197,'07.07'!$A$9:$W$200,23,0)</f>
        <v>0</v>
      </c>
      <c r="E197" s="15"/>
      <c r="F197" s="15"/>
      <c r="G197" s="15"/>
      <c r="H197" s="9">
        <f t="shared" si="40"/>
        <v>0</v>
      </c>
      <c r="I197" s="15"/>
      <c r="J197" s="15"/>
      <c r="K197" s="15"/>
      <c r="L197" s="9">
        <f t="shared" si="34"/>
        <v>0</v>
      </c>
      <c r="M197" s="15"/>
      <c r="N197" s="15"/>
      <c r="O197" s="15"/>
      <c r="P197" s="15"/>
      <c r="Q197" s="15"/>
      <c r="R197" s="11">
        <f t="shared" si="39"/>
        <v>0</v>
      </c>
      <c r="S197" s="15"/>
      <c r="T197" s="15"/>
      <c r="U197" s="9">
        <f t="shared" si="44"/>
        <v>0</v>
      </c>
      <c r="V197" s="9">
        <f t="shared" si="42"/>
        <v>0</v>
      </c>
      <c r="W197" s="15"/>
      <c r="X197" s="16">
        <f t="shared" si="45"/>
        <v>0</v>
      </c>
      <c r="Y197" s="18"/>
      <c r="Z197" s="17"/>
    </row>
    <row r="198" spans="1:28" ht="18" customHeight="1" x14ac:dyDescent="0.2">
      <c r="A198" s="7"/>
      <c r="B198" s="28" t="s">
        <v>220</v>
      </c>
      <c r="C198" s="9"/>
      <c r="D198" s="10"/>
      <c r="E198" s="10"/>
      <c r="F198" s="10"/>
      <c r="G198" s="10"/>
      <c r="H198" s="9"/>
      <c r="I198" s="10"/>
      <c r="J198" s="10"/>
      <c r="K198" s="10"/>
      <c r="L198" s="9">
        <f t="shared" si="34"/>
        <v>0</v>
      </c>
      <c r="M198" s="10"/>
      <c r="N198" s="10"/>
      <c r="O198" s="10"/>
      <c r="P198" s="10"/>
      <c r="Q198" s="10"/>
      <c r="R198" s="11">
        <f t="shared" si="39"/>
        <v>0</v>
      </c>
      <c r="S198" s="10"/>
      <c r="T198" s="10"/>
      <c r="U198" s="9"/>
      <c r="V198" s="9"/>
      <c r="W198" s="10"/>
      <c r="X198" s="9"/>
      <c r="Y198" s="18"/>
      <c r="Z198" s="17"/>
    </row>
    <row r="200" spans="1:28" ht="25.5" customHeight="1" x14ac:dyDescent="0.2">
      <c r="D200" s="30">
        <f>SUM(D9:D198)</f>
        <v>929</v>
      </c>
      <c r="E200" s="31"/>
      <c r="F200" s="31"/>
      <c r="G200" s="31"/>
      <c r="H200" s="31"/>
      <c r="I200" s="30">
        <f>SUM(I9:I198)</f>
        <v>468</v>
      </c>
      <c r="J200" s="30">
        <f>SUM(J9:J198)</f>
        <v>0</v>
      </c>
      <c r="K200" s="30"/>
      <c r="L200" s="31"/>
      <c r="M200" s="31"/>
      <c r="N200" s="31"/>
      <c r="O200" s="31"/>
      <c r="P200" s="31"/>
      <c r="Q200" s="30">
        <f>SUM(Q9:Q198)</f>
        <v>0</v>
      </c>
      <c r="R200" s="30">
        <f>SUM(R9:R198)</f>
        <v>2</v>
      </c>
      <c r="S200" s="30">
        <f>SUM(S9:S198)</f>
        <v>46</v>
      </c>
      <c r="T200" s="31"/>
      <c r="U200" s="31"/>
      <c r="V200" s="32"/>
      <c r="W200" s="30">
        <f>SUM(W9:W198)</f>
        <v>1126</v>
      </c>
      <c r="X200" s="30">
        <f>SUM(X9:X198)</f>
        <v>-18</v>
      </c>
    </row>
    <row r="201" spans="1:28" ht="12.75" customHeight="1" x14ac:dyDescent="0.2"/>
    <row r="202" spans="1:28" s="1" customFormat="1" x14ac:dyDescent="0.2">
      <c r="A202" s="29"/>
      <c r="B202" s="29" t="s">
        <v>221</v>
      </c>
      <c r="I202" s="33" t="s">
        <v>222</v>
      </c>
      <c r="S202" s="1" t="s">
        <v>223</v>
      </c>
      <c r="V202" s="2"/>
      <c r="W202" s="2"/>
      <c r="X202" s="2"/>
      <c r="Y202" s="3"/>
      <c r="Z202" s="3"/>
      <c r="AA202" s="3"/>
      <c r="AB202" s="3"/>
    </row>
    <row r="204" spans="1:28" s="1" customFormat="1" x14ac:dyDescent="0.2">
      <c r="A204" s="29" t="s">
        <v>224</v>
      </c>
      <c r="B204" s="3"/>
      <c r="V204" s="2"/>
      <c r="W204" s="2"/>
      <c r="X204" s="2"/>
      <c r="Y204" s="3"/>
      <c r="Z204" s="3"/>
      <c r="AA204" s="3"/>
      <c r="AB204" s="3"/>
    </row>
  </sheetData>
  <mergeCells count="34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Z5:AB6"/>
    <mergeCell ref="E6:E7"/>
    <mergeCell ref="F6:F7"/>
    <mergeCell ref="G6:G7"/>
    <mergeCell ref="H6:H7"/>
    <mergeCell ref="I6:I7"/>
    <mergeCell ref="O6:Q6"/>
    <mergeCell ref="S5:U5"/>
    <mergeCell ref="V5:V7"/>
    <mergeCell ref="W5:W7"/>
    <mergeCell ref="X5:X7"/>
    <mergeCell ref="J6:J7"/>
    <mergeCell ref="K6:K7"/>
    <mergeCell ref="L6:L7"/>
    <mergeCell ref="M6:M7"/>
    <mergeCell ref="N6:N7"/>
    <mergeCell ref="Y70:Y71"/>
    <mergeCell ref="Y125:Y130"/>
    <mergeCell ref="R6:R7"/>
    <mergeCell ref="S6:S7"/>
    <mergeCell ref="T6:T7"/>
    <mergeCell ref="U6:U7"/>
    <mergeCell ref="Y42:Y43"/>
    <mergeCell ref="Y44:Y46"/>
  </mergeCells>
  <conditionalFormatting sqref="B100:B101">
    <cfRule type="duplicateValues" dxfId="1011" priority="34" stopIfTrue="1"/>
  </conditionalFormatting>
  <conditionalFormatting sqref="B132">
    <cfRule type="duplicateValues" dxfId="1010" priority="33" stopIfTrue="1"/>
  </conditionalFormatting>
  <conditionalFormatting sqref="B118">
    <cfRule type="duplicateValues" dxfId="1009" priority="32" stopIfTrue="1"/>
  </conditionalFormatting>
  <conditionalFormatting sqref="B198">
    <cfRule type="duplicateValues" dxfId="1008" priority="31" stopIfTrue="1"/>
  </conditionalFormatting>
  <conditionalFormatting sqref="B201:B274">
    <cfRule type="duplicateValues" dxfId="1007" priority="30" stopIfTrue="1"/>
  </conditionalFormatting>
  <conditionalFormatting sqref="B200">
    <cfRule type="duplicateValues" dxfId="1006" priority="29" stopIfTrue="1"/>
  </conditionalFormatting>
  <conditionalFormatting sqref="I202">
    <cfRule type="duplicateValues" dxfId="1005" priority="28" stopIfTrue="1"/>
  </conditionalFormatting>
  <conditionalFormatting sqref="I202">
    <cfRule type="duplicateValues" dxfId="1004" priority="25" stopIfTrue="1"/>
    <cfRule type="duplicateValues" dxfId="1003" priority="26" stopIfTrue="1"/>
    <cfRule type="duplicateValues" dxfId="1002" priority="27" stopIfTrue="1"/>
  </conditionalFormatting>
  <conditionalFormatting sqref="B20">
    <cfRule type="duplicateValues" dxfId="1001" priority="19" stopIfTrue="1"/>
  </conditionalFormatting>
  <conditionalFormatting sqref="B20">
    <cfRule type="duplicateValues" dxfId="1000" priority="20" stopIfTrue="1"/>
  </conditionalFormatting>
  <conditionalFormatting sqref="B20">
    <cfRule type="duplicateValues" dxfId="999" priority="21" stopIfTrue="1"/>
  </conditionalFormatting>
  <conditionalFormatting sqref="B20">
    <cfRule type="duplicateValues" dxfId="998" priority="22" stopIfTrue="1"/>
    <cfRule type="duplicateValues" dxfId="997" priority="23" stopIfTrue="1"/>
    <cfRule type="duplicateValues" dxfId="996" priority="24" stopIfTrue="1"/>
  </conditionalFormatting>
  <conditionalFormatting sqref="A20:A25">
    <cfRule type="duplicateValues" dxfId="995" priority="18" stopIfTrue="1"/>
  </conditionalFormatting>
  <conditionalFormatting sqref="A26">
    <cfRule type="duplicateValues" dxfId="994" priority="17" stopIfTrue="1"/>
  </conditionalFormatting>
  <conditionalFormatting sqref="A27">
    <cfRule type="duplicateValues" dxfId="993" priority="16" stopIfTrue="1"/>
  </conditionalFormatting>
  <conditionalFormatting sqref="A28">
    <cfRule type="duplicateValues" dxfId="992" priority="15" stopIfTrue="1"/>
  </conditionalFormatting>
  <conditionalFormatting sqref="A29">
    <cfRule type="duplicateValues" dxfId="991" priority="14" stopIfTrue="1"/>
  </conditionalFormatting>
  <conditionalFormatting sqref="A30">
    <cfRule type="duplicateValues" dxfId="990" priority="13" stopIfTrue="1"/>
  </conditionalFormatting>
  <conditionalFormatting sqref="B275:B65318 B200 B5 B8:B19 B119:B131 B21:B117 B133:B197">
    <cfRule type="duplicateValues" dxfId="989" priority="35" stopIfTrue="1"/>
  </conditionalFormatting>
  <conditionalFormatting sqref="B275:B65318 B200 B5 B8:B19 B102:B117 B119:B131 B21:B99 B133:B197">
    <cfRule type="duplicateValues" dxfId="988" priority="36" stopIfTrue="1"/>
  </conditionalFormatting>
  <conditionalFormatting sqref="A200:A65318 A1:A5 A8:A19 A31:A198">
    <cfRule type="duplicateValues" dxfId="987" priority="37" stopIfTrue="1"/>
  </conditionalFormatting>
  <conditionalFormatting sqref="B200:B65318 B5 B8:B19 B21:B198">
    <cfRule type="duplicateValues" dxfId="986" priority="38" stopIfTrue="1"/>
  </conditionalFormatting>
  <conditionalFormatting sqref="B200:B65318 B1:B5 B8:B19 B21:B198">
    <cfRule type="duplicateValues" dxfId="985" priority="39" stopIfTrue="1"/>
    <cfRule type="duplicateValues" dxfId="984" priority="40" stopIfTrue="1"/>
    <cfRule type="duplicateValues" dxfId="983" priority="41" stopIfTrue="1"/>
  </conditionalFormatting>
  <conditionalFormatting sqref="Y17">
    <cfRule type="duplicateValues" dxfId="982" priority="7" stopIfTrue="1"/>
  </conditionalFormatting>
  <conditionalFormatting sqref="Y17">
    <cfRule type="duplicateValues" dxfId="981" priority="8" stopIfTrue="1"/>
  </conditionalFormatting>
  <conditionalFormatting sqref="Y17">
    <cfRule type="duplicateValues" dxfId="980" priority="9" stopIfTrue="1"/>
  </conditionalFormatting>
  <conditionalFormatting sqref="Y17">
    <cfRule type="duplicateValues" dxfId="979" priority="10" stopIfTrue="1"/>
    <cfRule type="duplicateValues" dxfId="978" priority="11" stopIfTrue="1"/>
    <cfRule type="duplicateValues" dxfId="977" priority="12" stopIfTrue="1"/>
  </conditionalFormatting>
  <conditionalFormatting sqref="Y13">
    <cfRule type="duplicateValues" dxfId="976" priority="1" stopIfTrue="1"/>
  </conditionalFormatting>
  <conditionalFormatting sqref="Y13">
    <cfRule type="duplicateValues" dxfId="975" priority="2" stopIfTrue="1"/>
  </conditionalFormatting>
  <conditionalFormatting sqref="Y13">
    <cfRule type="duplicateValues" dxfId="974" priority="3" stopIfTrue="1"/>
  </conditionalFormatting>
  <conditionalFormatting sqref="Y13">
    <cfRule type="duplicateValues" dxfId="973" priority="4" stopIfTrue="1"/>
    <cfRule type="duplicateValues" dxfId="972" priority="5" stopIfTrue="1"/>
    <cfRule type="duplicateValues" dxfId="971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4"/>
  <sheetViews>
    <sheetView zoomScaleNormal="100" workbookViewId="0">
      <pane xSplit="4" ySplit="8" topLeftCell="J81" activePane="bottomRight" state="frozen"/>
      <selection pane="topRight" activeCell="E1" sqref="E1"/>
      <selection pane="bottomLeft" activeCell="A9" sqref="A9"/>
      <selection pane="bottomRight" activeCell="M75" sqref="M75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42578125" style="1" customWidth="1"/>
    <col min="7" max="7" width="0.28515625" style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72" t="s">
        <v>0</v>
      </c>
      <c r="B1" s="172"/>
    </row>
    <row r="2" spans="1:28" x14ac:dyDescent="0.2">
      <c r="A2" s="172" t="s">
        <v>1</v>
      </c>
      <c r="B2" s="172"/>
    </row>
    <row r="3" spans="1:28" ht="19.5" x14ac:dyDescent="0.2">
      <c r="A3" s="173" t="s">
        <v>2</v>
      </c>
      <c r="B3" s="173"/>
      <c r="C3" s="173"/>
      <c r="D3" s="173"/>
      <c r="E3" s="173"/>
      <c r="F3" s="173"/>
      <c r="G3" s="173"/>
      <c r="H3" s="173"/>
      <c r="I3" s="173"/>
      <c r="J3" s="173"/>
      <c r="K3" s="173"/>
      <c r="L3" s="173"/>
      <c r="M3" s="173"/>
      <c r="N3" s="173"/>
      <c r="O3" s="173"/>
      <c r="P3" s="173"/>
      <c r="Q3" s="173"/>
      <c r="R3" s="173"/>
      <c r="S3" s="173"/>
      <c r="T3" s="173"/>
      <c r="U3" s="173"/>
      <c r="V3" s="173"/>
      <c r="W3" s="173"/>
      <c r="X3" s="173"/>
    </row>
    <row r="4" spans="1:28" ht="18.75" x14ac:dyDescent="0.2">
      <c r="A4" s="66" t="s">
        <v>3</v>
      </c>
      <c r="B4" s="4">
        <v>42560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74" t="s">
        <v>4</v>
      </c>
      <c r="B5" s="174" t="s">
        <v>5</v>
      </c>
      <c r="C5" s="175" t="s">
        <v>6</v>
      </c>
      <c r="D5" s="176" t="s">
        <v>7</v>
      </c>
      <c r="E5" s="175" t="s">
        <v>8</v>
      </c>
      <c r="F5" s="175"/>
      <c r="G5" s="175"/>
      <c r="H5" s="175"/>
      <c r="I5" s="175" t="s">
        <v>9</v>
      </c>
      <c r="J5" s="175"/>
      <c r="K5" s="175"/>
      <c r="L5" s="175"/>
      <c r="M5" s="175" t="s">
        <v>10</v>
      </c>
      <c r="N5" s="175"/>
      <c r="O5" s="175"/>
      <c r="P5" s="175"/>
      <c r="Q5" s="175"/>
      <c r="R5" s="175"/>
      <c r="S5" s="160" t="s">
        <v>11</v>
      </c>
      <c r="T5" s="161"/>
      <c r="U5" s="162"/>
      <c r="V5" s="163" t="s">
        <v>12</v>
      </c>
      <c r="W5" s="166" t="s">
        <v>13</v>
      </c>
      <c r="X5" s="166" t="s">
        <v>14</v>
      </c>
      <c r="Z5" s="159" t="s">
        <v>15</v>
      </c>
      <c r="AA5" s="159"/>
      <c r="AB5" s="159"/>
    </row>
    <row r="6" spans="1:28" ht="20.25" customHeight="1" x14ac:dyDescent="0.2">
      <c r="A6" s="174"/>
      <c r="B6" s="174"/>
      <c r="C6" s="175"/>
      <c r="D6" s="176"/>
      <c r="E6" s="169" t="s">
        <v>16</v>
      </c>
      <c r="F6" s="169" t="s">
        <v>17</v>
      </c>
      <c r="G6" s="163" t="s">
        <v>18</v>
      </c>
      <c r="H6" s="163" t="s">
        <v>19</v>
      </c>
      <c r="I6" s="163" t="s">
        <v>20</v>
      </c>
      <c r="J6" s="163" t="s">
        <v>21</v>
      </c>
      <c r="K6" s="163" t="s">
        <v>226</v>
      </c>
      <c r="L6" s="163" t="s">
        <v>22</v>
      </c>
      <c r="M6" s="163" t="s">
        <v>18</v>
      </c>
      <c r="N6" s="163" t="s">
        <v>23</v>
      </c>
      <c r="O6" s="171" t="s">
        <v>24</v>
      </c>
      <c r="P6" s="171"/>
      <c r="Q6" s="171"/>
      <c r="R6" s="163" t="s">
        <v>25</v>
      </c>
      <c r="S6" s="163" t="s">
        <v>26</v>
      </c>
      <c r="T6" s="163" t="s">
        <v>27</v>
      </c>
      <c r="U6" s="163" t="s">
        <v>28</v>
      </c>
      <c r="V6" s="164"/>
      <c r="W6" s="167"/>
      <c r="X6" s="167"/>
      <c r="Z6" s="159"/>
      <c r="AA6" s="159"/>
      <c r="AB6" s="159"/>
    </row>
    <row r="7" spans="1:28" ht="58.5" customHeight="1" x14ac:dyDescent="0.2">
      <c r="A7" s="174"/>
      <c r="B7" s="174"/>
      <c r="C7" s="175"/>
      <c r="D7" s="176"/>
      <c r="E7" s="170"/>
      <c r="F7" s="170"/>
      <c r="G7" s="165"/>
      <c r="H7" s="165"/>
      <c r="I7" s="165"/>
      <c r="J7" s="165"/>
      <c r="K7" s="165"/>
      <c r="L7" s="165"/>
      <c r="M7" s="165"/>
      <c r="N7" s="165"/>
      <c r="O7" s="68" t="s">
        <v>29</v>
      </c>
      <c r="P7" s="68" t="s">
        <v>30</v>
      </c>
      <c r="Q7" s="67" t="s">
        <v>31</v>
      </c>
      <c r="R7" s="165"/>
      <c r="S7" s="165"/>
      <c r="T7" s="165"/>
      <c r="U7" s="165"/>
      <c r="V7" s="165"/>
      <c r="W7" s="168"/>
      <c r="X7" s="168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VLOOKUP($A9,'08.07'!$A$9:$W$200,23,0)</f>
        <v>0</v>
      </c>
      <c r="E9" s="15">
        <v>20</v>
      </c>
      <c r="F9" s="15"/>
      <c r="G9" s="15"/>
      <c r="H9" s="9">
        <f t="shared" ref="H9:H52" si="0">SUM(E9:G9)</f>
        <v>20</v>
      </c>
      <c r="I9" s="15">
        <v>20</v>
      </c>
      <c r="J9" s="15"/>
      <c r="K9" s="15"/>
      <c r="L9" s="9">
        <f>SUM(I9:K9)</f>
        <v>20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VLOOKUP($A10,'08.07'!$A$9:$W$200,23,0)</f>
        <v>0</v>
      </c>
      <c r="E10" s="15">
        <v>10</v>
      </c>
      <c r="F10" s="15"/>
      <c r="G10" s="15"/>
      <c r="H10" s="9">
        <f t="shared" si="0"/>
        <v>10</v>
      </c>
      <c r="I10" s="15">
        <v>9</v>
      </c>
      <c r="J10" s="15"/>
      <c r="K10" s="15"/>
      <c r="L10" s="9">
        <f t="shared" ref="L10:L73" si="4">SUM(I10:K10)</f>
        <v>9</v>
      </c>
      <c r="M10" s="15"/>
      <c r="N10" s="15"/>
      <c r="O10" s="15"/>
      <c r="P10" s="15"/>
      <c r="Q10" s="15"/>
      <c r="R10" s="11">
        <f t="shared" ref="R10:R86" si="5">SUM(M10:Q10)</f>
        <v>0</v>
      </c>
      <c r="S10" s="15"/>
      <c r="T10" s="15"/>
      <c r="U10" s="9">
        <f t="shared" si="1"/>
        <v>0</v>
      </c>
      <c r="V10" s="9">
        <f t="shared" si="2"/>
        <v>1</v>
      </c>
      <c r="W10" s="15"/>
      <c r="X10" s="16">
        <f t="shared" si="3"/>
        <v>-1</v>
      </c>
      <c r="Y10" s="26" t="s">
        <v>249</v>
      </c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VLOOKUP($A11,'08.07'!$A$9:$W$200,23,0)</f>
        <v>0</v>
      </c>
      <c r="E11" s="15">
        <v>10</v>
      </c>
      <c r="F11" s="15"/>
      <c r="G11" s="15"/>
      <c r="H11" s="9">
        <f t="shared" si="0"/>
        <v>10</v>
      </c>
      <c r="I11" s="15">
        <v>8</v>
      </c>
      <c r="J11" s="15"/>
      <c r="K11" s="15"/>
      <c r="L11" s="9">
        <f t="shared" si="4"/>
        <v>8</v>
      </c>
      <c r="M11" s="15"/>
      <c r="N11" s="15"/>
      <c r="O11" s="15"/>
      <c r="P11" s="15"/>
      <c r="Q11" s="15"/>
      <c r="R11" s="11">
        <f t="shared" si="5"/>
        <v>0</v>
      </c>
      <c r="S11" s="15">
        <v>2</v>
      </c>
      <c r="T11" s="15"/>
      <c r="U11" s="9">
        <f t="shared" si="1"/>
        <v>2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VLOOKUP($A12,'08.07'!$A$9:$W$200,23,0)</f>
        <v>0</v>
      </c>
      <c r="E12" s="15">
        <v>20</v>
      </c>
      <c r="F12" s="15"/>
      <c r="G12" s="15"/>
      <c r="H12" s="9">
        <f t="shared" si="0"/>
        <v>20</v>
      </c>
      <c r="I12" s="15">
        <v>19</v>
      </c>
      <c r="J12" s="15"/>
      <c r="K12" s="15"/>
      <c r="L12" s="9">
        <f t="shared" si="4"/>
        <v>19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1</v>
      </c>
      <c r="W12" s="15"/>
      <c r="X12" s="16">
        <f t="shared" si="3"/>
        <v>-1</v>
      </c>
      <c r="Y12" s="3" t="s">
        <v>249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VLOOKUP($A13,'08.07'!$A$9:$W$200,23,0)</f>
        <v>9</v>
      </c>
      <c r="E13" s="15"/>
      <c r="F13" s="15"/>
      <c r="G13" s="15"/>
      <c r="H13" s="9">
        <f t="shared" si="0"/>
        <v>0</v>
      </c>
      <c r="I13" s="15">
        <v>9</v>
      </c>
      <c r="J13" s="15"/>
      <c r="K13" s="15"/>
      <c r="L13" s="9">
        <f t="shared" si="4"/>
        <v>9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0</v>
      </c>
      <c r="W13" s="15"/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VLOOKUP($A14,'08.07'!$A$9:$W$200,23,0)</f>
        <v>0</v>
      </c>
      <c r="E14" s="15"/>
      <c r="F14" s="15"/>
      <c r="G14" s="15"/>
      <c r="H14" s="9">
        <f t="shared" si="0"/>
        <v>0</v>
      </c>
      <c r="I14" s="15"/>
      <c r="J14" s="15"/>
      <c r="K14" s="15"/>
      <c r="L14" s="9">
        <f t="shared" si="4"/>
        <v>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VLOOKUP($A15,'08.07'!$A$9:$W$200,23,0)</f>
        <v>0</v>
      </c>
      <c r="E15" s="15">
        <v>10</v>
      </c>
      <c r="F15" s="15"/>
      <c r="G15" s="15"/>
      <c r="H15" s="9">
        <f t="shared" si="0"/>
        <v>10</v>
      </c>
      <c r="I15" s="15">
        <v>5</v>
      </c>
      <c r="J15" s="15"/>
      <c r="K15" s="15"/>
      <c r="L15" s="9">
        <f t="shared" si="4"/>
        <v>5</v>
      </c>
      <c r="M15" s="15"/>
      <c r="N15" s="15"/>
      <c r="O15" s="15"/>
      <c r="P15" s="15"/>
      <c r="Q15" s="15"/>
      <c r="R15" s="11">
        <f t="shared" si="5"/>
        <v>0</v>
      </c>
      <c r="S15" s="15">
        <v>2</v>
      </c>
      <c r="T15" s="15"/>
      <c r="U15" s="9">
        <f t="shared" si="1"/>
        <v>2</v>
      </c>
      <c r="V15" s="9">
        <f t="shared" si="2"/>
        <v>3</v>
      </c>
      <c r="W15" s="15"/>
      <c r="X15" s="16">
        <f t="shared" si="3"/>
        <v>-3</v>
      </c>
      <c r="Y15" s="3" t="s">
        <v>43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VLOOKUP($A16,'08.07'!$A$9:$W$200,23,0)</f>
        <v>0</v>
      </c>
      <c r="E16" s="15">
        <v>10</v>
      </c>
      <c r="F16" s="15"/>
      <c r="G16" s="15"/>
      <c r="H16" s="9">
        <f t="shared" si="0"/>
        <v>10</v>
      </c>
      <c r="I16" s="15">
        <v>10</v>
      </c>
      <c r="J16" s="15"/>
      <c r="K16" s="15"/>
      <c r="L16" s="9">
        <f t="shared" si="4"/>
        <v>10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VLOOKUP($A17,'08.07'!$A$9:$W$200,23,0)</f>
        <v>0</v>
      </c>
      <c r="E17" s="15">
        <v>10</v>
      </c>
      <c r="F17" s="15"/>
      <c r="G17" s="15"/>
      <c r="H17" s="9">
        <f t="shared" si="0"/>
        <v>10</v>
      </c>
      <c r="I17" s="15">
        <v>10</v>
      </c>
      <c r="J17" s="15"/>
      <c r="K17" s="15"/>
      <c r="L17" s="9">
        <f t="shared" si="4"/>
        <v>10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VLOOKUP($A18,'08.07'!$A$9:$W$200,23,0)</f>
        <v>0</v>
      </c>
      <c r="E18" s="15">
        <v>32</v>
      </c>
      <c r="F18" s="15"/>
      <c r="G18" s="15"/>
      <c r="H18" s="9">
        <f t="shared" si="0"/>
        <v>32</v>
      </c>
      <c r="I18" s="15">
        <v>31</v>
      </c>
      <c r="J18" s="15"/>
      <c r="K18" s="15"/>
      <c r="L18" s="9">
        <f t="shared" si="4"/>
        <v>31</v>
      </c>
      <c r="M18" s="15"/>
      <c r="N18" s="15"/>
      <c r="O18" s="15"/>
      <c r="P18" s="15"/>
      <c r="Q18" s="15"/>
      <c r="R18" s="11">
        <f>SUM(M18:Q18)</f>
        <v>0</v>
      </c>
      <c r="S18" s="15">
        <v>1</v>
      </c>
      <c r="T18" s="15"/>
      <c r="U18" s="9">
        <f>S18+T18</f>
        <v>1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44</v>
      </c>
      <c r="C19" s="15">
        <v>19000</v>
      </c>
      <c r="D19" s="10">
        <f>VLOOKUP($A19,'08.07'!$A$9:$W$200,23,0)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45</v>
      </c>
      <c r="C20" s="15">
        <v>19000</v>
      </c>
      <c r="D20" s="10">
        <f>VLOOKUP($A20,'08.07'!$A$9:$W$200,23,0)</f>
        <v>0</v>
      </c>
      <c r="E20" s="15">
        <v>8</v>
      </c>
      <c r="F20" s="15"/>
      <c r="G20" s="15"/>
      <c r="H20" s="9">
        <f t="shared" si="0"/>
        <v>8</v>
      </c>
      <c r="I20" s="15">
        <v>8</v>
      </c>
      <c r="J20" s="15"/>
      <c r="K20" s="15"/>
      <c r="L20" s="9">
        <f t="shared" si="4"/>
        <v>8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65"/>
      <c r="Z20" s="17"/>
    </row>
    <row r="21" spans="1:26" ht="18" customHeight="1" x14ac:dyDescent="0.2">
      <c r="A21" s="13">
        <v>1500022</v>
      </c>
      <c r="B21" s="14" t="s">
        <v>46</v>
      </c>
      <c r="C21" s="15">
        <v>19000</v>
      </c>
      <c r="D21" s="10">
        <f>VLOOKUP($A21,'08.07'!$A$9:$W$200,23,0)</f>
        <v>0</v>
      </c>
      <c r="E21" s="15">
        <v>16</v>
      </c>
      <c r="F21" s="15"/>
      <c r="G21" s="15"/>
      <c r="H21" s="9">
        <f t="shared" si="0"/>
        <v>16</v>
      </c>
      <c r="I21" s="15">
        <v>16</v>
      </c>
      <c r="J21" s="15"/>
      <c r="K21" s="15"/>
      <c r="L21" s="9">
        <f t="shared" si="4"/>
        <v>16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47</v>
      </c>
      <c r="C22" s="15">
        <v>16000</v>
      </c>
      <c r="D22" s="10">
        <f>VLOOKUP($A22,'08.07'!$A$9:$W$200,23,0)</f>
        <v>0</v>
      </c>
      <c r="E22" s="15">
        <v>8</v>
      </c>
      <c r="F22" s="15"/>
      <c r="G22" s="15"/>
      <c r="H22" s="9">
        <f t="shared" si="0"/>
        <v>8</v>
      </c>
      <c r="I22" s="15">
        <v>8</v>
      </c>
      <c r="J22" s="15"/>
      <c r="K22" s="15"/>
      <c r="L22" s="9">
        <f t="shared" si="4"/>
        <v>8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48</v>
      </c>
      <c r="C23" s="15">
        <v>21000</v>
      </c>
      <c r="D23" s="10">
        <f>VLOOKUP($A23,'08.07'!$A$9:$W$200,23,0)</f>
        <v>5</v>
      </c>
      <c r="E23" s="15"/>
      <c r="F23" s="15"/>
      <c r="G23" s="15"/>
      <c r="H23" s="9">
        <f t="shared" si="0"/>
        <v>0</v>
      </c>
      <c r="I23" s="15">
        <v>5</v>
      </c>
      <c r="J23" s="15"/>
      <c r="K23" s="15"/>
      <c r="L23" s="9">
        <f t="shared" si="4"/>
        <v>5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49</v>
      </c>
      <c r="C24" s="15">
        <v>21000</v>
      </c>
      <c r="D24" s="10">
        <f>VLOOKUP($A24,'08.07'!$A$9:$W$200,23,0)</f>
        <v>0</v>
      </c>
      <c r="E24" s="15">
        <v>10</v>
      </c>
      <c r="F24" s="15"/>
      <c r="G24" s="15"/>
      <c r="H24" s="9">
        <f t="shared" si="0"/>
        <v>10</v>
      </c>
      <c r="I24" s="15">
        <v>9</v>
      </c>
      <c r="J24" s="15"/>
      <c r="K24" s="15"/>
      <c r="L24" s="9">
        <f t="shared" si="4"/>
        <v>9</v>
      </c>
      <c r="M24" s="15"/>
      <c r="N24" s="15"/>
      <c r="O24" s="15"/>
      <c r="P24" s="15"/>
      <c r="Q24" s="15"/>
      <c r="R24" s="11">
        <f t="shared" si="5"/>
        <v>0</v>
      </c>
      <c r="S24" s="15">
        <v>1</v>
      </c>
      <c r="T24" s="15"/>
      <c r="U24" s="9">
        <f t="shared" si="1"/>
        <v>1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50</v>
      </c>
      <c r="C25" s="15">
        <v>20000</v>
      </c>
      <c r="D25" s="10">
        <f>VLOOKUP($A25,'08.07'!$A$9:$W$200,23,0)</f>
        <v>0</v>
      </c>
      <c r="E25" s="15">
        <v>10</v>
      </c>
      <c r="F25" s="15"/>
      <c r="G25" s="15"/>
      <c r="H25" s="9">
        <f t="shared" si="0"/>
        <v>10</v>
      </c>
      <c r="I25" s="15">
        <v>10</v>
      </c>
      <c r="J25" s="15"/>
      <c r="K25" s="15"/>
      <c r="L25" s="9">
        <f t="shared" si="4"/>
        <v>10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51</v>
      </c>
      <c r="C26" s="15">
        <v>18000</v>
      </c>
      <c r="D26" s="10">
        <f>VLOOKUP($A26,'08.07'!$A$9:$W$200,23,0)</f>
        <v>0</v>
      </c>
      <c r="E26" s="15">
        <v>9</v>
      </c>
      <c r="F26" s="15"/>
      <c r="G26" s="15"/>
      <c r="H26" s="9">
        <f t="shared" si="0"/>
        <v>9</v>
      </c>
      <c r="I26" s="15">
        <v>9</v>
      </c>
      <c r="J26" s="15"/>
      <c r="K26" s="15"/>
      <c r="L26" s="9">
        <f t="shared" si="4"/>
        <v>9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52</v>
      </c>
      <c r="C27" s="15">
        <v>32000</v>
      </c>
      <c r="D27" s="10">
        <f>VLOOKUP($A27,'08.07'!$A$9:$W$200,23,0)</f>
        <v>5</v>
      </c>
      <c r="E27" s="15"/>
      <c r="F27" s="15"/>
      <c r="G27" s="15"/>
      <c r="H27" s="9">
        <f t="shared" si="0"/>
        <v>0</v>
      </c>
      <c r="I27" s="15">
        <v>5</v>
      </c>
      <c r="J27" s="15"/>
      <c r="K27" s="15"/>
      <c r="L27" s="9">
        <f t="shared" si="4"/>
        <v>5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53</v>
      </c>
      <c r="C28" s="15">
        <v>22000</v>
      </c>
      <c r="D28" s="10">
        <f>VLOOKUP($A28,'08.07'!$A$9:$W$200,23,0)</f>
        <v>0</v>
      </c>
      <c r="E28" s="15">
        <v>10</v>
      </c>
      <c r="F28" s="15"/>
      <c r="G28" s="15"/>
      <c r="H28" s="9">
        <f t="shared" si="0"/>
        <v>10</v>
      </c>
      <c r="I28" s="15">
        <v>10</v>
      </c>
      <c r="J28" s="15"/>
      <c r="K28" s="15"/>
      <c r="L28" s="9">
        <f t="shared" si="4"/>
        <v>10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54</v>
      </c>
      <c r="C29" s="15">
        <v>21000</v>
      </c>
      <c r="D29" s="10">
        <f>VLOOKUP($A29,'08.07'!$A$9:$W$200,23,0)</f>
        <v>0</v>
      </c>
      <c r="E29" s="15">
        <v>10</v>
      </c>
      <c r="F29" s="15"/>
      <c r="G29" s="15"/>
      <c r="H29" s="9">
        <f t="shared" si="0"/>
        <v>10</v>
      </c>
      <c r="I29" s="15">
        <v>8</v>
      </c>
      <c r="J29" s="15"/>
      <c r="K29" s="15"/>
      <c r="L29" s="9">
        <f t="shared" si="4"/>
        <v>8</v>
      </c>
      <c r="M29" s="15"/>
      <c r="N29" s="15"/>
      <c r="O29" s="15"/>
      <c r="P29" s="15"/>
      <c r="Q29" s="15"/>
      <c r="R29" s="11">
        <f t="shared" si="5"/>
        <v>0</v>
      </c>
      <c r="S29" s="15">
        <v>2</v>
      </c>
      <c r="T29" s="15"/>
      <c r="U29" s="9">
        <f t="shared" si="1"/>
        <v>2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55</v>
      </c>
      <c r="C30" s="15">
        <v>20000</v>
      </c>
      <c r="D30" s="10">
        <f>VLOOKUP($A30,'08.07'!$A$9:$W$200,23,0)</f>
        <v>0</v>
      </c>
      <c r="E30" s="15">
        <v>10</v>
      </c>
      <c r="F30" s="15"/>
      <c r="G30" s="15"/>
      <c r="H30" s="9">
        <f t="shared" si="0"/>
        <v>10</v>
      </c>
      <c r="I30" s="15">
        <v>9</v>
      </c>
      <c r="J30" s="15"/>
      <c r="K30" s="15"/>
      <c r="L30" s="9">
        <f t="shared" si="4"/>
        <v>9</v>
      </c>
      <c r="M30" s="15"/>
      <c r="N30" s="15"/>
      <c r="O30" s="15"/>
      <c r="P30" s="15"/>
      <c r="Q30" s="15"/>
      <c r="R30" s="11">
        <f>SUM(M30:Q30)</f>
        <v>0</v>
      </c>
      <c r="S30" s="15">
        <v>1</v>
      </c>
      <c r="T30" s="15"/>
      <c r="U30" s="9">
        <f>S30+T30</f>
        <v>1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56</v>
      </c>
      <c r="C31" s="15">
        <v>24000</v>
      </c>
      <c r="D31" s="10">
        <f>VLOOKUP($A31,'08.07'!$A$9:$W$200,23,0)</f>
        <v>0</v>
      </c>
      <c r="E31" s="15">
        <v>10</v>
      </c>
      <c r="F31" s="15"/>
      <c r="G31" s="15"/>
      <c r="H31" s="9">
        <f t="shared" si="0"/>
        <v>10</v>
      </c>
      <c r="I31" s="15">
        <v>10</v>
      </c>
      <c r="J31" s="15"/>
      <c r="K31" s="15"/>
      <c r="L31" s="9">
        <f t="shared" si="4"/>
        <v>10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57</v>
      </c>
      <c r="C32" s="15">
        <v>18000</v>
      </c>
      <c r="D32" s="10">
        <f>VLOOKUP($A32,'08.07'!$A$9:$W$200,23,0)</f>
        <v>0</v>
      </c>
      <c r="E32" s="15">
        <v>10</v>
      </c>
      <c r="F32" s="15"/>
      <c r="G32" s="15"/>
      <c r="H32" s="9">
        <f t="shared" si="0"/>
        <v>10</v>
      </c>
      <c r="I32" s="15">
        <v>9</v>
      </c>
      <c r="J32" s="15"/>
      <c r="K32" s="15"/>
      <c r="L32" s="9">
        <f t="shared" si="4"/>
        <v>9</v>
      </c>
      <c r="M32" s="15"/>
      <c r="N32" s="15"/>
      <c r="O32" s="15"/>
      <c r="P32" s="15"/>
      <c r="Q32" s="15"/>
      <c r="R32" s="11">
        <f>SUM(M32:Q32)</f>
        <v>0</v>
      </c>
      <c r="S32" s="15">
        <v>1</v>
      </c>
      <c r="T32" s="15"/>
      <c r="U32" s="9">
        <f>S32+T32</f>
        <v>1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58</v>
      </c>
      <c r="C33" s="15">
        <v>22000</v>
      </c>
      <c r="D33" s="10">
        <f>VLOOKUP($A33,'08.07'!$A$9:$W$200,23,0)</f>
        <v>0</v>
      </c>
      <c r="E33" s="15">
        <v>10</v>
      </c>
      <c r="F33" s="15"/>
      <c r="G33" s="15"/>
      <c r="H33" s="9">
        <f t="shared" si="0"/>
        <v>10</v>
      </c>
      <c r="I33" s="15">
        <v>9</v>
      </c>
      <c r="J33" s="15"/>
      <c r="K33" s="15"/>
      <c r="L33" s="9">
        <f t="shared" si="4"/>
        <v>9</v>
      </c>
      <c r="M33" s="15"/>
      <c r="N33" s="15"/>
      <c r="O33" s="15"/>
      <c r="P33" s="15"/>
      <c r="Q33" s="15"/>
      <c r="R33" s="11">
        <f t="shared" si="5"/>
        <v>0</v>
      </c>
      <c r="S33" s="15">
        <v>1</v>
      </c>
      <c r="T33" s="15"/>
      <c r="U33" s="9">
        <f t="shared" si="1"/>
        <v>1</v>
      </c>
      <c r="V33" s="9">
        <f t="shared" si="2"/>
        <v>0</v>
      </c>
      <c r="W33" s="15"/>
      <c r="X33" s="16">
        <f t="shared" si="3"/>
        <v>0</v>
      </c>
      <c r="Y33" s="65"/>
      <c r="Z33" s="17"/>
    </row>
    <row r="34" spans="1:26" ht="18" customHeight="1" x14ac:dyDescent="0.2">
      <c r="A34" s="13">
        <v>1500301</v>
      </c>
      <c r="B34" s="14" t="s">
        <v>59</v>
      </c>
      <c r="C34" s="15">
        <v>20000</v>
      </c>
      <c r="D34" s="10">
        <f>VLOOKUP($A34,'08.07'!$A$9:$W$200,23,0)</f>
        <v>0</v>
      </c>
      <c r="E34" s="15">
        <v>10</v>
      </c>
      <c r="F34" s="15"/>
      <c r="G34" s="15"/>
      <c r="H34" s="9">
        <f t="shared" si="0"/>
        <v>10</v>
      </c>
      <c r="I34" s="15">
        <v>9</v>
      </c>
      <c r="J34" s="15"/>
      <c r="K34" s="15"/>
      <c r="L34" s="9">
        <f t="shared" si="4"/>
        <v>9</v>
      </c>
      <c r="M34" s="15"/>
      <c r="N34" s="15"/>
      <c r="O34" s="15"/>
      <c r="P34" s="15"/>
      <c r="Q34" s="15"/>
      <c r="R34" s="11">
        <f t="shared" si="5"/>
        <v>0</v>
      </c>
      <c r="S34" s="15">
        <v>1</v>
      </c>
      <c r="T34" s="15"/>
      <c r="U34" s="9">
        <f t="shared" si="1"/>
        <v>1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60</v>
      </c>
      <c r="C35" s="15">
        <v>18000</v>
      </c>
      <c r="D35" s="10">
        <f>VLOOKUP($A35,'08.07'!$A$9:$W$200,23,0)</f>
        <v>0</v>
      </c>
      <c r="E35" s="15">
        <v>10</v>
      </c>
      <c r="F35" s="15"/>
      <c r="G35" s="15"/>
      <c r="H35" s="9">
        <f t="shared" si="0"/>
        <v>10</v>
      </c>
      <c r="I35" s="15">
        <v>9</v>
      </c>
      <c r="J35" s="15"/>
      <c r="K35" s="15"/>
      <c r="L35" s="9">
        <f t="shared" si="4"/>
        <v>9</v>
      </c>
      <c r="M35" s="15"/>
      <c r="N35" s="15"/>
      <c r="O35" s="15"/>
      <c r="P35" s="15"/>
      <c r="Q35" s="15"/>
      <c r="R35" s="11">
        <f t="shared" si="5"/>
        <v>0</v>
      </c>
      <c r="S35" s="15">
        <v>1</v>
      </c>
      <c r="T35" s="15"/>
      <c r="U35" s="9">
        <f t="shared" si="1"/>
        <v>1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61</v>
      </c>
      <c r="C36" s="15">
        <v>18000</v>
      </c>
      <c r="D36" s="10">
        <f>VLOOKUP($A36,'08.07'!$A$9:$W$200,23,0)</f>
        <v>0</v>
      </c>
      <c r="E36" s="15">
        <v>10</v>
      </c>
      <c r="F36" s="15"/>
      <c r="G36" s="15"/>
      <c r="H36" s="9">
        <f t="shared" si="0"/>
        <v>10</v>
      </c>
      <c r="I36" s="15">
        <v>9</v>
      </c>
      <c r="J36" s="15"/>
      <c r="K36" s="15"/>
      <c r="L36" s="9">
        <f t="shared" si="4"/>
        <v>9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1</v>
      </c>
      <c r="W36" s="15"/>
      <c r="X36" s="16">
        <f t="shared" si="3"/>
        <v>-1</v>
      </c>
      <c r="Y36" s="18" t="s">
        <v>249</v>
      </c>
      <c r="Z36" s="17"/>
    </row>
    <row r="37" spans="1:26" ht="18" customHeight="1" x14ac:dyDescent="0.2">
      <c r="A37" s="13">
        <v>1500306</v>
      </c>
      <c r="B37" s="14" t="s">
        <v>62</v>
      </c>
      <c r="C37" s="15">
        <v>17000</v>
      </c>
      <c r="D37" s="10">
        <f>VLOOKUP($A37,'08.07'!$A$9:$W$200,23,0)</f>
        <v>0</v>
      </c>
      <c r="E37" s="15">
        <v>10</v>
      </c>
      <c r="F37" s="15"/>
      <c r="G37" s="15"/>
      <c r="H37" s="9">
        <f t="shared" si="0"/>
        <v>10</v>
      </c>
      <c r="I37" s="15">
        <v>1</v>
      </c>
      <c r="J37" s="15"/>
      <c r="K37" s="15"/>
      <c r="L37" s="9">
        <f t="shared" si="4"/>
        <v>1</v>
      </c>
      <c r="M37" s="15"/>
      <c r="N37" s="15"/>
      <c r="O37" s="15"/>
      <c r="P37" s="15"/>
      <c r="Q37" s="15"/>
      <c r="R37" s="11">
        <f t="shared" si="5"/>
        <v>0</v>
      </c>
      <c r="S37" s="15">
        <v>9</v>
      </c>
      <c r="T37" s="15"/>
      <c r="U37" s="9">
        <f t="shared" si="1"/>
        <v>9</v>
      </c>
      <c r="V37" s="9">
        <f t="shared" si="2"/>
        <v>0</v>
      </c>
      <c r="W37" s="15"/>
      <c r="X37" s="16">
        <f t="shared" si="3"/>
        <v>0</v>
      </c>
      <c r="Y37" s="65"/>
      <c r="Z37" s="17"/>
    </row>
    <row r="38" spans="1:26" ht="18" customHeight="1" x14ac:dyDescent="0.2">
      <c r="A38" s="13">
        <v>1500307</v>
      </c>
      <c r="B38" s="14" t="s">
        <v>63</v>
      </c>
      <c r="C38" s="15">
        <v>20000</v>
      </c>
      <c r="D38" s="10">
        <f>VLOOKUP($A38,'08.07'!$A$9:$W$200,23,0)</f>
        <v>0</v>
      </c>
      <c r="E38" s="15">
        <v>10</v>
      </c>
      <c r="F38" s="15"/>
      <c r="G38" s="15"/>
      <c r="H38" s="9">
        <f t="shared" si="0"/>
        <v>10</v>
      </c>
      <c r="I38" s="15">
        <v>5</v>
      </c>
      <c r="J38" s="15"/>
      <c r="K38" s="15"/>
      <c r="L38" s="9">
        <f t="shared" si="4"/>
        <v>5</v>
      </c>
      <c r="M38" s="15"/>
      <c r="N38" s="15"/>
      <c r="O38" s="15"/>
      <c r="P38" s="15"/>
      <c r="Q38" s="15"/>
      <c r="R38" s="11">
        <f t="shared" si="5"/>
        <v>0</v>
      </c>
      <c r="S38" s="15">
        <v>5</v>
      </c>
      <c r="T38" s="15"/>
      <c r="U38" s="9">
        <f t="shared" si="1"/>
        <v>5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64</v>
      </c>
      <c r="C39" s="15">
        <v>18000</v>
      </c>
      <c r="D39" s="10">
        <f>VLOOKUP($A39,'08.07'!$A$9:$W$200,23,0)</f>
        <v>0</v>
      </c>
      <c r="E39" s="15">
        <v>8</v>
      </c>
      <c r="F39" s="15"/>
      <c r="G39" s="15"/>
      <c r="H39" s="9">
        <f t="shared" si="0"/>
        <v>8</v>
      </c>
      <c r="I39" s="15">
        <v>8</v>
      </c>
      <c r="J39" s="15"/>
      <c r="K39" s="15"/>
      <c r="L39" s="9">
        <f t="shared" si="4"/>
        <v>8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65</v>
      </c>
      <c r="C40" s="15">
        <v>20000</v>
      </c>
      <c r="D40" s="10">
        <f>VLOOKUP($A40,'08.07'!$A$9:$W$200,23,0)</f>
        <v>0</v>
      </c>
      <c r="E40" s="15">
        <v>10</v>
      </c>
      <c r="F40" s="15"/>
      <c r="G40" s="15"/>
      <c r="H40" s="9">
        <f t="shared" si="0"/>
        <v>10</v>
      </c>
      <c r="I40" s="15">
        <v>7</v>
      </c>
      <c r="J40" s="15"/>
      <c r="K40" s="15"/>
      <c r="L40" s="9">
        <f t="shared" si="4"/>
        <v>7</v>
      </c>
      <c r="M40" s="15"/>
      <c r="N40" s="15"/>
      <c r="O40" s="15"/>
      <c r="P40" s="15"/>
      <c r="Q40" s="15"/>
      <c r="R40" s="11">
        <f t="shared" si="5"/>
        <v>0</v>
      </c>
      <c r="S40" s="15">
        <v>3</v>
      </c>
      <c r="T40" s="15"/>
      <c r="U40" s="9">
        <f t="shared" si="1"/>
        <v>3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66</v>
      </c>
      <c r="C41" s="15">
        <v>21000</v>
      </c>
      <c r="D41" s="10">
        <f>VLOOKUP($A41,'08.07'!$A$9:$W$200,23,0)</f>
        <v>0</v>
      </c>
      <c r="E41" s="15">
        <v>10</v>
      </c>
      <c r="F41" s="15"/>
      <c r="G41" s="15"/>
      <c r="H41" s="9">
        <f t="shared" si="0"/>
        <v>10</v>
      </c>
      <c r="I41" s="15">
        <v>10</v>
      </c>
      <c r="J41" s="15"/>
      <c r="K41" s="15"/>
      <c r="L41" s="9">
        <f t="shared" si="4"/>
        <v>10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67</v>
      </c>
      <c r="C42" s="15">
        <v>21000</v>
      </c>
      <c r="D42" s="10">
        <f>VLOOKUP($A42,'08.07'!$A$9:$W$200,23,0)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68</v>
      </c>
      <c r="C43" s="15">
        <v>20000</v>
      </c>
      <c r="D43" s="10">
        <f>VLOOKUP($A43,'08.07'!$A$9:$W$200,23,0)</f>
        <v>0</v>
      </c>
      <c r="E43" s="15">
        <v>10</v>
      </c>
      <c r="F43" s="15"/>
      <c r="G43" s="15"/>
      <c r="H43" s="9">
        <f t="shared" si="0"/>
        <v>10</v>
      </c>
      <c r="I43" s="15">
        <v>8</v>
      </c>
      <c r="J43" s="15"/>
      <c r="K43" s="15"/>
      <c r="L43" s="9">
        <f t="shared" si="4"/>
        <v>8</v>
      </c>
      <c r="M43" s="15"/>
      <c r="N43" s="15"/>
      <c r="O43" s="15"/>
      <c r="P43" s="15"/>
      <c r="Q43" s="15"/>
      <c r="R43" s="11">
        <f t="shared" si="5"/>
        <v>0</v>
      </c>
      <c r="S43" s="15">
        <v>1</v>
      </c>
      <c r="T43" s="15"/>
      <c r="U43" s="9">
        <f t="shared" si="1"/>
        <v>1</v>
      </c>
      <c r="V43" s="9">
        <f t="shared" si="2"/>
        <v>1</v>
      </c>
      <c r="W43" s="15"/>
      <c r="X43" s="16">
        <f t="shared" si="3"/>
        <v>-1</v>
      </c>
      <c r="Y43" s="18" t="s">
        <v>250</v>
      </c>
      <c r="Z43" s="17"/>
    </row>
    <row r="44" spans="1:26" ht="18" customHeight="1" x14ac:dyDescent="0.2">
      <c r="A44" s="13">
        <v>1500314</v>
      </c>
      <c r="B44" s="14" t="s">
        <v>69</v>
      </c>
      <c r="C44" s="15">
        <v>17000</v>
      </c>
      <c r="D44" s="10">
        <f>VLOOKUP($A44,'08.07'!$A$9:$W$200,23,0)</f>
        <v>0</v>
      </c>
      <c r="E44" s="15">
        <v>10</v>
      </c>
      <c r="F44" s="15"/>
      <c r="G44" s="15"/>
      <c r="H44" s="9">
        <f t="shared" si="0"/>
        <v>10</v>
      </c>
      <c r="I44" s="15">
        <v>9</v>
      </c>
      <c r="J44" s="15"/>
      <c r="K44" s="15"/>
      <c r="L44" s="9">
        <f t="shared" si="4"/>
        <v>9</v>
      </c>
      <c r="M44" s="15"/>
      <c r="N44" s="15"/>
      <c r="O44" s="15"/>
      <c r="P44" s="15"/>
      <c r="Q44" s="15"/>
      <c r="R44" s="11">
        <f t="shared" si="5"/>
        <v>0</v>
      </c>
      <c r="S44" s="15">
        <v>2</v>
      </c>
      <c r="T44" s="15"/>
      <c r="U44" s="9">
        <f t="shared" si="1"/>
        <v>2</v>
      </c>
      <c r="V44" s="9">
        <f t="shared" si="2"/>
        <v>-1</v>
      </c>
      <c r="W44" s="15"/>
      <c r="X44" s="16">
        <f t="shared" si="3"/>
        <v>1</v>
      </c>
      <c r="Y44" s="26"/>
      <c r="Z44" s="17"/>
    </row>
    <row r="45" spans="1:26" ht="18" customHeight="1" x14ac:dyDescent="0.2">
      <c r="A45" s="13">
        <v>1502007</v>
      </c>
      <c r="B45" s="14" t="s">
        <v>70</v>
      </c>
      <c r="C45" s="15">
        <v>19000</v>
      </c>
      <c r="D45" s="10">
        <f>VLOOKUP($A45,'08.07'!$A$9:$W$200,23,0)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71</v>
      </c>
      <c r="C46" s="15">
        <v>17000</v>
      </c>
      <c r="D46" s="10">
        <f>VLOOKUP($A46,'08.07'!$A$9:$W$200,23,0)</f>
        <v>0</v>
      </c>
      <c r="E46" s="15">
        <v>10</v>
      </c>
      <c r="F46" s="15"/>
      <c r="G46" s="15"/>
      <c r="H46" s="9">
        <f t="shared" si="0"/>
        <v>10</v>
      </c>
      <c r="I46" s="15">
        <v>8</v>
      </c>
      <c r="J46" s="15"/>
      <c r="K46" s="15"/>
      <c r="L46" s="9">
        <f t="shared" si="4"/>
        <v>8</v>
      </c>
      <c r="M46" s="15"/>
      <c r="N46" s="15"/>
      <c r="O46" s="15"/>
      <c r="P46" s="15"/>
      <c r="Q46" s="15"/>
      <c r="R46" s="11">
        <f t="shared" si="5"/>
        <v>0</v>
      </c>
      <c r="S46" s="15">
        <v>2</v>
      </c>
      <c r="T46" s="15"/>
      <c r="U46" s="9">
        <f t="shared" si="1"/>
        <v>2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72</v>
      </c>
      <c r="C47" s="15">
        <v>18000</v>
      </c>
      <c r="D47" s="10">
        <f>VLOOKUP($A47,'08.07'!$A$9:$W$200,23,0)</f>
        <v>0</v>
      </c>
      <c r="E47" s="15">
        <v>8</v>
      </c>
      <c r="F47" s="15"/>
      <c r="G47" s="15"/>
      <c r="H47" s="9">
        <f t="shared" si="0"/>
        <v>8</v>
      </c>
      <c r="I47" s="15">
        <v>8</v>
      </c>
      <c r="J47" s="15"/>
      <c r="K47" s="15"/>
      <c r="L47" s="9">
        <f t="shared" si="4"/>
        <v>8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73</v>
      </c>
      <c r="C48" s="15">
        <v>20000</v>
      </c>
      <c r="D48" s="10">
        <f>VLOOKUP($A48,'08.07'!$A$9:$W$200,23,0)</f>
        <v>0</v>
      </c>
      <c r="E48" s="15">
        <v>10</v>
      </c>
      <c r="F48" s="15"/>
      <c r="G48" s="15"/>
      <c r="H48" s="9">
        <f t="shared" si="0"/>
        <v>10</v>
      </c>
      <c r="I48" s="15">
        <v>7</v>
      </c>
      <c r="J48" s="15"/>
      <c r="K48" s="15"/>
      <c r="L48" s="9">
        <f t="shared" si="4"/>
        <v>7</v>
      </c>
      <c r="M48" s="15"/>
      <c r="N48" s="15"/>
      <c r="O48" s="15"/>
      <c r="P48" s="15"/>
      <c r="Q48" s="15"/>
      <c r="R48" s="11">
        <f t="shared" si="5"/>
        <v>0</v>
      </c>
      <c r="S48" s="15">
        <v>3</v>
      </c>
      <c r="T48" s="15"/>
      <c r="U48" s="9">
        <f t="shared" si="1"/>
        <v>3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74</v>
      </c>
      <c r="C49" s="15">
        <v>22000</v>
      </c>
      <c r="D49" s="10">
        <f>VLOOKUP($A49,'08.07'!$A$9:$W$200,23,0)</f>
        <v>0</v>
      </c>
      <c r="E49" s="15">
        <v>10</v>
      </c>
      <c r="F49" s="15"/>
      <c r="G49" s="15"/>
      <c r="H49" s="9">
        <f t="shared" si="0"/>
        <v>10</v>
      </c>
      <c r="I49" s="15">
        <v>8</v>
      </c>
      <c r="J49" s="15"/>
      <c r="K49" s="15"/>
      <c r="L49" s="9">
        <f t="shared" si="4"/>
        <v>8</v>
      </c>
      <c r="M49" s="15"/>
      <c r="N49" s="15"/>
      <c r="O49" s="15"/>
      <c r="P49" s="15"/>
      <c r="Q49" s="15"/>
      <c r="R49" s="11">
        <f t="shared" si="5"/>
        <v>0</v>
      </c>
      <c r="S49" s="15">
        <v>2</v>
      </c>
      <c r="T49" s="15"/>
      <c r="U49" s="9">
        <f t="shared" si="1"/>
        <v>2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75</v>
      </c>
      <c r="C50" s="15">
        <v>21000</v>
      </c>
      <c r="D50" s="10">
        <f>VLOOKUP($A50,'08.07'!$A$9:$W$200,23,0)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76</v>
      </c>
      <c r="C51" s="15">
        <v>19000</v>
      </c>
      <c r="D51" s="10">
        <f>VLOOKUP($A51,'08.07'!$A$9:$W$200,23,0)</f>
        <v>0</v>
      </c>
      <c r="E51" s="15">
        <v>10</v>
      </c>
      <c r="F51" s="15"/>
      <c r="G51" s="15"/>
      <c r="H51" s="9">
        <f t="shared" si="0"/>
        <v>10</v>
      </c>
      <c r="I51" s="15">
        <v>10</v>
      </c>
      <c r="J51" s="15"/>
      <c r="K51" s="15"/>
      <c r="L51" s="9">
        <f t="shared" si="4"/>
        <v>10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77</v>
      </c>
      <c r="C52" s="15">
        <v>25000</v>
      </c>
      <c r="D52" s="10">
        <f>VLOOKUP($A52,'08.07'!$A$9:$W$200,23,0)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78</v>
      </c>
      <c r="C53" s="9"/>
      <c r="D53" s="10">
        <f>VLOOKUP($A53,'08.07'!$A$9:$W$200,23,0)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79</v>
      </c>
      <c r="C54" s="21">
        <v>22000</v>
      </c>
      <c r="D54" s="10">
        <f>VLOOKUP($A54,'08.07'!$A$9:$W$200,23,0)</f>
        <v>0</v>
      </c>
      <c r="E54" s="21"/>
      <c r="F54" s="21"/>
      <c r="G54" s="21"/>
      <c r="H54" s="9">
        <f t="shared" ref="H54:H61" si="6">SUM(E54:G54)</f>
        <v>0</v>
      </c>
      <c r="I54" s="21">
        <v>1</v>
      </c>
      <c r="J54" s="21"/>
      <c r="K54" s="21"/>
      <c r="L54" s="9">
        <f t="shared" si="4"/>
        <v>1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1" si="7">S54+T54</f>
        <v>0</v>
      </c>
      <c r="V54" s="9">
        <f t="shared" ref="V54:V61" si="8">D54+H54-L54-R54-U54</f>
        <v>-1</v>
      </c>
      <c r="W54" s="21"/>
      <c r="X54" s="16">
        <f t="shared" ref="X54:X61" si="9">W54-V54</f>
        <v>1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80</v>
      </c>
      <c r="C55" s="21">
        <v>22000</v>
      </c>
      <c r="D55" s="10">
        <f>VLOOKUP($A55,'08.07'!$A$9:$W$200,23,0)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81</v>
      </c>
      <c r="C56" s="15">
        <v>22000</v>
      </c>
      <c r="D56" s="10">
        <f>VLOOKUP($A56,'08.07'!$A$9:$W$200,23,0)</f>
        <v>0</v>
      </c>
      <c r="E56" s="15">
        <v>10</v>
      </c>
      <c r="F56" s="15"/>
      <c r="G56" s="15"/>
      <c r="H56" s="9">
        <f t="shared" si="6"/>
        <v>10</v>
      </c>
      <c r="I56" s="15">
        <v>9</v>
      </c>
      <c r="J56" s="15"/>
      <c r="K56" s="15"/>
      <c r="L56" s="9">
        <f t="shared" si="4"/>
        <v>9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1</v>
      </c>
      <c r="W56" s="15"/>
      <c r="X56" s="16">
        <f t="shared" si="9"/>
        <v>-1</v>
      </c>
      <c r="Y56" s="18" t="s">
        <v>248</v>
      </c>
      <c r="Z56" s="18"/>
      <c r="AA56" s="17"/>
    </row>
    <row r="57" spans="1:28" x14ac:dyDescent="0.2">
      <c r="A57" s="13">
        <v>1520020</v>
      </c>
      <c r="B57" s="14" t="s">
        <v>82</v>
      </c>
      <c r="C57" s="15">
        <v>20000</v>
      </c>
      <c r="D57" s="10">
        <f>VLOOKUP($A57,'08.07'!$A$9:$W$200,23,0)</f>
        <v>0</v>
      </c>
      <c r="E57" s="15">
        <v>10</v>
      </c>
      <c r="F57" s="15"/>
      <c r="G57" s="15"/>
      <c r="H57" s="9">
        <f t="shared" si="6"/>
        <v>10</v>
      </c>
      <c r="I57" s="15">
        <v>10</v>
      </c>
      <c r="J57" s="15"/>
      <c r="K57" s="15"/>
      <c r="L57" s="9">
        <f t="shared" si="4"/>
        <v>10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83</v>
      </c>
      <c r="C58" s="15">
        <v>29000</v>
      </c>
      <c r="D58" s="10">
        <f>VLOOKUP($A58,'08.07'!$A$9:$W$200,23,0)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84</v>
      </c>
      <c r="C59" s="15">
        <v>32000</v>
      </c>
      <c r="D59" s="10">
        <f>VLOOKUP($A59,'08.07'!$A$9:$W$200,23,0)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85</v>
      </c>
      <c r="C60" s="15">
        <v>25000</v>
      </c>
      <c r="D60" s="10">
        <f>VLOOKUP($A60,'08.07'!$A$9:$W$200,23,0)</f>
        <v>0</v>
      </c>
      <c r="E60" s="15">
        <v>10</v>
      </c>
      <c r="F60" s="15"/>
      <c r="G60" s="15"/>
      <c r="H60" s="9">
        <f t="shared" si="6"/>
        <v>10</v>
      </c>
      <c r="I60" s="15">
        <v>8</v>
      </c>
      <c r="J60" s="15"/>
      <c r="K60" s="15"/>
      <c r="L60" s="9">
        <f t="shared" si="4"/>
        <v>8</v>
      </c>
      <c r="M60" s="15"/>
      <c r="N60" s="15"/>
      <c r="O60" s="15"/>
      <c r="P60" s="15"/>
      <c r="Q60" s="15"/>
      <c r="R60" s="11">
        <f t="shared" si="5"/>
        <v>0</v>
      </c>
      <c r="S60" s="15">
        <v>2</v>
      </c>
      <c r="T60" s="15"/>
      <c r="U60" s="9">
        <f t="shared" si="7"/>
        <v>2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1522009</v>
      </c>
      <c r="B61" s="14" t="s">
        <v>86</v>
      </c>
      <c r="C61" s="15">
        <v>24000</v>
      </c>
      <c r="D61" s="10">
        <f>VLOOKUP($A61,'08.07'!$A$9:$W$200,23,0)</f>
        <v>0</v>
      </c>
      <c r="E61" s="15"/>
      <c r="F61" s="15"/>
      <c r="G61" s="15"/>
      <c r="H61" s="9">
        <f t="shared" si="6"/>
        <v>0</v>
      </c>
      <c r="I61" s="15"/>
      <c r="J61" s="15"/>
      <c r="K61" s="15"/>
      <c r="L61" s="9">
        <f t="shared" si="4"/>
        <v>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7">
        <v>1530000</v>
      </c>
      <c r="B62" s="8" t="s">
        <v>87</v>
      </c>
      <c r="C62" s="9"/>
      <c r="D62" s="10">
        <f>VLOOKUP($A62,'08.07'!$A$9:$W$200,23,0)</f>
        <v>0</v>
      </c>
      <c r="E62" s="10"/>
      <c r="F62" s="10"/>
      <c r="G62" s="10"/>
      <c r="H62" s="9"/>
      <c r="I62" s="10"/>
      <c r="J62" s="10"/>
      <c r="K62" s="10"/>
      <c r="L62" s="9">
        <f t="shared" si="4"/>
        <v>0</v>
      </c>
      <c r="M62" s="10"/>
      <c r="N62" s="10"/>
      <c r="O62" s="10"/>
      <c r="P62" s="10"/>
      <c r="Q62" s="10"/>
      <c r="R62" s="11">
        <f t="shared" si="5"/>
        <v>0</v>
      </c>
      <c r="S62" s="10"/>
      <c r="T62" s="10"/>
      <c r="U62" s="9"/>
      <c r="V62" s="9"/>
      <c r="W62" s="10"/>
      <c r="X62" s="9"/>
      <c r="Y62" s="18"/>
      <c r="Z62" s="17"/>
    </row>
    <row r="63" spans="1:28" ht="18" customHeight="1" x14ac:dyDescent="0.2">
      <c r="A63" s="13">
        <v>1532013</v>
      </c>
      <c r="B63" s="14" t="s">
        <v>88</v>
      </c>
      <c r="C63" s="15">
        <v>89000</v>
      </c>
      <c r="D63" s="10">
        <f>VLOOKUP($A63,'08.07'!$A$9:$W$200,23,0)</f>
        <v>1</v>
      </c>
      <c r="E63" s="15"/>
      <c r="F63" s="15"/>
      <c r="G63" s="15"/>
      <c r="H63" s="9">
        <f>SUM(E63:G63)</f>
        <v>0</v>
      </c>
      <c r="I63" s="15">
        <v>1</v>
      </c>
      <c r="J63" s="15"/>
      <c r="K63" s="15"/>
      <c r="L63" s="9">
        <f t="shared" si="4"/>
        <v>1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>S63+T63</f>
        <v>0</v>
      </c>
      <c r="V63" s="9">
        <f>D63+H63-L63-R63-U63</f>
        <v>0</v>
      </c>
      <c r="W63" s="15"/>
      <c r="X63" s="16">
        <f>W63-V63</f>
        <v>0</v>
      </c>
      <c r="Y63" s="18"/>
      <c r="Z63" s="17"/>
    </row>
    <row r="64" spans="1:28" ht="18" customHeight="1" x14ac:dyDescent="0.2">
      <c r="A64" s="7">
        <v>1540000</v>
      </c>
      <c r="B64" s="8" t="s">
        <v>89</v>
      </c>
      <c r="C64" s="9"/>
      <c r="D64" s="10">
        <f>VLOOKUP($A64,'08.07'!$A$9:$W$200,23,0)</f>
        <v>0</v>
      </c>
      <c r="E64" s="10"/>
      <c r="F64" s="10"/>
      <c r="G64" s="10"/>
      <c r="H64" s="9"/>
      <c r="I64" s="10"/>
      <c r="J64" s="10"/>
      <c r="K64" s="10"/>
      <c r="L64" s="9">
        <f t="shared" si="4"/>
        <v>0</v>
      </c>
      <c r="M64" s="10"/>
      <c r="N64" s="10"/>
      <c r="O64" s="10"/>
      <c r="P64" s="10"/>
      <c r="Q64" s="10"/>
      <c r="R64" s="11">
        <f t="shared" si="5"/>
        <v>0</v>
      </c>
      <c r="S64" s="10"/>
      <c r="T64" s="10"/>
      <c r="U64" s="9"/>
      <c r="V64" s="9"/>
      <c r="W64" s="10"/>
      <c r="X64" s="9"/>
      <c r="Y64" s="18"/>
      <c r="Z64" s="17"/>
    </row>
    <row r="65" spans="1:26" s="24" customFormat="1" ht="18" customHeight="1" x14ac:dyDescent="0.2">
      <c r="A65" s="25">
        <v>1540002</v>
      </c>
      <c r="B65" s="20" t="s">
        <v>90</v>
      </c>
      <c r="C65" s="21">
        <v>19000</v>
      </c>
      <c r="D65" s="10">
        <f>VLOOKUP($A65,'08.07'!$A$9:$W$200,23,0)</f>
        <v>0</v>
      </c>
      <c r="E65" s="15"/>
      <c r="F65" s="15"/>
      <c r="G65" s="15"/>
      <c r="H65" s="9">
        <f>SUM(E65:G65)</f>
        <v>0</v>
      </c>
      <c r="I65" s="15"/>
      <c r="J65" s="15"/>
      <c r="K65" s="15"/>
      <c r="L65" s="9">
        <f t="shared" si="4"/>
        <v>0</v>
      </c>
      <c r="M65" s="15"/>
      <c r="N65" s="15"/>
      <c r="O65" s="15"/>
      <c r="P65" s="15"/>
      <c r="Q65" s="15"/>
      <c r="R65" s="11">
        <f t="shared" si="5"/>
        <v>0</v>
      </c>
      <c r="S65" s="15"/>
      <c r="T65" s="15"/>
      <c r="U65" s="9">
        <f>S65+T65</f>
        <v>0</v>
      </c>
      <c r="V65" s="9">
        <f>D65+H65-L65-R65-U65</f>
        <v>0</v>
      </c>
      <c r="W65" s="15"/>
      <c r="X65" s="16">
        <f>W65-V65</f>
        <v>0</v>
      </c>
      <c r="Y65" s="22"/>
      <c r="Z65" s="23"/>
    </row>
    <row r="66" spans="1:26" s="24" customFormat="1" ht="18" customHeight="1" x14ac:dyDescent="0.2">
      <c r="A66" s="25">
        <v>1540034</v>
      </c>
      <c r="B66" s="20" t="s">
        <v>91</v>
      </c>
      <c r="C66" s="21">
        <v>16000</v>
      </c>
      <c r="D66" s="10">
        <f>VLOOKUP($A66,'08.07'!$A$9:$W$200,23,0)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ht="18" customHeight="1" x14ac:dyDescent="0.2">
      <c r="A67" s="7">
        <v>1560000</v>
      </c>
      <c r="B67" s="8" t="s">
        <v>92</v>
      </c>
      <c r="C67" s="9"/>
      <c r="D67" s="10">
        <f>VLOOKUP($A67,'08.07'!$A$9:$W$200,23,0)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ht="18" customHeight="1" x14ac:dyDescent="0.2">
      <c r="A68" s="13">
        <v>1560001</v>
      </c>
      <c r="B68" s="14" t="s">
        <v>93</v>
      </c>
      <c r="C68" s="15">
        <v>28000</v>
      </c>
      <c r="D68" s="10">
        <f>VLOOKUP($A68,'08.07'!$A$9:$W$200,23,0)</f>
        <v>0</v>
      </c>
      <c r="E68" s="15">
        <v>7</v>
      </c>
      <c r="F68" s="15"/>
      <c r="G68" s="15"/>
      <c r="H68" s="9">
        <f>SUM(E68:G68)</f>
        <v>7</v>
      </c>
      <c r="I68" s="15">
        <v>6</v>
      </c>
      <c r="J68" s="15"/>
      <c r="K68" s="15"/>
      <c r="L68" s="9">
        <f t="shared" si="4"/>
        <v>6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 t="shared" ref="U68:U72" si="10">S68+T68</f>
        <v>0</v>
      </c>
      <c r="V68" s="9">
        <f>D68+H68-L68-R68-U68</f>
        <v>1</v>
      </c>
      <c r="W68" s="15"/>
      <c r="X68" s="16">
        <f t="shared" ref="X68:X72" si="11">W68-V68</f>
        <v>-1</v>
      </c>
      <c r="Y68" s="26"/>
      <c r="Z68" s="17"/>
    </row>
    <row r="69" spans="1:26" ht="18" customHeight="1" x14ac:dyDescent="0.2">
      <c r="A69" s="13">
        <v>1560002</v>
      </c>
      <c r="B69" s="14" t="s">
        <v>94</v>
      </c>
      <c r="C69" s="15">
        <v>28000</v>
      </c>
      <c r="D69" s="10">
        <f>VLOOKUP($A69,'08.07'!$A$9:$W$200,23,0)</f>
        <v>0</v>
      </c>
      <c r="E69" s="15">
        <v>8</v>
      </c>
      <c r="F69" s="15"/>
      <c r="G69" s="15"/>
      <c r="H69" s="9">
        <f>SUM(E69:G69)</f>
        <v>8</v>
      </c>
      <c r="I69" s="15">
        <v>7</v>
      </c>
      <c r="J69" s="15"/>
      <c r="K69" s="15"/>
      <c r="L69" s="9">
        <f t="shared" si="4"/>
        <v>7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 t="shared" si="10"/>
        <v>0</v>
      </c>
      <c r="V69" s="9">
        <f>D69+H69-L69-R69-U69</f>
        <v>1</v>
      </c>
      <c r="W69" s="15"/>
      <c r="X69" s="16">
        <f t="shared" si="11"/>
        <v>-1</v>
      </c>
      <c r="Y69" s="26" t="s">
        <v>229</v>
      </c>
      <c r="Z69" s="17"/>
    </row>
    <row r="70" spans="1:26" ht="18" customHeight="1" x14ac:dyDescent="0.2">
      <c r="A70" s="13">
        <v>1560006</v>
      </c>
      <c r="B70" s="14" t="s">
        <v>95</v>
      </c>
      <c r="C70" s="15">
        <v>28000</v>
      </c>
      <c r="D70" s="10">
        <f>VLOOKUP($A70,'08.07'!$A$9:$W$200,23,0)</f>
        <v>0</v>
      </c>
      <c r="E70" s="15">
        <v>7</v>
      </c>
      <c r="F70" s="15"/>
      <c r="G70" s="15"/>
      <c r="H70" s="9">
        <f>SUM(E70:G70)</f>
        <v>7</v>
      </c>
      <c r="I70" s="15">
        <v>7</v>
      </c>
      <c r="J70" s="15"/>
      <c r="K70" s="15"/>
      <c r="L70" s="9">
        <f t="shared" si="4"/>
        <v>7</v>
      </c>
      <c r="M70" s="15"/>
      <c r="N70" s="15"/>
      <c r="O70" s="15"/>
      <c r="P70" s="15"/>
      <c r="Q70" s="15"/>
      <c r="R70" s="11">
        <f>SUM(M70:Q70)</f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1560008</v>
      </c>
      <c r="B71" s="14" t="s">
        <v>96</v>
      </c>
      <c r="C71" s="15">
        <v>28000</v>
      </c>
      <c r="D71" s="10">
        <f>VLOOKUP($A71,'08.07'!$A$9:$W$200,23,0)</f>
        <v>0</v>
      </c>
      <c r="E71" s="15">
        <v>7</v>
      </c>
      <c r="F71" s="15"/>
      <c r="G71" s="15"/>
      <c r="H71" s="9">
        <f>SUM(E71:G71)</f>
        <v>7</v>
      </c>
      <c r="I71" s="15">
        <v>7</v>
      </c>
      <c r="J71" s="15"/>
      <c r="K71" s="15"/>
      <c r="L71" s="9">
        <f t="shared" si="4"/>
        <v>7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1560048</v>
      </c>
      <c r="B72" s="14" t="s">
        <v>97</v>
      </c>
      <c r="C72" s="15">
        <v>28000</v>
      </c>
      <c r="D72" s="10">
        <f>VLOOKUP($A72,'08.07'!$A$9:$W$200,23,0)</f>
        <v>0</v>
      </c>
      <c r="E72" s="15">
        <v>7</v>
      </c>
      <c r="F72" s="15"/>
      <c r="G72" s="15"/>
      <c r="H72" s="9">
        <f>SUM(E72:G72)</f>
        <v>7</v>
      </c>
      <c r="I72" s="15">
        <v>8</v>
      </c>
      <c r="J72" s="15"/>
      <c r="K72" s="15"/>
      <c r="L72" s="9">
        <f t="shared" si="4"/>
        <v>8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 t="shared" si="10"/>
        <v>0</v>
      </c>
      <c r="V72" s="9">
        <f>D72+H72-L72-R72-U72</f>
        <v>-1</v>
      </c>
      <c r="W72" s="15"/>
      <c r="X72" s="16">
        <f t="shared" si="11"/>
        <v>1</v>
      </c>
      <c r="Y72" s="26" t="s">
        <v>247</v>
      </c>
      <c r="Z72" s="17"/>
    </row>
    <row r="73" spans="1:26" ht="18" customHeight="1" x14ac:dyDescent="0.2">
      <c r="A73" s="7">
        <v>1510000</v>
      </c>
      <c r="B73" s="8" t="s">
        <v>98</v>
      </c>
      <c r="C73" s="9"/>
      <c r="D73" s="10">
        <f>VLOOKUP($A73,'08.07'!$A$9:$W$200,23,0)</f>
        <v>0</v>
      </c>
      <c r="E73" s="10"/>
      <c r="F73" s="10"/>
      <c r="G73" s="10"/>
      <c r="H73" s="9"/>
      <c r="I73" s="10"/>
      <c r="J73" s="10"/>
      <c r="K73" s="10"/>
      <c r="L73" s="9">
        <f t="shared" si="4"/>
        <v>0</v>
      </c>
      <c r="M73" s="10"/>
      <c r="N73" s="10"/>
      <c r="O73" s="10"/>
      <c r="P73" s="10"/>
      <c r="Q73" s="10"/>
      <c r="R73" s="11">
        <f t="shared" si="5"/>
        <v>0</v>
      </c>
      <c r="S73" s="10"/>
      <c r="T73" s="10"/>
      <c r="U73" s="9"/>
      <c r="V73" s="9"/>
      <c r="W73" s="10"/>
      <c r="X73" s="9"/>
      <c r="Y73" s="18"/>
      <c r="Z73" s="17"/>
    </row>
    <row r="74" spans="1:26" ht="18" customHeight="1" x14ac:dyDescent="0.2">
      <c r="A74" s="13">
        <v>1510001</v>
      </c>
      <c r="B74" s="14" t="s">
        <v>99</v>
      </c>
      <c r="C74" s="15">
        <v>55000</v>
      </c>
      <c r="D74" s="10">
        <f>VLOOKUP($A74,'08.07'!$A$9:$W$200,23,0)</f>
        <v>0</v>
      </c>
      <c r="E74" s="15">
        <v>3</v>
      </c>
      <c r="F74" s="15"/>
      <c r="G74" s="15"/>
      <c r="H74" s="9">
        <f t="shared" ref="H74:H87" si="12">SUM(E74:G74)</f>
        <v>3</v>
      </c>
      <c r="I74" s="15">
        <v>1</v>
      </c>
      <c r="J74" s="15"/>
      <c r="K74" s="15"/>
      <c r="L74" s="9">
        <f t="shared" ref="L74:L89" si="13">SUM(I74:K74)</f>
        <v>1</v>
      </c>
      <c r="M74" s="15">
        <v>1</v>
      </c>
      <c r="N74" s="15"/>
      <c r="O74" s="15"/>
      <c r="P74" s="15"/>
      <c r="Q74" s="15"/>
      <c r="R74" s="11">
        <f t="shared" si="5"/>
        <v>1</v>
      </c>
      <c r="S74" s="15"/>
      <c r="T74" s="15"/>
      <c r="U74" s="9">
        <f t="shared" ref="U74:U87" si="14">S74+T74</f>
        <v>0</v>
      </c>
      <c r="V74" s="9">
        <f t="shared" ref="V74:V87" si="15">D74+H74-L74-R74-U74</f>
        <v>1</v>
      </c>
      <c r="W74" s="15">
        <v>2</v>
      </c>
      <c r="X74" s="16">
        <f t="shared" ref="X74:X87" si="16">W74-V74</f>
        <v>1</v>
      </c>
      <c r="Y74" s="27" t="s">
        <v>235</v>
      </c>
      <c r="Z74" s="17"/>
    </row>
    <row r="75" spans="1:26" ht="18" customHeight="1" x14ac:dyDescent="0.2">
      <c r="A75" s="13">
        <v>1510002</v>
      </c>
      <c r="B75" s="14" t="s">
        <v>100</v>
      </c>
      <c r="C75" s="15">
        <v>30000</v>
      </c>
      <c r="D75" s="10">
        <f>VLOOKUP($A75,'08.07'!$A$9:$W$200,23,0)</f>
        <v>7</v>
      </c>
      <c r="E75" s="15">
        <v>4</v>
      </c>
      <c r="F75" s="15"/>
      <c r="G75" s="15"/>
      <c r="H75" s="9">
        <f t="shared" si="12"/>
        <v>4</v>
      </c>
      <c r="I75" s="15">
        <v>2</v>
      </c>
      <c r="J75" s="15"/>
      <c r="K75" s="15"/>
      <c r="L75" s="9">
        <f t="shared" si="13"/>
        <v>2</v>
      </c>
      <c r="M75" s="15">
        <v>5</v>
      </c>
      <c r="N75" s="15"/>
      <c r="O75" s="15"/>
      <c r="P75" s="15"/>
      <c r="Q75" s="15"/>
      <c r="R75" s="11">
        <f t="shared" si="5"/>
        <v>5</v>
      </c>
      <c r="S75" s="15">
        <v>1</v>
      </c>
      <c r="T75" s="15"/>
      <c r="U75" s="9">
        <f t="shared" si="14"/>
        <v>1</v>
      </c>
      <c r="V75" s="9">
        <f t="shared" si="15"/>
        <v>3</v>
      </c>
      <c r="W75" s="15">
        <v>3</v>
      </c>
      <c r="X75" s="16">
        <f t="shared" si="16"/>
        <v>0</v>
      </c>
      <c r="Y75" s="27"/>
      <c r="Z75" s="17"/>
    </row>
    <row r="76" spans="1:26" ht="18" customHeight="1" x14ac:dyDescent="0.2">
      <c r="A76" s="13">
        <v>1510005</v>
      </c>
      <c r="B76" s="14" t="s">
        <v>101</v>
      </c>
      <c r="C76" s="15">
        <v>70000</v>
      </c>
      <c r="D76" s="10">
        <f>VLOOKUP($A76,'08.07'!$A$9:$W$200,23,0)</f>
        <v>0</v>
      </c>
      <c r="E76" s="15"/>
      <c r="F76" s="15"/>
      <c r="G76" s="15"/>
      <c r="H76" s="9">
        <f t="shared" si="12"/>
        <v>0</v>
      </c>
      <c r="I76" s="15"/>
      <c r="J76" s="15"/>
      <c r="K76" s="15"/>
      <c r="L76" s="9">
        <f t="shared" si="13"/>
        <v>0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4"/>
        <v>0</v>
      </c>
      <c r="V76" s="9">
        <f t="shared" si="15"/>
        <v>0</v>
      </c>
      <c r="W76" s="15"/>
      <c r="X76" s="16">
        <f t="shared" si="16"/>
        <v>0</v>
      </c>
      <c r="Y76" s="18"/>
      <c r="Z76" s="17"/>
    </row>
    <row r="77" spans="1:26" ht="18" customHeight="1" x14ac:dyDescent="0.2">
      <c r="A77" s="13">
        <v>1510006</v>
      </c>
      <c r="B77" s="14" t="s">
        <v>102</v>
      </c>
      <c r="C77" s="15">
        <v>38000</v>
      </c>
      <c r="D77" s="10">
        <f>VLOOKUP($A77,'08.07'!$A$9:$W$200,23,0)</f>
        <v>2</v>
      </c>
      <c r="E77" s="15">
        <v>4</v>
      </c>
      <c r="F77" s="15"/>
      <c r="G77" s="15"/>
      <c r="H77" s="9">
        <f t="shared" si="12"/>
        <v>4</v>
      </c>
      <c r="I77" s="15">
        <v>2</v>
      </c>
      <c r="J77" s="15"/>
      <c r="K77" s="15"/>
      <c r="L77" s="9">
        <f t="shared" si="13"/>
        <v>2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4"/>
        <v>0</v>
      </c>
      <c r="V77" s="9">
        <f t="shared" si="15"/>
        <v>4</v>
      </c>
      <c r="W77" s="15">
        <v>3</v>
      </c>
      <c r="X77" s="16">
        <f t="shared" si="16"/>
        <v>-1</v>
      </c>
      <c r="Y77" s="18"/>
      <c r="Z77" s="17"/>
    </row>
    <row r="78" spans="1:26" ht="18" customHeight="1" x14ac:dyDescent="0.2">
      <c r="A78" s="13">
        <v>1510007</v>
      </c>
      <c r="B78" s="14" t="s">
        <v>103</v>
      </c>
      <c r="C78" s="15">
        <v>75000</v>
      </c>
      <c r="D78" s="10">
        <f>VLOOKUP($A78,'08.07'!$A$9:$W$200,23,0)</f>
        <v>0</v>
      </c>
      <c r="E78" s="15"/>
      <c r="F78" s="15"/>
      <c r="G78" s="15"/>
      <c r="H78" s="9">
        <f t="shared" si="12"/>
        <v>0</v>
      </c>
      <c r="I78" s="15"/>
      <c r="J78" s="15"/>
      <c r="K78" s="15"/>
      <c r="L78" s="9">
        <f t="shared" si="13"/>
        <v>0</v>
      </c>
      <c r="M78" s="15"/>
      <c r="N78" s="15"/>
      <c r="O78" s="15"/>
      <c r="P78" s="15"/>
      <c r="Q78" s="15"/>
      <c r="R78" s="11">
        <f>SUM(M78:Q78)</f>
        <v>0</v>
      </c>
      <c r="S78" s="15"/>
      <c r="T78" s="15"/>
      <c r="U78" s="9">
        <f>S78+T78</f>
        <v>0</v>
      </c>
      <c r="V78" s="9">
        <f t="shared" si="15"/>
        <v>0</v>
      </c>
      <c r="W78" s="15"/>
      <c r="X78" s="16">
        <f>W78-V78</f>
        <v>0</v>
      </c>
      <c r="Y78" s="18"/>
      <c r="Z78" s="17"/>
    </row>
    <row r="79" spans="1:26" ht="18" customHeight="1" x14ac:dyDescent="0.2">
      <c r="A79" s="13">
        <v>1510008</v>
      </c>
      <c r="B79" s="14" t="s">
        <v>104</v>
      </c>
      <c r="C79" s="15">
        <v>55000</v>
      </c>
      <c r="D79" s="10">
        <f>VLOOKUP($A79,'08.07'!$A$9:$W$200,23,0)</f>
        <v>0</v>
      </c>
      <c r="E79" s="15"/>
      <c r="F79" s="15"/>
      <c r="G79" s="15"/>
      <c r="H79" s="9">
        <f t="shared" si="12"/>
        <v>0</v>
      </c>
      <c r="I79" s="15"/>
      <c r="J79" s="15"/>
      <c r="K79" s="15"/>
      <c r="L79" s="9">
        <f t="shared" si="13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5"/>
        <v>0</v>
      </c>
      <c r="W79" s="15"/>
      <c r="X79" s="16">
        <f>W79-V79</f>
        <v>0</v>
      </c>
      <c r="Y79" s="26"/>
      <c r="Z79" s="17"/>
    </row>
    <row r="80" spans="1:26" ht="18" customHeight="1" x14ac:dyDescent="0.2">
      <c r="A80" s="13">
        <v>1510009</v>
      </c>
      <c r="B80" s="14" t="s">
        <v>105</v>
      </c>
      <c r="C80" s="15">
        <v>30000</v>
      </c>
      <c r="D80" s="10">
        <f>VLOOKUP($A80,'08.07'!$A$9:$W$200,23,0)</f>
        <v>1</v>
      </c>
      <c r="E80" s="15">
        <v>6</v>
      </c>
      <c r="F80" s="15"/>
      <c r="G80" s="15"/>
      <c r="H80" s="9">
        <f t="shared" si="12"/>
        <v>6</v>
      </c>
      <c r="I80" s="15">
        <v>2</v>
      </c>
      <c r="J80" s="15"/>
      <c r="K80" s="15"/>
      <c r="L80" s="9">
        <f t="shared" si="13"/>
        <v>2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4"/>
        <v>0</v>
      </c>
      <c r="V80" s="9">
        <f t="shared" si="15"/>
        <v>5</v>
      </c>
      <c r="W80" s="15">
        <v>5</v>
      </c>
      <c r="X80" s="16">
        <f t="shared" si="16"/>
        <v>0</v>
      </c>
      <c r="Y80" s="26"/>
      <c r="Z80" s="17"/>
    </row>
    <row r="81" spans="1:26" ht="18" customHeight="1" x14ac:dyDescent="0.2">
      <c r="A81" s="13">
        <v>1510018</v>
      </c>
      <c r="B81" s="14" t="s">
        <v>106</v>
      </c>
      <c r="C81" s="15">
        <v>60000</v>
      </c>
      <c r="D81" s="10">
        <f>VLOOKUP($A81,'08.07'!$A$9:$W$200,23,0)</f>
        <v>1</v>
      </c>
      <c r="E81" s="15">
        <v>2</v>
      </c>
      <c r="F81" s="15"/>
      <c r="G81" s="15"/>
      <c r="H81" s="9">
        <f t="shared" si="12"/>
        <v>2</v>
      </c>
      <c r="I81" s="15"/>
      <c r="J81" s="15"/>
      <c r="K81" s="15"/>
      <c r="L81" s="9">
        <f t="shared" si="13"/>
        <v>0</v>
      </c>
      <c r="M81" s="15">
        <v>1</v>
      </c>
      <c r="N81" s="15"/>
      <c r="O81" s="15"/>
      <c r="P81" s="15"/>
      <c r="Q81" s="15"/>
      <c r="R81" s="11">
        <f t="shared" si="5"/>
        <v>1</v>
      </c>
      <c r="S81" s="15"/>
      <c r="T81" s="15"/>
      <c r="U81" s="9">
        <f t="shared" si="14"/>
        <v>0</v>
      </c>
      <c r="V81" s="9">
        <f t="shared" si="15"/>
        <v>2</v>
      </c>
      <c r="W81" s="15">
        <v>2</v>
      </c>
      <c r="X81" s="16">
        <f t="shared" si="16"/>
        <v>0</v>
      </c>
      <c r="Y81" s="18"/>
      <c r="Z81" s="17"/>
    </row>
    <row r="82" spans="1:26" ht="18" customHeight="1" x14ac:dyDescent="0.2">
      <c r="A82" s="13">
        <v>1510021</v>
      </c>
      <c r="B82" s="14" t="s">
        <v>107</v>
      </c>
      <c r="C82" s="15">
        <v>38000</v>
      </c>
      <c r="D82" s="10">
        <f>VLOOKUP($A82,'08.07'!$A$9:$W$200,23,0)</f>
        <v>0</v>
      </c>
      <c r="E82" s="15">
        <v>8</v>
      </c>
      <c r="F82" s="15"/>
      <c r="G82" s="15"/>
      <c r="H82" s="9">
        <f t="shared" si="12"/>
        <v>8</v>
      </c>
      <c r="I82" s="15">
        <v>5</v>
      </c>
      <c r="J82" s="15"/>
      <c r="K82" s="15"/>
      <c r="L82" s="9">
        <f t="shared" si="13"/>
        <v>5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4"/>
        <v>0</v>
      </c>
      <c r="V82" s="9">
        <f t="shared" si="15"/>
        <v>3</v>
      </c>
      <c r="W82" s="15">
        <v>3</v>
      </c>
      <c r="X82" s="16">
        <f t="shared" si="16"/>
        <v>0</v>
      </c>
      <c r="Y82" s="18"/>
      <c r="Z82" s="17"/>
    </row>
    <row r="83" spans="1:26" ht="18" customHeight="1" x14ac:dyDescent="0.2">
      <c r="A83" s="13">
        <v>1510023</v>
      </c>
      <c r="B83" s="14" t="s">
        <v>108</v>
      </c>
      <c r="C83" s="15">
        <v>55000</v>
      </c>
      <c r="D83" s="10">
        <f>VLOOKUP($A83,'08.07'!$A$9:$W$200,23,0)</f>
        <v>0</v>
      </c>
      <c r="E83" s="15"/>
      <c r="F83" s="15"/>
      <c r="G83" s="15"/>
      <c r="H83" s="9">
        <f t="shared" si="12"/>
        <v>0</v>
      </c>
      <c r="I83" s="15">
        <v>1</v>
      </c>
      <c r="J83" s="15"/>
      <c r="K83" s="15"/>
      <c r="L83" s="9">
        <f t="shared" si="13"/>
        <v>1</v>
      </c>
      <c r="M83" s="15"/>
      <c r="N83" s="15"/>
      <c r="O83" s="15"/>
      <c r="P83" s="15"/>
      <c r="Q83" s="15"/>
      <c r="R83" s="11">
        <f>SUM(M83:Q83)</f>
        <v>0</v>
      </c>
      <c r="S83" s="15"/>
      <c r="T83" s="15"/>
      <c r="U83" s="9">
        <f>S83+T83</f>
        <v>0</v>
      </c>
      <c r="V83" s="9">
        <f t="shared" si="15"/>
        <v>-1</v>
      </c>
      <c r="W83" s="15"/>
      <c r="X83" s="16">
        <f>W83-V83</f>
        <v>1</v>
      </c>
      <c r="Y83" s="18" t="s">
        <v>253</v>
      </c>
      <c r="Z83" s="17"/>
    </row>
    <row r="84" spans="1:26" ht="18" customHeight="1" x14ac:dyDescent="0.2">
      <c r="A84" s="13">
        <v>1510024</v>
      </c>
      <c r="B84" s="14" t="s">
        <v>109</v>
      </c>
      <c r="C84" s="15">
        <v>30000</v>
      </c>
      <c r="D84" s="10">
        <f>VLOOKUP($A84,'08.07'!$A$9:$W$200,23,0)</f>
        <v>0</v>
      </c>
      <c r="E84" s="15"/>
      <c r="F84" s="15"/>
      <c r="G84" s="15"/>
      <c r="H84" s="9">
        <f t="shared" si="12"/>
        <v>0</v>
      </c>
      <c r="I84" s="15"/>
      <c r="J84" s="15"/>
      <c r="K84" s="15"/>
      <c r="L84" s="9">
        <f t="shared" si="13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5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1510039</v>
      </c>
      <c r="B85" s="14" t="s">
        <v>110</v>
      </c>
      <c r="C85" s="15">
        <v>30000</v>
      </c>
      <c r="D85" s="10">
        <f>VLOOKUP($A85,'08.07'!$A$9:$W$200,23,0)</f>
        <v>6</v>
      </c>
      <c r="E85" s="15">
        <v>4</v>
      </c>
      <c r="F85" s="15"/>
      <c r="G85" s="15"/>
      <c r="H85" s="9">
        <f t="shared" si="12"/>
        <v>4</v>
      </c>
      <c r="I85" s="15">
        <v>6</v>
      </c>
      <c r="J85" s="15"/>
      <c r="K85" s="15"/>
      <c r="L85" s="9">
        <f t="shared" si="13"/>
        <v>6</v>
      </c>
      <c r="M85" s="15">
        <v>1</v>
      </c>
      <c r="N85" s="15"/>
      <c r="O85" s="15"/>
      <c r="P85" s="15"/>
      <c r="Q85" s="15"/>
      <c r="R85" s="11">
        <f t="shared" si="5"/>
        <v>1</v>
      </c>
      <c r="S85" s="15"/>
      <c r="T85" s="15"/>
      <c r="U85" s="9">
        <f t="shared" si="14"/>
        <v>0</v>
      </c>
      <c r="V85" s="9">
        <f t="shared" si="15"/>
        <v>3</v>
      </c>
      <c r="W85" s="15">
        <v>3</v>
      </c>
      <c r="X85" s="16">
        <f t="shared" si="16"/>
        <v>0</v>
      </c>
      <c r="Y85" s="27"/>
      <c r="Z85" s="17"/>
    </row>
    <row r="86" spans="1:26" ht="18" customHeight="1" x14ac:dyDescent="0.2">
      <c r="A86" s="13">
        <v>1510040</v>
      </c>
      <c r="B86" s="14" t="s">
        <v>111</v>
      </c>
      <c r="C86" s="15">
        <v>55000</v>
      </c>
      <c r="D86" s="10">
        <f>VLOOKUP($A86,'08.07'!$A$9:$W$200,23,0)</f>
        <v>3</v>
      </c>
      <c r="E86" s="15">
        <v>2</v>
      </c>
      <c r="F86" s="15"/>
      <c r="G86" s="15"/>
      <c r="H86" s="9">
        <f t="shared" si="12"/>
        <v>2</v>
      </c>
      <c r="I86" s="15"/>
      <c r="J86" s="15"/>
      <c r="K86" s="15"/>
      <c r="L86" s="9">
        <f t="shared" si="13"/>
        <v>0</v>
      </c>
      <c r="M86" s="15">
        <v>2</v>
      </c>
      <c r="N86" s="15"/>
      <c r="O86" s="15"/>
      <c r="P86" s="15"/>
      <c r="Q86" s="15"/>
      <c r="R86" s="11">
        <f t="shared" si="5"/>
        <v>2</v>
      </c>
      <c r="S86" s="15">
        <v>1</v>
      </c>
      <c r="T86" s="15"/>
      <c r="U86" s="9">
        <f t="shared" si="14"/>
        <v>1</v>
      </c>
      <c r="V86" s="9">
        <f t="shared" si="15"/>
        <v>2</v>
      </c>
      <c r="W86" s="15">
        <v>2</v>
      </c>
      <c r="X86" s="16">
        <f t="shared" si="16"/>
        <v>0</v>
      </c>
      <c r="Y86" s="27"/>
      <c r="Z86" s="17"/>
    </row>
    <row r="87" spans="1:26" ht="18" customHeight="1" x14ac:dyDescent="0.2">
      <c r="A87" s="13">
        <v>1510053</v>
      </c>
      <c r="B87" s="14" t="s">
        <v>112</v>
      </c>
      <c r="C87" s="15">
        <v>35000</v>
      </c>
      <c r="D87" s="10">
        <f>VLOOKUP($A87,'08.07'!$A$9:$W$200,23,0)</f>
        <v>3</v>
      </c>
      <c r="E87" s="15">
        <v>4</v>
      </c>
      <c r="F87" s="15"/>
      <c r="G87" s="15"/>
      <c r="H87" s="9">
        <f t="shared" si="12"/>
        <v>4</v>
      </c>
      <c r="I87" s="15">
        <v>2</v>
      </c>
      <c r="J87" s="15"/>
      <c r="K87" s="15"/>
      <c r="L87" s="9">
        <f t="shared" si="13"/>
        <v>2</v>
      </c>
      <c r="M87" s="15">
        <v>1</v>
      </c>
      <c r="N87" s="15"/>
      <c r="O87" s="15"/>
      <c r="P87" s="15"/>
      <c r="Q87" s="15"/>
      <c r="R87" s="11">
        <f t="shared" ref="R87:R155" si="17">SUM(M87:Q87)</f>
        <v>1</v>
      </c>
      <c r="S87" s="15"/>
      <c r="T87" s="15"/>
      <c r="U87" s="9">
        <f t="shared" si="14"/>
        <v>0</v>
      </c>
      <c r="V87" s="9">
        <f t="shared" si="15"/>
        <v>4</v>
      </c>
      <c r="W87" s="15">
        <v>4</v>
      </c>
      <c r="X87" s="16">
        <f t="shared" si="16"/>
        <v>0</v>
      </c>
      <c r="Y87" s="27"/>
      <c r="Z87" s="17"/>
    </row>
    <row r="88" spans="1:26" ht="18" customHeight="1" x14ac:dyDescent="0.2">
      <c r="A88" s="7">
        <v>3500000</v>
      </c>
      <c r="B88" s="8" t="s">
        <v>113</v>
      </c>
      <c r="C88" s="9"/>
      <c r="D88" s="10">
        <f>VLOOKUP($A88,'08.07'!$A$9:$W$200,23,0)</f>
        <v>0</v>
      </c>
      <c r="E88" s="10"/>
      <c r="F88" s="10"/>
      <c r="G88" s="10"/>
      <c r="H88" s="9"/>
      <c r="I88" s="10"/>
      <c r="J88" s="10"/>
      <c r="K88" s="10"/>
      <c r="L88" s="9">
        <f t="shared" si="13"/>
        <v>0</v>
      </c>
      <c r="M88" s="10"/>
      <c r="N88" s="10"/>
      <c r="O88" s="10"/>
      <c r="P88" s="10"/>
      <c r="Q88" s="10"/>
      <c r="R88" s="11">
        <f t="shared" si="17"/>
        <v>0</v>
      </c>
      <c r="S88" s="10"/>
      <c r="T88" s="10"/>
      <c r="U88" s="9"/>
      <c r="V88" s="9"/>
      <c r="W88" s="10"/>
      <c r="X88" s="9"/>
      <c r="Y88" s="18"/>
      <c r="Z88" s="17"/>
    </row>
    <row r="89" spans="1:26" ht="18" customHeight="1" x14ac:dyDescent="0.2">
      <c r="A89" s="13">
        <v>3500003</v>
      </c>
      <c r="B89" s="14" t="s">
        <v>114</v>
      </c>
      <c r="C89" s="15">
        <v>390000</v>
      </c>
      <c r="D89" s="10">
        <f>VLOOKUP($A89,'08.07'!$A$9:$W$200,23,0)</f>
        <v>0</v>
      </c>
      <c r="E89" s="15">
        <v>1</v>
      </c>
      <c r="F89" s="15"/>
      <c r="G89" s="15"/>
      <c r="H89" s="9">
        <f t="shared" ref="H89:H106" si="18">SUM(E89:G89)</f>
        <v>1</v>
      </c>
      <c r="I89" s="15"/>
      <c r="J89" s="15"/>
      <c r="K89" s="15"/>
      <c r="L89" s="9">
        <f t="shared" si="13"/>
        <v>0</v>
      </c>
      <c r="M89" s="15"/>
      <c r="N89" s="15"/>
      <c r="O89" s="15"/>
      <c r="P89" s="15"/>
      <c r="Q89" s="15"/>
      <c r="R89" s="11">
        <f>SUM(M89:Q89)</f>
        <v>0</v>
      </c>
      <c r="S89" s="15"/>
      <c r="T89" s="15"/>
      <c r="U89" s="9">
        <f>S89+T89</f>
        <v>0</v>
      </c>
      <c r="V89" s="9">
        <f t="shared" ref="V89:V106" si="19">D89+H89-L89-R89-U89</f>
        <v>1</v>
      </c>
      <c r="W89" s="15">
        <v>1</v>
      </c>
      <c r="X89" s="16">
        <f>W89-V89</f>
        <v>0</v>
      </c>
      <c r="Y89" s="18"/>
      <c r="Z89" s="17"/>
    </row>
    <row r="90" spans="1:26" ht="18" customHeight="1" x14ac:dyDescent="0.2">
      <c r="A90" s="13">
        <v>3500004</v>
      </c>
      <c r="B90" s="14" t="s">
        <v>115</v>
      </c>
      <c r="C90" s="15">
        <v>300000</v>
      </c>
      <c r="D90" s="10">
        <f>VLOOKUP($A90,'08.07'!$A$9:$W$200,23,0)</f>
        <v>0</v>
      </c>
      <c r="E90" s="15"/>
      <c r="F90" s="15"/>
      <c r="G90" s="15"/>
      <c r="H90" s="9">
        <f t="shared" si="18"/>
        <v>0</v>
      </c>
      <c r="I90" s="15"/>
      <c r="J90" s="15"/>
      <c r="K90" s="15"/>
      <c r="L90" s="9">
        <f t="shared" ref="L90:L137" si="20">SUM(I90:K90)</f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si="19"/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3500001</v>
      </c>
      <c r="B91" s="14" t="s">
        <v>116</v>
      </c>
      <c r="C91" s="15">
        <v>300000</v>
      </c>
      <c r="D91" s="10">
        <f>VLOOKUP($A91,'08.07'!$A$9:$W$200,23,0)</f>
        <v>0</v>
      </c>
      <c r="E91" s="15"/>
      <c r="F91" s="15"/>
      <c r="G91" s="15"/>
      <c r="H91" s="9">
        <f t="shared" si="18"/>
        <v>0</v>
      </c>
      <c r="I91" s="15"/>
      <c r="J91" s="15"/>
      <c r="K91" s="15"/>
      <c r="L91" s="9">
        <f t="shared" si="20"/>
        <v>0</v>
      </c>
      <c r="M91" s="15"/>
      <c r="N91" s="15"/>
      <c r="O91" s="15"/>
      <c r="P91" s="15"/>
      <c r="Q91" s="15"/>
      <c r="R91" s="11">
        <f t="shared" si="17"/>
        <v>0</v>
      </c>
      <c r="S91" s="15"/>
      <c r="T91" s="15"/>
      <c r="U91" s="9">
        <f t="shared" ref="U91:U106" si="21">S91+T91</f>
        <v>0</v>
      </c>
      <c r="V91" s="9">
        <f t="shared" si="19"/>
        <v>0</v>
      </c>
      <c r="W91" s="15"/>
      <c r="X91" s="16">
        <f t="shared" ref="X91:X106" si="22">W91-V91</f>
        <v>0</v>
      </c>
      <c r="Y91" s="18"/>
      <c r="Z91" s="17"/>
    </row>
    <row r="92" spans="1:26" ht="18" customHeight="1" x14ac:dyDescent="0.2">
      <c r="A92" s="13">
        <v>3500009</v>
      </c>
      <c r="B92" s="14" t="s">
        <v>117</v>
      </c>
      <c r="C92" s="15">
        <v>390000</v>
      </c>
      <c r="D92" s="10">
        <f>VLOOKUP($A92,'08.07'!$A$9:$W$200,23,0)</f>
        <v>1</v>
      </c>
      <c r="E92" s="15"/>
      <c r="F92" s="15"/>
      <c r="G92" s="15"/>
      <c r="H92" s="9">
        <f t="shared" si="18"/>
        <v>0</v>
      </c>
      <c r="I92" s="15"/>
      <c r="J92" s="15"/>
      <c r="K92" s="15"/>
      <c r="L92" s="9">
        <f t="shared" si="20"/>
        <v>0</v>
      </c>
      <c r="M92" s="15"/>
      <c r="N92" s="15"/>
      <c r="O92" s="15"/>
      <c r="P92" s="15"/>
      <c r="Q92" s="15"/>
      <c r="R92" s="11">
        <f t="shared" si="17"/>
        <v>0</v>
      </c>
      <c r="S92" s="15"/>
      <c r="T92" s="15"/>
      <c r="U92" s="9">
        <f t="shared" si="21"/>
        <v>0</v>
      </c>
      <c r="V92" s="9">
        <f t="shared" si="19"/>
        <v>1</v>
      </c>
      <c r="W92" s="15">
        <v>1</v>
      </c>
      <c r="X92" s="16">
        <f t="shared" si="22"/>
        <v>0</v>
      </c>
      <c r="Y92" s="18"/>
      <c r="Z92" s="17"/>
    </row>
    <row r="93" spans="1:26" ht="18" customHeight="1" x14ac:dyDescent="0.2">
      <c r="A93" s="13">
        <v>3500021</v>
      </c>
      <c r="B93" s="14" t="s">
        <v>118</v>
      </c>
      <c r="C93" s="15">
        <v>390000</v>
      </c>
      <c r="D93" s="10">
        <f>VLOOKUP($A93,'08.07'!$A$9:$W$200,23,0)</f>
        <v>2</v>
      </c>
      <c r="E93" s="15"/>
      <c r="F93" s="15"/>
      <c r="G93" s="15"/>
      <c r="H93" s="9">
        <f t="shared" si="18"/>
        <v>0</v>
      </c>
      <c r="I93" s="15">
        <v>1</v>
      </c>
      <c r="J93" s="15"/>
      <c r="K93" s="15"/>
      <c r="L93" s="9">
        <f t="shared" si="20"/>
        <v>1</v>
      </c>
      <c r="M93" s="15"/>
      <c r="N93" s="15"/>
      <c r="O93" s="15"/>
      <c r="P93" s="15"/>
      <c r="Q93" s="15"/>
      <c r="R93" s="11">
        <f t="shared" si="17"/>
        <v>0</v>
      </c>
      <c r="S93" s="15"/>
      <c r="T93" s="15"/>
      <c r="U93" s="9">
        <f t="shared" si="21"/>
        <v>0</v>
      </c>
      <c r="V93" s="9">
        <f t="shared" si="19"/>
        <v>1</v>
      </c>
      <c r="W93" s="15">
        <v>1</v>
      </c>
      <c r="X93" s="16">
        <f t="shared" si="22"/>
        <v>0</v>
      </c>
      <c r="Y93" s="18"/>
      <c r="Z93" s="17"/>
    </row>
    <row r="94" spans="1:26" ht="18" customHeight="1" x14ac:dyDescent="0.2">
      <c r="A94" s="13">
        <v>3500022</v>
      </c>
      <c r="B94" s="14" t="s">
        <v>119</v>
      </c>
      <c r="C94" s="15">
        <v>300000</v>
      </c>
      <c r="D94" s="10">
        <f>VLOOKUP($A94,'08.07'!$A$9:$W$200,23,0)</f>
        <v>0</v>
      </c>
      <c r="E94" s="15"/>
      <c r="F94" s="15"/>
      <c r="G94" s="15"/>
      <c r="H94" s="9">
        <f t="shared" si="18"/>
        <v>0</v>
      </c>
      <c r="I94" s="15"/>
      <c r="J94" s="15"/>
      <c r="K94" s="15"/>
      <c r="L94" s="9">
        <f t="shared" si="20"/>
        <v>0</v>
      </c>
      <c r="M94" s="15"/>
      <c r="N94" s="15"/>
      <c r="O94" s="15"/>
      <c r="P94" s="15"/>
      <c r="Q94" s="15"/>
      <c r="R94" s="11">
        <f>SUM(M94:Q94)</f>
        <v>0</v>
      </c>
      <c r="S94" s="15"/>
      <c r="T94" s="15"/>
      <c r="U94" s="9">
        <f>S94+T94</f>
        <v>0</v>
      </c>
      <c r="V94" s="9">
        <f t="shared" si="19"/>
        <v>0</v>
      </c>
      <c r="W94" s="15"/>
      <c r="X94" s="16">
        <f>W94-V94</f>
        <v>0</v>
      </c>
      <c r="Y94" s="18"/>
      <c r="Z94" s="17"/>
    </row>
    <row r="95" spans="1:26" ht="18" customHeight="1" x14ac:dyDescent="0.2">
      <c r="A95" s="13">
        <v>3500029</v>
      </c>
      <c r="B95" s="14" t="s">
        <v>120</v>
      </c>
      <c r="C95" s="15">
        <v>390000</v>
      </c>
      <c r="D95" s="10">
        <f>VLOOKUP($A95,'08.07'!$A$9:$W$200,23,0)</f>
        <v>1</v>
      </c>
      <c r="E95" s="15">
        <v>1</v>
      </c>
      <c r="F95" s="15"/>
      <c r="G95" s="15"/>
      <c r="H95" s="9">
        <f t="shared" si="18"/>
        <v>1</v>
      </c>
      <c r="I95" s="15"/>
      <c r="J95" s="15"/>
      <c r="K95" s="15"/>
      <c r="L95" s="9">
        <f t="shared" si="20"/>
        <v>0</v>
      </c>
      <c r="M95" s="15"/>
      <c r="N95" s="15"/>
      <c r="O95" s="15"/>
      <c r="P95" s="15"/>
      <c r="Q95" s="15"/>
      <c r="R95" s="11">
        <f t="shared" si="17"/>
        <v>0</v>
      </c>
      <c r="S95" s="15"/>
      <c r="T95" s="15"/>
      <c r="U95" s="9">
        <f t="shared" si="21"/>
        <v>0</v>
      </c>
      <c r="V95" s="9">
        <f t="shared" si="19"/>
        <v>2</v>
      </c>
      <c r="W95" s="15">
        <v>2</v>
      </c>
      <c r="X95" s="16">
        <f t="shared" si="22"/>
        <v>0</v>
      </c>
      <c r="Y95" s="18"/>
      <c r="Z95" s="17"/>
    </row>
    <row r="96" spans="1:26" ht="18" customHeight="1" x14ac:dyDescent="0.2">
      <c r="A96" s="13">
        <v>3500030</v>
      </c>
      <c r="B96" s="14" t="s">
        <v>121</v>
      </c>
      <c r="C96" s="15">
        <v>300000</v>
      </c>
      <c r="D96" s="10">
        <f>VLOOKUP($A96,'08.07'!$A$9:$W$200,23,0)</f>
        <v>0</v>
      </c>
      <c r="E96" s="15"/>
      <c r="F96" s="15"/>
      <c r="G96" s="15"/>
      <c r="H96" s="9">
        <f t="shared" si="18"/>
        <v>0</v>
      </c>
      <c r="I96" s="15"/>
      <c r="J96" s="15"/>
      <c r="K96" s="15"/>
      <c r="L96" s="9">
        <f t="shared" si="20"/>
        <v>0</v>
      </c>
      <c r="M96" s="15"/>
      <c r="N96" s="15"/>
      <c r="O96" s="15"/>
      <c r="P96" s="15"/>
      <c r="Q96" s="15"/>
      <c r="R96" s="11">
        <f>SUM(M96:Q96)</f>
        <v>0</v>
      </c>
      <c r="S96" s="15"/>
      <c r="T96" s="15"/>
      <c r="U96" s="9">
        <f>S96+T96</f>
        <v>0</v>
      </c>
      <c r="V96" s="9">
        <f t="shared" si="19"/>
        <v>0</v>
      </c>
      <c r="W96" s="15"/>
      <c r="X96" s="16">
        <f>W96-V96</f>
        <v>0</v>
      </c>
      <c r="Y96" s="18"/>
      <c r="Z96" s="17"/>
    </row>
    <row r="97" spans="1:26" ht="18" customHeight="1" x14ac:dyDescent="0.2">
      <c r="A97" s="13">
        <v>3500049</v>
      </c>
      <c r="B97" s="14" t="s">
        <v>122</v>
      </c>
      <c r="C97" s="15">
        <v>390000</v>
      </c>
      <c r="D97" s="10">
        <f>VLOOKUP($A97,'08.07'!$A$9:$W$200,23,0)</f>
        <v>0</v>
      </c>
      <c r="E97" s="15"/>
      <c r="F97" s="15"/>
      <c r="G97" s="15"/>
      <c r="H97" s="9">
        <f t="shared" si="18"/>
        <v>0</v>
      </c>
      <c r="I97" s="15"/>
      <c r="J97" s="15"/>
      <c r="K97" s="15"/>
      <c r="L97" s="9">
        <f t="shared" si="20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9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3500139</v>
      </c>
      <c r="B98" s="14" t="s">
        <v>123</v>
      </c>
      <c r="C98" s="15">
        <v>390000</v>
      </c>
      <c r="D98" s="10">
        <f>VLOOKUP($A98,'08.07'!$A$9:$W$200,23,0)</f>
        <v>0</v>
      </c>
      <c r="E98" s="15"/>
      <c r="F98" s="15"/>
      <c r="G98" s="15"/>
      <c r="H98" s="9">
        <f t="shared" si="18"/>
        <v>0</v>
      </c>
      <c r="I98" s="15"/>
      <c r="J98" s="15"/>
      <c r="K98" s="15"/>
      <c r="L98" s="9">
        <f t="shared" si="20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9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3500140</v>
      </c>
      <c r="B99" s="14" t="s">
        <v>124</v>
      </c>
      <c r="C99" s="15">
        <v>300000</v>
      </c>
      <c r="D99" s="10">
        <f>VLOOKUP($A99,'08.07'!$A$9:$W$200,23,0)</f>
        <v>0</v>
      </c>
      <c r="E99" s="15"/>
      <c r="F99" s="15"/>
      <c r="G99" s="15"/>
      <c r="H99" s="9">
        <f t="shared" si="18"/>
        <v>0</v>
      </c>
      <c r="I99" s="15"/>
      <c r="J99" s="15"/>
      <c r="K99" s="15"/>
      <c r="L99" s="9">
        <f t="shared" si="20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9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3500155</v>
      </c>
      <c r="B100" s="14" t="s">
        <v>125</v>
      </c>
      <c r="C100" s="15">
        <v>300000</v>
      </c>
      <c r="D100" s="10">
        <f>VLOOKUP($A100,'08.07'!$A$9:$W$200,23,0)</f>
        <v>0</v>
      </c>
      <c r="E100" s="15"/>
      <c r="F100" s="15"/>
      <c r="G100" s="15"/>
      <c r="H100" s="9">
        <f t="shared" si="18"/>
        <v>0</v>
      </c>
      <c r="I100" s="15"/>
      <c r="J100" s="15"/>
      <c r="K100" s="15"/>
      <c r="L100" s="9">
        <f t="shared" si="20"/>
        <v>0</v>
      </c>
      <c r="M100" s="15"/>
      <c r="N100" s="15"/>
      <c r="O100" s="15"/>
      <c r="P100" s="15"/>
      <c r="Q100" s="15"/>
      <c r="R100" s="11">
        <f t="shared" si="17"/>
        <v>0</v>
      </c>
      <c r="S100" s="15"/>
      <c r="T100" s="15"/>
      <c r="U100" s="9">
        <f t="shared" si="21"/>
        <v>0</v>
      </c>
      <c r="V100" s="9">
        <f t="shared" si="19"/>
        <v>0</v>
      </c>
      <c r="W100" s="15"/>
      <c r="X100" s="16">
        <f t="shared" si="22"/>
        <v>0</v>
      </c>
      <c r="Y100" s="18"/>
      <c r="Z100" s="17"/>
    </row>
    <row r="101" spans="1:26" ht="18" customHeight="1" x14ac:dyDescent="0.2">
      <c r="A101" s="13">
        <v>3500156</v>
      </c>
      <c r="B101" s="14" t="s">
        <v>126</v>
      </c>
      <c r="C101" s="15">
        <v>390000</v>
      </c>
      <c r="D101" s="10">
        <f>VLOOKUP($A101,'08.07'!$A$9:$W$200,23,0)</f>
        <v>0</v>
      </c>
      <c r="E101" s="15"/>
      <c r="F101" s="15"/>
      <c r="G101" s="15"/>
      <c r="H101" s="9">
        <f t="shared" si="18"/>
        <v>0</v>
      </c>
      <c r="I101" s="15"/>
      <c r="J101" s="15"/>
      <c r="K101" s="15"/>
      <c r="L101" s="9">
        <f t="shared" si="20"/>
        <v>0</v>
      </c>
      <c r="M101" s="15"/>
      <c r="N101" s="15"/>
      <c r="O101" s="15"/>
      <c r="P101" s="15"/>
      <c r="Q101" s="15"/>
      <c r="R101" s="11">
        <f t="shared" si="17"/>
        <v>0</v>
      </c>
      <c r="S101" s="15"/>
      <c r="T101" s="15"/>
      <c r="U101" s="9">
        <f t="shared" si="21"/>
        <v>0</v>
      </c>
      <c r="V101" s="9">
        <f t="shared" si="19"/>
        <v>0</v>
      </c>
      <c r="W101" s="15"/>
      <c r="X101" s="16">
        <f t="shared" si="22"/>
        <v>0</v>
      </c>
      <c r="Y101" s="18"/>
      <c r="Z101" s="17"/>
    </row>
    <row r="102" spans="1:26" ht="18" customHeight="1" x14ac:dyDescent="0.2">
      <c r="A102" s="13">
        <v>3500141</v>
      </c>
      <c r="B102" s="14" t="s">
        <v>127</v>
      </c>
      <c r="C102" s="15">
        <v>300000</v>
      </c>
      <c r="D102" s="10">
        <f>VLOOKUP($A102,'08.07'!$A$9:$W$200,23,0)</f>
        <v>0</v>
      </c>
      <c r="E102" s="15"/>
      <c r="F102" s="15"/>
      <c r="G102" s="15"/>
      <c r="H102" s="9">
        <f t="shared" si="18"/>
        <v>0</v>
      </c>
      <c r="I102" s="15"/>
      <c r="J102" s="15"/>
      <c r="K102" s="15"/>
      <c r="L102" s="9">
        <f t="shared" si="20"/>
        <v>0</v>
      </c>
      <c r="M102" s="15"/>
      <c r="N102" s="15"/>
      <c r="O102" s="15"/>
      <c r="P102" s="15"/>
      <c r="Q102" s="15"/>
      <c r="R102" s="11">
        <f t="shared" si="17"/>
        <v>0</v>
      </c>
      <c r="S102" s="15"/>
      <c r="T102" s="15"/>
      <c r="U102" s="9">
        <f t="shared" si="21"/>
        <v>0</v>
      </c>
      <c r="V102" s="9">
        <f t="shared" si="19"/>
        <v>0</v>
      </c>
      <c r="W102" s="15"/>
      <c r="X102" s="16">
        <f t="shared" si="22"/>
        <v>0</v>
      </c>
      <c r="Y102" s="18"/>
      <c r="Z102" s="17"/>
    </row>
    <row r="103" spans="1:26" ht="18" customHeight="1" x14ac:dyDescent="0.2">
      <c r="A103" s="13">
        <v>3500142</v>
      </c>
      <c r="B103" s="14" t="s">
        <v>128</v>
      </c>
      <c r="C103" s="15">
        <v>390000</v>
      </c>
      <c r="D103" s="10">
        <f>VLOOKUP($A103,'08.07'!$A$9:$W$200,23,0)</f>
        <v>0</v>
      </c>
      <c r="E103" s="15"/>
      <c r="F103" s="15"/>
      <c r="G103" s="15"/>
      <c r="H103" s="9">
        <f t="shared" si="18"/>
        <v>0</v>
      </c>
      <c r="I103" s="15"/>
      <c r="J103" s="15"/>
      <c r="K103" s="15"/>
      <c r="L103" s="9">
        <f t="shared" si="20"/>
        <v>0</v>
      </c>
      <c r="M103" s="15"/>
      <c r="N103" s="15"/>
      <c r="O103" s="15"/>
      <c r="P103" s="15"/>
      <c r="Q103" s="15"/>
      <c r="R103" s="11">
        <f t="shared" si="17"/>
        <v>0</v>
      </c>
      <c r="S103" s="15"/>
      <c r="T103" s="15"/>
      <c r="U103" s="9">
        <f t="shared" si="21"/>
        <v>0</v>
      </c>
      <c r="V103" s="9">
        <f t="shared" si="19"/>
        <v>0</v>
      </c>
      <c r="W103" s="15"/>
      <c r="X103" s="16">
        <f t="shared" si="22"/>
        <v>0</v>
      </c>
      <c r="Y103" s="18"/>
      <c r="Z103" s="17"/>
    </row>
    <row r="104" spans="1:26" ht="18" customHeight="1" x14ac:dyDescent="0.2">
      <c r="A104" s="13">
        <v>3500143</v>
      </c>
      <c r="B104" s="14" t="s">
        <v>129</v>
      </c>
      <c r="C104" s="15">
        <v>220000</v>
      </c>
      <c r="D104" s="10">
        <f>VLOOKUP($A104,'08.07'!$A$9:$W$200,23,0)</f>
        <v>0</v>
      </c>
      <c r="E104" s="15">
        <v>1</v>
      </c>
      <c r="F104" s="15"/>
      <c r="G104" s="15"/>
      <c r="H104" s="9">
        <f t="shared" si="18"/>
        <v>1</v>
      </c>
      <c r="I104" s="15">
        <v>1</v>
      </c>
      <c r="J104" s="15"/>
      <c r="K104" s="15"/>
      <c r="L104" s="9">
        <f t="shared" si="20"/>
        <v>1</v>
      </c>
      <c r="M104" s="15"/>
      <c r="N104" s="15"/>
      <c r="O104" s="15"/>
      <c r="P104" s="15"/>
      <c r="Q104" s="15"/>
      <c r="R104" s="11">
        <f t="shared" si="17"/>
        <v>0</v>
      </c>
      <c r="S104" s="15"/>
      <c r="T104" s="15"/>
      <c r="U104" s="9">
        <f t="shared" si="21"/>
        <v>0</v>
      </c>
      <c r="V104" s="9">
        <f t="shared" si="19"/>
        <v>0</v>
      </c>
      <c r="W104" s="15"/>
      <c r="X104" s="16">
        <f t="shared" si="22"/>
        <v>0</v>
      </c>
      <c r="Y104" s="18"/>
      <c r="Z104" s="17"/>
    </row>
    <row r="105" spans="1:26" ht="18" customHeight="1" x14ac:dyDescent="0.2">
      <c r="A105" s="13">
        <v>3500144</v>
      </c>
      <c r="B105" s="14" t="s">
        <v>130</v>
      </c>
      <c r="C105" s="15">
        <v>260000</v>
      </c>
      <c r="D105" s="10">
        <f>VLOOKUP($A105,'08.07'!$A$9:$W$200,23,0)</f>
        <v>0</v>
      </c>
      <c r="E105" s="15">
        <v>1</v>
      </c>
      <c r="F105" s="15"/>
      <c r="G105" s="15"/>
      <c r="H105" s="9">
        <f t="shared" si="18"/>
        <v>1</v>
      </c>
      <c r="I105" s="15">
        <v>1</v>
      </c>
      <c r="J105" s="15"/>
      <c r="K105" s="15"/>
      <c r="L105" s="9">
        <f t="shared" si="20"/>
        <v>1</v>
      </c>
      <c r="M105" s="15"/>
      <c r="N105" s="15"/>
      <c r="O105" s="15"/>
      <c r="P105" s="15"/>
      <c r="Q105" s="15"/>
      <c r="R105" s="11">
        <f t="shared" si="17"/>
        <v>0</v>
      </c>
      <c r="S105" s="15"/>
      <c r="T105" s="15"/>
      <c r="U105" s="9">
        <f t="shared" si="21"/>
        <v>0</v>
      </c>
      <c r="V105" s="9">
        <f t="shared" si="19"/>
        <v>0</v>
      </c>
      <c r="W105" s="15"/>
      <c r="X105" s="16">
        <f t="shared" si="22"/>
        <v>0</v>
      </c>
      <c r="Y105" s="18"/>
      <c r="Z105" s="17"/>
    </row>
    <row r="106" spans="1:26" ht="18" customHeight="1" x14ac:dyDescent="0.2">
      <c r="A106" s="13">
        <v>3500145</v>
      </c>
      <c r="B106" s="14" t="s">
        <v>131</v>
      </c>
      <c r="C106" s="15">
        <v>350000</v>
      </c>
      <c r="D106" s="10">
        <f>VLOOKUP($A106,'08.07'!$A$9:$W$200,23,0)</f>
        <v>0</v>
      </c>
      <c r="E106" s="15"/>
      <c r="F106" s="15"/>
      <c r="G106" s="15"/>
      <c r="H106" s="9">
        <f t="shared" si="18"/>
        <v>0</v>
      </c>
      <c r="I106" s="15"/>
      <c r="J106" s="15"/>
      <c r="K106" s="15"/>
      <c r="L106" s="9">
        <f t="shared" si="20"/>
        <v>0</v>
      </c>
      <c r="M106" s="15"/>
      <c r="N106" s="15"/>
      <c r="O106" s="15"/>
      <c r="P106" s="15"/>
      <c r="Q106" s="15"/>
      <c r="R106" s="11">
        <f t="shared" si="17"/>
        <v>0</v>
      </c>
      <c r="S106" s="15"/>
      <c r="T106" s="15"/>
      <c r="U106" s="9">
        <f t="shared" si="21"/>
        <v>0</v>
      </c>
      <c r="V106" s="9">
        <f t="shared" si="19"/>
        <v>0</v>
      </c>
      <c r="W106" s="15"/>
      <c r="X106" s="16">
        <f t="shared" si="22"/>
        <v>0</v>
      </c>
      <c r="Y106" s="18"/>
      <c r="Z106" s="17"/>
    </row>
    <row r="107" spans="1:26" ht="18" customHeight="1" x14ac:dyDescent="0.2">
      <c r="A107" s="7">
        <v>3510000</v>
      </c>
      <c r="B107" s="8" t="s">
        <v>132</v>
      </c>
      <c r="C107" s="9"/>
      <c r="D107" s="10">
        <f>VLOOKUP($A107,'08.07'!$A$9:$W$200,23,0)</f>
        <v>0</v>
      </c>
      <c r="E107" s="10"/>
      <c r="F107" s="10"/>
      <c r="G107" s="10"/>
      <c r="H107" s="9"/>
      <c r="I107" s="10"/>
      <c r="J107" s="10"/>
      <c r="K107" s="10"/>
      <c r="L107" s="9">
        <f t="shared" si="20"/>
        <v>0</v>
      </c>
      <c r="M107" s="10"/>
      <c r="N107" s="10"/>
      <c r="O107" s="10"/>
      <c r="P107" s="10"/>
      <c r="Q107" s="10"/>
      <c r="R107" s="11">
        <f t="shared" si="17"/>
        <v>0</v>
      </c>
      <c r="S107" s="10"/>
      <c r="T107" s="10"/>
      <c r="U107" s="9"/>
      <c r="V107" s="9"/>
      <c r="W107" s="10"/>
      <c r="X107" s="9"/>
      <c r="Y107" s="18"/>
      <c r="Z107" s="17"/>
    </row>
    <row r="108" spans="1:26" ht="18" customHeight="1" x14ac:dyDescent="0.2">
      <c r="A108" s="13">
        <v>3510004</v>
      </c>
      <c r="B108" s="14" t="s">
        <v>133</v>
      </c>
      <c r="C108" s="15">
        <v>43000</v>
      </c>
      <c r="D108" s="10">
        <f>VLOOKUP($A108,'08.07'!$A$9:$W$200,23,0)</f>
        <v>3</v>
      </c>
      <c r="E108" s="15"/>
      <c r="F108" s="15"/>
      <c r="G108" s="15"/>
      <c r="H108" s="9">
        <f t="shared" ref="H108:H117" si="23">SUM(E108:G108)</f>
        <v>0</v>
      </c>
      <c r="I108" s="15">
        <v>3</v>
      </c>
      <c r="J108" s="15"/>
      <c r="K108" s="15"/>
      <c r="L108" s="9">
        <f t="shared" si="20"/>
        <v>3</v>
      </c>
      <c r="M108" s="15"/>
      <c r="N108" s="15"/>
      <c r="O108" s="15"/>
      <c r="P108" s="15"/>
      <c r="Q108" s="15"/>
      <c r="R108" s="11">
        <f>SUM(M108:Q108)</f>
        <v>0</v>
      </c>
      <c r="S108" s="15"/>
      <c r="T108" s="15"/>
      <c r="U108" s="9">
        <f>S108+T108</f>
        <v>0</v>
      </c>
      <c r="V108" s="9">
        <f t="shared" ref="V108:V117" si="24">D108+H108-L108-R108-U108</f>
        <v>0</v>
      </c>
      <c r="W108" s="15"/>
      <c r="X108" s="16">
        <f>W108-V108</f>
        <v>0</v>
      </c>
      <c r="Y108" s="18"/>
      <c r="Z108" s="17"/>
    </row>
    <row r="109" spans="1:26" ht="18" customHeight="1" x14ac:dyDescent="0.2">
      <c r="A109" s="13">
        <v>3510011</v>
      </c>
      <c r="B109" s="14" t="s">
        <v>134</v>
      </c>
      <c r="C109" s="15">
        <v>42000</v>
      </c>
      <c r="D109" s="10">
        <f>VLOOKUP($A109,'08.07'!$A$9:$W$200,23,0)</f>
        <v>3</v>
      </c>
      <c r="E109" s="15"/>
      <c r="F109" s="15"/>
      <c r="G109" s="15"/>
      <c r="H109" s="9">
        <f t="shared" si="23"/>
        <v>0</v>
      </c>
      <c r="I109" s="15">
        <v>2</v>
      </c>
      <c r="J109" s="15"/>
      <c r="K109" s="15"/>
      <c r="L109" s="9">
        <f t="shared" si="20"/>
        <v>2</v>
      </c>
      <c r="M109" s="15"/>
      <c r="N109" s="15"/>
      <c r="O109" s="15"/>
      <c r="P109" s="15"/>
      <c r="Q109" s="15"/>
      <c r="R109" s="11">
        <f t="shared" si="17"/>
        <v>0</v>
      </c>
      <c r="S109" s="15"/>
      <c r="T109" s="15"/>
      <c r="U109" s="9">
        <f t="shared" ref="U109:U117" si="25">S109+T109</f>
        <v>0</v>
      </c>
      <c r="V109" s="9">
        <f t="shared" si="24"/>
        <v>1</v>
      </c>
      <c r="W109" s="15">
        <v>1</v>
      </c>
      <c r="X109" s="16">
        <f t="shared" ref="X109:X117" si="26">W109-V109</f>
        <v>0</v>
      </c>
      <c r="Y109" s="18"/>
      <c r="Z109" s="17"/>
    </row>
    <row r="110" spans="1:26" ht="18" customHeight="1" x14ac:dyDescent="0.2">
      <c r="A110" s="13">
        <v>3510012</v>
      </c>
      <c r="B110" s="14" t="s">
        <v>135</v>
      </c>
      <c r="C110" s="15">
        <v>43000</v>
      </c>
      <c r="D110" s="10">
        <f>VLOOKUP($A110,'08.07'!$A$9:$W$200,23,0)</f>
        <v>5</v>
      </c>
      <c r="E110" s="15"/>
      <c r="F110" s="15"/>
      <c r="G110" s="15"/>
      <c r="H110" s="9">
        <f t="shared" si="23"/>
        <v>0</v>
      </c>
      <c r="I110" s="15">
        <v>4</v>
      </c>
      <c r="J110" s="15"/>
      <c r="K110" s="15"/>
      <c r="L110" s="9">
        <f t="shared" si="20"/>
        <v>4</v>
      </c>
      <c r="M110" s="15"/>
      <c r="N110" s="15"/>
      <c r="O110" s="15"/>
      <c r="P110" s="15"/>
      <c r="Q110" s="15"/>
      <c r="R110" s="11">
        <f>SUM(M110:Q110)</f>
        <v>0</v>
      </c>
      <c r="S110" s="15"/>
      <c r="T110" s="15"/>
      <c r="U110" s="9">
        <f>S110+T110</f>
        <v>0</v>
      </c>
      <c r="V110" s="9">
        <f t="shared" si="24"/>
        <v>1</v>
      </c>
      <c r="W110" s="15">
        <v>1</v>
      </c>
      <c r="X110" s="16">
        <f>W110-V110</f>
        <v>0</v>
      </c>
      <c r="Y110" s="18"/>
      <c r="Z110" s="17"/>
    </row>
    <row r="111" spans="1:26" ht="18" customHeight="1" x14ac:dyDescent="0.2">
      <c r="A111" s="13">
        <v>3510018</v>
      </c>
      <c r="B111" s="14" t="s">
        <v>136</v>
      </c>
      <c r="C111" s="15">
        <v>65000</v>
      </c>
      <c r="D111" s="10">
        <f>VLOOKUP($A111,'08.07'!$A$9:$W$200,23,0)</f>
        <v>0</v>
      </c>
      <c r="E111" s="15">
        <v>9</v>
      </c>
      <c r="F111" s="15"/>
      <c r="G111" s="15"/>
      <c r="H111" s="9">
        <f t="shared" si="23"/>
        <v>9</v>
      </c>
      <c r="I111" s="15">
        <v>2</v>
      </c>
      <c r="J111" s="15"/>
      <c r="K111" s="15"/>
      <c r="L111" s="9">
        <f t="shared" si="20"/>
        <v>2</v>
      </c>
      <c r="M111" s="15"/>
      <c r="N111" s="15"/>
      <c r="O111" s="15"/>
      <c r="P111" s="15"/>
      <c r="Q111" s="15"/>
      <c r="R111" s="11">
        <f t="shared" si="17"/>
        <v>0</v>
      </c>
      <c r="S111" s="15"/>
      <c r="T111" s="15"/>
      <c r="U111" s="9">
        <f t="shared" si="25"/>
        <v>0</v>
      </c>
      <c r="V111" s="9">
        <f t="shared" si="24"/>
        <v>7</v>
      </c>
      <c r="W111" s="15">
        <v>7</v>
      </c>
      <c r="X111" s="16">
        <f t="shared" si="26"/>
        <v>0</v>
      </c>
      <c r="Y111" s="18"/>
      <c r="Z111" s="17"/>
    </row>
    <row r="112" spans="1:26" ht="18" customHeight="1" x14ac:dyDescent="0.2">
      <c r="A112" s="13">
        <v>3510066</v>
      </c>
      <c r="B112" s="14" t="s">
        <v>137</v>
      </c>
      <c r="C112" s="15">
        <v>42000</v>
      </c>
      <c r="D112" s="10">
        <f>VLOOKUP($A112,'08.07'!$A$9:$W$200,23,0)</f>
        <v>0</v>
      </c>
      <c r="E112" s="15"/>
      <c r="F112" s="15"/>
      <c r="G112" s="15"/>
      <c r="H112" s="9">
        <f t="shared" si="23"/>
        <v>0</v>
      </c>
      <c r="I112" s="15"/>
      <c r="J112" s="15"/>
      <c r="K112" s="15"/>
      <c r="L112" s="9">
        <f t="shared" si="20"/>
        <v>0</v>
      </c>
      <c r="M112" s="15"/>
      <c r="N112" s="15"/>
      <c r="O112" s="15"/>
      <c r="P112" s="15"/>
      <c r="Q112" s="15"/>
      <c r="R112" s="11">
        <f t="shared" si="17"/>
        <v>0</v>
      </c>
      <c r="S112" s="15"/>
      <c r="T112" s="15"/>
      <c r="U112" s="9">
        <f t="shared" si="25"/>
        <v>0</v>
      </c>
      <c r="V112" s="9">
        <f t="shared" si="24"/>
        <v>0</v>
      </c>
      <c r="W112" s="15"/>
      <c r="X112" s="16">
        <f t="shared" si="26"/>
        <v>0</v>
      </c>
      <c r="Y112" s="18"/>
      <c r="Z112" s="17"/>
    </row>
    <row r="113" spans="1:26" ht="18" customHeight="1" x14ac:dyDescent="0.2">
      <c r="A113" s="13">
        <v>3510067</v>
      </c>
      <c r="B113" s="14" t="s">
        <v>138</v>
      </c>
      <c r="C113" s="15">
        <v>43000</v>
      </c>
      <c r="D113" s="10">
        <f>VLOOKUP($A113,'08.07'!$A$9:$W$200,23,0)</f>
        <v>3</v>
      </c>
      <c r="E113" s="15"/>
      <c r="F113" s="15"/>
      <c r="G113" s="15"/>
      <c r="H113" s="9">
        <f t="shared" si="23"/>
        <v>0</v>
      </c>
      <c r="I113" s="15">
        <v>1</v>
      </c>
      <c r="J113" s="15"/>
      <c r="K113" s="15"/>
      <c r="L113" s="9">
        <f t="shared" si="20"/>
        <v>1</v>
      </c>
      <c r="M113" s="15"/>
      <c r="N113" s="15"/>
      <c r="O113" s="15"/>
      <c r="P113" s="15"/>
      <c r="Q113" s="15"/>
      <c r="R113" s="11">
        <f t="shared" si="17"/>
        <v>0</v>
      </c>
      <c r="S113" s="15"/>
      <c r="T113" s="15"/>
      <c r="U113" s="9">
        <f t="shared" si="25"/>
        <v>0</v>
      </c>
      <c r="V113" s="9">
        <f t="shared" si="24"/>
        <v>2</v>
      </c>
      <c r="W113" s="15">
        <v>2</v>
      </c>
      <c r="X113" s="16">
        <f t="shared" si="26"/>
        <v>0</v>
      </c>
      <c r="Y113" s="18"/>
      <c r="Z113" s="17"/>
    </row>
    <row r="114" spans="1:26" ht="18" customHeight="1" x14ac:dyDescent="0.2">
      <c r="A114" s="13">
        <v>3510068</v>
      </c>
      <c r="B114" s="14" t="s">
        <v>139</v>
      </c>
      <c r="C114" s="15">
        <v>12000</v>
      </c>
      <c r="D114" s="10">
        <f>VLOOKUP($A114,'08.07'!$A$9:$W$200,23,0)</f>
        <v>3</v>
      </c>
      <c r="E114" s="15"/>
      <c r="F114" s="15"/>
      <c r="G114" s="15"/>
      <c r="H114" s="9">
        <f t="shared" si="23"/>
        <v>0</v>
      </c>
      <c r="I114" s="15">
        <v>3</v>
      </c>
      <c r="J114" s="15"/>
      <c r="K114" s="15"/>
      <c r="L114" s="9">
        <f t="shared" si="20"/>
        <v>3</v>
      </c>
      <c r="M114" s="15"/>
      <c r="N114" s="15"/>
      <c r="O114" s="15"/>
      <c r="P114" s="15"/>
      <c r="Q114" s="15"/>
      <c r="R114" s="11">
        <f>SUM(M114:Q114)</f>
        <v>0</v>
      </c>
      <c r="S114" s="15"/>
      <c r="T114" s="15"/>
      <c r="U114" s="9">
        <f>S114+T114</f>
        <v>0</v>
      </c>
      <c r="V114" s="9">
        <f t="shared" si="24"/>
        <v>0</v>
      </c>
      <c r="W114" s="15"/>
      <c r="X114" s="16">
        <f>W114-V114</f>
        <v>0</v>
      </c>
      <c r="Y114" s="18"/>
      <c r="Z114" s="17"/>
    </row>
    <row r="115" spans="1:26" ht="18" customHeight="1" x14ac:dyDescent="0.2">
      <c r="A115" s="13">
        <v>3510069</v>
      </c>
      <c r="B115" s="14" t="s">
        <v>140</v>
      </c>
      <c r="C115" s="15">
        <v>12000</v>
      </c>
      <c r="D115" s="10">
        <f>VLOOKUP($A115,'08.07'!$A$9:$W$200,23,0)</f>
        <v>6</v>
      </c>
      <c r="E115" s="15"/>
      <c r="F115" s="15"/>
      <c r="G115" s="15"/>
      <c r="H115" s="9">
        <f t="shared" si="23"/>
        <v>0</v>
      </c>
      <c r="I115" s="15">
        <v>6</v>
      </c>
      <c r="J115" s="15"/>
      <c r="K115" s="15"/>
      <c r="L115" s="9">
        <f t="shared" si="20"/>
        <v>6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4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3510070</v>
      </c>
      <c r="B116" s="14" t="s">
        <v>141</v>
      </c>
      <c r="C116" s="15">
        <v>12000</v>
      </c>
      <c r="D116" s="10">
        <f>VLOOKUP($A116,'08.07'!$A$9:$W$200,23,0)</f>
        <v>15</v>
      </c>
      <c r="E116" s="15"/>
      <c r="F116" s="15"/>
      <c r="G116" s="15"/>
      <c r="H116" s="9">
        <f t="shared" si="23"/>
        <v>0</v>
      </c>
      <c r="I116" s="15">
        <v>6</v>
      </c>
      <c r="J116" s="15"/>
      <c r="K116" s="15"/>
      <c r="L116" s="9">
        <f t="shared" si="20"/>
        <v>6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4"/>
        <v>9</v>
      </c>
      <c r="W116" s="15">
        <v>9</v>
      </c>
      <c r="X116" s="16">
        <f>W116-V116</f>
        <v>0</v>
      </c>
      <c r="Y116" s="18"/>
      <c r="Z116" s="17"/>
    </row>
    <row r="117" spans="1:26" ht="18" customHeight="1" x14ac:dyDescent="0.2">
      <c r="A117" s="13">
        <v>3512008</v>
      </c>
      <c r="B117" s="14" t="s">
        <v>142</v>
      </c>
      <c r="C117" s="15">
        <v>44000</v>
      </c>
      <c r="D117" s="10">
        <f>VLOOKUP($A117,'08.07'!$A$9:$W$200,23,0)</f>
        <v>1</v>
      </c>
      <c r="E117" s="15">
        <v>10</v>
      </c>
      <c r="F117" s="15"/>
      <c r="G117" s="15"/>
      <c r="H117" s="9">
        <f t="shared" si="23"/>
        <v>10</v>
      </c>
      <c r="I117" s="15">
        <v>3</v>
      </c>
      <c r="J117" s="15"/>
      <c r="K117" s="15"/>
      <c r="L117" s="9">
        <f t="shared" si="20"/>
        <v>3</v>
      </c>
      <c r="M117" s="15"/>
      <c r="N117" s="15"/>
      <c r="O117" s="15"/>
      <c r="P117" s="15"/>
      <c r="Q117" s="15"/>
      <c r="R117" s="11">
        <f t="shared" si="17"/>
        <v>0</v>
      </c>
      <c r="S117" s="15"/>
      <c r="T117" s="15"/>
      <c r="U117" s="9">
        <f t="shared" si="25"/>
        <v>0</v>
      </c>
      <c r="V117" s="9">
        <f t="shared" si="24"/>
        <v>8</v>
      </c>
      <c r="W117" s="15">
        <v>8</v>
      </c>
      <c r="X117" s="16">
        <f t="shared" si="26"/>
        <v>0</v>
      </c>
      <c r="Y117" s="18"/>
      <c r="Z117" s="17"/>
    </row>
    <row r="118" spans="1:26" ht="18" customHeight="1" x14ac:dyDescent="0.2">
      <c r="A118" s="7">
        <v>3530000</v>
      </c>
      <c r="B118" s="28" t="s">
        <v>143</v>
      </c>
      <c r="C118" s="9"/>
      <c r="D118" s="10">
        <f>VLOOKUP($A118,'08.07'!$A$9:$W$200,23,0)</f>
        <v>0</v>
      </c>
      <c r="E118" s="10"/>
      <c r="F118" s="10"/>
      <c r="G118" s="10"/>
      <c r="H118" s="9"/>
      <c r="I118" s="10"/>
      <c r="J118" s="10"/>
      <c r="K118" s="10"/>
      <c r="L118" s="9">
        <f t="shared" si="20"/>
        <v>0</v>
      </c>
      <c r="M118" s="10"/>
      <c r="N118" s="10"/>
      <c r="O118" s="10"/>
      <c r="P118" s="10"/>
      <c r="Q118" s="10"/>
      <c r="R118" s="11">
        <f t="shared" si="17"/>
        <v>0</v>
      </c>
      <c r="S118" s="10"/>
      <c r="T118" s="10"/>
      <c r="U118" s="9"/>
      <c r="V118" s="9"/>
      <c r="W118" s="10"/>
      <c r="X118" s="9"/>
      <c r="Y118" s="18"/>
      <c r="Z118" s="17"/>
    </row>
    <row r="119" spans="1:26" ht="18" customHeight="1" x14ac:dyDescent="0.2">
      <c r="A119" s="13">
        <v>3530003</v>
      </c>
      <c r="B119" s="14" t="s">
        <v>144</v>
      </c>
      <c r="C119" s="15">
        <v>20000</v>
      </c>
      <c r="D119" s="10">
        <f>VLOOKUP($A119,'08.07'!$A$9:$W$200,23,0)</f>
        <v>0</v>
      </c>
      <c r="E119" s="15"/>
      <c r="F119" s="15"/>
      <c r="G119" s="15"/>
      <c r="H119" s="9">
        <f t="shared" ref="H119:H131" si="27">SUM(E119:G119)</f>
        <v>0</v>
      </c>
      <c r="I119" s="15"/>
      <c r="J119" s="15"/>
      <c r="K119" s="15"/>
      <c r="L119" s="9">
        <f t="shared" si="20"/>
        <v>0</v>
      </c>
      <c r="M119" s="15"/>
      <c r="N119" s="15"/>
      <c r="O119" s="15"/>
      <c r="P119" s="15"/>
      <c r="Q119" s="15"/>
      <c r="R119" s="11">
        <f t="shared" si="17"/>
        <v>0</v>
      </c>
      <c r="S119" s="15"/>
      <c r="T119" s="15"/>
      <c r="U119" s="9">
        <f t="shared" ref="U119:U131" si="28">S119+T119</f>
        <v>0</v>
      </c>
      <c r="V119" s="9">
        <f t="shared" ref="V119:V131" si="29">D119+H119-L119-R119-U119</f>
        <v>0</v>
      </c>
      <c r="W119" s="15"/>
      <c r="X119" s="16">
        <f t="shared" ref="X119:X131" si="30">W119-V119</f>
        <v>0</v>
      </c>
      <c r="Y119" s="18"/>
      <c r="Z119" s="17"/>
    </row>
    <row r="120" spans="1:26" ht="18" customHeight="1" x14ac:dyDescent="0.2">
      <c r="A120" s="13">
        <v>3530008</v>
      </c>
      <c r="B120" s="14" t="s">
        <v>145</v>
      </c>
      <c r="C120" s="15">
        <v>20000</v>
      </c>
      <c r="D120" s="10">
        <f>VLOOKUP($A120,'08.07'!$A$9:$W$200,23,0)</f>
        <v>0</v>
      </c>
      <c r="E120" s="15"/>
      <c r="F120" s="15"/>
      <c r="G120" s="15"/>
      <c r="H120" s="9">
        <f t="shared" si="27"/>
        <v>0</v>
      </c>
      <c r="I120" s="15"/>
      <c r="J120" s="15"/>
      <c r="K120" s="15"/>
      <c r="L120" s="9">
        <f t="shared" si="20"/>
        <v>0</v>
      </c>
      <c r="M120" s="15"/>
      <c r="N120" s="15"/>
      <c r="O120" s="15"/>
      <c r="P120" s="15"/>
      <c r="Q120" s="15"/>
      <c r="R120" s="11">
        <f t="shared" si="17"/>
        <v>0</v>
      </c>
      <c r="S120" s="15"/>
      <c r="T120" s="15"/>
      <c r="U120" s="9">
        <f t="shared" si="28"/>
        <v>0</v>
      </c>
      <c r="V120" s="9">
        <f t="shared" si="29"/>
        <v>0</v>
      </c>
      <c r="W120" s="15"/>
      <c r="X120" s="16">
        <f t="shared" si="30"/>
        <v>0</v>
      </c>
      <c r="Y120" s="18"/>
      <c r="Z120" s="17"/>
    </row>
    <row r="121" spans="1:26" ht="18" customHeight="1" x14ac:dyDescent="0.2">
      <c r="A121" s="13">
        <v>3530009</v>
      </c>
      <c r="B121" s="14" t="s">
        <v>146</v>
      </c>
      <c r="C121" s="15">
        <v>20000</v>
      </c>
      <c r="D121" s="10">
        <f>VLOOKUP($A121,'08.07'!$A$9:$W$200,23,0)</f>
        <v>0</v>
      </c>
      <c r="E121" s="15"/>
      <c r="F121" s="15"/>
      <c r="G121" s="15"/>
      <c r="H121" s="9">
        <f t="shared" si="27"/>
        <v>0</v>
      </c>
      <c r="I121" s="15"/>
      <c r="J121" s="15"/>
      <c r="K121" s="15"/>
      <c r="L121" s="9">
        <f t="shared" si="20"/>
        <v>0</v>
      </c>
      <c r="M121" s="15"/>
      <c r="N121" s="15"/>
      <c r="O121" s="15"/>
      <c r="P121" s="15"/>
      <c r="Q121" s="15"/>
      <c r="R121" s="11">
        <f t="shared" si="17"/>
        <v>0</v>
      </c>
      <c r="S121" s="15"/>
      <c r="T121" s="15"/>
      <c r="U121" s="9">
        <f t="shared" si="28"/>
        <v>0</v>
      </c>
      <c r="V121" s="9">
        <f t="shared" si="29"/>
        <v>0</v>
      </c>
      <c r="W121" s="15"/>
      <c r="X121" s="16">
        <f t="shared" si="30"/>
        <v>0</v>
      </c>
      <c r="Y121" s="18"/>
      <c r="Z121" s="17"/>
    </row>
    <row r="122" spans="1:26" ht="18" customHeight="1" x14ac:dyDescent="0.2">
      <c r="A122" s="13">
        <v>3530010</v>
      </c>
      <c r="B122" s="14" t="s">
        <v>147</v>
      </c>
      <c r="C122" s="15">
        <v>108000</v>
      </c>
      <c r="D122" s="10">
        <f>VLOOKUP($A122,'08.07'!$A$9:$W$200,23,0)</f>
        <v>0</v>
      </c>
      <c r="E122" s="15">
        <v>20</v>
      </c>
      <c r="F122" s="15"/>
      <c r="G122" s="15"/>
      <c r="H122" s="9">
        <f t="shared" si="27"/>
        <v>20</v>
      </c>
      <c r="I122" s="15">
        <v>5</v>
      </c>
      <c r="J122" s="15"/>
      <c r="K122" s="15"/>
      <c r="L122" s="9">
        <f t="shared" si="20"/>
        <v>5</v>
      </c>
      <c r="M122" s="15"/>
      <c r="N122" s="15"/>
      <c r="O122" s="15"/>
      <c r="P122" s="15"/>
      <c r="Q122" s="15"/>
      <c r="R122" s="11">
        <f t="shared" si="17"/>
        <v>0</v>
      </c>
      <c r="S122" s="15"/>
      <c r="T122" s="15"/>
      <c r="U122" s="9">
        <f t="shared" si="28"/>
        <v>0</v>
      </c>
      <c r="V122" s="9">
        <f t="shared" si="29"/>
        <v>15</v>
      </c>
      <c r="W122" s="15">
        <v>15</v>
      </c>
      <c r="X122" s="16">
        <f t="shared" si="30"/>
        <v>0</v>
      </c>
      <c r="Y122" s="18"/>
      <c r="Z122" s="17"/>
    </row>
    <row r="123" spans="1:26" ht="18" customHeight="1" x14ac:dyDescent="0.2">
      <c r="A123" s="13">
        <v>3530014</v>
      </c>
      <c r="B123" s="14" t="s">
        <v>148</v>
      </c>
      <c r="C123" s="15">
        <v>20000</v>
      </c>
      <c r="D123" s="10">
        <f>VLOOKUP($A123,'08.07'!$A$9:$W$200,23,0)</f>
        <v>0</v>
      </c>
      <c r="E123" s="15"/>
      <c r="F123" s="15"/>
      <c r="G123" s="15"/>
      <c r="H123" s="9">
        <f t="shared" si="27"/>
        <v>0</v>
      </c>
      <c r="I123" s="15"/>
      <c r="J123" s="15"/>
      <c r="K123" s="15"/>
      <c r="L123" s="9">
        <f t="shared" si="20"/>
        <v>0</v>
      </c>
      <c r="M123" s="15"/>
      <c r="N123" s="15"/>
      <c r="O123" s="15"/>
      <c r="P123" s="15"/>
      <c r="Q123" s="15"/>
      <c r="R123" s="11">
        <f>SUM(M123:Q123)</f>
        <v>0</v>
      </c>
      <c r="S123" s="15"/>
      <c r="T123" s="15"/>
      <c r="U123" s="9">
        <f>S123+T123</f>
        <v>0</v>
      </c>
      <c r="V123" s="9">
        <f t="shared" si="29"/>
        <v>0</v>
      </c>
      <c r="W123" s="15"/>
      <c r="X123" s="16">
        <f>W123-V123</f>
        <v>0</v>
      </c>
      <c r="Y123" s="18"/>
      <c r="Z123" s="17"/>
    </row>
    <row r="124" spans="1:26" ht="18" customHeight="1" x14ac:dyDescent="0.2">
      <c r="A124" s="13">
        <v>3530087</v>
      </c>
      <c r="B124" s="14" t="s">
        <v>149</v>
      </c>
      <c r="C124" s="15"/>
      <c r="D124" s="10">
        <f>VLOOKUP($A124,'08.07'!$A$9:$W$200,23,0)</f>
        <v>0</v>
      </c>
      <c r="E124" s="15"/>
      <c r="F124" s="15"/>
      <c r="G124" s="15"/>
      <c r="H124" s="9">
        <f t="shared" si="27"/>
        <v>0</v>
      </c>
      <c r="I124" s="15"/>
      <c r="J124" s="15"/>
      <c r="K124" s="15"/>
      <c r="L124" s="9">
        <f t="shared" si="20"/>
        <v>0</v>
      </c>
      <c r="M124" s="15"/>
      <c r="N124" s="15"/>
      <c r="O124" s="15"/>
      <c r="P124" s="15"/>
      <c r="Q124" s="15"/>
      <c r="R124" s="11">
        <f t="shared" si="17"/>
        <v>0</v>
      </c>
      <c r="S124" s="15"/>
      <c r="T124" s="15"/>
      <c r="U124" s="9">
        <f t="shared" si="28"/>
        <v>0</v>
      </c>
      <c r="V124" s="9">
        <f t="shared" si="29"/>
        <v>0</v>
      </c>
      <c r="W124" s="15"/>
      <c r="X124" s="16">
        <f t="shared" si="30"/>
        <v>0</v>
      </c>
      <c r="Y124" s="18"/>
      <c r="Z124" s="17"/>
    </row>
    <row r="125" spans="1:26" ht="18" customHeight="1" x14ac:dyDescent="0.2">
      <c r="A125" s="13">
        <v>3530088</v>
      </c>
      <c r="B125" s="14" t="s">
        <v>150</v>
      </c>
      <c r="C125" s="15">
        <v>20000</v>
      </c>
      <c r="D125" s="10">
        <f>VLOOKUP($A125,'08.07'!$A$9:$W$200,23,0)</f>
        <v>0</v>
      </c>
      <c r="E125" s="15"/>
      <c r="F125" s="15"/>
      <c r="G125" s="15"/>
      <c r="H125" s="9">
        <f t="shared" si="27"/>
        <v>0</v>
      </c>
      <c r="I125" s="15"/>
      <c r="J125" s="15"/>
      <c r="K125" s="15"/>
      <c r="L125" s="9">
        <f t="shared" si="20"/>
        <v>0</v>
      </c>
      <c r="M125" s="15"/>
      <c r="N125" s="15"/>
      <c r="O125" s="15"/>
      <c r="P125" s="15"/>
      <c r="Q125" s="15"/>
      <c r="R125" s="11">
        <f t="shared" si="17"/>
        <v>0</v>
      </c>
      <c r="S125" s="15">
        <v>1</v>
      </c>
      <c r="T125" s="15"/>
      <c r="U125" s="9">
        <f t="shared" si="28"/>
        <v>1</v>
      </c>
      <c r="V125" s="9">
        <f t="shared" si="29"/>
        <v>-1</v>
      </c>
      <c r="W125" s="15"/>
      <c r="X125" s="16">
        <f t="shared" si="30"/>
        <v>1</v>
      </c>
      <c r="Y125" s="26" t="s">
        <v>246</v>
      </c>
      <c r="Z125" s="17"/>
    </row>
    <row r="126" spans="1:26" ht="18" customHeight="1" x14ac:dyDescent="0.2">
      <c r="A126" s="13">
        <v>3530089</v>
      </c>
      <c r="B126" s="14" t="s">
        <v>151</v>
      </c>
      <c r="C126" s="15">
        <v>95000</v>
      </c>
      <c r="D126" s="10">
        <f>VLOOKUP($A126,'08.07'!$A$9:$W$200,23,0)</f>
        <v>0</v>
      </c>
      <c r="E126" s="15"/>
      <c r="F126" s="15"/>
      <c r="G126" s="15"/>
      <c r="H126" s="9">
        <f t="shared" si="27"/>
        <v>0</v>
      </c>
      <c r="I126" s="15"/>
      <c r="J126" s="15"/>
      <c r="K126" s="15"/>
      <c r="L126" s="9">
        <f t="shared" si="20"/>
        <v>0</v>
      </c>
      <c r="M126" s="15"/>
      <c r="N126" s="15"/>
      <c r="O126" s="15"/>
      <c r="P126" s="15"/>
      <c r="Q126" s="15"/>
      <c r="R126" s="11">
        <f t="shared" si="17"/>
        <v>0</v>
      </c>
      <c r="S126" s="15"/>
      <c r="T126" s="15"/>
      <c r="U126" s="9">
        <f t="shared" si="28"/>
        <v>0</v>
      </c>
      <c r="V126" s="9">
        <f t="shared" si="29"/>
        <v>0</v>
      </c>
      <c r="W126" s="15"/>
      <c r="X126" s="16">
        <f t="shared" si="30"/>
        <v>0</v>
      </c>
      <c r="Y126" s="26"/>
      <c r="Z126" s="17"/>
    </row>
    <row r="127" spans="1:26" ht="18" customHeight="1" x14ac:dyDescent="0.2">
      <c r="A127" s="13">
        <v>3530100</v>
      </c>
      <c r="B127" s="14" t="s">
        <v>152</v>
      </c>
      <c r="C127" s="15">
        <v>22000</v>
      </c>
      <c r="D127" s="10">
        <f>VLOOKUP($A127,'08.07'!$A$9:$W$200,23,0)</f>
        <v>0</v>
      </c>
      <c r="E127" s="15"/>
      <c r="F127" s="15"/>
      <c r="G127" s="15"/>
      <c r="H127" s="9">
        <f t="shared" si="27"/>
        <v>0</v>
      </c>
      <c r="I127" s="15"/>
      <c r="J127" s="15"/>
      <c r="K127" s="15"/>
      <c r="L127" s="9">
        <f t="shared" si="20"/>
        <v>0</v>
      </c>
      <c r="M127" s="15"/>
      <c r="N127" s="15"/>
      <c r="O127" s="15"/>
      <c r="P127" s="15"/>
      <c r="Q127" s="15"/>
      <c r="R127" s="11">
        <f t="shared" si="17"/>
        <v>0</v>
      </c>
      <c r="S127" s="15"/>
      <c r="T127" s="15"/>
      <c r="U127" s="9">
        <f t="shared" si="28"/>
        <v>0</v>
      </c>
      <c r="V127" s="9">
        <f t="shared" si="29"/>
        <v>0</v>
      </c>
      <c r="W127" s="15"/>
      <c r="X127" s="16">
        <f t="shared" si="30"/>
        <v>0</v>
      </c>
      <c r="Y127" s="26"/>
      <c r="Z127" s="17"/>
    </row>
    <row r="128" spans="1:26" ht="18" customHeight="1" x14ac:dyDescent="0.2">
      <c r="A128" s="13">
        <v>3550002</v>
      </c>
      <c r="B128" s="14" t="s">
        <v>153</v>
      </c>
      <c r="C128" s="15">
        <v>20000</v>
      </c>
      <c r="D128" s="10">
        <f>VLOOKUP($A128,'08.07'!$A$9:$W$200,23,0)</f>
        <v>0</v>
      </c>
      <c r="E128" s="15">
        <v>24</v>
      </c>
      <c r="F128" s="15"/>
      <c r="G128" s="15"/>
      <c r="H128" s="9">
        <f>SUM(E128:G128)</f>
        <v>24</v>
      </c>
      <c r="I128" s="15">
        <v>9</v>
      </c>
      <c r="J128" s="15"/>
      <c r="K128" s="15"/>
      <c r="L128" s="9">
        <f t="shared" si="20"/>
        <v>9</v>
      </c>
      <c r="M128" s="15"/>
      <c r="N128" s="15"/>
      <c r="O128" s="15"/>
      <c r="P128" s="15"/>
      <c r="Q128" s="15"/>
      <c r="R128" s="11">
        <f t="shared" si="17"/>
        <v>0</v>
      </c>
      <c r="S128" s="15">
        <v>6</v>
      </c>
      <c r="T128" s="15"/>
      <c r="U128" s="9">
        <f t="shared" si="28"/>
        <v>6</v>
      </c>
      <c r="V128" s="9">
        <f t="shared" si="29"/>
        <v>9</v>
      </c>
      <c r="W128" s="15">
        <v>19</v>
      </c>
      <c r="X128" s="16">
        <f t="shared" si="30"/>
        <v>10</v>
      </c>
      <c r="Y128" s="26" t="s">
        <v>246</v>
      </c>
      <c r="Z128" s="17"/>
    </row>
    <row r="129" spans="1:26" ht="18" customHeight="1" x14ac:dyDescent="0.2">
      <c r="A129" s="13">
        <v>3550005</v>
      </c>
      <c r="B129" s="14" t="s">
        <v>154</v>
      </c>
      <c r="C129" s="15">
        <v>20000</v>
      </c>
      <c r="D129" s="10">
        <f>VLOOKUP($A129,'08.07'!$A$9:$W$200,23,0)</f>
        <v>0</v>
      </c>
      <c r="E129" s="15">
        <v>24</v>
      </c>
      <c r="F129" s="15"/>
      <c r="G129" s="15"/>
      <c r="H129" s="9">
        <f>SUM(E129:G129)</f>
        <v>24</v>
      </c>
      <c r="I129" s="15">
        <v>7</v>
      </c>
      <c r="J129" s="15"/>
      <c r="K129" s="15"/>
      <c r="L129" s="9">
        <f t="shared" si="20"/>
        <v>7</v>
      </c>
      <c r="M129" s="15"/>
      <c r="N129" s="15"/>
      <c r="O129" s="15"/>
      <c r="P129" s="15"/>
      <c r="Q129" s="15"/>
      <c r="R129" s="11">
        <f t="shared" si="17"/>
        <v>0</v>
      </c>
      <c r="S129" s="15"/>
      <c r="T129" s="15"/>
      <c r="U129" s="9">
        <f t="shared" si="28"/>
        <v>0</v>
      </c>
      <c r="V129" s="9">
        <f t="shared" si="29"/>
        <v>17</v>
      </c>
      <c r="W129" s="15">
        <v>19</v>
      </c>
      <c r="X129" s="16">
        <f t="shared" si="30"/>
        <v>2</v>
      </c>
      <c r="Y129" s="26" t="s">
        <v>235</v>
      </c>
      <c r="Z129" s="17"/>
    </row>
    <row r="130" spans="1:26" ht="18" customHeight="1" x14ac:dyDescent="0.2">
      <c r="A130" s="13">
        <v>3550007</v>
      </c>
      <c r="B130" s="14" t="s">
        <v>155</v>
      </c>
      <c r="C130" s="15">
        <v>20000</v>
      </c>
      <c r="D130" s="10">
        <f>VLOOKUP($A130,'08.07'!$A$9:$W$200,23,0)</f>
        <v>0</v>
      </c>
      <c r="E130" s="15">
        <v>24</v>
      </c>
      <c r="F130" s="15"/>
      <c r="G130" s="15"/>
      <c r="H130" s="9">
        <f>SUM(E130:G130)</f>
        <v>24</v>
      </c>
      <c r="I130" s="15">
        <v>15</v>
      </c>
      <c r="J130" s="15"/>
      <c r="K130" s="15"/>
      <c r="L130" s="9">
        <f t="shared" si="20"/>
        <v>15</v>
      </c>
      <c r="M130" s="15"/>
      <c r="N130" s="15"/>
      <c r="O130" s="15"/>
      <c r="P130" s="15"/>
      <c r="Q130" s="15"/>
      <c r="R130" s="11">
        <f t="shared" si="17"/>
        <v>0</v>
      </c>
      <c r="S130" s="15">
        <v>9</v>
      </c>
      <c r="T130" s="15"/>
      <c r="U130" s="9">
        <f t="shared" si="28"/>
        <v>9</v>
      </c>
      <c r="V130" s="9">
        <f t="shared" si="29"/>
        <v>0</v>
      </c>
      <c r="W130" s="15">
        <v>10</v>
      </c>
      <c r="X130" s="16">
        <f t="shared" si="30"/>
        <v>10</v>
      </c>
      <c r="Y130" s="26" t="s">
        <v>246</v>
      </c>
      <c r="Z130" s="17"/>
    </row>
    <row r="131" spans="1:26" ht="18" customHeight="1" x14ac:dyDescent="0.2">
      <c r="A131" s="13">
        <v>3550011</v>
      </c>
      <c r="B131" s="14" t="s">
        <v>156</v>
      </c>
      <c r="C131" s="15">
        <v>85000</v>
      </c>
      <c r="D131" s="10">
        <f>VLOOKUP($A131,'08.07'!$A$9:$W$200,23,0)</f>
        <v>0</v>
      </c>
      <c r="E131" s="15"/>
      <c r="F131" s="15"/>
      <c r="G131" s="15"/>
      <c r="H131" s="9">
        <f t="shared" si="27"/>
        <v>0</v>
      </c>
      <c r="I131" s="15"/>
      <c r="J131" s="15"/>
      <c r="K131" s="15"/>
      <c r="L131" s="9">
        <f t="shared" si="20"/>
        <v>0</v>
      </c>
      <c r="M131" s="15"/>
      <c r="N131" s="15"/>
      <c r="O131" s="15"/>
      <c r="P131" s="15"/>
      <c r="Q131" s="15"/>
      <c r="R131" s="11">
        <f t="shared" si="17"/>
        <v>0</v>
      </c>
      <c r="S131" s="15"/>
      <c r="T131" s="15"/>
      <c r="U131" s="9">
        <f t="shared" si="28"/>
        <v>0</v>
      </c>
      <c r="V131" s="9">
        <f t="shared" si="29"/>
        <v>0</v>
      </c>
      <c r="W131" s="15"/>
      <c r="X131" s="16">
        <f t="shared" si="30"/>
        <v>0</v>
      </c>
      <c r="Y131" s="18"/>
      <c r="Z131" s="17"/>
    </row>
    <row r="132" spans="1:26" ht="18" customHeight="1" x14ac:dyDescent="0.2">
      <c r="A132" s="7">
        <v>5530000</v>
      </c>
      <c r="B132" s="28" t="s">
        <v>157</v>
      </c>
      <c r="C132" s="9"/>
      <c r="D132" s="10">
        <f>VLOOKUP($A132,'08.07'!$A$9:$W$200,23,0)</f>
        <v>0</v>
      </c>
      <c r="E132" s="10"/>
      <c r="F132" s="10"/>
      <c r="G132" s="10"/>
      <c r="H132" s="9"/>
      <c r="I132" s="10"/>
      <c r="J132" s="10"/>
      <c r="K132" s="10"/>
      <c r="L132" s="9">
        <f t="shared" si="20"/>
        <v>0</v>
      </c>
      <c r="M132" s="10"/>
      <c r="N132" s="10"/>
      <c r="O132" s="10"/>
      <c r="P132" s="10"/>
      <c r="Q132" s="10"/>
      <c r="R132" s="11">
        <f t="shared" si="17"/>
        <v>0</v>
      </c>
      <c r="S132" s="10"/>
      <c r="T132" s="10"/>
      <c r="U132" s="9"/>
      <c r="V132" s="9"/>
      <c r="W132" s="10"/>
      <c r="X132" s="9"/>
      <c r="Y132" s="18"/>
      <c r="Z132" s="17"/>
    </row>
    <row r="133" spans="1:26" ht="18" customHeight="1" x14ac:dyDescent="0.2">
      <c r="A133" s="13">
        <v>5530012</v>
      </c>
      <c r="B133" s="14" t="s">
        <v>158</v>
      </c>
      <c r="C133" s="15">
        <v>30000</v>
      </c>
      <c r="D133" s="10">
        <f>VLOOKUP($A133,'08.07'!$A$9:$W$200,23,0)</f>
        <v>0</v>
      </c>
      <c r="E133" s="15"/>
      <c r="F133" s="15"/>
      <c r="G133" s="15"/>
      <c r="H133" s="9">
        <f t="shared" ref="H133:H140" si="31">SUM(E133:G133)</f>
        <v>0</v>
      </c>
      <c r="I133" s="15"/>
      <c r="J133" s="15"/>
      <c r="K133" s="15"/>
      <c r="L133" s="9">
        <f t="shared" si="20"/>
        <v>0</v>
      </c>
      <c r="M133" s="15"/>
      <c r="N133" s="15"/>
      <c r="O133" s="15"/>
      <c r="P133" s="15"/>
      <c r="Q133" s="15"/>
      <c r="R133" s="11">
        <f t="shared" si="17"/>
        <v>0</v>
      </c>
      <c r="S133" s="15"/>
      <c r="T133" s="15"/>
      <c r="U133" s="9">
        <f t="shared" ref="U133:U140" si="32">S133+T133</f>
        <v>0</v>
      </c>
      <c r="V133" s="9">
        <f t="shared" ref="V133:V140" si="33">D133+H133-L133-R133-U133</f>
        <v>0</v>
      </c>
      <c r="W133" s="15"/>
      <c r="X133" s="16">
        <f t="shared" ref="X133:X140" si="34">W133-V133</f>
        <v>0</v>
      </c>
      <c r="Y133" s="18"/>
      <c r="Z133" s="17"/>
    </row>
    <row r="134" spans="1:26" ht="18" customHeight="1" x14ac:dyDescent="0.2">
      <c r="A134" s="13">
        <v>5530013</v>
      </c>
      <c r="B134" s="14" t="s">
        <v>159</v>
      </c>
      <c r="C134" s="15">
        <v>30000</v>
      </c>
      <c r="D134" s="10">
        <f>VLOOKUP($A134,'08.07'!$A$9:$W$200,23,0)</f>
        <v>27</v>
      </c>
      <c r="E134" s="15"/>
      <c r="F134" s="15"/>
      <c r="G134" s="15"/>
      <c r="H134" s="9">
        <f t="shared" si="31"/>
        <v>0</v>
      </c>
      <c r="I134" s="15">
        <v>9</v>
      </c>
      <c r="J134" s="15"/>
      <c r="K134" s="15"/>
      <c r="L134" s="9">
        <f t="shared" si="20"/>
        <v>9</v>
      </c>
      <c r="M134" s="15"/>
      <c r="N134" s="15"/>
      <c r="O134" s="15"/>
      <c r="P134" s="15"/>
      <c r="Q134" s="15"/>
      <c r="R134" s="11">
        <f t="shared" si="17"/>
        <v>0</v>
      </c>
      <c r="S134" s="15"/>
      <c r="T134" s="15"/>
      <c r="U134" s="9">
        <f t="shared" si="32"/>
        <v>0</v>
      </c>
      <c r="V134" s="9">
        <f t="shared" si="33"/>
        <v>18</v>
      </c>
      <c r="W134" s="15">
        <v>18</v>
      </c>
      <c r="X134" s="16">
        <f t="shared" si="34"/>
        <v>0</v>
      </c>
      <c r="Y134" s="18"/>
      <c r="Z134" s="17"/>
    </row>
    <row r="135" spans="1:26" ht="18" customHeight="1" x14ac:dyDescent="0.2">
      <c r="A135" s="13">
        <v>5530014</v>
      </c>
      <c r="B135" s="14" t="s">
        <v>160</v>
      </c>
      <c r="C135" s="15">
        <v>30000</v>
      </c>
      <c r="D135" s="10">
        <f>VLOOKUP($A135,'08.07'!$A$9:$W$200,23,0)</f>
        <v>0</v>
      </c>
      <c r="E135" s="15"/>
      <c r="F135" s="15"/>
      <c r="G135" s="15"/>
      <c r="H135" s="9">
        <f t="shared" si="31"/>
        <v>0</v>
      </c>
      <c r="I135" s="15"/>
      <c r="J135" s="15"/>
      <c r="K135" s="15"/>
      <c r="L135" s="9">
        <f t="shared" si="20"/>
        <v>0</v>
      </c>
      <c r="M135" s="15"/>
      <c r="N135" s="15"/>
      <c r="O135" s="15"/>
      <c r="P135" s="15"/>
      <c r="Q135" s="15"/>
      <c r="R135" s="11">
        <f t="shared" si="17"/>
        <v>0</v>
      </c>
      <c r="S135" s="15"/>
      <c r="T135" s="15"/>
      <c r="U135" s="9">
        <f t="shared" si="32"/>
        <v>0</v>
      </c>
      <c r="V135" s="9">
        <f t="shared" si="33"/>
        <v>0</v>
      </c>
      <c r="W135" s="15"/>
      <c r="X135" s="16">
        <f t="shared" si="34"/>
        <v>0</v>
      </c>
      <c r="Y135" s="18"/>
      <c r="Z135" s="17"/>
    </row>
    <row r="136" spans="1:26" ht="18" customHeight="1" x14ac:dyDescent="0.2">
      <c r="A136" s="13">
        <v>5530015</v>
      </c>
      <c r="B136" s="14" t="s">
        <v>161</v>
      </c>
      <c r="C136" s="15">
        <v>30000</v>
      </c>
      <c r="D136" s="10">
        <f>VLOOKUP($A136,'08.07'!$A$9:$W$200,23,0)</f>
        <v>23</v>
      </c>
      <c r="E136" s="15"/>
      <c r="F136" s="15"/>
      <c r="G136" s="15"/>
      <c r="H136" s="9">
        <f t="shared" si="31"/>
        <v>0</v>
      </c>
      <c r="I136" s="15">
        <v>4</v>
      </c>
      <c r="J136" s="15"/>
      <c r="K136" s="15"/>
      <c r="L136" s="9">
        <f t="shared" si="20"/>
        <v>4</v>
      </c>
      <c r="M136" s="15"/>
      <c r="N136" s="15"/>
      <c r="O136" s="15"/>
      <c r="P136" s="15"/>
      <c r="Q136" s="15"/>
      <c r="R136" s="11">
        <f t="shared" si="17"/>
        <v>0</v>
      </c>
      <c r="S136" s="15"/>
      <c r="T136" s="15"/>
      <c r="U136" s="9">
        <f t="shared" si="32"/>
        <v>0</v>
      </c>
      <c r="V136" s="9">
        <f t="shared" si="33"/>
        <v>19</v>
      </c>
      <c r="W136" s="15">
        <v>19</v>
      </c>
      <c r="X136" s="16">
        <f t="shared" si="34"/>
        <v>0</v>
      </c>
      <c r="Y136" s="18"/>
      <c r="Z136" s="17"/>
    </row>
    <row r="137" spans="1:26" ht="18" customHeight="1" x14ac:dyDescent="0.2">
      <c r="A137" s="13">
        <v>5530016</v>
      </c>
      <c r="B137" s="14" t="s">
        <v>162</v>
      </c>
      <c r="C137" s="15">
        <v>30000</v>
      </c>
      <c r="D137" s="10">
        <f>VLOOKUP($A137,'08.07'!$A$9:$W$200,23,0)</f>
        <v>2</v>
      </c>
      <c r="E137" s="15"/>
      <c r="F137" s="15"/>
      <c r="G137" s="15"/>
      <c r="H137" s="9">
        <f t="shared" si="31"/>
        <v>0</v>
      </c>
      <c r="I137" s="15">
        <v>2</v>
      </c>
      <c r="J137" s="15"/>
      <c r="K137" s="15"/>
      <c r="L137" s="9">
        <f t="shared" si="20"/>
        <v>2</v>
      </c>
      <c r="M137" s="15"/>
      <c r="N137" s="15"/>
      <c r="O137" s="15"/>
      <c r="P137" s="15"/>
      <c r="Q137" s="15"/>
      <c r="R137" s="11">
        <f t="shared" si="17"/>
        <v>0</v>
      </c>
      <c r="S137" s="15"/>
      <c r="T137" s="15"/>
      <c r="U137" s="9">
        <f t="shared" si="32"/>
        <v>0</v>
      </c>
      <c r="V137" s="9">
        <f t="shared" si="33"/>
        <v>0</v>
      </c>
      <c r="W137" s="15"/>
      <c r="X137" s="16">
        <f t="shared" si="34"/>
        <v>0</v>
      </c>
      <c r="Y137" s="18"/>
      <c r="Z137" s="17"/>
    </row>
    <row r="138" spans="1:26" ht="18" customHeight="1" x14ac:dyDescent="0.2">
      <c r="A138" s="13">
        <v>5530018</v>
      </c>
      <c r="B138" s="14" t="s">
        <v>163</v>
      </c>
      <c r="C138" s="15">
        <v>30000</v>
      </c>
      <c r="D138" s="10">
        <f>VLOOKUP($A138,'08.07'!$A$9:$W$200,23,0)</f>
        <v>24</v>
      </c>
      <c r="E138" s="15"/>
      <c r="F138" s="15"/>
      <c r="G138" s="15"/>
      <c r="H138" s="9">
        <f t="shared" si="31"/>
        <v>0</v>
      </c>
      <c r="I138" s="15">
        <v>5</v>
      </c>
      <c r="J138" s="15"/>
      <c r="K138" s="15"/>
      <c r="L138" s="9">
        <f t="shared" ref="L138:L198" si="35">SUM(I138:K138)</f>
        <v>5</v>
      </c>
      <c r="M138" s="15"/>
      <c r="N138" s="15"/>
      <c r="O138" s="15"/>
      <c r="P138" s="15"/>
      <c r="Q138" s="15"/>
      <c r="R138" s="11">
        <f>SUM(M138:Q138)</f>
        <v>0</v>
      </c>
      <c r="S138" s="15"/>
      <c r="T138" s="15"/>
      <c r="U138" s="9">
        <f>S138+T138</f>
        <v>0</v>
      </c>
      <c r="V138" s="9">
        <f t="shared" si="33"/>
        <v>19</v>
      </c>
      <c r="W138" s="15">
        <v>19</v>
      </c>
      <c r="X138" s="16">
        <f>W138-V138</f>
        <v>0</v>
      </c>
      <c r="Y138" s="18"/>
      <c r="Z138" s="17"/>
    </row>
    <row r="139" spans="1:26" ht="18" customHeight="1" x14ac:dyDescent="0.2">
      <c r="A139" s="13">
        <v>5530019</v>
      </c>
      <c r="B139" s="14" t="s">
        <v>164</v>
      </c>
      <c r="C139" s="15">
        <v>30000</v>
      </c>
      <c r="D139" s="10">
        <f>VLOOKUP($A139,'08.07'!$A$9:$W$200,23,0)</f>
        <v>16</v>
      </c>
      <c r="E139" s="15"/>
      <c r="F139" s="15"/>
      <c r="G139" s="15"/>
      <c r="H139" s="9">
        <f t="shared" si="31"/>
        <v>0</v>
      </c>
      <c r="I139" s="15">
        <v>7</v>
      </c>
      <c r="J139" s="15"/>
      <c r="K139" s="15"/>
      <c r="L139" s="9">
        <f t="shared" si="35"/>
        <v>7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3"/>
        <v>9</v>
      </c>
      <c r="W139" s="15">
        <v>9</v>
      </c>
      <c r="X139" s="16">
        <f>W139-V139</f>
        <v>0</v>
      </c>
      <c r="Y139" s="18"/>
      <c r="Z139" s="17"/>
    </row>
    <row r="140" spans="1:26" ht="18" customHeight="1" x14ac:dyDescent="0.2">
      <c r="A140" s="13">
        <v>5530020</v>
      </c>
      <c r="B140" s="14" t="s">
        <v>165</v>
      </c>
      <c r="C140" s="15">
        <v>30000</v>
      </c>
      <c r="D140" s="10">
        <f>VLOOKUP($A140,'08.07'!$A$9:$W$200,23,0)</f>
        <v>0</v>
      </c>
      <c r="E140" s="15"/>
      <c r="F140" s="15"/>
      <c r="G140" s="15"/>
      <c r="H140" s="9">
        <f t="shared" si="31"/>
        <v>0</v>
      </c>
      <c r="I140" s="15"/>
      <c r="J140" s="15"/>
      <c r="K140" s="15"/>
      <c r="L140" s="9">
        <f t="shared" si="35"/>
        <v>0</v>
      </c>
      <c r="M140" s="15"/>
      <c r="N140" s="15"/>
      <c r="O140" s="15"/>
      <c r="P140" s="15"/>
      <c r="Q140" s="15"/>
      <c r="R140" s="11">
        <f t="shared" si="17"/>
        <v>0</v>
      </c>
      <c r="S140" s="15"/>
      <c r="T140" s="15"/>
      <c r="U140" s="9">
        <f t="shared" si="32"/>
        <v>0</v>
      </c>
      <c r="V140" s="9">
        <f t="shared" si="33"/>
        <v>0</v>
      </c>
      <c r="W140" s="15"/>
      <c r="X140" s="16">
        <f t="shared" si="34"/>
        <v>0</v>
      </c>
      <c r="Y140" s="18"/>
      <c r="Z140" s="17"/>
    </row>
    <row r="141" spans="1:26" ht="18" customHeight="1" x14ac:dyDescent="0.2">
      <c r="A141" s="7">
        <v>7550000</v>
      </c>
      <c r="B141" s="8" t="s">
        <v>166</v>
      </c>
      <c r="C141" s="9"/>
      <c r="D141" s="10">
        <f>VLOOKUP($A141,'08.07'!$A$9:$W$200,23,0)</f>
        <v>0</v>
      </c>
      <c r="E141" s="10"/>
      <c r="F141" s="10"/>
      <c r="G141" s="10"/>
      <c r="H141" s="9"/>
      <c r="I141" s="10"/>
      <c r="J141" s="10"/>
      <c r="K141" s="10"/>
      <c r="L141" s="9">
        <f t="shared" si="35"/>
        <v>0</v>
      </c>
      <c r="M141" s="10"/>
      <c r="N141" s="10"/>
      <c r="O141" s="10"/>
      <c r="P141" s="10"/>
      <c r="Q141" s="10"/>
      <c r="R141" s="11">
        <f t="shared" si="17"/>
        <v>0</v>
      </c>
      <c r="S141" s="10"/>
      <c r="T141" s="10"/>
      <c r="U141" s="9"/>
      <c r="V141" s="9"/>
      <c r="W141" s="10"/>
      <c r="X141" s="9"/>
      <c r="Y141" s="18"/>
      <c r="Z141" s="17"/>
    </row>
    <row r="142" spans="1:26" ht="18" customHeight="1" x14ac:dyDescent="0.2">
      <c r="A142" s="13">
        <v>7520001</v>
      </c>
      <c r="B142" s="14" t="s">
        <v>167</v>
      </c>
      <c r="C142" s="15">
        <v>80000</v>
      </c>
      <c r="D142" s="10">
        <f>VLOOKUP($A142,'08.07'!$A$9:$W$200,23,0)</f>
        <v>0</v>
      </c>
      <c r="E142" s="15"/>
      <c r="F142" s="15"/>
      <c r="G142" s="15"/>
      <c r="H142" s="9">
        <f t="shared" ref="H142:H156" si="36">SUM(E142:G142)</f>
        <v>0</v>
      </c>
      <c r="I142" s="15"/>
      <c r="J142" s="15"/>
      <c r="K142" s="15"/>
      <c r="L142" s="9">
        <f t="shared" si="35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ref="V142:V156" si="37">D142+H142-L142-R142-U142</f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7520012</v>
      </c>
      <c r="B143" s="14" t="s">
        <v>168</v>
      </c>
      <c r="C143" s="15">
        <v>80000</v>
      </c>
      <c r="D143" s="10">
        <f>VLOOKUP($A143,'08.07'!$A$9:$W$200,23,0)</f>
        <v>10</v>
      </c>
      <c r="E143" s="15"/>
      <c r="F143" s="15"/>
      <c r="G143" s="15"/>
      <c r="H143" s="9">
        <f t="shared" si="36"/>
        <v>0</v>
      </c>
      <c r="I143" s="15">
        <v>1</v>
      </c>
      <c r="J143" s="15"/>
      <c r="K143" s="15"/>
      <c r="L143" s="9">
        <f t="shared" si="35"/>
        <v>1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si="37"/>
        <v>9</v>
      </c>
      <c r="W143" s="15">
        <v>9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7520013</v>
      </c>
      <c r="B144" s="14" t="s">
        <v>169</v>
      </c>
      <c r="C144" s="15">
        <v>80000</v>
      </c>
      <c r="D144" s="10">
        <f>VLOOKUP($A144,'08.07'!$A$9:$W$200,23,0)</f>
        <v>10</v>
      </c>
      <c r="E144" s="15"/>
      <c r="F144" s="15"/>
      <c r="G144" s="15"/>
      <c r="H144" s="9">
        <f t="shared" si="36"/>
        <v>0</v>
      </c>
      <c r="I144" s="15">
        <v>1</v>
      </c>
      <c r="J144" s="15"/>
      <c r="K144" s="15"/>
      <c r="L144" s="9">
        <f t="shared" si="35"/>
        <v>1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7"/>
        <v>9</v>
      </c>
      <c r="W144" s="15">
        <v>9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7520014</v>
      </c>
      <c r="B145" s="14" t="s">
        <v>170</v>
      </c>
      <c r="C145" s="15">
        <v>5000</v>
      </c>
      <c r="D145" s="10">
        <f>VLOOKUP($A145,'08.07'!$A$9:$W$200,23,0)</f>
        <v>0</v>
      </c>
      <c r="E145" s="15"/>
      <c r="F145" s="15"/>
      <c r="G145" s="15"/>
      <c r="H145" s="9">
        <f t="shared" si="36"/>
        <v>0</v>
      </c>
      <c r="I145" s="15"/>
      <c r="J145" s="15"/>
      <c r="K145" s="15"/>
      <c r="L145" s="9">
        <f t="shared" si="35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7"/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7550006</v>
      </c>
      <c r="B146" s="14" t="s">
        <v>171</v>
      </c>
      <c r="C146" s="15">
        <v>12000</v>
      </c>
      <c r="D146" s="10">
        <f>VLOOKUP($A146,'08.07'!$A$9:$W$200,23,0)</f>
        <v>5</v>
      </c>
      <c r="E146" s="15"/>
      <c r="F146" s="15"/>
      <c r="G146" s="15"/>
      <c r="H146" s="9">
        <f t="shared" si="36"/>
        <v>0</v>
      </c>
      <c r="I146" s="15">
        <v>2</v>
      </c>
      <c r="J146" s="15"/>
      <c r="K146" s="15"/>
      <c r="L146" s="9">
        <f t="shared" si="35"/>
        <v>2</v>
      </c>
      <c r="M146" s="15"/>
      <c r="N146" s="15"/>
      <c r="O146" s="15"/>
      <c r="P146" s="15"/>
      <c r="Q146" s="15"/>
      <c r="R146" s="11">
        <f t="shared" si="17"/>
        <v>0</v>
      </c>
      <c r="S146" s="15"/>
      <c r="T146" s="15"/>
      <c r="U146" s="9">
        <f t="shared" ref="U146:U156" si="38">S146+T146</f>
        <v>0</v>
      </c>
      <c r="V146" s="9">
        <f t="shared" si="37"/>
        <v>3</v>
      </c>
      <c r="W146" s="15">
        <v>3</v>
      </c>
      <c r="X146" s="16">
        <f t="shared" ref="X146:X156" si="39">W146-V146</f>
        <v>0</v>
      </c>
      <c r="Y146" s="18"/>
      <c r="Z146" s="17"/>
    </row>
    <row r="147" spans="1:26" ht="18" customHeight="1" x14ac:dyDescent="0.2">
      <c r="A147" s="13">
        <v>7550007</v>
      </c>
      <c r="B147" s="14" t="s">
        <v>172</v>
      </c>
      <c r="C147" s="15">
        <v>9000</v>
      </c>
      <c r="D147" s="10">
        <f>VLOOKUP($A147,'08.07'!$A$9:$W$200,23,0)</f>
        <v>8</v>
      </c>
      <c r="E147" s="15"/>
      <c r="F147" s="15"/>
      <c r="G147" s="15"/>
      <c r="H147" s="9">
        <f t="shared" si="36"/>
        <v>0</v>
      </c>
      <c r="I147" s="15">
        <v>1</v>
      </c>
      <c r="J147" s="15"/>
      <c r="K147" s="15"/>
      <c r="L147" s="9">
        <f t="shared" si="35"/>
        <v>1</v>
      </c>
      <c r="M147" s="15"/>
      <c r="N147" s="15"/>
      <c r="O147" s="15"/>
      <c r="P147" s="15"/>
      <c r="Q147" s="15"/>
      <c r="R147" s="11">
        <f t="shared" si="17"/>
        <v>0</v>
      </c>
      <c r="S147" s="15"/>
      <c r="T147" s="15"/>
      <c r="U147" s="9">
        <f t="shared" si="38"/>
        <v>0</v>
      </c>
      <c r="V147" s="9">
        <f t="shared" si="37"/>
        <v>7</v>
      </c>
      <c r="W147" s="15">
        <v>7</v>
      </c>
      <c r="X147" s="16">
        <f t="shared" si="39"/>
        <v>0</v>
      </c>
      <c r="Y147" s="18"/>
      <c r="Z147" s="17"/>
    </row>
    <row r="148" spans="1:26" ht="18" customHeight="1" x14ac:dyDescent="0.2">
      <c r="A148" s="13">
        <v>7550008</v>
      </c>
      <c r="B148" s="14" t="s">
        <v>173</v>
      </c>
      <c r="C148" s="15">
        <v>21000</v>
      </c>
      <c r="D148" s="10">
        <f>VLOOKUP($A148,'08.07'!$A$9:$W$200,23,0)</f>
        <v>8</v>
      </c>
      <c r="E148" s="15"/>
      <c r="F148" s="15"/>
      <c r="G148" s="15"/>
      <c r="H148" s="9">
        <f t="shared" si="36"/>
        <v>0</v>
      </c>
      <c r="I148" s="15"/>
      <c r="J148" s="15"/>
      <c r="K148" s="15"/>
      <c r="L148" s="9">
        <f t="shared" si="35"/>
        <v>0</v>
      </c>
      <c r="M148" s="15"/>
      <c r="N148" s="15"/>
      <c r="O148" s="15"/>
      <c r="P148" s="15"/>
      <c r="Q148" s="15"/>
      <c r="R148" s="11">
        <f t="shared" si="17"/>
        <v>0</v>
      </c>
      <c r="S148" s="15"/>
      <c r="T148" s="15"/>
      <c r="U148" s="9">
        <f t="shared" si="38"/>
        <v>0</v>
      </c>
      <c r="V148" s="9">
        <f t="shared" si="37"/>
        <v>8</v>
      </c>
      <c r="W148" s="15">
        <v>8</v>
      </c>
      <c r="X148" s="16">
        <f t="shared" si="39"/>
        <v>0</v>
      </c>
      <c r="Y148" s="18"/>
      <c r="Z148" s="17"/>
    </row>
    <row r="149" spans="1:26" ht="18" customHeight="1" x14ac:dyDescent="0.2">
      <c r="A149" s="13">
        <v>7550011</v>
      </c>
      <c r="B149" s="14" t="s">
        <v>174</v>
      </c>
      <c r="C149" s="15">
        <v>16000</v>
      </c>
      <c r="D149" s="10">
        <f>VLOOKUP($A149,'08.07'!$A$9:$W$200,23,0)</f>
        <v>8</v>
      </c>
      <c r="E149" s="15"/>
      <c r="F149" s="15"/>
      <c r="G149" s="15"/>
      <c r="H149" s="9">
        <f t="shared" si="36"/>
        <v>0</v>
      </c>
      <c r="I149" s="15">
        <v>1</v>
      </c>
      <c r="J149" s="15"/>
      <c r="K149" s="15"/>
      <c r="L149" s="9">
        <f t="shared" si="35"/>
        <v>1</v>
      </c>
      <c r="M149" s="15"/>
      <c r="N149" s="15"/>
      <c r="O149" s="15"/>
      <c r="P149" s="15"/>
      <c r="Q149" s="15"/>
      <c r="R149" s="11">
        <f t="shared" si="17"/>
        <v>0</v>
      </c>
      <c r="S149" s="15"/>
      <c r="T149" s="15"/>
      <c r="U149" s="9">
        <f t="shared" si="38"/>
        <v>0</v>
      </c>
      <c r="V149" s="9">
        <f t="shared" si="37"/>
        <v>7</v>
      </c>
      <c r="W149" s="15">
        <v>7</v>
      </c>
      <c r="X149" s="16">
        <f t="shared" si="39"/>
        <v>0</v>
      </c>
      <c r="Y149" s="18"/>
      <c r="Z149" s="17"/>
    </row>
    <row r="150" spans="1:26" ht="18" customHeight="1" x14ac:dyDescent="0.2">
      <c r="A150" s="13">
        <v>7550012</v>
      </c>
      <c r="B150" s="14" t="s">
        <v>175</v>
      </c>
      <c r="C150" s="15">
        <v>24000</v>
      </c>
      <c r="D150" s="10">
        <f>VLOOKUP($A150,'08.07'!$A$9:$W$200,23,0)</f>
        <v>2</v>
      </c>
      <c r="E150" s="15"/>
      <c r="F150" s="15"/>
      <c r="G150" s="15"/>
      <c r="H150" s="9">
        <f t="shared" si="36"/>
        <v>0</v>
      </c>
      <c r="I150" s="15"/>
      <c r="J150" s="15"/>
      <c r="K150" s="15"/>
      <c r="L150" s="9">
        <f t="shared" si="35"/>
        <v>0</v>
      </c>
      <c r="M150" s="15"/>
      <c r="N150" s="15"/>
      <c r="O150" s="15"/>
      <c r="P150" s="15"/>
      <c r="Q150" s="15"/>
      <c r="R150" s="11">
        <f t="shared" si="17"/>
        <v>0</v>
      </c>
      <c r="S150" s="15"/>
      <c r="T150" s="15"/>
      <c r="U150" s="9">
        <f t="shared" si="38"/>
        <v>0</v>
      </c>
      <c r="V150" s="9">
        <f t="shared" si="37"/>
        <v>2</v>
      </c>
      <c r="W150" s="15">
        <v>2</v>
      </c>
      <c r="X150" s="16">
        <f t="shared" si="39"/>
        <v>0</v>
      </c>
      <c r="Y150" s="18"/>
      <c r="Z150" s="17"/>
    </row>
    <row r="151" spans="1:26" ht="18" customHeight="1" x14ac:dyDescent="0.2">
      <c r="A151" s="13">
        <v>7550015</v>
      </c>
      <c r="B151" s="14" t="s">
        <v>176</v>
      </c>
      <c r="C151" s="15">
        <v>14000</v>
      </c>
      <c r="D151" s="10">
        <f>VLOOKUP($A151,'08.07'!$A$9:$W$200,23,0)</f>
        <v>2</v>
      </c>
      <c r="E151" s="15"/>
      <c r="F151" s="15"/>
      <c r="G151" s="15"/>
      <c r="H151" s="9">
        <f t="shared" si="36"/>
        <v>0</v>
      </c>
      <c r="I151" s="15"/>
      <c r="J151" s="15"/>
      <c r="K151" s="15"/>
      <c r="L151" s="9">
        <f t="shared" si="35"/>
        <v>0</v>
      </c>
      <c r="M151" s="15"/>
      <c r="N151" s="15"/>
      <c r="O151" s="15"/>
      <c r="P151" s="15"/>
      <c r="Q151" s="15"/>
      <c r="R151" s="11">
        <f t="shared" si="17"/>
        <v>0</v>
      </c>
      <c r="S151" s="15"/>
      <c r="T151" s="15"/>
      <c r="U151" s="9">
        <f t="shared" si="38"/>
        <v>0</v>
      </c>
      <c r="V151" s="9">
        <f t="shared" si="37"/>
        <v>2</v>
      </c>
      <c r="W151" s="15">
        <v>2</v>
      </c>
      <c r="X151" s="16">
        <f t="shared" si="39"/>
        <v>0</v>
      </c>
      <c r="Y151" s="18"/>
      <c r="Z151" s="17"/>
    </row>
    <row r="152" spans="1:26" ht="18" customHeight="1" x14ac:dyDescent="0.2">
      <c r="A152" s="13">
        <v>7550016</v>
      </c>
      <c r="B152" s="14" t="s">
        <v>177</v>
      </c>
      <c r="C152" s="15">
        <v>14000</v>
      </c>
      <c r="D152" s="10">
        <f>VLOOKUP($A152,'08.07'!$A$9:$W$200,23,0)</f>
        <v>11</v>
      </c>
      <c r="E152" s="15"/>
      <c r="F152" s="15"/>
      <c r="G152" s="15"/>
      <c r="H152" s="9">
        <f t="shared" si="36"/>
        <v>0</v>
      </c>
      <c r="I152" s="15"/>
      <c r="J152" s="15"/>
      <c r="K152" s="15"/>
      <c r="L152" s="9">
        <f t="shared" si="35"/>
        <v>0</v>
      </c>
      <c r="M152" s="15"/>
      <c r="N152" s="15"/>
      <c r="O152" s="15"/>
      <c r="P152" s="15"/>
      <c r="Q152" s="15"/>
      <c r="R152" s="11">
        <f t="shared" si="17"/>
        <v>0</v>
      </c>
      <c r="S152" s="15"/>
      <c r="T152" s="15"/>
      <c r="U152" s="9">
        <f t="shared" si="38"/>
        <v>0</v>
      </c>
      <c r="V152" s="9">
        <f t="shared" si="37"/>
        <v>11</v>
      </c>
      <c r="W152" s="15">
        <v>11</v>
      </c>
      <c r="X152" s="16">
        <f t="shared" si="39"/>
        <v>0</v>
      </c>
      <c r="Y152" s="18"/>
      <c r="Z152" s="17"/>
    </row>
    <row r="153" spans="1:26" ht="18" customHeight="1" x14ac:dyDescent="0.2">
      <c r="A153" s="13">
        <v>7550017</v>
      </c>
      <c r="B153" s="14" t="s">
        <v>178</v>
      </c>
      <c r="C153" s="15">
        <v>14000</v>
      </c>
      <c r="D153" s="10">
        <f>VLOOKUP($A153,'08.07'!$A$9:$W$200,23,0)</f>
        <v>11</v>
      </c>
      <c r="E153" s="15"/>
      <c r="F153" s="15"/>
      <c r="G153" s="15"/>
      <c r="H153" s="9">
        <f t="shared" si="36"/>
        <v>0</v>
      </c>
      <c r="I153" s="15"/>
      <c r="J153" s="15"/>
      <c r="K153" s="15"/>
      <c r="L153" s="9">
        <f t="shared" si="35"/>
        <v>0</v>
      </c>
      <c r="M153" s="15"/>
      <c r="N153" s="15"/>
      <c r="O153" s="15"/>
      <c r="P153" s="15"/>
      <c r="Q153" s="15"/>
      <c r="R153" s="11">
        <f t="shared" si="17"/>
        <v>0</v>
      </c>
      <c r="S153" s="15"/>
      <c r="T153" s="15"/>
      <c r="U153" s="9">
        <f t="shared" si="38"/>
        <v>0</v>
      </c>
      <c r="V153" s="9">
        <f t="shared" si="37"/>
        <v>11</v>
      </c>
      <c r="W153" s="15">
        <v>11</v>
      </c>
      <c r="X153" s="16">
        <f t="shared" si="39"/>
        <v>0</v>
      </c>
      <c r="Y153" s="18"/>
      <c r="Z153" s="17"/>
    </row>
    <row r="154" spans="1:26" ht="18" customHeight="1" x14ac:dyDescent="0.2">
      <c r="A154" s="13">
        <v>7550019</v>
      </c>
      <c r="B154" s="14" t="s">
        <v>179</v>
      </c>
      <c r="C154" s="15">
        <v>10000</v>
      </c>
      <c r="D154" s="10">
        <f>VLOOKUP($A154,'08.07'!$A$9:$W$200,23,0)</f>
        <v>157</v>
      </c>
      <c r="E154" s="15"/>
      <c r="F154" s="15"/>
      <c r="G154" s="15"/>
      <c r="H154" s="9">
        <f t="shared" si="36"/>
        <v>0</v>
      </c>
      <c r="I154" s="15">
        <v>20</v>
      </c>
      <c r="J154" s="15"/>
      <c r="K154" s="15"/>
      <c r="L154" s="9">
        <f t="shared" si="35"/>
        <v>20</v>
      </c>
      <c r="M154" s="15"/>
      <c r="N154" s="15"/>
      <c r="O154" s="15"/>
      <c r="P154" s="15"/>
      <c r="Q154" s="15"/>
      <c r="R154" s="11">
        <f t="shared" si="17"/>
        <v>0</v>
      </c>
      <c r="S154" s="15"/>
      <c r="T154" s="15"/>
      <c r="U154" s="9">
        <f t="shared" si="38"/>
        <v>0</v>
      </c>
      <c r="V154" s="9">
        <f t="shared" si="37"/>
        <v>137</v>
      </c>
      <c r="W154" s="15">
        <v>116</v>
      </c>
      <c r="X154" s="16">
        <f t="shared" si="39"/>
        <v>-21</v>
      </c>
      <c r="Y154" s="18"/>
      <c r="Z154" s="17"/>
    </row>
    <row r="155" spans="1:26" ht="18" customHeight="1" x14ac:dyDescent="0.2">
      <c r="A155" s="13">
        <v>7550026</v>
      </c>
      <c r="B155" s="14" t="s">
        <v>180</v>
      </c>
      <c r="C155" s="15">
        <v>26000</v>
      </c>
      <c r="D155" s="10">
        <f>VLOOKUP($A155,'08.07'!$A$9:$W$200,23,0)</f>
        <v>60</v>
      </c>
      <c r="E155" s="15"/>
      <c r="F155" s="15"/>
      <c r="G155" s="15"/>
      <c r="H155" s="9">
        <f t="shared" si="36"/>
        <v>0</v>
      </c>
      <c r="I155" s="15">
        <v>10</v>
      </c>
      <c r="J155" s="15"/>
      <c r="K155" s="15"/>
      <c r="L155" s="9">
        <f t="shared" si="35"/>
        <v>10</v>
      </c>
      <c r="M155" s="15"/>
      <c r="N155" s="15"/>
      <c r="O155" s="15"/>
      <c r="P155" s="15"/>
      <c r="Q155" s="15"/>
      <c r="R155" s="11">
        <f t="shared" si="17"/>
        <v>0</v>
      </c>
      <c r="S155" s="15"/>
      <c r="T155" s="15"/>
      <c r="U155" s="9">
        <f t="shared" si="38"/>
        <v>0</v>
      </c>
      <c r="V155" s="9">
        <f t="shared" si="37"/>
        <v>50</v>
      </c>
      <c r="W155" s="15">
        <v>50</v>
      </c>
      <c r="X155" s="16">
        <f t="shared" si="39"/>
        <v>0</v>
      </c>
      <c r="Y155" s="18"/>
      <c r="Z155" s="17"/>
    </row>
    <row r="156" spans="1:26" ht="18" customHeight="1" x14ac:dyDescent="0.2">
      <c r="A156" s="13">
        <v>4551001</v>
      </c>
      <c r="B156" s="14" t="s">
        <v>225</v>
      </c>
      <c r="C156" s="15">
        <v>15000</v>
      </c>
      <c r="D156" s="10">
        <f>VLOOKUP($A156,'08.07'!$A$9:$W$200,23,0)</f>
        <v>0</v>
      </c>
      <c r="E156" s="15"/>
      <c r="F156" s="15"/>
      <c r="G156" s="15"/>
      <c r="H156" s="9">
        <f t="shared" si="36"/>
        <v>0</v>
      </c>
      <c r="I156" s="15"/>
      <c r="J156" s="15"/>
      <c r="K156" s="15"/>
      <c r="L156" s="9">
        <f t="shared" si="35"/>
        <v>0</v>
      </c>
      <c r="M156" s="15"/>
      <c r="N156" s="15"/>
      <c r="O156" s="15"/>
      <c r="P156" s="15"/>
      <c r="Q156" s="15"/>
      <c r="R156" s="11">
        <f t="shared" ref="R156:R198" si="40">SUM(M156:Q156)</f>
        <v>0</v>
      </c>
      <c r="S156" s="15"/>
      <c r="T156" s="15"/>
      <c r="U156" s="9">
        <f t="shared" si="38"/>
        <v>0</v>
      </c>
      <c r="V156" s="9">
        <f t="shared" si="37"/>
        <v>0</v>
      </c>
      <c r="W156" s="15"/>
      <c r="X156" s="16">
        <f t="shared" si="39"/>
        <v>0</v>
      </c>
      <c r="Y156" s="18"/>
      <c r="Z156" s="17"/>
    </row>
    <row r="157" spans="1:26" ht="18" customHeight="1" x14ac:dyDescent="0.2">
      <c r="A157" s="7">
        <v>5500000</v>
      </c>
      <c r="B157" s="8" t="s">
        <v>181</v>
      </c>
      <c r="C157" s="9"/>
      <c r="D157" s="10">
        <f>VLOOKUP($A157,'08.07'!$A$9:$W$200,23,0)</f>
        <v>0</v>
      </c>
      <c r="E157" s="10"/>
      <c r="F157" s="10"/>
      <c r="G157" s="10"/>
      <c r="H157" s="9"/>
      <c r="I157" s="10"/>
      <c r="J157" s="10"/>
      <c r="K157" s="10"/>
      <c r="L157" s="9">
        <f t="shared" si="35"/>
        <v>0</v>
      </c>
      <c r="M157" s="10"/>
      <c r="N157" s="10"/>
      <c r="O157" s="10"/>
      <c r="P157" s="10"/>
      <c r="Q157" s="10"/>
      <c r="R157" s="11">
        <f t="shared" si="40"/>
        <v>0</v>
      </c>
      <c r="S157" s="10"/>
      <c r="T157" s="10"/>
      <c r="U157" s="9"/>
      <c r="V157" s="9"/>
      <c r="W157" s="10"/>
      <c r="X157" s="9"/>
      <c r="Y157" s="18"/>
      <c r="Z157" s="17"/>
    </row>
    <row r="158" spans="1:26" s="24" customFormat="1" ht="18" customHeight="1" x14ac:dyDescent="0.2">
      <c r="A158" s="13">
        <v>5500044</v>
      </c>
      <c r="B158" s="20" t="s">
        <v>182</v>
      </c>
      <c r="C158" s="21">
        <v>28000</v>
      </c>
      <c r="D158" s="10">
        <f>VLOOKUP($A158,'08.07'!$A$9:$W$200,23,0)</f>
        <v>0</v>
      </c>
      <c r="E158" s="15">
        <v>2</v>
      </c>
      <c r="F158" s="15"/>
      <c r="G158" s="15"/>
      <c r="H158" s="9">
        <f t="shared" ref="H158:H197" si="41">SUM(E158:G158)</f>
        <v>2</v>
      </c>
      <c r="I158" s="15">
        <v>2</v>
      </c>
      <c r="J158" s="15"/>
      <c r="K158" s="15"/>
      <c r="L158" s="9">
        <f t="shared" si="35"/>
        <v>2</v>
      </c>
      <c r="M158" s="15"/>
      <c r="N158" s="15"/>
      <c r="O158" s="15"/>
      <c r="P158" s="15"/>
      <c r="Q158" s="15"/>
      <c r="R158" s="11">
        <f t="shared" si="40"/>
        <v>0</v>
      </c>
      <c r="S158" s="15"/>
      <c r="T158" s="15"/>
      <c r="U158" s="9">
        <f t="shared" ref="U158:U184" si="42">S158+T158</f>
        <v>0</v>
      </c>
      <c r="V158" s="9">
        <f t="shared" ref="V158:V197" si="43">D158+H158-L158-R158-U158</f>
        <v>0</v>
      </c>
      <c r="W158" s="15"/>
      <c r="X158" s="16">
        <f t="shared" ref="X158:X184" si="44">W158-V158</f>
        <v>0</v>
      </c>
      <c r="Y158" s="22"/>
      <c r="Z158" s="23"/>
    </row>
    <row r="159" spans="1:26" s="24" customFormat="1" ht="18" customHeight="1" x14ac:dyDescent="0.2">
      <c r="A159" s="13">
        <v>5500045</v>
      </c>
      <c r="B159" s="20" t="s">
        <v>183</v>
      </c>
      <c r="C159" s="21">
        <v>30000</v>
      </c>
      <c r="D159" s="10">
        <f>VLOOKUP($A159,'08.07'!$A$9:$W$200,23,0)</f>
        <v>0</v>
      </c>
      <c r="E159" s="15">
        <v>3</v>
      </c>
      <c r="F159" s="15"/>
      <c r="G159" s="15"/>
      <c r="H159" s="9">
        <f t="shared" si="41"/>
        <v>3</v>
      </c>
      <c r="I159" s="15">
        <v>3</v>
      </c>
      <c r="J159" s="15"/>
      <c r="K159" s="15"/>
      <c r="L159" s="9">
        <f t="shared" si="35"/>
        <v>3</v>
      </c>
      <c r="M159" s="15"/>
      <c r="N159" s="15"/>
      <c r="O159" s="15"/>
      <c r="P159" s="15"/>
      <c r="Q159" s="15"/>
      <c r="R159" s="11">
        <f t="shared" si="40"/>
        <v>0</v>
      </c>
      <c r="S159" s="15"/>
      <c r="T159" s="15"/>
      <c r="U159" s="9">
        <f t="shared" si="42"/>
        <v>0</v>
      </c>
      <c r="V159" s="9">
        <f t="shared" si="43"/>
        <v>0</v>
      </c>
      <c r="W159" s="15"/>
      <c r="X159" s="16">
        <f t="shared" si="44"/>
        <v>0</v>
      </c>
      <c r="Y159" s="22"/>
      <c r="Z159" s="23"/>
    </row>
    <row r="160" spans="1:26" ht="18" customHeight="1" x14ac:dyDescent="0.2">
      <c r="A160" s="13">
        <v>5500063</v>
      </c>
      <c r="B160" s="14" t="s">
        <v>184</v>
      </c>
      <c r="C160" s="15">
        <v>21000</v>
      </c>
      <c r="D160" s="10">
        <f>VLOOKUP($A160,'08.07'!$A$9:$W$200,23,0)</f>
        <v>0</v>
      </c>
      <c r="E160" s="15"/>
      <c r="F160" s="15"/>
      <c r="G160" s="15"/>
      <c r="H160" s="9">
        <f t="shared" si="41"/>
        <v>0</v>
      </c>
      <c r="I160" s="15"/>
      <c r="J160" s="15"/>
      <c r="K160" s="15"/>
      <c r="L160" s="9">
        <f t="shared" si="35"/>
        <v>0</v>
      </c>
      <c r="M160" s="15"/>
      <c r="N160" s="15"/>
      <c r="O160" s="15"/>
      <c r="P160" s="15"/>
      <c r="Q160" s="15"/>
      <c r="R160" s="11">
        <f t="shared" si="40"/>
        <v>0</v>
      </c>
      <c r="S160" s="15"/>
      <c r="T160" s="15"/>
      <c r="U160" s="9">
        <f t="shared" si="42"/>
        <v>0</v>
      </c>
      <c r="V160" s="9">
        <f t="shared" si="43"/>
        <v>0</v>
      </c>
      <c r="W160" s="15"/>
      <c r="X160" s="16">
        <f t="shared" si="44"/>
        <v>0</v>
      </c>
      <c r="Y160" s="18"/>
      <c r="Z160" s="17"/>
    </row>
    <row r="161" spans="1:26" ht="18" customHeight="1" x14ac:dyDescent="0.2">
      <c r="A161" s="13">
        <v>5500064</v>
      </c>
      <c r="B161" s="14" t="s">
        <v>185</v>
      </c>
      <c r="C161" s="15">
        <v>26000</v>
      </c>
      <c r="D161" s="10">
        <f>VLOOKUP($A161,'08.07'!$A$9:$W$200,23,0)</f>
        <v>0</v>
      </c>
      <c r="E161" s="15"/>
      <c r="F161" s="15"/>
      <c r="G161" s="15"/>
      <c r="H161" s="9">
        <f t="shared" si="41"/>
        <v>0</v>
      </c>
      <c r="I161" s="15"/>
      <c r="J161" s="15"/>
      <c r="K161" s="15"/>
      <c r="L161" s="9">
        <f t="shared" si="35"/>
        <v>0</v>
      </c>
      <c r="M161" s="15"/>
      <c r="N161" s="15"/>
      <c r="O161" s="15"/>
      <c r="P161" s="15"/>
      <c r="Q161" s="15"/>
      <c r="R161" s="11">
        <f t="shared" si="40"/>
        <v>0</v>
      </c>
      <c r="S161" s="15"/>
      <c r="T161" s="15"/>
      <c r="U161" s="9">
        <f t="shared" si="42"/>
        <v>0</v>
      </c>
      <c r="V161" s="9">
        <f t="shared" si="43"/>
        <v>0</v>
      </c>
      <c r="W161" s="15"/>
      <c r="X161" s="16">
        <f t="shared" si="44"/>
        <v>0</v>
      </c>
      <c r="Y161" s="18"/>
      <c r="Z161" s="17"/>
    </row>
    <row r="162" spans="1:26" ht="18" customHeight="1" x14ac:dyDescent="0.2">
      <c r="A162" s="13">
        <v>5500065</v>
      </c>
      <c r="B162" s="14" t="s">
        <v>186</v>
      </c>
      <c r="C162" s="15">
        <v>24000</v>
      </c>
      <c r="D162" s="10">
        <f>VLOOKUP($A162,'08.07'!$A$9:$W$200,23,0)</f>
        <v>0</v>
      </c>
      <c r="E162" s="15"/>
      <c r="F162" s="15"/>
      <c r="G162" s="15"/>
      <c r="H162" s="9">
        <f t="shared" si="41"/>
        <v>0</v>
      </c>
      <c r="I162" s="15"/>
      <c r="J162" s="15"/>
      <c r="K162" s="15"/>
      <c r="L162" s="9">
        <f t="shared" si="35"/>
        <v>0</v>
      </c>
      <c r="M162" s="15"/>
      <c r="N162" s="15"/>
      <c r="O162" s="15"/>
      <c r="P162" s="15"/>
      <c r="Q162" s="15"/>
      <c r="R162" s="11">
        <f t="shared" si="40"/>
        <v>0</v>
      </c>
      <c r="S162" s="15"/>
      <c r="T162" s="15"/>
      <c r="U162" s="9">
        <f t="shared" si="42"/>
        <v>0</v>
      </c>
      <c r="V162" s="9">
        <f t="shared" si="43"/>
        <v>0</v>
      </c>
      <c r="W162" s="15"/>
      <c r="X162" s="16">
        <f t="shared" si="44"/>
        <v>0</v>
      </c>
      <c r="Y162" s="18"/>
      <c r="Z162" s="17"/>
    </row>
    <row r="163" spans="1:26" ht="18" customHeight="1" x14ac:dyDescent="0.2">
      <c r="A163" s="13">
        <v>5500066</v>
      </c>
      <c r="B163" s="14" t="s">
        <v>187</v>
      </c>
      <c r="C163" s="15">
        <v>32000</v>
      </c>
      <c r="D163" s="10">
        <f>VLOOKUP($A163,'08.07'!$A$9:$W$200,23,0)</f>
        <v>0</v>
      </c>
      <c r="E163" s="15"/>
      <c r="F163" s="15"/>
      <c r="G163" s="15"/>
      <c r="H163" s="9">
        <f t="shared" si="41"/>
        <v>0</v>
      </c>
      <c r="I163" s="15"/>
      <c r="J163" s="15"/>
      <c r="K163" s="15"/>
      <c r="L163" s="9">
        <f t="shared" si="35"/>
        <v>0</v>
      </c>
      <c r="M163" s="15"/>
      <c r="N163" s="15"/>
      <c r="O163" s="15"/>
      <c r="P163" s="15"/>
      <c r="Q163" s="15"/>
      <c r="R163" s="11">
        <f t="shared" si="40"/>
        <v>0</v>
      </c>
      <c r="S163" s="15"/>
      <c r="T163" s="15"/>
      <c r="U163" s="9">
        <f t="shared" si="42"/>
        <v>0</v>
      </c>
      <c r="V163" s="9">
        <f t="shared" si="43"/>
        <v>0</v>
      </c>
      <c r="W163" s="15"/>
      <c r="X163" s="16">
        <f t="shared" si="44"/>
        <v>0</v>
      </c>
      <c r="Y163" s="18"/>
      <c r="Z163" s="17"/>
    </row>
    <row r="164" spans="1:26" ht="18" customHeight="1" x14ac:dyDescent="0.2">
      <c r="A164" s="13">
        <v>5510070</v>
      </c>
      <c r="B164" s="14" t="s">
        <v>188</v>
      </c>
      <c r="C164" s="15">
        <v>28000</v>
      </c>
      <c r="D164" s="10">
        <f>VLOOKUP($A164,'08.07'!$A$9:$W$200,23,0)</f>
        <v>0</v>
      </c>
      <c r="E164" s="15">
        <v>8</v>
      </c>
      <c r="F164" s="15"/>
      <c r="G164" s="15"/>
      <c r="H164" s="9">
        <f t="shared" si="41"/>
        <v>8</v>
      </c>
      <c r="I164" s="15">
        <v>8</v>
      </c>
      <c r="J164" s="15"/>
      <c r="K164" s="15"/>
      <c r="L164" s="9">
        <f t="shared" si="35"/>
        <v>8</v>
      </c>
      <c r="M164" s="15"/>
      <c r="N164" s="15"/>
      <c r="O164" s="15"/>
      <c r="P164" s="15"/>
      <c r="Q164" s="15"/>
      <c r="R164" s="11">
        <f t="shared" si="40"/>
        <v>0</v>
      </c>
      <c r="S164" s="15"/>
      <c r="T164" s="15"/>
      <c r="U164" s="9">
        <f t="shared" si="42"/>
        <v>0</v>
      </c>
      <c r="V164" s="9">
        <f t="shared" si="43"/>
        <v>0</v>
      </c>
      <c r="W164" s="15"/>
      <c r="X164" s="16">
        <f t="shared" si="44"/>
        <v>0</v>
      </c>
      <c r="Y164" s="18"/>
      <c r="Z164" s="17"/>
    </row>
    <row r="165" spans="1:26" ht="18" customHeight="1" x14ac:dyDescent="0.2">
      <c r="A165" s="13">
        <v>5510072</v>
      </c>
      <c r="B165" s="14" t="s">
        <v>189</v>
      </c>
      <c r="C165" s="15">
        <v>29000</v>
      </c>
      <c r="D165" s="10">
        <f>VLOOKUP($A165,'08.07'!$A$9:$W$200,23,0)</f>
        <v>0</v>
      </c>
      <c r="E165" s="15"/>
      <c r="F165" s="15"/>
      <c r="G165" s="15"/>
      <c r="H165" s="9">
        <f t="shared" si="41"/>
        <v>0</v>
      </c>
      <c r="I165" s="15"/>
      <c r="J165" s="15"/>
      <c r="K165" s="15"/>
      <c r="L165" s="9">
        <f t="shared" si="35"/>
        <v>0</v>
      </c>
      <c r="M165" s="15"/>
      <c r="N165" s="15"/>
      <c r="O165" s="15"/>
      <c r="P165" s="15"/>
      <c r="Q165" s="15"/>
      <c r="R165" s="11">
        <f t="shared" si="40"/>
        <v>0</v>
      </c>
      <c r="S165" s="15"/>
      <c r="T165" s="15"/>
      <c r="U165" s="9">
        <f t="shared" si="42"/>
        <v>0</v>
      </c>
      <c r="V165" s="9">
        <f t="shared" si="43"/>
        <v>0</v>
      </c>
      <c r="W165" s="15"/>
      <c r="X165" s="16">
        <f t="shared" si="44"/>
        <v>0</v>
      </c>
      <c r="Y165" s="18"/>
      <c r="Z165" s="17"/>
    </row>
    <row r="166" spans="1:26" ht="18" customHeight="1" x14ac:dyDescent="0.2">
      <c r="A166" s="13">
        <v>5510074</v>
      </c>
      <c r="B166" s="14" t="s">
        <v>190</v>
      </c>
      <c r="C166" s="15">
        <v>30000</v>
      </c>
      <c r="D166" s="10">
        <f>VLOOKUP($A166,'08.07'!$A$9:$W$200,23,0)</f>
        <v>0</v>
      </c>
      <c r="E166" s="15">
        <v>3</v>
      </c>
      <c r="F166" s="15"/>
      <c r="G166" s="15"/>
      <c r="H166" s="9">
        <f t="shared" si="41"/>
        <v>3</v>
      </c>
      <c r="I166" s="15">
        <v>3</v>
      </c>
      <c r="J166" s="15"/>
      <c r="K166" s="15"/>
      <c r="L166" s="9">
        <f t="shared" si="35"/>
        <v>3</v>
      </c>
      <c r="M166" s="15"/>
      <c r="N166" s="15"/>
      <c r="O166" s="15"/>
      <c r="P166" s="15"/>
      <c r="Q166" s="15"/>
      <c r="R166" s="11">
        <f t="shared" si="40"/>
        <v>0</v>
      </c>
      <c r="S166" s="15"/>
      <c r="T166" s="15"/>
      <c r="U166" s="9">
        <f t="shared" si="42"/>
        <v>0</v>
      </c>
      <c r="V166" s="9">
        <f t="shared" si="43"/>
        <v>0</v>
      </c>
      <c r="W166" s="15"/>
      <c r="X166" s="16">
        <f t="shared" si="44"/>
        <v>0</v>
      </c>
      <c r="Y166" s="18"/>
      <c r="Z166" s="17"/>
    </row>
    <row r="167" spans="1:26" ht="18" customHeight="1" x14ac:dyDescent="0.2">
      <c r="A167" s="13">
        <v>5520002</v>
      </c>
      <c r="B167" s="14" t="s">
        <v>191</v>
      </c>
      <c r="C167" s="15">
        <v>34000</v>
      </c>
      <c r="D167" s="10">
        <f>VLOOKUP($A167,'08.07'!$A$9:$W$200,23,0)</f>
        <v>0</v>
      </c>
      <c r="E167" s="15">
        <v>2</v>
      </c>
      <c r="F167" s="15"/>
      <c r="G167" s="15"/>
      <c r="H167" s="9">
        <f t="shared" si="41"/>
        <v>2</v>
      </c>
      <c r="I167" s="15">
        <v>2</v>
      </c>
      <c r="J167" s="15"/>
      <c r="K167" s="15"/>
      <c r="L167" s="9">
        <f t="shared" si="35"/>
        <v>2</v>
      </c>
      <c r="M167" s="15"/>
      <c r="N167" s="15"/>
      <c r="O167" s="15"/>
      <c r="P167" s="15"/>
      <c r="Q167" s="15"/>
      <c r="R167" s="11">
        <f>SUM(M167:Q167)</f>
        <v>0</v>
      </c>
      <c r="S167" s="15"/>
      <c r="T167" s="15"/>
      <c r="U167" s="9">
        <f>S167+T167</f>
        <v>0</v>
      </c>
      <c r="V167" s="9">
        <f t="shared" si="43"/>
        <v>0</v>
      </c>
      <c r="W167" s="15"/>
      <c r="X167" s="16">
        <f>W167-V167</f>
        <v>0</v>
      </c>
      <c r="Y167" s="18"/>
      <c r="Z167" s="17"/>
    </row>
    <row r="168" spans="1:26" ht="18" customHeight="1" x14ac:dyDescent="0.2">
      <c r="A168" s="13">
        <v>5520003</v>
      </c>
      <c r="B168" s="14" t="s">
        <v>192</v>
      </c>
      <c r="C168" s="15">
        <v>34000</v>
      </c>
      <c r="D168" s="10">
        <f>VLOOKUP($A168,'08.07'!$A$9:$W$200,23,0)</f>
        <v>0</v>
      </c>
      <c r="E168" s="15">
        <v>2</v>
      </c>
      <c r="F168" s="15"/>
      <c r="G168" s="15"/>
      <c r="H168" s="9">
        <f t="shared" si="41"/>
        <v>2</v>
      </c>
      <c r="I168" s="15">
        <v>2</v>
      </c>
      <c r="J168" s="15"/>
      <c r="K168" s="15"/>
      <c r="L168" s="9">
        <f t="shared" si="35"/>
        <v>2</v>
      </c>
      <c r="M168" s="15"/>
      <c r="N168" s="15"/>
      <c r="O168" s="15"/>
      <c r="P168" s="15"/>
      <c r="Q168" s="15"/>
      <c r="R168" s="11">
        <f>SUM(M168:Q168)</f>
        <v>0</v>
      </c>
      <c r="S168" s="15"/>
      <c r="T168" s="15"/>
      <c r="U168" s="9">
        <f>S168+T168</f>
        <v>0</v>
      </c>
      <c r="V168" s="9">
        <f t="shared" si="43"/>
        <v>0</v>
      </c>
      <c r="W168" s="15"/>
      <c r="X168" s="16">
        <f>W168-V168</f>
        <v>0</v>
      </c>
      <c r="Y168" s="18"/>
      <c r="Z168" s="17"/>
    </row>
    <row r="169" spans="1:26" ht="18" customHeight="1" x14ac:dyDescent="0.2">
      <c r="A169" s="13">
        <v>5520005</v>
      </c>
      <c r="B169" s="14" t="s">
        <v>193</v>
      </c>
      <c r="C169" s="15">
        <v>19000</v>
      </c>
      <c r="D169" s="10">
        <f>VLOOKUP($A169,'08.07'!$A$9:$W$200,23,0)</f>
        <v>0</v>
      </c>
      <c r="E169" s="15">
        <v>17</v>
      </c>
      <c r="F169" s="15"/>
      <c r="G169" s="15"/>
      <c r="H169" s="9">
        <f t="shared" si="41"/>
        <v>17</v>
      </c>
      <c r="I169" s="15">
        <v>17</v>
      </c>
      <c r="J169" s="15"/>
      <c r="K169" s="15"/>
      <c r="L169" s="9">
        <f t="shared" si="35"/>
        <v>17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3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5530001</v>
      </c>
      <c r="B170" s="14" t="s">
        <v>194</v>
      </c>
      <c r="C170" s="15">
        <v>46000</v>
      </c>
      <c r="D170" s="10">
        <f>VLOOKUP($A170,'08.07'!$A$9:$W$200,23,0)</f>
        <v>0</v>
      </c>
      <c r="E170" s="15">
        <v>4</v>
      </c>
      <c r="F170" s="15"/>
      <c r="G170" s="15"/>
      <c r="H170" s="9">
        <f t="shared" si="41"/>
        <v>4</v>
      </c>
      <c r="I170" s="15">
        <v>4</v>
      </c>
      <c r="J170" s="15"/>
      <c r="K170" s="15"/>
      <c r="L170" s="9">
        <f t="shared" si="35"/>
        <v>4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3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5530002</v>
      </c>
      <c r="B171" s="14" t="s">
        <v>195</v>
      </c>
      <c r="C171" s="15">
        <v>38000</v>
      </c>
      <c r="D171" s="10">
        <f>VLOOKUP($A171,'08.07'!$A$9:$W$200,23,0)</f>
        <v>0</v>
      </c>
      <c r="E171" s="15"/>
      <c r="F171" s="15"/>
      <c r="G171" s="15"/>
      <c r="H171" s="9">
        <f t="shared" si="41"/>
        <v>0</v>
      </c>
      <c r="I171" s="15"/>
      <c r="J171" s="15"/>
      <c r="K171" s="15"/>
      <c r="L171" s="9">
        <f t="shared" si="35"/>
        <v>0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3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5530003</v>
      </c>
      <c r="B172" s="14" t="s">
        <v>196</v>
      </c>
      <c r="C172" s="15">
        <v>38000</v>
      </c>
      <c r="D172" s="10">
        <f>VLOOKUP($A172,'08.07'!$A$9:$W$200,23,0)</f>
        <v>0</v>
      </c>
      <c r="E172" s="15">
        <v>9</v>
      </c>
      <c r="F172" s="15"/>
      <c r="G172" s="15"/>
      <c r="H172" s="9">
        <f t="shared" si="41"/>
        <v>9</v>
      </c>
      <c r="I172" s="15">
        <v>9</v>
      </c>
      <c r="J172" s="15"/>
      <c r="K172" s="15"/>
      <c r="L172" s="9">
        <f t="shared" si="35"/>
        <v>9</v>
      </c>
      <c r="M172" s="15"/>
      <c r="N172" s="15"/>
      <c r="O172" s="15"/>
      <c r="P172" s="15"/>
      <c r="Q172" s="15"/>
      <c r="R172" s="11">
        <f t="shared" si="40"/>
        <v>0</v>
      </c>
      <c r="S172" s="15"/>
      <c r="T172" s="15"/>
      <c r="U172" s="9">
        <f t="shared" si="42"/>
        <v>0</v>
      </c>
      <c r="V172" s="9">
        <f t="shared" si="43"/>
        <v>0</v>
      </c>
      <c r="W172" s="15"/>
      <c r="X172" s="16">
        <f t="shared" si="44"/>
        <v>0</v>
      </c>
      <c r="Y172" s="18"/>
      <c r="Z172" s="17"/>
    </row>
    <row r="173" spans="1:26" ht="18" customHeight="1" x14ac:dyDescent="0.2">
      <c r="A173" s="13">
        <v>5530004</v>
      </c>
      <c r="B173" s="14" t="s">
        <v>197</v>
      </c>
      <c r="C173" s="15">
        <v>39000</v>
      </c>
      <c r="D173" s="10">
        <f>VLOOKUP($A173,'08.07'!$A$9:$W$200,23,0)</f>
        <v>0</v>
      </c>
      <c r="E173" s="15"/>
      <c r="F173" s="15"/>
      <c r="G173" s="15"/>
      <c r="H173" s="9">
        <f t="shared" si="41"/>
        <v>0</v>
      </c>
      <c r="I173" s="15"/>
      <c r="J173" s="15"/>
      <c r="K173" s="15"/>
      <c r="L173" s="9">
        <f t="shared" si="35"/>
        <v>0</v>
      </c>
      <c r="M173" s="15"/>
      <c r="N173" s="15"/>
      <c r="O173" s="15"/>
      <c r="P173" s="15"/>
      <c r="Q173" s="15"/>
      <c r="R173" s="11">
        <f t="shared" si="40"/>
        <v>0</v>
      </c>
      <c r="S173" s="15"/>
      <c r="T173" s="15"/>
      <c r="U173" s="9">
        <f t="shared" si="42"/>
        <v>0</v>
      </c>
      <c r="V173" s="9">
        <f t="shared" si="43"/>
        <v>0</v>
      </c>
      <c r="W173" s="15"/>
      <c r="X173" s="16">
        <f t="shared" si="44"/>
        <v>0</v>
      </c>
      <c r="Y173" s="18"/>
      <c r="Z173" s="17"/>
    </row>
    <row r="174" spans="1:26" ht="18" customHeight="1" x14ac:dyDescent="0.2">
      <c r="A174" s="13">
        <v>5530005</v>
      </c>
      <c r="B174" s="14" t="s">
        <v>198</v>
      </c>
      <c r="C174" s="15">
        <v>35000</v>
      </c>
      <c r="D174" s="10">
        <f>VLOOKUP($A174,'08.07'!$A$9:$W$200,23,0)</f>
        <v>0</v>
      </c>
      <c r="E174" s="15"/>
      <c r="F174" s="15"/>
      <c r="G174" s="15"/>
      <c r="H174" s="9">
        <f t="shared" si="41"/>
        <v>0</v>
      </c>
      <c r="I174" s="15"/>
      <c r="J174" s="15"/>
      <c r="K174" s="15"/>
      <c r="L174" s="9">
        <f t="shared" si="35"/>
        <v>0</v>
      </c>
      <c r="M174" s="15"/>
      <c r="N174" s="15"/>
      <c r="O174" s="15"/>
      <c r="P174" s="15"/>
      <c r="Q174" s="15"/>
      <c r="R174" s="11">
        <f t="shared" si="40"/>
        <v>0</v>
      </c>
      <c r="S174" s="15"/>
      <c r="T174" s="15"/>
      <c r="U174" s="9">
        <f t="shared" si="42"/>
        <v>0</v>
      </c>
      <c r="V174" s="9">
        <f t="shared" si="43"/>
        <v>0</v>
      </c>
      <c r="W174" s="15"/>
      <c r="X174" s="16">
        <f t="shared" si="44"/>
        <v>0</v>
      </c>
      <c r="Y174" s="18"/>
      <c r="Z174" s="17"/>
    </row>
    <row r="175" spans="1:26" ht="18" customHeight="1" x14ac:dyDescent="0.2">
      <c r="A175" s="13">
        <v>5530008</v>
      </c>
      <c r="B175" s="14" t="s">
        <v>199</v>
      </c>
      <c r="C175" s="15">
        <v>29000</v>
      </c>
      <c r="D175" s="10">
        <f>VLOOKUP($A175,'08.07'!$A$9:$W$200,23,0)</f>
        <v>0</v>
      </c>
      <c r="E175" s="15">
        <v>7</v>
      </c>
      <c r="F175" s="15"/>
      <c r="G175" s="15"/>
      <c r="H175" s="9">
        <f t="shared" si="41"/>
        <v>7</v>
      </c>
      <c r="I175" s="15">
        <v>7</v>
      </c>
      <c r="J175" s="15"/>
      <c r="K175" s="15"/>
      <c r="L175" s="9">
        <f t="shared" si="35"/>
        <v>7</v>
      </c>
      <c r="M175" s="15"/>
      <c r="N175" s="15"/>
      <c r="O175" s="15"/>
      <c r="P175" s="15"/>
      <c r="Q175" s="15"/>
      <c r="R175" s="11">
        <f t="shared" si="40"/>
        <v>0</v>
      </c>
      <c r="S175" s="15"/>
      <c r="T175" s="15"/>
      <c r="U175" s="9">
        <f t="shared" si="42"/>
        <v>0</v>
      </c>
      <c r="V175" s="9">
        <f t="shared" si="43"/>
        <v>0</v>
      </c>
      <c r="W175" s="15"/>
      <c r="X175" s="16">
        <f t="shared" si="44"/>
        <v>0</v>
      </c>
      <c r="Y175" s="18"/>
      <c r="Z175" s="17"/>
    </row>
    <row r="176" spans="1:26" ht="18" customHeight="1" x14ac:dyDescent="0.2">
      <c r="A176" s="13">
        <v>5540001</v>
      </c>
      <c r="B176" s="14" t="s">
        <v>200</v>
      </c>
      <c r="C176" s="15">
        <v>18000</v>
      </c>
      <c r="D176" s="10">
        <f>VLOOKUP($A176,'08.07'!$A$9:$W$200,23,0)</f>
        <v>3</v>
      </c>
      <c r="E176" s="15"/>
      <c r="F176" s="15"/>
      <c r="G176" s="15"/>
      <c r="H176" s="9">
        <f t="shared" si="41"/>
        <v>0</v>
      </c>
      <c r="I176" s="15">
        <v>3</v>
      </c>
      <c r="J176" s="15"/>
      <c r="K176" s="15"/>
      <c r="L176" s="9">
        <f t="shared" si="35"/>
        <v>3</v>
      </c>
      <c r="M176" s="15"/>
      <c r="N176" s="15"/>
      <c r="O176" s="15"/>
      <c r="P176" s="15"/>
      <c r="Q176" s="15"/>
      <c r="R176" s="11">
        <f>SUM(M176:Q176)</f>
        <v>0</v>
      </c>
      <c r="S176" s="15"/>
      <c r="T176" s="15"/>
      <c r="U176" s="9">
        <f>S176+T176</f>
        <v>0</v>
      </c>
      <c r="V176" s="9">
        <f t="shared" si="43"/>
        <v>0</v>
      </c>
      <c r="W176" s="15"/>
      <c r="X176" s="16">
        <f>W176-V176</f>
        <v>0</v>
      </c>
      <c r="Y176" s="18"/>
      <c r="Z176" s="17"/>
    </row>
    <row r="177" spans="1:26" ht="18" customHeight="1" x14ac:dyDescent="0.2">
      <c r="A177" s="13">
        <v>5540003</v>
      </c>
      <c r="B177" s="14" t="s">
        <v>201</v>
      </c>
      <c r="C177" s="15">
        <v>18000</v>
      </c>
      <c r="D177" s="10">
        <f>VLOOKUP($A177,'08.07'!$A$9:$W$200,23,0)</f>
        <v>108</v>
      </c>
      <c r="E177" s="15"/>
      <c r="F177" s="15"/>
      <c r="G177" s="15"/>
      <c r="H177" s="9">
        <f t="shared" si="41"/>
        <v>0</v>
      </c>
      <c r="I177" s="15">
        <v>2</v>
      </c>
      <c r="J177" s="15"/>
      <c r="K177" s="15"/>
      <c r="L177" s="9">
        <f t="shared" si="35"/>
        <v>2</v>
      </c>
      <c r="M177" s="15"/>
      <c r="N177" s="15"/>
      <c r="O177" s="15"/>
      <c r="P177" s="15"/>
      <c r="Q177" s="15"/>
      <c r="R177" s="11">
        <f t="shared" si="40"/>
        <v>0</v>
      </c>
      <c r="S177" s="15"/>
      <c r="T177" s="15"/>
      <c r="U177" s="9">
        <f t="shared" si="42"/>
        <v>0</v>
      </c>
      <c r="V177" s="9">
        <f t="shared" si="43"/>
        <v>106</v>
      </c>
      <c r="W177" s="15">
        <v>106</v>
      </c>
      <c r="X177" s="16">
        <f t="shared" si="44"/>
        <v>0</v>
      </c>
      <c r="Y177" s="18"/>
      <c r="Z177" s="17"/>
    </row>
    <row r="178" spans="1:26" ht="18" customHeight="1" x14ac:dyDescent="0.2">
      <c r="A178" s="13">
        <v>5540008</v>
      </c>
      <c r="B178" s="14" t="s">
        <v>202</v>
      </c>
      <c r="C178" s="15">
        <v>15000</v>
      </c>
      <c r="D178" s="10">
        <f>VLOOKUP($A178,'08.07'!$A$9:$W$200,23,0)</f>
        <v>0</v>
      </c>
      <c r="E178" s="15"/>
      <c r="F178" s="15"/>
      <c r="G178" s="15"/>
      <c r="H178" s="9">
        <f t="shared" si="41"/>
        <v>0</v>
      </c>
      <c r="I178" s="15"/>
      <c r="J178" s="15"/>
      <c r="K178" s="15"/>
      <c r="L178" s="9">
        <f t="shared" si="35"/>
        <v>0</v>
      </c>
      <c r="M178" s="15"/>
      <c r="N178" s="15"/>
      <c r="O178" s="15"/>
      <c r="P178" s="15"/>
      <c r="Q178" s="15"/>
      <c r="R178" s="11">
        <f t="shared" si="40"/>
        <v>0</v>
      </c>
      <c r="S178" s="15"/>
      <c r="T178" s="15"/>
      <c r="U178" s="9">
        <f t="shared" si="42"/>
        <v>0</v>
      </c>
      <c r="V178" s="9">
        <f t="shared" si="43"/>
        <v>0</v>
      </c>
      <c r="W178" s="15"/>
      <c r="X178" s="16">
        <f t="shared" si="44"/>
        <v>0</v>
      </c>
      <c r="Y178" s="18"/>
      <c r="Z178" s="17"/>
    </row>
    <row r="179" spans="1:26" ht="18" customHeight="1" x14ac:dyDescent="0.2">
      <c r="A179" s="13">
        <v>5540017</v>
      </c>
      <c r="B179" s="14" t="s">
        <v>203</v>
      </c>
      <c r="C179" s="15">
        <v>25000</v>
      </c>
      <c r="D179" s="10">
        <f>VLOOKUP($A179,'08.07'!$A$9:$W$200,23,0)</f>
        <v>0</v>
      </c>
      <c r="E179" s="15">
        <v>12</v>
      </c>
      <c r="F179" s="15"/>
      <c r="G179" s="15"/>
      <c r="H179" s="9">
        <f t="shared" si="41"/>
        <v>12</v>
      </c>
      <c r="I179" s="15">
        <v>12</v>
      </c>
      <c r="J179" s="15"/>
      <c r="K179" s="15"/>
      <c r="L179" s="9">
        <f t="shared" si="35"/>
        <v>12</v>
      </c>
      <c r="M179" s="15"/>
      <c r="N179" s="15"/>
      <c r="O179" s="15"/>
      <c r="P179" s="15"/>
      <c r="Q179" s="15"/>
      <c r="R179" s="11">
        <f t="shared" si="40"/>
        <v>0</v>
      </c>
      <c r="S179" s="15"/>
      <c r="T179" s="15"/>
      <c r="U179" s="9">
        <f t="shared" si="42"/>
        <v>0</v>
      </c>
      <c r="V179" s="9">
        <f t="shared" si="43"/>
        <v>0</v>
      </c>
      <c r="W179" s="15"/>
      <c r="X179" s="16">
        <f t="shared" si="44"/>
        <v>0</v>
      </c>
      <c r="Y179" s="18"/>
      <c r="Z179" s="17"/>
    </row>
    <row r="180" spans="1:26" ht="18" customHeight="1" x14ac:dyDescent="0.2">
      <c r="A180" s="13">
        <v>5540018</v>
      </c>
      <c r="B180" s="14" t="s">
        <v>204</v>
      </c>
      <c r="C180" s="15">
        <v>32000</v>
      </c>
      <c r="D180" s="10">
        <f>VLOOKUP($A180,'08.07'!$A$9:$W$200,23,0)</f>
        <v>0</v>
      </c>
      <c r="E180" s="15">
        <v>13</v>
      </c>
      <c r="F180" s="15"/>
      <c r="G180" s="15"/>
      <c r="H180" s="9">
        <f t="shared" si="41"/>
        <v>13</v>
      </c>
      <c r="I180" s="15">
        <v>13</v>
      </c>
      <c r="J180" s="15"/>
      <c r="K180" s="15"/>
      <c r="L180" s="9">
        <f t="shared" si="35"/>
        <v>13</v>
      </c>
      <c r="M180" s="15"/>
      <c r="N180" s="15"/>
      <c r="O180" s="15"/>
      <c r="P180" s="15"/>
      <c r="Q180" s="15"/>
      <c r="R180" s="11">
        <f t="shared" si="40"/>
        <v>0</v>
      </c>
      <c r="S180" s="15"/>
      <c r="T180" s="15"/>
      <c r="U180" s="9">
        <f t="shared" si="42"/>
        <v>0</v>
      </c>
      <c r="V180" s="9">
        <f t="shared" si="43"/>
        <v>0</v>
      </c>
      <c r="W180" s="15"/>
      <c r="X180" s="16">
        <f t="shared" si="44"/>
        <v>0</v>
      </c>
      <c r="Y180" s="18"/>
      <c r="Z180" s="17"/>
    </row>
    <row r="181" spans="1:26" ht="18" customHeight="1" x14ac:dyDescent="0.2">
      <c r="A181" s="13">
        <v>5540019</v>
      </c>
      <c r="B181" s="14" t="s">
        <v>205</v>
      </c>
      <c r="C181" s="15">
        <v>39000</v>
      </c>
      <c r="D181" s="10">
        <f>VLOOKUP($A181,'08.07'!$A$9:$W$200,23,0)</f>
        <v>0</v>
      </c>
      <c r="E181" s="15">
        <v>5</v>
      </c>
      <c r="F181" s="15"/>
      <c r="G181" s="15"/>
      <c r="H181" s="9">
        <f t="shared" si="41"/>
        <v>5</v>
      </c>
      <c r="I181" s="15">
        <v>5</v>
      </c>
      <c r="J181" s="15"/>
      <c r="K181" s="15"/>
      <c r="L181" s="9">
        <f t="shared" si="35"/>
        <v>5</v>
      </c>
      <c r="M181" s="15"/>
      <c r="N181" s="15"/>
      <c r="O181" s="15"/>
      <c r="P181" s="15"/>
      <c r="Q181" s="15"/>
      <c r="R181" s="11">
        <f t="shared" si="40"/>
        <v>0</v>
      </c>
      <c r="S181" s="15"/>
      <c r="T181" s="15"/>
      <c r="U181" s="9">
        <f t="shared" si="42"/>
        <v>0</v>
      </c>
      <c r="V181" s="9">
        <f t="shared" si="43"/>
        <v>0</v>
      </c>
      <c r="W181" s="15"/>
      <c r="X181" s="16">
        <f t="shared" si="44"/>
        <v>0</v>
      </c>
      <c r="Y181" s="18"/>
      <c r="Z181" s="17"/>
    </row>
    <row r="182" spans="1:26" ht="18" customHeight="1" x14ac:dyDescent="0.2">
      <c r="A182" s="13">
        <v>5540020</v>
      </c>
      <c r="B182" s="14" t="s">
        <v>206</v>
      </c>
      <c r="C182" s="15">
        <v>40000</v>
      </c>
      <c r="D182" s="10">
        <f>VLOOKUP($A182,'08.07'!$A$9:$W$200,23,0)</f>
        <v>0</v>
      </c>
      <c r="E182" s="15">
        <v>10</v>
      </c>
      <c r="F182" s="15"/>
      <c r="G182" s="15"/>
      <c r="H182" s="9">
        <f t="shared" si="41"/>
        <v>10</v>
      </c>
      <c r="I182" s="15">
        <v>10</v>
      </c>
      <c r="J182" s="15"/>
      <c r="K182" s="15"/>
      <c r="L182" s="9">
        <f t="shared" si="35"/>
        <v>10</v>
      </c>
      <c r="M182" s="15"/>
      <c r="N182" s="15"/>
      <c r="O182" s="15"/>
      <c r="P182" s="15"/>
      <c r="Q182" s="15"/>
      <c r="R182" s="11">
        <f t="shared" si="40"/>
        <v>0</v>
      </c>
      <c r="S182" s="15"/>
      <c r="T182" s="15"/>
      <c r="U182" s="9">
        <f t="shared" si="42"/>
        <v>0</v>
      </c>
      <c r="V182" s="9">
        <f t="shared" si="43"/>
        <v>0</v>
      </c>
      <c r="W182" s="15"/>
      <c r="X182" s="16">
        <f t="shared" si="44"/>
        <v>0</v>
      </c>
      <c r="Y182" s="18"/>
      <c r="Z182" s="17"/>
    </row>
    <row r="183" spans="1:26" ht="18" customHeight="1" x14ac:dyDescent="0.2">
      <c r="A183" s="13">
        <v>5540021</v>
      </c>
      <c r="B183" s="14" t="s">
        <v>207</v>
      </c>
      <c r="C183" s="15">
        <v>46000</v>
      </c>
      <c r="D183" s="10">
        <f>VLOOKUP($A183,'08.07'!$A$9:$W$200,23,0)</f>
        <v>0</v>
      </c>
      <c r="E183" s="15"/>
      <c r="F183" s="15"/>
      <c r="G183" s="15"/>
      <c r="H183" s="9">
        <f t="shared" si="41"/>
        <v>0</v>
      </c>
      <c r="I183" s="15"/>
      <c r="J183" s="15"/>
      <c r="K183" s="15"/>
      <c r="L183" s="9">
        <f t="shared" si="35"/>
        <v>0</v>
      </c>
      <c r="M183" s="15"/>
      <c r="N183" s="15"/>
      <c r="O183" s="15"/>
      <c r="P183" s="15"/>
      <c r="Q183" s="15"/>
      <c r="R183" s="11">
        <f t="shared" si="40"/>
        <v>0</v>
      </c>
      <c r="S183" s="15"/>
      <c r="T183" s="15"/>
      <c r="U183" s="9">
        <f t="shared" si="42"/>
        <v>0</v>
      </c>
      <c r="V183" s="9">
        <f t="shared" si="43"/>
        <v>0</v>
      </c>
      <c r="W183" s="15"/>
      <c r="X183" s="16">
        <f t="shared" si="44"/>
        <v>0</v>
      </c>
      <c r="Y183" s="18"/>
      <c r="Z183" s="17"/>
    </row>
    <row r="184" spans="1:26" ht="18" customHeight="1" x14ac:dyDescent="0.2">
      <c r="A184" s="13">
        <v>5540029</v>
      </c>
      <c r="B184" s="14" t="s">
        <v>208</v>
      </c>
      <c r="C184" s="15">
        <v>18000</v>
      </c>
      <c r="D184" s="10">
        <f>VLOOKUP($A184,'08.07'!$A$9:$W$200,23,0)</f>
        <v>28</v>
      </c>
      <c r="E184" s="15"/>
      <c r="F184" s="15"/>
      <c r="G184" s="15"/>
      <c r="H184" s="9">
        <f t="shared" si="41"/>
        <v>0</v>
      </c>
      <c r="I184" s="15"/>
      <c r="J184" s="15"/>
      <c r="K184" s="15"/>
      <c r="L184" s="9">
        <f t="shared" si="35"/>
        <v>0</v>
      </c>
      <c r="M184" s="15"/>
      <c r="N184" s="15"/>
      <c r="O184" s="15"/>
      <c r="P184" s="15"/>
      <c r="Q184" s="15"/>
      <c r="R184" s="11">
        <f t="shared" si="40"/>
        <v>0</v>
      </c>
      <c r="S184" s="15"/>
      <c r="T184" s="15"/>
      <c r="U184" s="9">
        <f t="shared" si="42"/>
        <v>0</v>
      </c>
      <c r="V184" s="9">
        <f t="shared" si="43"/>
        <v>28</v>
      </c>
      <c r="W184" s="15">
        <v>28</v>
      </c>
      <c r="X184" s="16">
        <f t="shared" si="44"/>
        <v>0</v>
      </c>
      <c r="Y184" s="18"/>
      <c r="Z184" s="17"/>
    </row>
    <row r="185" spans="1:26" ht="18" customHeight="1" x14ac:dyDescent="0.2">
      <c r="A185" s="13">
        <v>5540030</v>
      </c>
      <c r="B185" s="14" t="s">
        <v>209</v>
      </c>
      <c r="C185" s="15">
        <v>20000</v>
      </c>
      <c r="D185" s="10">
        <f>VLOOKUP($A185,'08.07'!$A$9:$W$200,23,0)</f>
        <v>58</v>
      </c>
      <c r="E185" s="15"/>
      <c r="F185" s="15"/>
      <c r="G185" s="15"/>
      <c r="H185" s="9">
        <f t="shared" si="41"/>
        <v>0</v>
      </c>
      <c r="I185" s="15">
        <v>1</v>
      </c>
      <c r="J185" s="15"/>
      <c r="K185" s="15"/>
      <c r="L185" s="9">
        <f t="shared" si="35"/>
        <v>1</v>
      </c>
      <c r="M185" s="15"/>
      <c r="N185" s="15"/>
      <c r="O185" s="15"/>
      <c r="P185" s="15"/>
      <c r="Q185" s="15"/>
      <c r="R185" s="11">
        <f>SUM(M185:Q185)</f>
        <v>0</v>
      </c>
      <c r="S185" s="15"/>
      <c r="T185" s="15"/>
      <c r="U185" s="9">
        <f>S185+T185</f>
        <v>0</v>
      </c>
      <c r="V185" s="9">
        <f t="shared" si="43"/>
        <v>57</v>
      </c>
      <c r="W185" s="15">
        <v>57</v>
      </c>
      <c r="X185" s="16">
        <f>W185-V185</f>
        <v>0</v>
      </c>
      <c r="Y185" s="18"/>
      <c r="Z185" s="17"/>
    </row>
    <row r="186" spans="1:26" ht="18" customHeight="1" x14ac:dyDescent="0.2">
      <c r="A186" s="13">
        <v>5540031</v>
      </c>
      <c r="B186" s="14" t="s">
        <v>210</v>
      </c>
      <c r="C186" s="15">
        <v>20000</v>
      </c>
      <c r="D186" s="10">
        <f>VLOOKUP($A186,'08.07'!$A$9:$W$200,23,0)</f>
        <v>52</v>
      </c>
      <c r="E186" s="15"/>
      <c r="F186" s="15"/>
      <c r="G186" s="15"/>
      <c r="H186" s="9">
        <f t="shared" si="41"/>
        <v>0</v>
      </c>
      <c r="I186" s="15">
        <v>1</v>
      </c>
      <c r="J186" s="15"/>
      <c r="K186" s="15"/>
      <c r="L186" s="9">
        <f t="shared" si="35"/>
        <v>1</v>
      </c>
      <c r="M186" s="15"/>
      <c r="N186" s="15"/>
      <c r="O186" s="15"/>
      <c r="P186" s="15"/>
      <c r="Q186" s="15"/>
      <c r="R186" s="11">
        <f t="shared" si="40"/>
        <v>0</v>
      </c>
      <c r="S186" s="15"/>
      <c r="T186" s="15"/>
      <c r="U186" s="9">
        <f t="shared" ref="U186:U197" si="45">S186+T186</f>
        <v>0</v>
      </c>
      <c r="V186" s="9">
        <f t="shared" si="43"/>
        <v>51</v>
      </c>
      <c r="W186" s="15">
        <v>51</v>
      </c>
      <c r="X186" s="16">
        <f t="shared" ref="X186:X197" si="46">W186-V186</f>
        <v>0</v>
      </c>
      <c r="Y186" s="18"/>
      <c r="Z186" s="17"/>
    </row>
    <row r="187" spans="1:26" ht="18" customHeight="1" x14ac:dyDescent="0.2">
      <c r="A187" s="13">
        <v>5540032</v>
      </c>
      <c r="B187" s="14" t="s">
        <v>211</v>
      </c>
      <c r="C187" s="15">
        <v>15000</v>
      </c>
      <c r="D187" s="10">
        <f>VLOOKUP($A187,'08.07'!$A$9:$W$200,23,0)</f>
        <v>195</v>
      </c>
      <c r="E187" s="15"/>
      <c r="F187" s="15"/>
      <c r="G187" s="15"/>
      <c r="H187" s="9">
        <f t="shared" si="41"/>
        <v>0</v>
      </c>
      <c r="I187" s="15">
        <v>1</v>
      </c>
      <c r="J187" s="15"/>
      <c r="K187" s="15"/>
      <c r="L187" s="9">
        <f t="shared" si="35"/>
        <v>1</v>
      </c>
      <c r="M187" s="15"/>
      <c r="N187" s="15"/>
      <c r="O187" s="15"/>
      <c r="P187" s="15"/>
      <c r="Q187" s="15"/>
      <c r="R187" s="11">
        <f t="shared" si="40"/>
        <v>0</v>
      </c>
      <c r="S187" s="15"/>
      <c r="T187" s="15"/>
      <c r="U187" s="9">
        <f t="shared" si="45"/>
        <v>0</v>
      </c>
      <c r="V187" s="9">
        <f t="shared" si="43"/>
        <v>194</v>
      </c>
      <c r="W187" s="15">
        <v>194</v>
      </c>
      <c r="X187" s="16">
        <f t="shared" si="46"/>
        <v>0</v>
      </c>
      <c r="Y187" s="18"/>
      <c r="Z187" s="17"/>
    </row>
    <row r="188" spans="1:26" ht="18" customHeight="1" x14ac:dyDescent="0.2">
      <c r="A188" s="13">
        <v>5540033</v>
      </c>
      <c r="B188" s="14" t="s">
        <v>212</v>
      </c>
      <c r="C188" s="15">
        <v>15000</v>
      </c>
      <c r="D188" s="10">
        <f>VLOOKUP($A188,'08.07'!$A$9:$W$200,23,0)</f>
        <v>62</v>
      </c>
      <c r="E188" s="15"/>
      <c r="F188" s="15"/>
      <c r="G188" s="15"/>
      <c r="H188" s="9">
        <f t="shared" si="41"/>
        <v>0</v>
      </c>
      <c r="I188" s="15">
        <v>1</v>
      </c>
      <c r="J188" s="15"/>
      <c r="K188" s="15"/>
      <c r="L188" s="9">
        <f t="shared" si="35"/>
        <v>1</v>
      </c>
      <c r="M188" s="15"/>
      <c r="N188" s="15"/>
      <c r="O188" s="15"/>
      <c r="P188" s="15"/>
      <c r="Q188" s="15"/>
      <c r="R188" s="11">
        <f t="shared" si="40"/>
        <v>0</v>
      </c>
      <c r="S188" s="15"/>
      <c r="T188" s="15"/>
      <c r="U188" s="9">
        <f t="shared" si="45"/>
        <v>0</v>
      </c>
      <c r="V188" s="9">
        <f t="shared" si="43"/>
        <v>61</v>
      </c>
      <c r="W188" s="15">
        <v>61</v>
      </c>
      <c r="X188" s="16">
        <f t="shared" si="46"/>
        <v>0</v>
      </c>
      <c r="Y188" s="18"/>
      <c r="Z188" s="17"/>
    </row>
    <row r="189" spans="1:26" ht="18" customHeight="1" x14ac:dyDescent="0.2">
      <c r="A189" s="13">
        <v>5540035</v>
      </c>
      <c r="B189" s="14" t="s">
        <v>213</v>
      </c>
      <c r="C189" s="15">
        <v>20000</v>
      </c>
      <c r="D189" s="10">
        <f>VLOOKUP($A189,'08.07'!$A$9:$W$200,23,0)</f>
        <v>34</v>
      </c>
      <c r="E189" s="15"/>
      <c r="F189" s="15"/>
      <c r="G189" s="15"/>
      <c r="H189" s="9">
        <f t="shared" si="41"/>
        <v>0</v>
      </c>
      <c r="I189" s="15">
        <v>3</v>
      </c>
      <c r="J189" s="15"/>
      <c r="K189" s="15"/>
      <c r="L189" s="9">
        <f t="shared" si="35"/>
        <v>3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3"/>
        <v>31</v>
      </c>
      <c r="W189" s="15">
        <v>31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5540037</v>
      </c>
      <c r="B190" s="14" t="s">
        <v>214</v>
      </c>
      <c r="C190" s="15">
        <v>18000</v>
      </c>
      <c r="D190" s="10">
        <f>VLOOKUP($A190,'08.07'!$A$9:$W$200,23,0)</f>
        <v>116</v>
      </c>
      <c r="E190" s="15"/>
      <c r="F190" s="15"/>
      <c r="G190" s="15"/>
      <c r="H190" s="9">
        <f t="shared" si="41"/>
        <v>0</v>
      </c>
      <c r="I190" s="15">
        <v>10</v>
      </c>
      <c r="J190" s="15"/>
      <c r="K190" s="15"/>
      <c r="L190" s="9">
        <f t="shared" si="35"/>
        <v>10</v>
      </c>
      <c r="M190" s="15"/>
      <c r="N190" s="15"/>
      <c r="O190" s="15"/>
      <c r="P190" s="15"/>
      <c r="Q190" s="15"/>
      <c r="R190" s="11">
        <f t="shared" si="40"/>
        <v>0</v>
      </c>
      <c r="S190" s="15"/>
      <c r="T190" s="15"/>
      <c r="U190" s="9">
        <f t="shared" si="45"/>
        <v>0</v>
      </c>
      <c r="V190" s="9">
        <f t="shared" si="43"/>
        <v>106</v>
      </c>
      <c r="W190" s="15">
        <v>106</v>
      </c>
      <c r="X190" s="16">
        <f t="shared" si="46"/>
        <v>0</v>
      </c>
      <c r="Y190" s="18"/>
      <c r="Z190" s="17"/>
    </row>
    <row r="191" spans="1:26" ht="18" customHeight="1" x14ac:dyDescent="0.2">
      <c r="A191" s="13">
        <v>5541001</v>
      </c>
      <c r="B191" s="14" t="s">
        <v>215</v>
      </c>
      <c r="C191" s="15">
        <v>29000</v>
      </c>
      <c r="D191" s="10">
        <f>VLOOKUP($A191,'08.07'!$A$9:$W$200,23,0)</f>
        <v>0</v>
      </c>
      <c r="E191" s="15"/>
      <c r="F191" s="15"/>
      <c r="G191" s="15"/>
      <c r="H191" s="9">
        <f t="shared" si="41"/>
        <v>0</v>
      </c>
      <c r="I191" s="15"/>
      <c r="J191" s="15"/>
      <c r="K191" s="15"/>
      <c r="L191" s="9">
        <f t="shared" si="35"/>
        <v>0</v>
      </c>
      <c r="M191" s="15"/>
      <c r="N191" s="15"/>
      <c r="O191" s="15"/>
      <c r="P191" s="15"/>
      <c r="Q191" s="15"/>
      <c r="R191" s="11">
        <f t="shared" si="40"/>
        <v>0</v>
      </c>
      <c r="S191" s="15"/>
      <c r="T191" s="15"/>
      <c r="U191" s="9">
        <f t="shared" si="45"/>
        <v>0</v>
      </c>
      <c r="V191" s="9">
        <f t="shared" si="43"/>
        <v>0</v>
      </c>
      <c r="W191" s="15"/>
      <c r="X191" s="16">
        <f t="shared" si="46"/>
        <v>0</v>
      </c>
      <c r="Y191" s="18"/>
      <c r="Z191" s="17"/>
    </row>
    <row r="192" spans="1:26" ht="18" customHeight="1" x14ac:dyDescent="0.2">
      <c r="A192" s="13">
        <v>7111005</v>
      </c>
      <c r="B192" s="14" t="s">
        <v>216</v>
      </c>
      <c r="C192" s="15">
        <v>10000</v>
      </c>
      <c r="D192" s="10">
        <f>VLOOKUP($A192,'08.07'!$A$9:$W$200,23,0)</f>
        <v>0</v>
      </c>
      <c r="E192" s="15"/>
      <c r="F192" s="15"/>
      <c r="G192" s="15"/>
      <c r="H192" s="9">
        <f t="shared" si="41"/>
        <v>0</v>
      </c>
      <c r="I192" s="15"/>
      <c r="J192" s="15"/>
      <c r="K192" s="15"/>
      <c r="L192" s="9">
        <f t="shared" si="35"/>
        <v>0</v>
      </c>
      <c r="M192" s="15"/>
      <c r="N192" s="15"/>
      <c r="O192" s="15"/>
      <c r="P192" s="15"/>
      <c r="Q192" s="15"/>
      <c r="R192" s="11">
        <f t="shared" si="40"/>
        <v>0</v>
      </c>
      <c r="S192" s="15"/>
      <c r="T192" s="15"/>
      <c r="U192" s="9">
        <f t="shared" si="45"/>
        <v>0</v>
      </c>
      <c r="V192" s="9">
        <f t="shared" si="43"/>
        <v>0</v>
      </c>
      <c r="W192" s="15"/>
      <c r="X192" s="16">
        <f t="shared" si="46"/>
        <v>0</v>
      </c>
      <c r="Y192" s="18"/>
      <c r="Z192" s="17"/>
    </row>
    <row r="193" spans="1:28" ht="18" customHeight="1" x14ac:dyDescent="0.2">
      <c r="A193" s="13">
        <v>7116001</v>
      </c>
      <c r="B193" s="14" t="s">
        <v>217</v>
      </c>
      <c r="C193" s="15">
        <v>99000</v>
      </c>
      <c r="D193" s="10">
        <f>VLOOKUP($A193,'08.07'!$A$9:$W$200,23,0)</f>
        <v>0</v>
      </c>
      <c r="E193" s="15"/>
      <c r="F193" s="15"/>
      <c r="G193" s="15"/>
      <c r="H193" s="9">
        <f t="shared" si="41"/>
        <v>0</v>
      </c>
      <c r="I193" s="15"/>
      <c r="J193" s="15"/>
      <c r="K193" s="15"/>
      <c r="L193" s="9">
        <f t="shared" si="35"/>
        <v>0</v>
      </c>
      <c r="M193" s="15"/>
      <c r="N193" s="15"/>
      <c r="O193" s="15"/>
      <c r="P193" s="15"/>
      <c r="Q193" s="15"/>
      <c r="R193" s="11">
        <f t="shared" si="40"/>
        <v>0</v>
      </c>
      <c r="S193" s="15"/>
      <c r="T193" s="15"/>
      <c r="U193" s="9">
        <f t="shared" si="45"/>
        <v>0</v>
      </c>
      <c r="V193" s="9">
        <f t="shared" si="43"/>
        <v>0</v>
      </c>
      <c r="W193" s="15"/>
      <c r="X193" s="16">
        <f t="shared" si="46"/>
        <v>0</v>
      </c>
      <c r="Y193" s="18"/>
      <c r="Z193" s="17"/>
    </row>
    <row r="194" spans="1:28" ht="18" customHeight="1" x14ac:dyDescent="0.2">
      <c r="A194" s="13">
        <v>7116002</v>
      </c>
      <c r="B194" s="14" t="s">
        <v>227</v>
      </c>
      <c r="C194" s="15">
        <v>60000</v>
      </c>
      <c r="D194" s="10">
        <f>VLOOKUP($A194,'08.07'!$A$9:$W$200,23,0)</f>
        <v>0</v>
      </c>
      <c r="E194" s="15"/>
      <c r="F194" s="15"/>
      <c r="G194" s="15"/>
      <c r="H194" s="9">
        <f t="shared" si="41"/>
        <v>0</v>
      </c>
      <c r="I194" s="15"/>
      <c r="J194" s="15"/>
      <c r="K194" s="15"/>
      <c r="L194" s="9">
        <f t="shared" si="35"/>
        <v>0</v>
      </c>
      <c r="M194" s="15"/>
      <c r="N194" s="15"/>
      <c r="O194" s="15"/>
      <c r="P194" s="15"/>
      <c r="Q194" s="15"/>
      <c r="R194" s="11">
        <f t="shared" si="40"/>
        <v>0</v>
      </c>
      <c r="S194" s="15"/>
      <c r="T194" s="15"/>
      <c r="U194" s="9">
        <f t="shared" si="45"/>
        <v>0</v>
      </c>
      <c r="V194" s="9">
        <f t="shared" si="43"/>
        <v>0</v>
      </c>
      <c r="W194" s="15"/>
      <c r="X194" s="16">
        <f t="shared" si="46"/>
        <v>0</v>
      </c>
      <c r="Y194" s="18"/>
      <c r="Z194" s="17"/>
    </row>
    <row r="195" spans="1:28" ht="18" customHeight="1" x14ac:dyDescent="0.2">
      <c r="A195" s="13">
        <v>7116003</v>
      </c>
      <c r="B195" s="14" t="s">
        <v>228</v>
      </c>
      <c r="C195" s="15">
        <v>60000</v>
      </c>
      <c r="D195" s="10">
        <f>VLOOKUP($A195,'08.07'!$A$9:$W$200,23,0)</f>
        <v>0</v>
      </c>
      <c r="E195" s="15"/>
      <c r="F195" s="15"/>
      <c r="G195" s="15"/>
      <c r="H195" s="9">
        <f t="shared" si="41"/>
        <v>0</v>
      </c>
      <c r="I195" s="15"/>
      <c r="J195" s="15"/>
      <c r="K195" s="15"/>
      <c r="L195" s="9">
        <f t="shared" si="35"/>
        <v>0</v>
      </c>
      <c r="M195" s="15"/>
      <c r="N195" s="15"/>
      <c r="O195" s="15"/>
      <c r="P195" s="15"/>
      <c r="Q195" s="15"/>
      <c r="R195" s="11">
        <f t="shared" si="40"/>
        <v>0</v>
      </c>
      <c r="S195" s="15"/>
      <c r="T195" s="15"/>
      <c r="U195" s="9">
        <f t="shared" si="45"/>
        <v>0</v>
      </c>
      <c r="V195" s="9">
        <f t="shared" si="43"/>
        <v>0</v>
      </c>
      <c r="W195" s="15"/>
      <c r="X195" s="16">
        <f t="shared" si="46"/>
        <v>0</v>
      </c>
      <c r="Y195" s="18"/>
      <c r="Z195" s="17"/>
    </row>
    <row r="196" spans="1:28" ht="18" customHeight="1" x14ac:dyDescent="0.2">
      <c r="A196" s="13">
        <v>9500002</v>
      </c>
      <c r="B196" s="14" t="s">
        <v>218</v>
      </c>
      <c r="C196" s="15">
        <v>4000</v>
      </c>
      <c r="D196" s="10">
        <f>VLOOKUP($A196,'08.07'!$A$9:$W$200,23,0)</f>
        <v>0</v>
      </c>
      <c r="E196" s="15"/>
      <c r="F196" s="15"/>
      <c r="G196" s="15"/>
      <c r="H196" s="9">
        <f t="shared" si="41"/>
        <v>0</v>
      </c>
      <c r="I196" s="15"/>
      <c r="J196" s="15"/>
      <c r="K196" s="15"/>
      <c r="L196" s="9">
        <f t="shared" si="35"/>
        <v>0</v>
      </c>
      <c r="M196" s="15"/>
      <c r="N196" s="15"/>
      <c r="O196" s="15"/>
      <c r="P196" s="15"/>
      <c r="Q196" s="15"/>
      <c r="R196" s="11">
        <f t="shared" si="40"/>
        <v>0</v>
      </c>
      <c r="S196" s="15"/>
      <c r="T196" s="15"/>
      <c r="U196" s="9">
        <f t="shared" si="45"/>
        <v>0</v>
      </c>
      <c r="V196" s="9">
        <f t="shared" si="43"/>
        <v>0</v>
      </c>
      <c r="W196" s="15"/>
      <c r="X196" s="16">
        <f t="shared" si="46"/>
        <v>0</v>
      </c>
      <c r="Y196" s="18"/>
      <c r="Z196" s="17"/>
    </row>
    <row r="197" spans="1:28" ht="18" customHeight="1" x14ac:dyDescent="0.2">
      <c r="A197" s="13">
        <v>9500003</v>
      </c>
      <c r="B197" s="14" t="s">
        <v>219</v>
      </c>
      <c r="C197" s="15">
        <v>5000</v>
      </c>
      <c r="D197" s="10">
        <f>VLOOKUP($A197,'08.07'!$A$9:$W$200,23,0)</f>
        <v>0</v>
      </c>
      <c r="E197" s="15"/>
      <c r="F197" s="15"/>
      <c r="G197" s="15"/>
      <c r="H197" s="9">
        <f t="shared" si="41"/>
        <v>0</v>
      </c>
      <c r="I197" s="15"/>
      <c r="J197" s="15"/>
      <c r="K197" s="15"/>
      <c r="L197" s="9">
        <f t="shared" si="35"/>
        <v>0</v>
      </c>
      <c r="M197" s="15"/>
      <c r="N197" s="15"/>
      <c r="O197" s="15"/>
      <c r="P197" s="15"/>
      <c r="Q197" s="15"/>
      <c r="R197" s="11">
        <f t="shared" si="40"/>
        <v>0</v>
      </c>
      <c r="S197" s="15"/>
      <c r="T197" s="15"/>
      <c r="U197" s="9">
        <f t="shared" si="45"/>
        <v>0</v>
      </c>
      <c r="V197" s="9">
        <f t="shared" si="43"/>
        <v>0</v>
      </c>
      <c r="W197" s="15"/>
      <c r="X197" s="16">
        <f t="shared" si="46"/>
        <v>0</v>
      </c>
      <c r="Y197" s="18"/>
      <c r="Z197" s="17"/>
    </row>
    <row r="198" spans="1:28" ht="18" customHeight="1" x14ac:dyDescent="0.2">
      <c r="A198" s="7"/>
      <c r="B198" s="28" t="s">
        <v>220</v>
      </c>
      <c r="C198" s="9"/>
      <c r="D198" s="10"/>
      <c r="E198" s="10"/>
      <c r="F198" s="10"/>
      <c r="G198" s="10"/>
      <c r="H198" s="9"/>
      <c r="I198" s="10"/>
      <c r="J198" s="10"/>
      <c r="K198" s="10"/>
      <c r="L198" s="9">
        <f t="shared" si="35"/>
        <v>0</v>
      </c>
      <c r="M198" s="10"/>
      <c r="N198" s="10"/>
      <c r="O198" s="10"/>
      <c r="P198" s="10"/>
      <c r="Q198" s="10"/>
      <c r="R198" s="11">
        <f t="shared" si="40"/>
        <v>0</v>
      </c>
      <c r="S198" s="10"/>
      <c r="T198" s="10"/>
      <c r="U198" s="9"/>
      <c r="V198" s="9"/>
      <c r="W198" s="10"/>
      <c r="X198" s="9"/>
      <c r="Y198" s="18"/>
      <c r="Z198" s="17"/>
    </row>
    <row r="200" spans="1:28" ht="25.5" customHeight="1" x14ac:dyDescent="0.2">
      <c r="D200" s="30">
        <f>SUM(D9:D198)</f>
        <v>1126</v>
      </c>
      <c r="E200" s="31"/>
      <c r="F200" s="31"/>
      <c r="G200" s="31"/>
      <c r="H200" s="31"/>
      <c r="I200" s="30">
        <f>SUM(I9:I198)</f>
        <v>698</v>
      </c>
      <c r="J200" s="30">
        <f>SUM(J9:J198)</f>
        <v>0</v>
      </c>
      <c r="K200" s="30"/>
      <c r="L200" s="31"/>
      <c r="M200" s="31"/>
      <c r="N200" s="31"/>
      <c r="O200" s="31"/>
      <c r="P200" s="31"/>
      <c r="Q200" s="30">
        <f>SUM(Q9:Q198)</f>
        <v>0</v>
      </c>
      <c r="R200" s="30">
        <f>SUM(R9:R198)</f>
        <v>11</v>
      </c>
      <c r="S200" s="30">
        <f>SUM(S9:S198)</f>
        <v>60</v>
      </c>
      <c r="T200" s="31"/>
      <c r="U200" s="31"/>
      <c r="V200" s="32"/>
      <c r="W200" s="30">
        <f>SUM(W9:W198)</f>
        <v>1057</v>
      </c>
      <c r="X200" s="30">
        <f>SUM(X9:X198)</f>
        <v>-4</v>
      </c>
    </row>
    <row r="201" spans="1:28" ht="12.75" customHeight="1" x14ac:dyDescent="0.2"/>
    <row r="202" spans="1:28" s="1" customFormat="1" x14ac:dyDescent="0.2">
      <c r="A202" s="29"/>
      <c r="B202" s="29" t="s">
        <v>221</v>
      </c>
      <c r="I202" s="33" t="s">
        <v>222</v>
      </c>
      <c r="S202" s="1" t="s">
        <v>223</v>
      </c>
      <c r="V202" s="2"/>
      <c r="W202" s="2"/>
      <c r="X202" s="2"/>
      <c r="Y202" s="3"/>
      <c r="Z202" s="3"/>
      <c r="AA202" s="3"/>
      <c r="AB202" s="3"/>
    </row>
    <row r="204" spans="1:28" s="1" customFormat="1" x14ac:dyDescent="0.2">
      <c r="A204" s="29" t="s">
        <v>224</v>
      </c>
      <c r="B204" s="3"/>
      <c r="V204" s="2"/>
      <c r="W204" s="2"/>
      <c r="X204" s="2"/>
      <c r="Y204" s="3"/>
      <c r="Z204" s="3"/>
      <c r="AA204" s="3"/>
      <c r="AB204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0:B101">
    <cfRule type="duplicateValues" dxfId="970" priority="34" stopIfTrue="1"/>
  </conditionalFormatting>
  <conditionalFormatting sqref="B132">
    <cfRule type="duplicateValues" dxfId="969" priority="33" stopIfTrue="1"/>
  </conditionalFormatting>
  <conditionalFormatting sqref="B118">
    <cfRule type="duplicateValues" dxfId="968" priority="32" stopIfTrue="1"/>
  </conditionalFormatting>
  <conditionalFormatting sqref="B198">
    <cfRule type="duplicateValues" dxfId="967" priority="31" stopIfTrue="1"/>
  </conditionalFormatting>
  <conditionalFormatting sqref="B201:B274">
    <cfRule type="duplicateValues" dxfId="966" priority="30" stopIfTrue="1"/>
  </conditionalFormatting>
  <conditionalFormatting sqref="B200">
    <cfRule type="duplicateValues" dxfId="965" priority="29" stopIfTrue="1"/>
  </conditionalFormatting>
  <conditionalFormatting sqref="I202">
    <cfRule type="duplicateValues" dxfId="964" priority="28" stopIfTrue="1"/>
  </conditionalFormatting>
  <conditionalFormatting sqref="I202">
    <cfRule type="duplicateValues" dxfId="963" priority="25" stopIfTrue="1"/>
    <cfRule type="duplicateValues" dxfId="962" priority="26" stopIfTrue="1"/>
    <cfRule type="duplicateValues" dxfId="961" priority="27" stopIfTrue="1"/>
  </conditionalFormatting>
  <conditionalFormatting sqref="B20">
    <cfRule type="duplicateValues" dxfId="960" priority="19" stopIfTrue="1"/>
  </conditionalFormatting>
  <conditionalFormatting sqref="B20">
    <cfRule type="duplicateValues" dxfId="959" priority="20" stopIfTrue="1"/>
  </conditionalFormatting>
  <conditionalFormatting sqref="B20">
    <cfRule type="duplicateValues" dxfId="958" priority="21" stopIfTrue="1"/>
  </conditionalFormatting>
  <conditionalFormatting sqref="B20">
    <cfRule type="duplicateValues" dxfId="957" priority="22" stopIfTrue="1"/>
    <cfRule type="duplicateValues" dxfId="956" priority="23" stopIfTrue="1"/>
    <cfRule type="duplicateValues" dxfId="955" priority="24" stopIfTrue="1"/>
  </conditionalFormatting>
  <conditionalFormatting sqref="A20:A25">
    <cfRule type="duplicateValues" dxfId="954" priority="18" stopIfTrue="1"/>
  </conditionalFormatting>
  <conditionalFormatting sqref="A26">
    <cfRule type="duplicateValues" dxfId="953" priority="17" stopIfTrue="1"/>
  </conditionalFormatting>
  <conditionalFormatting sqref="A27">
    <cfRule type="duplicateValues" dxfId="952" priority="16" stopIfTrue="1"/>
  </conditionalFormatting>
  <conditionalFormatting sqref="A28">
    <cfRule type="duplicateValues" dxfId="951" priority="15" stopIfTrue="1"/>
  </conditionalFormatting>
  <conditionalFormatting sqref="A29">
    <cfRule type="duplicateValues" dxfId="950" priority="14" stopIfTrue="1"/>
  </conditionalFormatting>
  <conditionalFormatting sqref="A30">
    <cfRule type="duplicateValues" dxfId="949" priority="13" stopIfTrue="1"/>
  </conditionalFormatting>
  <conditionalFormatting sqref="B275:B65318 B200 B5 B8:B19 B119:B131 B21:B117 B133:B197">
    <cfRule type="duplicateValues" dxfId="948" priority="35" stopIfTrue="1"/>
  </conditionalFormatting>
  <conditionalFormatting sqref="B275:B65318 B200 B5 B8:B19 B102:B117 B119:B131 B21:B99 B133:B197">
    <cfRule type="duplicateValues" dxfId="947" priority="36" stopIfTrue="1"/>
  </conditionalFormatting>
  <conditionalFormatting sqref="A200:A65318 A1:A5 A8:A19 A31:A198">
    <cfRule type="duplicateValues" dxfId="946" priority="37" stopIfTrue="1"/>
  </conditionalFormatting>
  <conditionalFormatting sqref="B200:B65318 B5 B8:B19 B21:B198">
    <cfRule type="duplicateValues" dxfId="945" priority="38" stopIfTrue="1"/>
  </conditionalFormatting>
  <conditionalFormatting sqref="B200:B65318 B1:B5 B8:B19 B21:B198">
    <cfRule type="duplicateValues" dxfId="944" priority="39" stopIfTrue="1"/>
    <cfRule type="duplicateValues" dxfId="943" priority="40" stopIfTrue="1"/>
    <cfRule type="duplicateValues" dxfId="942" priority="41" stopIfTrue="1"/>
  </conditionalFormatting>
  <conditionalFormatting sqref="Y17">
    <cfRule type="duplicateValues" dxfId="941" priority="7" stopIfTrue="1"/>
  </conditionalFormatting>
  <conditionalFormatting sqref="Y17">
    <cfRule type="duplicateValues" dxfId="940" priority="8" stopIfTrue="1"/>
  </conditionalFormatting>
  <conditionalFormatting sqref="Y17">
    <cfRule type="duplicateValues" dxfId="939" priority="9" stopIfTrue="1"/>
  </conditionalFormatting>
  <conditionalFormatting sqref="Y17">
    <cfRule type="duplicateValues" dxfId="938" priority="10" stopIfTrue="1"/>
    <cfRule type="duplicateValues" dxfId="937" priority="11" stopIfTrue="1"/>
    <cfRule type="duplicateValues" dxfId="936" priority="12" stopIfTrue="1"/>
  </conditionalFormatting>
  <conditionalFormatting sqref="Y13">
    <cfRule type="duplicateValues" dxfId="935" priority="1" stopIfTrue="1"/>
  </conditionalFormatting>
  <conditionalFormatting sqref="Y13">
    <cfRule type="duplicateValues" dxfId="934" priority="2" stopIfTrue="1"/>
  </conditionalFormatting>
  <conditionalFormatting sqref="Y13">
    <cfRule type="duplicateValues" dxfId="933" priority="3" stopIfTrue="1"/>
  </conditionalFormatting>
  <conditionalFormatting sqref="Y13">
    <cfRule type="duplicateValues" dxfId="932" priority="4" stopIfTrue="1"/>
    <cfRule type="duplicateValues" dxfId="931" priority="5" stopIfTrue="1"/>
    <cfRule type="duplicateValues" dxfId="930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4"/>
  <sheetViews>
    <sheetView zoomScaleNormal="100" workbookViewId="0">
      <pane xSplit="4" ySplit="8" topLeftCell="E9" activePane="bottomRight" state="frozen"/>
      <selection pane="topRight" activeCell="E1" sqref="E1"/>
      <selection pane="bottomLeft" activeCell="A9" sqref="A9"/>
      <selection pane="bottomRight" activeCell="D145" sqref="D145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42578125" style="1" customWidth="1"/>
    <col min="7" max="7" width="0.28515625" style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72" t="s">
        <v>0</v>
      </c>
      <c r="B1" s="172"/>
    </row>
    <row r="2" spans="1:28" x14ac:dyDescent="0.2">
      <c r="A2" s="172" t="s">
        <v>1</v>
      </c>
      <c r="B2" s="172"/>
    </row>
    <row r="3" spans="1:28" ht="19.5" x14ac:dyDescent="0.2">
      <c r="A3" s="173" t="s">
        <v>2</v>
      </c>
      <c r="B3" s="173"/>
      <c r="C3" s="173"/>
      <c r="D3" s="173"/>
      <c r="E3" s="173"/>
      <c r="F3" s="173"/>
      <c r="G3" s="173"/>
      <c r="H3" s="173"/>
      <c r="I3" s="173"/>
      <c r="J3" s="173"/>
      <c r="K3" s="173"/>
      <c r="L3" s="173"/>
      <c r="M3" s="173"/>
      <c r="N3" s="173"/>
      <c r="O3" s="173"/>
      <c r="P3" s="173"/>
      <c r="Q3" s="173"/>
      <c r="R3" s="173"/>
      <c r="S3" s="173"/>
      <c r="T3" s="173"/>
      <c r="U3" s="173"/>
      <c r="V3" s="173"/>
      <c r="W3" s="173"/>
      <c r="X3" s="173"/>
    </row>
    <row r="4" spans="1:28" ht="18.75" x14ac:dyDescent="0.2">
      <c r="A4" s="70" t="s">
        <v>3</v>
      </c>
      <c r="B4" s="4">
        <v>42561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74" t="s">
        <v>4</v>
      </c>
      <c r="B5" s="174" t="s">
        <v>5</v>
      </c>
      <c r="C5" s="175" t="s">
        <v>6</v>
      </c>
      <c r="D5" s="176" t="s">
        <v>7</v>
      </c>
      <c r="E5" s="175" t="s">
        <v>8</v>
      </c>
      <c r="F5" s="175"/>
      <c r="G5" s="175"/>
      <c r="H5" s="175"/>
      <c r="I5" s="175" t="s">
        <v>9</v>
      </c>
      <c r="J5" s="175"/>
      <c r="K5" s="175"/>
      <c r="L5" s="175"/>
      <c r="M5" s="175" t="s">
        <v>10</v>
      </c>
      <c r="N5" s="175"/>
      <c r="O5" s="175"/>
      <c r="P5" s="175"/>
      <c r="Q5" s="175"/>
      <c r="R5" s="175"/>
      <c r="S5" s="160" t="s">
        <v>11</v>
      </c>
      <c r="T5" s="161"/>
      <c r="U5" s="162"/>
      <c r="V5" s="163" t="s">
        <v>12</v>
      </c>
      <c r="W5" s="166" t="s">
        <v>13</v>
      </c>
      <c r="X5" s="166" t="s">
        <v>14</v>
      </c>
      <c r="Z5" s="159" t="s">
        <v>15</v>
      </c>
      <c r="AA5" s="159"/>
      <c r="AB5" s="159"/>
    </row>
    <row r="6" spans="1:28" ht="20.25" customHeight="1" x14ac:dyDescent="0.2">
      <c r="A6" s="174"/>
      <c r="B6" s="174"/>
      <c r="C6" s="175"/>
      <c r="D6" s="176"/>
      <c r="E6" s="169" t="s">
        <v>16</v>
      </c>
      <c r="F6" s="169" t="s">
        <v>17</v>
      </c>
      <c r="G6" s="163" t="s">
        <v>18</v>
      </c>
      <c r="H6" s="163" t="s">
        <v>19</v>
      </c>
      <c r="I6" s="163" t="s">
        <v>20</v>
      </c>
      <c r="J6" s="163" t="s">
        <v>21</v>
      </c>
      <c r="K6" s="163" t="s">
        <v>226</v>
      </c>
      <c r="L6" s="163" t="s">
        <v>22</v>
      </c>
      <c r="M6" s="163" t="s">
        <v>18</v>
      </c>
      <c r="N6" s="163" t="s">
        <v>23</v>
      </c>
      <c r="O6" s="171" t="s">
        <v>24</v>
      </c>
      <c r="P6" s="171"/>
      <c r="Q6" s="171"/>
      <c r="R6" s="163" t="s">
        <v>25</v>
      </c>
      <c r="S6" s="163" t="s">
        <v>26</v>
      </c>
      <c r="T6" s="163" t="s">
        <v>27</v>
      </c>
      <c r="U6" s="163" t="s">
        <v>28</v>
      </c>
      <c r="V6" s="164"/>
      <c r="W6" s="167"/>
      <c r="X6" s="167"/>
      <c r="Z6" s="159"/>
      <c r="AA6" s="159"/>
      <c r="AB6" s="159"/>
    </row>
    <row r="7" spans="1:28" ht="58.5" customHeight="1" x14ac:dyDescent="0.2">
      <c r="A7" s="174"/>
      <c r="B7" s="174"/>
      <c r="C7" s="175"/>
      <c r="D7" s="176"/>
      <c r="E7" s="170"/>
      <c r="F7" s="170"/>
      <c r="G7" s="165"/>
      <c r="H7" s="165"/>
      <c r="I7" s="165"/>
      <c r="J7" s="165"/>
      <c r="K7" s="165"/>
      <c r="L7" s="165"/>
      <c r="M7" s="165"/>
      <c r="N7" s="165"/>
      <c r="O7" s="72" t="s">
        <v>29</v>
      </c>
      <c r="P7" s="72" t="s">
        <v>30</v>
      </c>
      <c r="Q7" s="71" t="s">
        <v>31</v>
      </c>
      <c r="R7" s="165"/>
      <c r="S7" s="165"/>
      <c r="T7" s="165"/>
      <c r="U7" s="165"/>
      <c r="V7" s="165"/>
      <c r="W7" s="168"/>
      <c r="X7" s="168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VLOOKUP($A9,'09.07'!$A$9:$W$200,23,0)</f>
        <v>0</v>
      </c>
      <c r="E9" s="15">
        <v>32</v>
      </c>
      <c r="F9" s="15"/>
      <c r="G9" s="15"/>
      <c r="H9" s="9">
        <f t="shared" ref="H9:H52" si="0">SUM(E9:G9)</f>
        <v>32</v>
      </c>
      <c r="I9" s="15">
        <v>33</v>
      </c>
      <c r="J9" s="15"/>
      <c r="K9" s="15"/>
      <c r="L9" s="9">
        <f>SUM(I9:K9)</f>
        <v>33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-1</v>
      </c>
      <c r="W9" s="15"/>
      <c r="X9" s="34">
        <f t="shared" ref="X9:X52" si="3">W9-V9</f>
        <v>1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VLOOKUP($A10,'09.07'!$A$9:$W$200,23,0)</f>
        <v>0</v>
      </c>
      <c r="E10" s="15">
        <v>12</v>
      </c>
      <c r="F10" s="15"/>
      <c r="G10" s="15"/>
      <c r="H10" s="9">
        <f t="shared" si="0"/>
        <v>12</v>
      </c>
      <c r="I10" s="15">
        <v>12</v>
      </c>
      <c r="J10" s="15"/>
      <c r="K10" s="15"/>
      <c r="L10" s="9">
        <f t="shared" ref="L10:L73" si="4">SUM(I10:K10)</f>
        <v>12</v>
      </c>
      <c r="M10" s="15"/>
      <c r="N10" s="15"/>
      <c r="O10" s="15"/>
      <c r="P10" s="15"/>
      <c r="Q10" s="15"/>
      <c r="R10" s="11">
        <f t="shared" ref="R10:R86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VLOOKUP($A11,'09.07'!$A$9:$W$200,23,0)</f>
        <v>0</v>
      </c>
      <c r="E11" s="15">
        <v>12</v>
      </c>
      <c r="F11" s="15"/>
      <c r="G11" s="15"/>
      <c r="H11" s="9">
        <f t="shared" si="0"/>
        <v>12</v>
      </c>
      <c r="I11" s="15">
        <v>12</v>
      </c>
      <c r="J11" s="15"/>
      <c r="K11" s="15"/>
      <c r="L11" s="9">
        <f t="shared" si="4"/>
        <v>12</v>
      </c>
      <c r="M11" s="15"/>
      <c r="N11" s="15"/>
      <c r="O11" s="15"/>
      <c r="P11" s="15"/>
      <c r="Q11" s="15"/>
      <c r="R11" s="11">
        <f t="shared" si="5"/>
        <v>0</v>
      </c>
      <c r="S11" s="15"/>
      <c r="T11" s="15"/>
      <c r="U11" s="9">
        <f t="shared" si="1"/>
        <v>0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VLOOKUP($A12,'09.07'!$A$9:$W$200,23,0)</f>
        <v>0</v>
      </c>
      <c r="E12" s="15">
        <v>20</v>
      </c>
      <c r="F12" s="15"/>
      <c r="G12" s="15"/>
      <c r="H12" s="9">
        <f t="shared" si="0"/>
        <v>20</v>
      </c>
      <c r="I12" s="15">
        <v>19</v>
      </c>
      <c r="J12" s="15"/>
      <c r="K12" s="15"/>
      <c r="L12" s="9">
        <f t="shared" si="4"/>
        <v>19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1</v>
      </c>
      <c r="W12" s="15"/>
      <c r="X12" s="16">
        <f t="shared" si="3"/>
        <v>-1</v>
      </c>
      <c r="Y12" s="3" t="s">
        <v>251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VLOOKUP($A13,'09.07'!$A$9:$W$200,23,0)</f>
        <v>0</v>
      </c>
      <c r="E13" s="15">
        <v>16</v>
      </c>
      <c r="F13" s="15"/>
      <c r="G13" s="15"/>
      <c r="H13" s="9">
        <f t="shared" si="0"/>
        <v>16</v>
      </c>
      <c r="I13" s="15">
        <v>16</v>
      </c>
      <c r="J13" s="15"/>
      <c r="K13" s="15"/>
      <c r="L13" s="9">
        <f t="shared" si="4"/>
        <v>16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0</v>
      </c>
      <c r="W13" s="15"/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VLOOKUP($A14,'09.07'!$A$9:$W$200,23,0)</f>
        <v>0</v>
      </c>
      <c r="E14" s="15">
        <v>20</v>
      </c>
      <c r="F14" s="15"/>
      <c r="G14" s="15"/>
      <c r="H14" s="9">
        <f t="shared" si="0"/>
        <v>20</v>
      </c>
      <c r="I14" s="15">
        <v>20</v>
      </c>
      <c r="J14" s="15"/>
      <c r="K14" s="15"/>
      <c r="L14" s="9">
        <f t="shared" si="4"/>
        <v>20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VLOOKUP($A15,'09.07'!$A$9:$W$200,23,0)</f>
        <v>0</v>
      </c>
      <c r="E15" s="15">
        <v>12</v>
      </c>
      <c r="F15" s="15"/>
      <c r="G15" s="15"/>
      <c r="H15" s="9">
        <f t="shared" si="0"/>
        <v>12</v>
      </c>
      <c r="I15" s="15">
        <v>11</v>
      </c>
      <c r="J15" s="15"/>
      <c r="K15" s="15"/>
      <c r="L15" s="9">
        <f t="shared" si="4"/>
        <v>11</v>
      </c>
      <c r="M15" s="15"/>
      <c r="N15" s="15"/>
      <c r="O15" s="15"/>
      <c r="P15" s="15"/>
      <c r="Q15" s="15"/>
      <c r="R15" s="11">
        <f t="shared" si="5"/>
        <v>0</v>
      </c>
      <c r="S15" s="15"/>
      <c r="T15" s="15"/>
      <c r="U15" s="9">
        <f t="shared" si="1"/>
        <v>0</v>
      </c>
      <c r="V15" s="9">
        <f t="shared" si="2"/>
        <v>1</v>
      </c>
      <c r="W15" s="15"/>
      <c r="X15" s="16">
        <f t="shared" si="3"/>
        <v>-1</v>
      </c>
      <c r="Y15" s="3" t="s">
        <v>229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VLOOKUP($A16,'09.07'!$A$9:$W$200,23,0)</f>
        <v>0</v>
      </c>
      <c r="E16" s="15">
        <v>12</v>
      </c>
      <c r="F16" s="15"/>
      <c r="G16" s="15"/>
      <c r="H16" s="9">
        <f t="shared" si="0"/>
        <v>12</v>
      </c>
      <c r="I16" s="15">
        <v>12</v>
      </c>
      <c r="J16" s="15"/>
      <c r="K16" s="15"/>
      <c r="L16" s="9">
        <f t="shared" si="4"/>
        <v>12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VLOOKUP($A17,'09.07'!$A$9:$W$200,23,0)</f>
        <v>0</v>
      </c>
      <c r="E17" s="15">
        <v>12</v>
      </c>
      <c r="F17" s="15"/>
      <c r="G17" s="15"/>
      <c r="H17" s="9">
        <f t="shared" si="0"/>
        <v>12</v>
      </c>
      <c r="I17" s="15">
        <v>9</v>
      </c>
      <c r="J17" s="15"/>
      <c r="K17" s="15"/>
      <c r="L17" s="9">
        <f t="shared" si="4"/>
        <v>9</v>
      </c>
      <c r="M17" s="15"/>
      <c r="N17" s="15"/>
      <c r="O17" s="15"/>
      <c r="P17" s="15"/>
      <c r="Q17" s="15"/>
      <c r="R17" s="11">
        <f t="shared" si="5"/>
        <v>0</v>
      </c>
      <c r="S17" s="15">
        <v>1</v>
      </c>
      <c r="T17" s="15"/>
      <c r="U17" s="9">
        <f t="shared" si="1"/>
        <v>1</v>
      </c>
      <c r="V17" s="9">
        <f t="shared" si="2"/>
        <v>2</v>
      </c>
      <c r="W17" s="15"/>
      <c r="X17" s="16">
        <f t="shared" si="3"/>
        <v>-2</v>
      </c>
      <c r="Y17" s="19" t="s">
        <v>43</v>
      </c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VLOOKUP($A18,'09.07'!$A$9:$W$200,23,0)</f>
        <v>0</v>
      </c>
      <c r="E18" s="15">
        <v>32</v>
      </c>
      <c r="F18" s="15"/>
      <c r="G18" s="15"/>
      <c r="H18" s="9">
        <f t="shared" si="0"/>
        <v>32</v>
      </c>
      <c r="I18" s="15">
        <v>32</v>
      </c>
      <c r="J18" s="15"/>
      <c r="K18" s="15"/>
      <c r="L18" s="9">
        <f t="shared" si="4"/>
        <v>32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44</v>
      </c>
      <c r="C19" s="15">
        <v>19000</v>
      </c>
      <c r="D19" s="10">
        <f>VLOOKUP($A19,'09.07'!$A$9:$W$200,23,0)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45</v>
      </c>
      <c r="C20" s="15">
        <v>19000</v>
      </c>
      <c r="D20" s="10">
        <f>VLOOKUP($A20,'09.07'!$A$9:$W$200,23,0)</f>
        <v>0</v>
      </c>
      <c r="E20" s="15">
        <v>8</v>
      </c>
      <c r="F20" s="15"/>
      <c r="G20" s="15"/>
      <c r="H20" s="9">
        <f t="shared" si="0"/>
        <v>8</v>
      </c>
      <c r="I20" s="15">
        <v>8</v>
      </c>
      <c r="J20" s="15"/>
      <c r="K20" s="15"/>
      <c r="L20" s="9">
        <f t="shared" si="4"/>
        <v>8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69"/>
      <c r="Z20" s="17"/>
    </row>
    <row r="21" spans="1:26" ht="18" customHeight="1" x14ac:dyDescent="0.2">
      <c r="A21" s="13">
        <v>1500022</v>
      </c>
      <c r="B21" s="14" t="s">
        <v>46</v>
      </c>
      <c r="C21" s="15">
        <v>19000</v>
      </c>
      <c r="D21" s="10">
        <f>VLOOKUP($A21,'09.07'!$A$9:$W$200,23,0)</f>
        <v>0</v>
      </c>
      <c r="E21" s="15">
        <v>12</v>
      </c>
      <c r="F21" s="15"/>
      <c r="G21" s="15"/>
      <c r="H21" s="9">
        <f t="shared" si="0"/>
        <v>12</v>
      </c>
      <c r="I21" s="15">
        <v>12</v>
      </c>
      <c r="J21" s="15"/>
      <c r="K21" s="15"/>
      <c r="L21" s="9">
        <f t="shared" si="4"/>
        <v>12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47</v>
      </c>
      <c r="C22" s="15">
        <v>16000</v>
      </c>
      <c r="D22" s="10">
        <f>VLOOKUP($A22,'09.07'!$A$9:$W$200,23,0)</f>
        <v>0</v>
      </c>
      <c r="E22" s="15">
        <v>8</v>
      </c>
      <c r="F22" s="15"/>
      <c r="G22" s="15"/>
      <c r="H22" s="9">
        <f t="shared" si="0"/>
        <v>8</v>
      </c>
      <c r="I22" s="15">
        <v>8</v>
      </c>
      <c r="J22" s="15"/>
      <c r="K22" s="15"/>
      <c r="L22" s="9">
        <f t="shared" si="4"/>
        <v>8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48</v>
      </c>
      <c r="C23" s="15">
        <v>21000</v>
      </c>
      <c r="D23" s="10">
        <f>VLOOKUP($A23,'09.07'!$A$9:$W$200,23,0)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49</v>
      </c>
      <c r="C24" s="15">
        <v>21000</v>
      </c>
      <c r="D24" s="10">
        <f>VLOOKUP($A24,'09.07'!$A$9:$W$200,23,0)</f>
        <v>0</v>
      </c>
      <c r="E24" s="15">
        <v>10</v>
      </c>
      <c r="F24" s="15"/>
      <c r="G24" s="15"/>
      <c r="H24" s="9">
        <f t="shared" si="0"/>
        <v>10</v>
      </c>
      <c r="I24" s="15">
        <v>10</v>
      </c>
      <c r="J24" s="15"/>
      <c r="K24" s="15"/>
      <c r="L24" s="9">
        <f t="shared" si="4"/>
        <v>10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50</v>
      </c>
      <c r="C25" s="15">
        <v>20000</v>
      </c>
      <c r="D25" s="10">
        <f>VLOOKUP($A25,'09.07'!$A$9:$W$200,23,0)</f>
        <v>0</v>
      </c>
      <c r="E25" s="15">
        <v>10</v>
      </c>
      <c r="F25" s="15"/>
      <c r="G25" s="15"/>
      <c r="H25" s="9">
        <f t="shared" si="0"/>
        <v>10</v>
      </c>
      <c r="I25" s="15">
        <v>10</v>
      </c>
      <c r="J25" s="15"/>
      <c r="K25" s="15"/>
      <c r="L25" s="9">
        <f t="shared" si="4"/>
        <v>10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51</v>
      </c>
      <c r="C26" s="15">
        <v>18000</v>
      </c>
      <c r="D26" s="10">
        <f>VLOOKUP($A26,'09.07'!$A$9:$W$200,23,0)</f>
        <v>0</v>
      </c>
      <c r="E26" s="15">
        <v>11</v>
      </c>
      <c r="F26" s="15"/>
      <c r="G26" s="15"/>
      <c r="H26" s="9">
        <f t="shared" si="0"/>
        <v>11</v>
      </c>
      <c r="I26" s="15">
        <v>11</v>
      </c>
      <c r="J26" s="15"/>
      <c r="K26" s="15"/>
      <c r="L26" s="9">
        <f t="shared" si="4"/>
        <v>11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52</v>
      </c>
      <c r="C27" s="15">
        <v>32000</v>
      </c>
      <c r="D27" s="10">
        <f>VLOOKUP($A27,'09.07'!$A$9:$W$200,23,0)</f>
        <v>0</v>
      </c>
      <c r="E27" s="15">
        <v>8</v>
      </c>
      <c r="F27" s="15"/>
      <c r="G27" s="15"/>
      <c r="H27" s="9">
        <f t="shared" si="0"/>
        <v>8</v>
      </c>
      <c r="I27" s="15">
        <v>6</v>
      </c>
      <c r="J27" s="15"/>
      <c r="K27" s="15"/>
      <c r="L27" s="9">
        <f t="shared" si="4"/>
        <v>6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2</v>
      </c>
      <c r="W27" s="15"/>
      <c r="X27" s="16">
        <f>W27-V27</f>
        <v>-2</v>
      </c>
      <c r="Y27" s="18" t="s">
        <v>43</v>
      </c>
      <c r="Z27" s="17"/>
    </row>
    <row r="28" spans="1:26" ht="18" customHeight="1" x14ac:dyDescent="0.2">
      <c r="A28" s="13">
        <v>1500081</v>
      </c>
      <c r="B28" s="14" t="s">
        <v>53</v>
      </c>
      <c r="C28" s="15">
        <v>22000</v>
      </c>
      <c r="D28" s="10">
        <f>VLOOKUP($A28,'09.07'!$A$9:$W$200,23,0)</f>
        <v>0</v>
      </c>
      <c r="E28" s="15">
        <v>10</v>
      </c>
      <c r="F28" s="15"/>
      <c r="G28" s="15"/>
      <c r="H28" s="9">
        <f t="shared" si="0"/>
        <v>10</v>
      </c>
      <c r="I28" s="15">
        <v>10</v>
      </c>
      <c r="J28" s="15"/>
      <c r="K28" s="15"/>
      <c r="L28" s="9">
        <f t="shared" si="4"/>
        <v>10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54</v>
      </c>
      <c r="C29" s="15">
        <v>21000</v>
      </c>
      <c r="D29" s="10">
        <f>VLOOKUP($A29,'09.07'!$A$9:$W$200,23,0)</f>
        <v>0</v>
      </c>
      <c r="E29" s="15">
        <v>12</v>
      </c>
      <c r="F29" s="15"/>
      <c r="G29" s="15"/>
      <c r="H29" s="9">
        <f t="shared" si="0"/>
        <v>12</v>
      </c>
      <c r="I29" s="15">
        <v>12</v>
      </c>
      <c r="J29" s="15"/>
      <c r="K29" s="15"/>
      <c r="L29" s="9">
        <f t="shared" si="4"/>
        <v>12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55</v>
      </c>
      <c r="C30" s="15">
        <v>20000</v>
      </c>
      <c r="D30" s="10">
        <f>VLOOKUP($A30,'09.07'!$A$9:$W$200,23,0)</f>
        <v>0</v>
      </c>
      <c r="E30" s="15">
        <v>10</v>
      </c>
      <c r="F30" s="15"/>
      <c r="G30" s="15"/>
      <c r="H30" s="9">
        <f t="shared" si="0"/>
        <v>10</v>
      </c>
      <c r="I30" s="15">
        <v>10</v>
      </c>
      <c r="J30" s="15"/>
      <c r="K30" s="15"/>
      <c r="L30" s="9">
        <f t="shared" si="4"/>
        <v>10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56</v>
      </c>
      <c r="C31" s="15">
        <v>24000</v>
      </c>
      <c r="D31" s="10">
        <f>VLOOKUP($A31,'09.07'!$A$9:$W$200,23,0)</f>
        <v>0</v>
      </c>
      <c r="E31" s="15">
        <v>12</v>
      </c>
      <c r="F31" s="15"/>
      <c r="G31" s="15"/>
      <c r="H31" s="9">
        <f t="shared" si="0"/>
        <v>12</v>
      </c>
      <c r="I31" s="15">
        <v>11</v>
      </c>
      <c r="J31" s="15"/>
      <c r="K31" s="15"/>
      <c r="L31" s="9">
        <f t="shared" si="4"/>
        <v>11</v>
      </c>
      <c r="M31" s="15"/>
      <c r="N31" s="15"/>
      <c r="O31" s="15"/>
      <c r="P31" s="15"/>
      <c r="Q31" s="15"/>
      <c r="R31" s="11">
        <f t="shared" si="5"/>
        <v>0</v>
      </c>
      <c r="S31" s="15">
        <v>1</v>
      </c>
      <c r="T31" s="15"/>
      <c r="U31" s="9">
        <f t="shared" si="1"/>
        <v>1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57</v>
      </c>
      <c r="C32" s="15">
        <v>18000</v>
      </c>
      <c r="D32" s="10">
        <f>VLOOKUP($A32,'09.07'!$A$9:$W$200,23,0)</f>
        <v>0</v>
      </c>
      <c r="E32" s="15">
        <v>12</v>
      </c>
      <c r="F32" s="15"/>
      <c r="G32" s="15"/>
      <c r="H32" s="9">
        <f t="shared" si="0"/>
        <v>12</v>
      </c>
      <c r="I32" s="15">
        <v>11</v>
      </c>
      <c r="J32" s="15"/>
      <c r="K32" s="15"/>
      <c r="L32" s="9">
        <f t="shared" si="4"/>
        <v>11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1</v>
      </c>
      <c r="W32" s="15"/>
      <c r="X32" s="16">
        <f>W32-V32</f>
        <v>-1</v>
      </c>
      <c r="Y32" s="18" t="s">
        <v>229</v>
      </c>
      <c r="Z32" s="17"/>
    </row>
    <row r="33" spans="1:26" ht="18" customHeight="1" x14ac:dyDescent="0.2">
      <c r="A33" s="13">
        <v>1500300</v>
      </c>
      <c r="B33" s="14" t="s">
        <v>58</v>
      </c>
      <c r="C33" s="15">
        <v>22000</v>
      </c>
      <c r="D33" s="10">
        <f>VLOOKUP($A33,'09.07'!$A$9:$W$200,23,0)</f>
        <v>0</v>
      </c>
      <c r="E33" s="15">
        <v>12</v>
      </c>
      <c r="F33" s="15"/>
      <c r="G33" s="15"/>
      <c r="H33" s="9">
        <f t="shared" si="0"/>
        <v>12</v>
      </c>
      <c r="I33" s="15">
        <v>12</v>
      </c>
      <c r="J33" s="15"/>
      <c r="K33" s="15"/>
      <c r="L33" s="9">
        <f t="shared" si="4"/>
        <v>12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69"/>
      <c r="Z33" s="17"/>
    </row>
    <row r="34" spans="1:26" ht="18" customHeight="1" x14ac:dyDescent="0.2">
      <c r="A34" s="13">
        <v>1500301</v>
      </c>
      <c r="B34" s="14" t="s">
        <v>59</v>
      </c>
      <c r="C34" s="15">
        <v>20000</v>
      </c>
      <c r="D34" s="10">
        <f>VLOOKUP($A34,'09.07'!$A$9:$W$200,23,0)</f>
        <v>0</v>
      </c>
      <c r="E34" s="15">
        <v>10</v>
      </c>
      <c r="F34" s="15"/>
      <c r="G34" s="15"/>
      <c r="H34" s="9">
        <f t="shared" si="0"/>
        <v>10</v>
      </c>
      <c r="I34" s="15">
        <v>10</v>
      </c>
      <c r="J34" s="15"/>
      <c r="K34" s="15"/>
      <c r="L34" s="9">
        <f t="shared" si="4"/>
        <v>10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60</v>
      </c>
      <c r="C35" s="15">
        <v>18000</v>
      </c>
      <c r="D35" s="10">
        <f>VLOOKUP($A35,'09.07'!$A$9:$W$200,23,0)</f>
        <v>0</v>
      </c>
      <c r="E35" s="15">
        <v>12</v>
      </c>
      <c r="F35" s="15"/>
      <c r="G35" s="15"/>
      <c r="H35" s="9">
        <f t="shared" si="0"/>
        <v>12</v>
      </c>
      <c r="I35" s="15">
        <v>6</v>
      </c>
      <c r="J35" s="15"/>
      <c r="K35" s="15"/>
      <c r="L35" s="9">
        <f t="shared" si="4"/>
        <v>6</v>
      </c>
      <c r="M35" s="15"/>
      <c r="N35" s="15"/>
      <c r="O35" s="15"/>
      <c r="P35" s="15"/>
      <c r="Q35" s="15"/>
      <c r="R35" s="11">
        <f t="shared" si="5"/>
        <v>0</v>
      </c>
      <c r="S35" s="15">
        <v>6</v>
      </c>
      <c r="T35" s="15"/>
      <c r="U35" s="9">
        <f t="shared" si="1"/>
        <v>6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61</v>
      </c>
      <c r="C36" s="15">
        <v>18000</v>
      </c>
      <c r="D36" s="10">
        <f>VLOOKUP($A36,'09.07'!$A$9:$W$200,23,0)</f>
        <v>0</v>
      </c>
      <c r="E36" s="15">
        <v>12</v>
      </c>
      <c r="F36" s="15"/>
      <c r="G36" s="15"/>
      <c r="H36" s="9">
        <f t="shared" si="0"/>
        <v>12</v>
      </c>
      <c r="I36" s="15">
        <v>12</v>
      </c>
      <c r="J36" s="15"/>
      <c r="K36" s="15"/>
      <c r="L36" s="9">
        <f t="shared" si="4"/>
        <v>12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62</v>
      </c>
      <c r="C37" s="15">
        <v>17000</v>
      </c>
      <c r="D37" s="10">
        <f>VLOOKUP($A37,'09.07'!$A$9:$W$200,23,0)</f>
        <v>0</v>
      </c>
      <c r="E37" s="15">
        <v>12</v>
      </c>
      <c r="F37" s="15"/>
      <c r="G37" s="15"/>
      <c r="H37" s="9">
        <f t="shared" si="0"/>
        <v>12</v>
      </c>
      <c r="I37" s="15">
        <v>12</v>
      </c>
      <c r="J37" s="15"/>
      <c r="K37" s="15"/>
      <c r="L37" s="9">
        <f t="shared" si="4"/>
        <v>12</v>
      </c>
      <c r="M37" s="15"/>
      <c r="N37" s="15"/>
      <c r="O37" s="15"/>
      <c r="P37" s="15"/>
      <c r="Q37" s="15"/>
      <c r="R37" s="11">
        <f t="shared" si="5"/>
        <v>0</v>
      </c>
      <c r="S37" s="15"/>
      <c r="T37" s="15"/>
      <c r="U37" s="9">
        <f t="shared" si="1"/>
        <v>0</v>
      </c>
      <c r="V37" s="9">
        <f t="shared" si="2"/>
        <v>0</v>
      </c>
      <c r="W37" s="15"/>
      <c r="X37" s="16">
        <f t="shared" si="3"/>
        <v>0</v>
      </c>
      <c r="Y37" s="69"/>
      <c r="Z37" s="17"/>
    </row>
    <row r="38" spans="1:26" ht="18" customHeight="1" x14ac:dyDescent="0.2">
      <c r="A38" s="13">
        <v>1500307</v>
      </c>
      <c r="B38" s="14" t="s">
        <v>63</v>
      </c>
      <c r="C38" s="15">
        <v>20000</v>
      </c>
      <c r="D38" s="10">
        <f>VLOOKUP($A38,'09.07'!$A$9:$W$200,23,0)</f>
        <v>0</v>
      </c>
      <c r="E38" s="15">
        <v>10</v>
      </c>
      <c r="F38" s="15"/>
      <c r="G38" s="15"/>
      <c r="H38" s="9">
        <f t="shared" si="0"/>
        <v>10</v>
      </c>
      <c r="I38" s="15">
        <v>10</v>
      </c>
      <c r="J38" s="15"/>
      <c r="K38" s="15"/>
      <c r="L38" s="9">
        <f t="shared" si="4"/>
        <v>10</v>
      </c>
      <c r="M38" s="15"/>
      <c r="N38" s="15"/>
      <c r="O38" s="15"/>
      <c r="P38" s="15"/>
      <c r="Q38" s="15"/>
      <c r="R38" s="11">
        <f t="shared" si="5"/>
        <v>0</v>
      </c>
      <c r="S38" s="15"/>
      <c r="T38" s="15"/>
      <c r="U38" s="9">
        <f t="shared" si="1"/>
        <v>0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64</v>
      </c>
      <c r="C39" s="15">
        <v>18000</v>
      </c>
      <c r="D39" s="10">
        <f>VLOOKUP($A39,'09.07'!$A$9:$W$200,23,0)</f>
        <v>0</v>
      </c>
      <c r="E39" s="15">
        <v>8</v>
      </c>
      <c r="F39" s="15"/>
      <c r="G39" s="15"/>
      <c r="H39" s="9">
        <f t="shared" si="0"/>
        <v>8</v>
      </c>
      <c r="I39" s="15">
        <v>8</v>
      </c>
      <c r="J39" s="15"/>
      <c r="K39" s="15"/>
      <c r="L39" s="9">
        <f t="shared" si="4"/>
        <v>8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65</v>
      </c>
      <c r="C40" s="15">
        <v>20000</v>
      </c>
      <c r="D40" s="10">
        <f>VLOOKUP($A40,'09.07'!$A$9:$W$200,23,0)</f>
        <v>0</v>
      </c>
      <c r="E40" s="15">
        <v>10</v>
      </c>
      <c r="F40" s="15"/>
      <c r="G40" s="15"/>
      <c r="H40" s="9">
        <f t="shared" si="0"/>
        <v>10</v>
      </c>
      <c r="I40" s="15">
        <v>10</v>
      </c>
      <c r="J40" s="15"/>
      <c r="K40" s="15"/>
      <c r="L40" s="9">
        <f t="shared" si="4"/>
        <v>10</v>
      </c>
      <c r="M40" s="15"/>
      <c r="N40" s="15"/>
      <c r="O40" s="15"/>
      <c r="P40" s="15"/>
      <c r="Q40" s="15"/>
      <c r="R40" s="11">
        <f t="shared" si="5"/>
        <v>0</v>
      </c>
      <c r="S40" s="15"/>
      <c r="T40" s="15"/>
      <c r="U40" s="9">
        <f t="shared" si="1"/>
        <v>0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66</v>
      </c>
      <c r="C41" s="15">
        <v>21000</v>
      </c>
      <c r="D41" s="10">
        <f>VLOOKUP($A41,'09.07'!$A$9:$W$200,23,0)</f>
        <v>0</v>
      </c>
      <c r="E41" s="15">
        <v>10</v>
      </c>
      <c r="F41" s="15"/>
      <c r="G41" s="15"/>
      <c r="H41" s="9">
        <f t="shared" si="0"/>
        <v>10</v>
      </c>
      <c r="I41" s="15">
        <v>10</v>
      </c>
      <c r="J41" s="15"/>
      <c r="K41" s="15"/>
      <c r="L41" s="9">
        <f t="shared" si="4"/>
        <v>10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67</v>
      </c>
      <c r="C42" s="15">
        <v>21000</v>
      </c>
      <c r="D42" s="10">
        <f>VLOOKUP($A42,'09.07'!$A$9:$W$200,23,0)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68</v>
      </c>
      <c r="C43" s="15">
        <v>20000</v>
      </c>
      <c r="D43" s="10">
        <f>VLOOKUP($A43,'09.07'!$A$9:$W$200,23,0)</f>
        <v>0</v>
      </c>
      <c r="E43" s="15">
        <v>12</v>
      </c>
      <c r="F43" s="15"/>
      <c r="G43" s="15"/>
      <c r="H43" s="9">
        <f t="shared" si="0"/>
        <v>12</v>
      </c>
      <c r="I43" s="15">
        <v>11</v>
      </c>
      <c r="J43" s="15"/>
      <c r="K43" s="15"/>
      <c r="L43" s="9">
        <f t="shared" si="4"/>
        <v>11</v>
      </c>
      <c r="M43" s="15"/>
      <c r="N43" s="15"/>
      <c r="O43" s="15"/>
      <c r="P43" s="15"/>
      <c r="Q43" s="15"/>
      <c r="R43" s="11">
        <f t="shared" si="5"/>
        <v>0</v>
      </c>
      <c r="S43" s="15">
        <v>1</v>
      </c>
      <c r="T43" s="15"/>
      <c r="U43" s="9">
        <f t="shared" si="1"/>
        <v>1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69</v>
      </c>
      <c r="C44" s="15">
        <v>17000</v>
      </c>
      <c r="D44" s="10">
        <f>VLOOKUP($A44,'09.07'!$A$9:$W$200,23,0)</f>
        <v>0</v>
      </c>
      <c r="E44" s="15">
        <v>12</v>
      </c>
      <c r="F44" s="15"/>
      <c r="G44" s="15"/>
      <c r="H44" s="9">
        <f t="shared" si="0"/>
        <v>12</v>
      </c>
      <c r="I44" s="15">
        <v>11</v>
      </c>
      <c r="J44" s="15"/>
      <c r="K44" s="15"/>
      <c r="L44" s="9">
        <f t="shared" si="4"/>
        <v>11</v>
      </c>
      <c r="M44" s="15"/>
      <c r="N44" s="15"/>
      <c r="O44" s="15"/>
      <c r="P44" s="15"/>
      <c r="Q44" s="15"/>
      <c r="R44" s="11">
        <f t="shared" si="5"/>
        <v>0</v>
      </c>
      <c r="S44" s="15">
        <v>1</v>
      </c>
      <c r="T44" s="15"/>
      <c r="U44" s="9">
        <f t="shared" si="1"/>
        <v>1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70</v>
      </c>
      <c r="C45" s="15">
        <v>19000</v>
      </c>
      <c r="D45" s="10">
        <f>VLOOKUP($A45,'09.07'!$A$9:$W$200,23,0)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71</v>
      </c>
      <c r="C46" s="15">
        <v>17000</v>
      </c>
      <c r="D46" s="10">
        <f>VLOOKUP($A46,'09.07'!$A$9:$W$200,23,0)</f>
        <v>0</v>
      </c>
      <c r="E46" s="15">
        <v>12</v>
      </c>
      <c r="F46" s="15"/>
      <c r="G46" s="15"/>
      <c r="H46" s="9">
        <f t="shared" si="0"/>
        <v>12</v>
      </c>
      <c r="I46" s="15">
        <v>12</v>
      </c>
      <c r="J46" s="15"/>
      <c r="K46" s="15"/>
      <c r="L46" s="9">
        <f t="shared" si="4"/>
        <v>12</v>
      </c>
      <c r="M46" s="15"/>
      <c r="N46" s="15"/>
      <c r="O46" s="15"/>
      <c r="P46" s="15"/>
      <c r="Q46" s="15"/>
      <c r="R46" s="11">
        <f t="shared" si="5"/>
        <v>0</v>
      </c>
      <c r="S46" s="15"/>
      <c r="T46" s="15"/>
      <c r="U46" s="9">
        <f t="shared" si="1"/>
        <v>0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72</v>
      </c>
      <c r="C47" s="15">
        <v>18000</v>
      </c>
      <c r="D47" s="10">
        <f>VLOOKUP($A47,'09.07'!$A$9:$W$200,23,0)</f>
        <v>0</v>
      </c>
      <c r="E47" s="15">
        <v>8</v>
      </c>
      <c r="F47" s="15"/>
      <c r="G47" s="15"/>
      <c r="H47" s="9">
        <f t="shared" si="0"/>
        <v>8</v>
      </c>
      <c r="I47" s="15">
        <v>8</v>
      </c>
      <c r="J47" s="15"/>
      <c r="K47" s="15"/>
      <c r="L47" s="9">
        <f t="shared" si="4"/>
        <v>8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73</v>
      </c>
      <c r="C48" s="15">
        <v>20000</v>
      </c>
      <c r="D48" s="10">
        <f>VLOOKUP($A48,'09.07'!$A$9:$W$200,23,0)</f>
        <v>0</v>
      </c>
      <c r="E48" s="15">
        <v>12</v>
      </c>
      <c r="F48" s="15"/>
      <c r="G48" s="15"/>
      <c r="H48" s="9">
        <f t="shared" si="0"/>
        <v>12</v>
      </c>
      <c r="I48" s="15">
        <v>12</v>
      </c>
      <c r="J48" s="15"/>
      <c r="K48" s="15"/>
      <c r="L48" s="9">
        <f t="shared" si="4"/>
        <v>12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74</v>
      </c>
      <c r="C49" s="15">
        <v>22000</v>
      </c>
      <c r="D49" s="10">
        <f>VLOOKUP($A49,'09.07'!$A$9:$W$200,23,0)</f>
        <v>0</v>
      </c>
      <c r="E49" s="15">
        <v>12</v>
      </c>
      <c r="F49" s="15"/>
      <c r="G49" s="15"/>
      <c r="H49" s="9">
        <f t="shared" si="0"/>
        <v>12</v>
      </c>
      <c r="I49" s="15">
        <v>12</v>
      </c>
      <c r="J49" s="15"/>
      <c r="K49" s="15"/>
      <c r="L49" s="9">
        <f t="shared" si="4"/>
        <v>12</v>
      </c>
      <c r="M49" s="15"/>
      <c r="N49" s="15"/>
      <c r="O49" s="15"/>
      <c r="P49" s="15"/>
      <c r="Q49" s="15"/>
      <c r="R49" s="11">
        <f t="shared" si="5"/>
        <v>0</v>
      </c>
      <c r="S49" s="15"/>
      <c r="T49" s="15"/>
      <c r="U49" s="9">
        <f t="shared" si="1"/>
        <v>0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75</v>
      </c>
      <c r="C50" s="15">
        <v>21000</v>
      </c>
      <c r="D50" s="10">
        <f>VLOOKUP($A50,'09.07'!$A$9:$W$200,23,0)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76</v>
      </c>
      <c r="C51" s="15">
        <v>19000</v>
      </c>
      <c r="D51" s="10">
        <f>VLOOKUP($A51,'09.07'!$A$9:$W$200,23,0)</f>
        <v>0</v>
      </c>
      <c r="E51" s="15">
        <v>10</v>
      </c>
      <c r="F51" s="15"/>
      <c r="G51" s="15"/>
      <c r="H51" s="9">
        <f t="shared" si="0"/>
        <v>10</v>
      </c>
      <c r="I51" s="15">
        <v>10</v>
      </c>
      <c r="J51" s="15"/>
      <c r="K51" s="15"/>
      <c r="L51" s="9">
        <f t="shared" si="4"/>
        <v>10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77</v>
      </c>
      <c r="C52" s="15">
        <v>25000</v>
      </c>
      <c r="D52" s="10">
        <f>VLOOKUP($A52,'09.07'!$A$9:$W$200,23,0)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78</v>
      </c>
      <c r="C53" s="9"/>
      <c r="D53" s="10">
        <f>VLOOKUP($A53,'09.07'!$A$9:$W$200,23,0)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79</v>
      </c>
      <c r="C54" s="21">
        <v>22000</v>
      </c>
      <c r="D54" s="10">
        <f>VLOOKUP($A54,'09.07'!$A$9:$W$200,23,0)</f>
        <v>0</v>
      </c>
      <c r="E54" s="21"/>
      <c r="F54" s="21"/>
      <c r="G54" s="21"/>
      <c r="H54" s="9">
        <f t="shared" ref="H54:H61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1" si="7">S54+T54</f>
        <v>0</v>
      </c>
      <c r="V54" s="9">
        <f t="shared" ref="V54:V61" si="8">D54+H54-L54-R54-U54</f>
        <v>0</v>
      </c>
      <c r="W54" s="21"/>
      <c r="X54" s="16">
        <f t="shared" ref="X54:X61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80</v>
      </c>
      <c r="C55" s="21">
        <v>22000</v>
      </c>
      <c r="D55" s="10">
        <f>VLOOKUP($A55,'09.07'!$A$9:$W$200,23,0)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81</v>
      </c>
      <c r="C56" s="15">
        <v>22000</v>
      </c>
      <c r="D56" s="10">
        <f>VLOOKUP($A56,'09.07'!$A$9:$W$200,23,0)</f>
        <v>0</v>
      </c>
      <c r="E56" s="15">
        <v>12</v>
      </c>
      <c r="F56" s="15"/>
      <c r="G56" s="15"/>
      <c r="H56" s="9">
        <f t="shared" si="6"/>
        <v>12</v>
      </c>
      <c r="I56" s="15">
        <v>11</v>
      </c>
      <c r="J56" s="15"/>
      <c r="K56" s="15"/>
      <c r="L56" s="9">
        <f t="shared" si="4"/>
        <v>11</v>
      </c>
      <c r="M56" s="15"/>
      <c r="N56" s="15"/>
      <c r="O56" s="15"/>
      <c r="P56" s="15"/>
      <c r="Q56" s="15"/>
      <c r="R56" s="11">
        <f t="shared" si="5"/>
        <v>0</v>
      </c>
      <c r="S56" s="15">
        <v>1</v>
      </c>
      <c r="T56" s="15"/>
      <c r="U56" s="9">
        <f t="shared" si="7"/>
        <v>1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82</v>
      </c>
      <c r="C57" s="15">
        <v>20000</v>
      </c>
      <c r="D57" s="10">
        <f>VLOOKUP($A57,'09.07'!$A$9:$W$200,23,0)</f>
        <v>0</v>
      </c>
      <c r="E57" s="15">
        <v>12</v>
      </c>
      <c r="F57" s="15"/>
      <c r="G57" s="15"/>
      <c r="H57" s="9">
        <f t="shared" si="6"/>
        <v>12</v>
      </c>
      <c r="I57" s="15">
        <v>12</v>
      </c>
      <c r="J57" s="15"/>
      <c r="K57" s="15"/>
      <c r="L57" s="9">
        <f t="shared" si="4"/>
        <v>12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83</v>
      </c>
      <c r="C58" s="15">
        <v>29000</v>
      </c>
      <c r="D58" s="10">
        <f>VLOOKUP($A58,'09.07'!$A$9:$W$200,23,0)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84</v>
      </c>
      <c r="C59" s="15">
        <v>32000</v>
      </c>
      <c r="D59" s="10">
        <f>VLOOKUP($A59,'09.07'!$A$9:$W$200,23,0)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85</v>
      </c>
      <c r="C60" s="15">
        <v>25000</v>
      </c>
      <c r="D60" s="10">
        <f>VLOOKUP($A60,'09.07'!$A$9:$W$200,23,0)</f>
        <v>0</v>
      </c>
      <c r="E60" s="15">
        <v>11</v>
      </c>
      <c r="F60" s="15"/>
      <c r="G60" s="15"/>
      <c r="H60" s="9">
        <f t="shared" si="6"/>
        <v>11</v>
      </c>
      <c r="I60" s="15">
        <v>11</v>
      </c>
      <c r="J60" s="15"/>
      <c r="K60" s="15"/>
      <c r="L60" s="9">
        <f t="shared" si="4"/>
        <v>11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1522009</v>
      </c>
      <c r="B61" s="14" t="s">
        <v>86</v>
      </c>
      <c r="C61" s="15">
        <v>24000</v>
      </c>
      <c r="D61" s="10">
        <f>VLOOKUP($A61,'09.07'!$A$9:$W$200,23,0)</f>
        <v>0</v>
      </c>
      <c r="E61" s="15">
        <v>10</v>
      </c>
      <c r="F61" s="15"/>
      <c r="G61" s="15"/>
      <c r="H61" s="9">
        <f t="shared" si="6"/>
        <v>10</v>
      </c>
      <c r="I61" s="15">
        <v>10</v>
      </c>
      <c r="J61" s="15"/>
      <c r="K61" s="15"/>
      <c r="L61" s="9">
        <f t="shared" si="4"/>
        <v>10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7">
        <v>1530000</v>
      </c>
      <c r="B62" s="8" t="s">
        <v>87</v>
      </c>
      <c r="C62" s="9"/>
      <c r="D62" s="10">
        <f>VLOOKUP($A62,'09.07'!$A$9:$W$200,23,0)</f>
        <v>0</v>
      </c>
      <c r="E62" s="10"/>
      <c r="F62" s="10"/>
      <c r="G62" s="10"/>
      <c r="H62" s="9"/>
      <c r="I62" s="10"/>
      <c r="J62" s="10"/>
      <c r="K62" s="10"/>
      <c r="L62" s="9">
        <f t="shared" si="4"/>
        <v>0</v>
      </c>
      <c r="M62" s="10"/>
      <c r="N62" s="10"/>
      <c r="O62" s="10"/>
      <c r="P62" s="10"/>
      <c r="Q62" s="10"/>
      <c r="R62" s="11">
        <f t="shared" si="5"/>
        <v>0</v>
      </c>
      <c r="S62" s="10"/>
      <c r="T62" s="10"/>
      <c r="U62" s="9"/>
      <c r="V62" s="9"/>
      <c r="W62" s="10"/>
      <c r="X62" s="9"/>
      <c r="Y62" s="18"/>
      <c r="Z62" s="17"/>
    </row>
    <row r="63" spans="1:28" ht="18" customHeight="1" x14ac:dyDescent="0.2">
      <c r="A63" s="13">
        <v>1532013</v>
      </c>
      <c r="B63" s="14" t="s">
        <v>88</v>
      </c>
      <c r="C63" s="15">
        <v>89000</v>
      </c>
      <c r="D63" s="10">
        <f>VLOOKUP($A63,'09.07'!$A$9:$W$200,23,0)</f>
        <v>0</v>
      </c>
      <c r="E63" s="15">
        <v>10</v>
      </c>
      <c r="F63" s="15"/>
      <c r="G63" s="15"/>
      <c r="H63" s="9">
        <f>SUM(E63:G63)</f>
        <v>10</v>
      </c>
      <c r="I63" s="15">
        <v>4</v>
      </c>
      <c r="J63" s="15"/>
      <c r="K63" s="15"/>
      <c r="L63" s="9">
        <f t="shared" si="4"/>
        <v>4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>S63+T63</f>
        <v>0</v>
      </c>
      <c r="V63" s="9">
        <f>D63+H63-L63-R63-U63</f>
        <v>6</v>
      </c>
      <c r="W63" s="15">
        <v>6</v>
      </c>
      <c r="X63" s="16">
        <f>W63-V63</f>
        <v>0</v>
      </c>
      <c r="Y63" s="18"/>
      <c r="Z63" s="17"/>
    </row>
    <row r="64" spans="1:28" ht="18" customHeight="1" x14ac:dyDescent="0.2">
      <c r="A64" s="7">
        <v>1540000</v>
      </c>
      <c r="B64" s="8" t="s">
        <v>89</v>
      </c>
      <c r="C64" s="9"/>
      <c r="D64" s="10">
        <f>VLOOKUP($A64,'09.07'!$A$9:$W$200,23,0)</f>
        <v>0</v>
      </c>
      <c r="E64" s="10"/>
      <c r="F64" s="10"/>
      <c r="G64" s="10"/>
      <c r="H64" s="9"/>
      <c r="I64" s="10"/>
      <c r="J64" s="10"/>
      <c r="K64" s="10"/>
      <c r="L64" s="9">
        <f t="shared" si="4"/>
        <v>0</v>
      </c>
      <c r="M64" s="10"/>
      <c r="N64" s="10"/>
      <c r="O64" s="10"/>
      <c r="P64" s="10"/>
      <c r="Q64" s="10"/>
      <c r="R64" s="11">
        <f t="shared" si="5"/>
        <v>0</v>
      </c>
      <c r="S64" s="10"/>
      <c r="T64" s="10"/>
      <c r="U64" s="9"/>
      <c r="V64" s="9"/>
      <c r="W64" s="10"/>
      <c r="X64" s="9"/>
      <c r="Y64" s="18"/>
      <c r="Z64" s="17"/>
    </row>
    <row r="65" spans="1:26" s="24" customFormat="1" ht="18" customHeight="1" x14ac:dyDescent="0.2">
      <c r="A65" s="25">
        <v>1540002</v>
      </c>
      <c r="B65" s="20" t="s">
        <v>90</v>
      </c>
      <c r="C65" s="21">
        <v>19000</v>
      </c>
      <c r="D65" s="10">
        <f>VLOOKUP($A65,'09.07'!$A$9:$W$200,23,0)</f>
        <v>0</v>
      </c>
      <c r="E65" s="15"/>
      <c r="F65" s="15"/>
      <c r="G65" s="15"/>
      <c r="H65" s="9">
        <f>SUM(E65:G65)</f>
        <v>0</v>
      </c>
      <c r="I65" s="15"/>
      <c r="J65" s="15"/>
      <c r="K65" s="15"/>
      <c r="L65" s="9">
        <f t="shared" si="4"/>
        <v>0</v>
      </c>
      <c r="M65" s="15"/>
      <c r="N65" s="15"/>
      <c r="O65" s="15"/>
      <c r="P65" s="15"/>
      <c r="Q65" s="15"/>
      <c r="R65" s="11">
        <f t="shared" si="5"/>
        <v>0</v>
      </c>
      <c r="S65" s="15"/>
      <c r="T65" s="15"/>
      <c r="U65" s="9">
        <f>S65+T65</f>
        <v>0</v>
      </c>
      <c r="V65" s="9">
        <f>D65+H65-L65-R65-U65</f>
        <v>0</v>
      </c>
      <c r="W65" s="15"/>
      <c r="X65" s="16">
        <f>W65-V65</f>
        <v>0</v>
      </c>
      <c r="Y65" s="22"/>
      <c r="Z65" s="23"/>
    </row>
    <row r="66" spans="1:26" s="24" customFormat="1" ht="18" customHeight="1" x14ac:dyDescent="0.2">
      <c r="A66" s="25">
        <v>1540034</v>
      </c>
      <c r="B66" s="20" t="s">
        <v>91</v>
      </c>
      <c r="C66" s="21">
        <v>16000</v>
      </c>
      <c r="D66" s="10">
        <f>VLOOKUP($A66,'09.07'!$A$9:$W$200,23,0)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ht="18" customHeight="1" x14ac:dyDescent="0.2">
      <c r="A67" s="7">
        <v>1560000</v>
      </c>
      <c r="B67" s="8" t="s">
        <v>92</v>
      </c>
      <c r="C67" s="9"/>
      <c r="D67" s="10">
        <f>VLOOKUP($A67,'09.07'!$A$9:$W$200,23,0)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ht="18" customHeight="1" x14ac:dyDescent="0.2">
      <c r="A68" s="13">
        <v>1560001</v>
      </c>
      <c r="B68" s="14" t="s">
        <v>93</v>
      </c>
      <c r="C68" s="15">
        <v>28000</v>
      </c>
      <c r="D68" s="10">
        <f>VLOOKUP($A68,'09.07'!$A$9:$W$200,23,0)</f>
        <v>0</v>
      </c>
      <c r="E68" s="15">
        <v>7</v>
      </c>
      <c r="F68" s="15"/>
      <c r="G68" s="15"/>
      <c r="H68" s="9">
        <f>SUM(E68:G68)</f>
        <v>7</v>
      </c>
      <c r="I68" s="15">
        <v>7</v>
      </c>
      <c r="J68" s="15"/>
      <c r="K68" s="15"/>
      <c r="L68" s="9">
        <f t="shared" si="4"/>
        <v>7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 t="shared" ref="U68:U72" si="10">S68+T68</f>
        <v>0</v>
      </c>
      <c r="V68" s="9">
        <f>D68+H68-L68-R68-U68</f>
        <v>0</v>
      </c>
      <c r="W68" s="15"/>
      <c r="X68" s="16">
        <f t="shared" ref="X68:X72" si="11">W68-V68</f>
        <v>0</v>
      </c>
      <c r="Y68" s="26"/>
      <c r="Z68" s="17"/>
    </row>
    <row r="69" spans="1:26" ht="18" customHeight="1" x14ac:dyDescent="0.2">
      <c r="A69" s="13">
        <v>1560002</v>
      </c>
      <c r="B69" s="14" t="s">
        <v>94</v>
      </c>
      <c r="C69" s="15">
        <v>28000</v>
      </c>
      <c r="D69" s="10">
        <f>VLOOKUP($A69,'09.07'!$A$9:$W$200,23,0)</f>
        <v>0</v>
      </c>
      <c r="E69" s="15">
        <v>8</v>
      </c>
      <c r="F69" s="15"/>
      <c r="G69" s="15"/>
      <c r="H69" s="9">
        <f>SUM(E69:G69)</f>
        <v>8</v>
      </c>
      <c r="I69" s="15">
        <v>8</v>
      </c>
      <c r="J69" s="15"/>
      <c r="K69" s="15"/>
      <c r="L69" s="9">
        <f t="shared" si="4"/>
        <v>8</v>
      </c>
      <c r="M69" s="15"/>
      <c r="N69" s="15"/>
      <c r="O69" s="15"/>
      <c r="P69" s="15"/>
      <c r="Q69" s="15"/>
      <c r="R69" s="11">
        <f t="shared" si="5"/>
        <v>0</v>
      </c>
      <c r="S69" s="15">
        <v>1</v>
      </c>
      <c r="T69" s="15"/>
      <c r="U69" s="9">
        <f t="shared" si="10"/>
        <v>1</v>
      </c>
      <c r="V69" s="9">
        <f>D69+H69-L69-R69-U69</f>
        <v>-1</v>
      </c>
      <c r="W69" s="15"/>
      <c r="X69" s="16">
        <f t="shared" si="11"/>
        <v>1</v>
      </c>
      <c r="Y69" s="26" t="s">
        <v>252</v>
      </c>
      <c r="Z69" s="17"/>
    </row>
    <row r="70" spans="1:26" ht="18" customHeight="1" x14ac:dyDescent="0.2">
      <c r="A70" s="13">
        <v>1560006</v>
      </c>
      <c r="B70" s="14" t="s">
        <v>95</v>
      </c>
      <c r="C70" s="15">
        <v>28000</v>
      </c>
      <c r="D70" s="10">
        <f>VLOOKUP($A70,'09.07'!$A$9:$W$200,23,0)</f>
        <v>0</v>
      </c>
      <c r="E70" s="15">
        <v>7</v>
      </c>
      <c r="F70" s="15"/>
      <c r="G70" s="15"/>
      <c r="H70" s="9">
        <f>SUM(E70:G70)</f>
        <v>7</v>
      </c>
      <c r="I70" s="15">
        <v>7</v>
      </c>
      <c r="J70" s="15"/>
      <c r="K70" s="15"/>
      <c r="L70" s="9">
        <f t="shared" si="4"/>
        <v>7</v>
      </c>
      <c r="M70" s="15"/>
      <c r="N70" s="15"/>
      <c r="O70" s="15"/>
      <c r="P70" s="15"/>
      <c r="Q70" s="15"/>
      <c r="R70" s="11">
        <f>SUM(M70:Q70)</f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1560008</v>
      </c>
      <c r="B71" s="14" t="s">
        <v>96</v>
      </c>
      <c r="C71" s="15">
        <v>28000</v>
      </c>
      <c r="D71" s="10">
        <f>VLOOKUP($A71,'09.07'!$A$9:$W$200,23,0)</f>
        <v>0</v>
      </c>
      <c r="E71" s="15">
        <v>7</v>
      </c>
      <c r="F71" s="15"/>
      <c r="G71" s="15"/>
      <c r="H71" s="9">
        <f>SUM(E71:G71)</f>
        <v>7</v>
      </c>
      <c r="I71" s="15">
        <v>7</v>
      </c>
      <c r="J71" s="15"/>
      <c r="K71" s="15"/>
      <c r="L71" s="9">
        <f t="shared" si="4"/>
        <v>7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1560048</v>
      </c>
      <c r="B72" s="14" t="s">
        <v>97</v>
      </c>
      <c r="C72" s="15">
        <v>28000</v>
      </c>
      <c r="D72" s="10">
        <f>VLOOKUP($A72,'09.07'!$A$9:$W$200,23,0)</f>
        <v>0</v>
      </c>
      <c r="E72" s="15">
        <v>7</v>
      </c>
      <c r="F72" s="15"/>
      <c r="G72" s="15"/>
      <c r="H72" s="9">
        <f>SUM(E72:G72)</f>
        <v>7</v>
      </c>
      <c r="I72" s="15">
        <v>7</v>
      </c>
      <c r="J72" s="15"/>
      <c r="K72" s="15"/>
      <c r="L72" s="9">
        <f t="shared" si="4"/>
        <v>7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 t="shared" si="10"/>
        <v>0</v>
      </c>
      <c r="V72" s="9">
        <f>D72+H72-L72-R72-U72</f>
        <v>0</v>
      </c>
      <c r="W72" s="15"/>
      <c r="X72" s="16">
        <f t="shared" si="11"/>
        <v>0</v>
      </c>
      <c r="Y72" s="26"/>
      <c r="Z72" s="17"/>
    </row>
    <row r="73" spans="1:26" ht="18" customHeight="1" x14ac:dyDescent="0.2">
      <c r="A73" s="7">
        <v>1510000</v>
      </c>
      <c r="B73" s="8" t="s">
        <v>98</v>
      </c>
      <c r="C73" s="9"/>
      <c r="D73" s="10">
        <f>VLOOKUP($A73,'09.07'!$A$9:$W$200,23,0)</f>
        <v>0</v>
      </c>
      <c r="E73" s="10"/>
      <c r="F73" s="10"/>
      <c r="G73" s="10"/>
      <c r="H73" s="9"/>
      <c r="I73" s="10"/>
      <c r="J73" s="10"/>
      <c r="K73" s="10"/>
      <c r="L73" s="9">
        <f t="shared" si="4"/>
        <v>0</v>
      </c>
      <c r="M73" s="10"/>
      <c r="N73" s="10"/>
      <c r="O73" s="10"/>
      <c r="P73" s="10"/>
      <c r="Q73" s="10"/>
      <c r="R73" s="11">
        <f t="shared" si="5"/>
        <v>0</v>
      </c>
      <c r="S73" s="10"/>
      <c r="T73" s="10"/>
      <c r="U73" s="9"/>
      <c r="V73" s="9"/>
      <c r="W73" s="10"/>
      <c r="X73" s="9"/>
      <c r="Y73" s="18"/>
      <c r="Z73" s="17"/>
    </row>
    <row r="74" spans="1:26" ht="18" customHeight="1" x14ac:dyDescent="0.2">
      <c r="A74" s="13">
        <v>1510001</v>
      </c>
      <c r="B74" s="14" t="s">
        <v>99</v>
      </c>
      <c r="C74" s="15">
        <v>55000</v>
      </c>
      <c r="D74" s="10">
        <f>VLOOKUP($A74,'09.07'!$A$9:$W$200,23,0)</f>
        <v>2</v>
      </c>
      <c r="E74" s="15">
        <v>1</v>
      </c>
      <c r="F74" s="15"/>
      <c r="G74" s="15"/>
      <c r="H74" s="9">
        <f t="shared" ref="H74:H87" si="12">SUM(E74:G74)</f>
        <v>1</v>
      </c>
      <c r="I74" s="15">
        <v>1</v>
      </c>
      <c r="J74" s="15"/>
      <c r="K74" s="15"/>
      <c r="L74" s="9">
        <f t="shared" ref="L74:L137" si="13">SUM(I74:K74)</f>
        <v>1</v>
      </c>
      <c r="M74" s="15">
        <v>2</v>
      </c>
      <c r="N74" s="15"/>
      <c r="O74" s="15"/>
      <c r="P74" s="15"/>
      <c r="Q74" s="15"/>
      <c r="R74" s="11">
        <f t="shared" si="5"/>
        <v>2</v>
      </c>
      <c r="S74" s="15"/>
      <c r="T74" s="15"/>
      <c r="U74" s="9">
        <f t="shared" ref="U74:U87" si="14">S74+T74</f>
        <v>0</v>
      </c>
      <c r="V74" s="9">
        <f t="shared" ref="V74:V87" si="15">D74+H74-L74-R74-U74</f>
        <v>0</v>
      </c>
      <c r="W74" s="15"/>
      <c r="X74" s="16">
        <f t="shared" ref="X74:X87" si="16">W74-V74</f>
        <v>0</v>
      </c>
      <c r="Y74" s="27"/>
      <c r="Z74" s="17"/>
    </row>
    <row r="75" spans="1:26" ht="18" customHeight="1" x14ac:dyDescent="0.2">
      <c r="A75" s="13">
        <v>1510002</v>
      </c>
      <c r="B75" s="14" t="s">
        <v>100</v>
      </c>
      <c r="C75" s="15">
        <v>30000</v>
      </c>
      <c r="D75" s="10">
        <f>VLOOKUP($A75,'09.07'!$A$9:$W$200,23,0)</f>
        <v>3</v>
      </c>
      <c r="E75" s="15">
        <v>2</v>
      </c>
      <c r="F75" s="15"/>
      <c r="G75" s="15"/>
      <c r="H75" s="9">
        <f t="shared" si="12"/>
        <v>2</v>
      </c>
      <c r="I75" s="15">
        <v>5</v>
      </c>
      <c r="J75" s="15"/>
      <c r="K75" s="15"/>
      <c r="L75" s="9">
        <f t="shared" si="13"/>
        <v>5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 t="shared" si="14"/>
        <v>0</v>
      </c>
      <c r="V75" s="9">
        <f t="shared" si="15"/>
        <v>0</v>
      </c>
      <c r="W75" s="15"/>
      <c r="X75" s="16">
        <f t="shared" si="16"/>
        <v>0</v>
      </c>
      <c r="Y75" s="27"/>
      <c r="Z75" s="17"/>
    </row>
    <row r="76" spans="1:26" ht="18" customHeight="1" x14ac:dyDescent="0.2">
      <c r="A76" s="13">
        <v>1510005</v>
      </c>
      <c r="B76" s="14" t="s">
        <v>101</v>
      </c>
      <c r="C76" s="15">
        <v>70000</v>
      </c>
      <c r="D76" s="10">
        <f>VLOOKUP($A76,'09.07'!$A$9:$W$200,23,0)</f>
        <v>0</v>
      </c>
      <c r="E76" s="15"/>
      <c r="F76" s="15"/>
      <c r="G76" s="15"/>
      <c r="H76" s="9">
        <f t="shared" si="12"/>
        <v>0</v>
      </c>
      <c r="I76" s="15"/>
      <c r="J76" s="15"/>
      <c r="K76" s="15"/>
      <c r="L76" s="9">
        <f t="shared" si="13"/>
        <v>0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4"/>
        <v>0</v>
      </c>
      <c r="V76" s="9">
        <f t="shared" si="15"/>
        <v>0</v>
      </c>
      <c r="W76" s="15"/>
      <c r="X76" s="16">
        <f t="shared" si="16"/>
        <v>0</v>
      </c>
      <c r="Y76" s="18"/>
      <c r="Z76" s="17"/>
    </row>
    <row r="77" spans="1:26" ht="18" customHeight="1" x14ac:dyDescent="0.2">
      <c r="A77" s="13">
        <v>1510006</v>
      </c>
      <c r="B77" s="14" t="s">
        <v>102</v>
      </c>
      <c r="C77" s="15">
        <v>38000</v>
      </c>
      <c r="D77" s="10">
        <f>VLOOKUP($A77,'09.07'!$A$9:$W$200,23,0)</f>
        <v>3</v>
      </c>
      <c r="E77" s="15"/>
      <c r="F77" s="15"/>
      <c r="G77" s="15"/>
      <c r="H77" s="9">
        <f t="shared" si="12"/>
        <v>0</v>
      </c>
      <c r="I77" s="15">
        <v>2</v>
      </c>
      <c r="J77" s="15"/>
      <c r="K77" s="15"/>
      <c r="L77" s="9">
        <f t="shared" si="13"/>
        <v>2</v>
      </c>
      <c r="M77" s="15"/>
      <c r="N77" s="15"/>
      <c r="O77" s="15"/>
      <c r="P77" s="15"/>
      <c r="Q77" s="15"/>
      <c r="R77" s="11">
        <f t="shared" si="5"/>
        <v>0</v>
      </c>
      <c r="S77" s="15">
        <v>1</v>
      </c>
      <c r="T77" s="15"/>
      <c r="U77" s="9">
        <f t="shared" si="14"/>
        <v>1</v>
      </c>
      <c r="V77" s="9">
        <f t="shared" si="15"/>
        <v>0</v>
      </c>
      <c r="W77" s="15"/>
      <c r="X77" s="16">
        <f t="shared" si="16"/>
        <v>0</v>
      </c>
      <c r="Y77" s="18"/>
      <c r="Z77" s="17"/>
    </row>
    <row r="78" spans="1:26" ht="18" customHeight="1" x14ac:dyDescent="0.2">
      <c r="A78" s="13">
        <v>1510007</v>
      </c>
      <c r="B78" s="14" t="s">
        <v>103</v>
      </c>
      <c r="C78" s="15">
        <v>75000</v>
      </c>
      <c r="D78" s="10">
        <f>VLOOKUP($A78,'09.07'!$A$9:$W$200,23,0)</f>
        <v>0</v>
      </c>
      <c r="E78" s="15"/>
      <c r="F78" s="15"/>
      <c r="G78" s="15"/>
      <c r="H78" s="9">
        <f t="shared" si="12"/>
        <v>0</v>
      </c>
      <c r="I78" s="15"/>
      <c r="J78" s="15"/>
      <c r="K78" s="15"/>
      <c r="L78" s="9">
        <f t="shared" si="13"/>
        <v>0</v>
      </c>
      <c r="M78" s="15"/>
      <c r="N78" s="15"/>
      <c r="O78" s="15"/>
      <c r="P78" s="15"/>
      <c r="Q78" s="15"/>
      <c r="R78" s="11">
        <f>SUM(M78:Q78)</f>
        <v>0</v>
      </c>
      <c r="S78" s="15"/>
      <c r="T78" s="15"/>
      <c r="U78" s="9">
        <f>S78+T78</f>
        <v>0</v>
      </c>
      <c r="V78" s="9">
        <f t="shared" si="15"/>
        <v>0</v>
      </c>
      <c r="W78" s="15"/>
      <c r="X78" s="16">
        <f>W78-V78</f>
        <v>0</v>
      </c>
      <c r="Y78" s="18"/>
      <c r="Z78" s="17"/>
    </row>
    <row r="79" spans="1:26" ht="18" customHeight="1" x14ac:dyDescent="0.2">
      <c r="A79" s="13">
        <v>1510008</v>
      </c>
      <c r="B79" s="14" t="s">
        <v>104</v>
      </c>
      <c r="C79" s="15">
        <v>55000</v>
      </c>
      <c r="D79" s="10">
        <f>VLOOKUP($A79,'09.07'!$A$9:$W$200,23,0)</f>
        <v>0</v>
      </c>
      <c r="E79" s="15"/>
      <c r="F79" s="15"/>
      <c r="G79" s="15"/>
      <c r="H79" s="9">
        <f t="shared" si="12"/>
        <v>0</v>
      </c>
      <c r="I79" s="15"/>
      <c r="J79" s="15"/>
      <c r="K79" s="15"/>
      <c r="L79" s="9">
        <f t="shared" si="13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5"/>
        <v>0</v>
      </c>
      <c r="W79" s="15"/>
      <c r="X79" s="16">
        <f>W79-V79</f>
        <v>0</v>
      </c>
      <c r="Y79" s="26"/>
      <c r="Z79" s="17"/>
    </row>
    <row r="80" spans="1:26" ht="18" customHeight="1" x14ac:dyDescent="0.2">
      <c r="A80" s="13">
        <v>1510009</v>
      </c>
      <c r="B80" s="14" t="s">
        <v>105</v>
      </c>
      <c r="C80" s="15">
        <v>30000</v>
      </c>
      <c r="D80" s="10">
        <f>VLOOKUP($A80,'09.07'!$A$9:$W$200,23,0)</f>
        <v>5</v>
      </c>
      <c r="E80" s="15"/>
      <c r="F80" s="15"/>
      <c r="G80" s="15"/>
      <c r="H80" s="9">
        <f t="shared" si="12"/>
        <v>0</v>
      </c>
      <c r="I80" s="15">
        <v>5</v>
      </c>
      <c r="J80" s="15"/>
      <c r="K80" s="15"/>
      <c r="L80" s="9">
        <f t="shared" si="13"/>
        <v>5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4"/>
        <v>0</v>
      </c>
      <c r="V80" s="9">
        <f t="shared" si="15"/>
        <v>0</v>
      </c>
      <c r="W80" s="15"/>
      <c r="X80" s="16">
        <f t="shared" si="16"/>
        <v>0</v>
      </c>
      <c r="Y80" s="26"/>
      <c r="Z80" s="17"/>
    </row>
    <row r="81" spans="1:26" ht="18" customHeight="1" x14ac:dyDescent="0.2">
      <c r="A81" s="13">
        <v>1510018</v>
      </c>
      <c r="B81" s="14" t="s">
        <v>106</v>
      </c>
      <c r="C81" s="15">
        <v>60000</v>
      </c>
      <c r="D81" s="10">
        <f>VLOOKUP($A81,'09.07'!$A$9:$W$200,23,0)</f>
        <v>2</v>
      </c>
      <c r="E81" s="15">
        <v>1</v>
      </c>
      <c r="F81" s="15"/>
      <c r="G81" s="15"/>
      <c r="H81" s="9">
        <f t="shared" si="12"/>
        <v>1</v>
      </c>
      <c r="I81" s="15">
        <v>1</v>
      </c>
      <c r="J81" s="15"/>
      <c r="K81" s="15"/>
      <c r="L81" s="9">
        <f t="shared" si="13"/>
        <v>1</v>
      </c>
      <c r="M81" s="15">
        <v>1</v>
      </c>
      <c r="N81" s="15"/>
      <c r="O81" s="15"/>
      <c r="P81" s="15"/>
      <c r="Q81" s="15"/>
      <c r="R81" s="11">
        <f t="shared" si="5"/>
        <v>1</v>
      </c>
      <c r="S81" s="15"/>
      <c r="T81" s="15"/>
      <c r="U81" s="9">
        <f t="shared" si="14"/>
        <v>0</v>
      </c>
      <c r="V81" s="9">
        <f t="shared" si="15"/>
        <v>1</v>
      </c>
      <c r="W81" s="15">
        <v>1</v>
      </c>
      <c r="X81" s="16">
        <f t="shared" si="16"/>
        <v>0</v>
      </c>
      <c r="Y81" s="18"/>
      <c r="Z81" s="17"/>
    </row>
    <row r="82" spans="1:26" ht="18" customHeight="1" x14ac:dyDescent="0.2">
      <c r="A82" s="13">
        <v>1510021</v>
      </c>
      <c r="B82" s="14" t="s">
        <v>107</v>
      </c>
      <c r="C82" s="15">
        <v>38000</v>
      </c>
      <c r="D82" s="10">
        <f>VLOOKUP($A82,'09.07'!$A$9:$W$200,23,0)</f>
        <v>3</v>
      </c>
      <c r="E82" s="15"/>
      <c r="F82" s="15"/>
      <c r="G82" s="15"/>
      <c r="H82" s="9">
        <f t="shared" si="12"/>
        <v>0</v>
      </c>
      <c r="I82" s="15">
        <v>3</v>
      </c>
      <c r="J82" s="15"/>
      <c r="K82" s="15"/>
      <c r="L82" s="9">
        <f t="shared" si="13"/>
        <v>3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4"/>
        <v>0</v>
      </c>
      <c r="V82" s="9">
        <f t="shared" si="15"/>
        <v>0</v>
      </c>
      <c r="W82" s="15"/>
      <c r="X82" s="16">
        <f t="shared" si="16"/>
        <v>0</v>
      </c>
      <c r="Y82" s="18"/>
      <c r="Z82" s="17"/>
    </row>
    <row r="83" spans="1:26" ht="18" customHeight="1" x14ac:dyDescent="0.2">
      <c r="A83" s="13">
        <v>1510023</v>
      </c>
      <c r="B83" s="14" t="s">
        <v>108</v>
      </c>
      <c r="C83" s="15">
        <v>55000</v>
      </c>
      <c r="D83" s="10">
        <f>VLOOKUP($A83,'09.07'!$A$9:$W$200,23,0)</f>
        <v>0</v>
      </c>
      <c r="E83" s="15"/>
      <c r="F83" s="15"/>
      <c r="G83" s="15"/>
      <c r="H83" s="9">
        <f t="shared" si="12"/>
        <v>0</v>
      </c>
      <c r="I83" s="15"/>
      <c r="J83" s="15"/>
      <c r="K83" s="15"/>
      <c r="L83" s="9">
        <f t="shared" si="13"/>
        <v>0</v>
      </c>
      <c r="M83" s="15"/>
      <c r="N83" s="15"/>
      <c r="O83" s="15"/>
      <c r="P83" s="15"/>
      <c r="Q83" s="15"/>
      <c r="R83" s="11">
        <f>SUM(M83:Q83)</f>
        <v>0</v>
      </c>
      <c r="S83" s="15"/>
      <c r="T83" s="15"/>
      <c r="U83" s="9">
        <f>S83+T83</f>
        <v>0</v>
      </c>
      <c r="V83" s="9">
        <f t="shared" si="15"/>
        <v>0</v>
      </c>
      <c r="W83" s="15"/>
      <c r="X83" s="16">
        <f>W83-V83</f>
        <v>0</v>
      </c>
      <c r="Y83" s="18"/>
      <c r="Z83" s="17"/>
    </row>
    <row r="84" spans="1:26" ht="18" customHeight="1" x14ac:dyDescent="0.2">
      <c r="A84" s="13">
        <v>1510024</v>
      </c>
      <c r="B84" s="14" t="s">
        <v>109</v>
      </c>
      <c r="C84" s="15">
        <v>30000</v>
      </c>
      <c r="D84" s="10">
        <f>VLOOKUP($A84,'09.07'!$A$9:$W$200,23,0)</f>
        <v>0</v>
      </c>
      <c r="E84" s="15"/>
      <c r="F84" s="15"/>
      <c r="G84" s="15"/>
      <c r="H84" s="9">
        <f t="shared" si="12"/>
        <v>0</v>
      </c>
      <c r="I84" s="15"/>
      <c r="J84" s="15"/>
      <c r="K84" s="15"/>
      <c r="L84" s="9">
        <f t="shared" si="13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5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1510039</v>
      </c>
      <c r="B85" s="14" t="s">
        <v>110</v>
      </c>
      <c r="C85" s="15">
        <v>30000</v>
      </c>
      <c r="D85" s="10">
        <f>VLOOKUP($A85,'09.07'!$A$9:$W$200,23,0)</f>
        <v>3</v>
      </c>
      <c r="E85" s="15">
        <v>2</v>
      </c>
      <c r="F85" s="15"/>
      <c r="G85" s="15"/>
      <c r="H85" s="9">
        <f t="shared" si="12"/>
        <v>2</v>
      </c>
      <c r="I85" s="15">
        <v>5</v>
      </c>
      <c r="J85" s="15"/>
      <c r="K85" s="15"/>
      <c r="L85" s="9">
        <f t="shared" si="13"/>
        <v>5</v>
      </c>
      <c r="M85" s="15"/>
      <c r="N85" s="15"/>
      <c r="O85" s="15"/>
      <c r="P85" s="15"/>
      <c r="Q85" s="15"/>
      <c r="R85" s="11">
        <f t="shared" si="5"/>
        <v>0</v>
      </c>
      <c r="S85" s="15"/>
      <c r="T85" s="15"/>
      <c r="U85" s="9">
        <f t="shared" si="14"/>
        <v>0</v>
      </c>
      <c r="V85" s="9">
        <f t="shared" si="15"/>
        <v>0</v>
      </c>
      <c r="W85" s="15"/>
      <c r="X85" s="16">
        <f t="shared" si="16"/>
        <v>0</v>
      </c>
      <c r="Y85" s="27"/>
      <c r="Z85" s="17"/>
    </row>
    <row r="86" spans="1:26" ht="18" customHeight="1" x14ac:dyDescent="0.2">
      <c r="A86" s="13">
        <v>1510040</v>
      </c>
      <c r="B86" s="14" t="s">
        <v>111</v>
      </c>
      <c r="C86" s="15">
        <v>55000</v>
      </c>
      <c r="D86" s="10">
        <f>VLOOKUP($A86,'09.07'!$A$9:$W$200,23,0)</f>
        <v>2</v>
      </c>
      <c r="E86" s="15">
        <v>1</v>
      </c>
      <c r="F86" s="15"/>
      <c r="G86" s="15"/>
      <c r="H86" s="9">
        <f t="shared" si="12"/>
        <v>1</v>
      </c>
      <c r="I86" s="15">
        <v>2</v>
      </c>
      <c r="J86" s="15"/>
      <c r="K86" s="15"/>
      <c r="L86" s="9">
        <f t="shared" si="13"/>
        <v>2</v>
      </c>
      <c r="M86" s="15">
        <v>1</v>
      </c>
      <c r="N86" s="15"/>
      <c r="O86" s="15"/>
      <c r="P86" s="15"/>
      <c r="Q86" s="15"/>
      <c r="R86" s="11">
        <f t="shared" si="5"/>
        <v>1</v>
      </c>
      <c r="S86" s="15"/>
      <c r="T86" s="15"/>
      <c r="U86" s="9">
        <f t="shared" si="14"/>
        <v>0</v>
      </c>
      <c r="V86" s="9">
        <f t="shared" si="15"/>
        <v>0</v>
      </c>
      <c r="W86" s="15"/>
      <c r="X86" s="16">
        <f t="shared" si="16"/>
        <v>0</v>
      </c>
      <c r="Y86" s="27"/>
      <c r="Z86" s="17"/>
    </row>
    <row r="87" spans="1:26" ht="18" customHeight="1" x14ac:dyDescent="0.2">
      <c r="A87" s="13">
        <v>1510053</v>
      </c>
      <c r="B87" s="14" t="s">
        <v>112</v>
      </c>
      <c r="C87" s="15">
        <v>35000</v>
      </c>
      <c r="D87" s="10">
        <f>VLOOKUP($A87,'09.07'!$A$9:$W$200,23,0)</f>
        <v>4</v>
      </c>
      <c r="E87" s="15">
        <v>2</v>
      </c>
      <c r="F87" s="15"/>
      <c r="G87" s="15"/>
      <c r="H87" s="9">
        <f t="shared" si="12"/>
        <v>2</v>
      </c>
      <c r="I87" s="15">
        <v>6</v>
      </c>
      <c r="J87" s="15"/>
      <c r="K87" s="15"/>
      <c r="L87" s="9">
        <f t="shared" si="13"/>
        <v>6</v>
      </c>
      <c r="M87" s="15"/>
      <c r="N87" s="15"/>
      <c r="O87" s="15"/>
      <c r="P87" s="15"/>
      <c r="Q87" s="15"/>
      <c r="R87" s="11">
        <f t="shared" ref="R87:R155" si="17">SUM(M87:Q87)</f>
        <v>0</v>
      </c>
      <c r="S87" s="15"/>
      <c r="T87" s="15"/>
      <c r="U87" s="9">
        <f t="shared" si="14"/>
        <v>0</v>
      </c>
      <c r="V87" s="9">
        <f t="shared" si="15"/>
        <v>0</v>
      </c>
      <c r="W87" s="15"/>
      <c r="X87" s="16">
        <f t="shared" si="16"/>
        <v>0</v>
      </c>
      <c r="Y87" s="27"/>
      <c r="Z87" s="17"/>
    </row>
    <row r="88" spans="1:26" ht="18" customHeight="1" x14ac:dyDescent="0.2">
      <c r="A88" s="7">
        <v>3500000</v>
      </c>
      <c r="B88" s="8" t="s">
        <v>113</v>
      </c>
      <c r="C88" s="9"/>
      <c r="D88" s="10">
        <f>VLOOKUP($A88,'09.07'!$A$9:$W$200,23,0)</f>
        <v>0</v>
      </c>
      <c r="E88" s="10"/>
      <c r="F88" s="10"/>
      <c r="G88" s="10"/>
      <c r="H88" s="9"/>
      <c r="I88" s="10"/>
      <c r="J88" s="10"/>
      <c r="K88" s="10"/>
      <c r="L88" s="9">
        <f t="shared" si="13"/>
        <v>0</v>
      </c>
      <c r="M88" s="10"/>
      <c r="N88" s="10"/>
      <c r="O88" s="10"/>
      <c r="P88" s="10"/>
      <c r="Q88" s="10"/>
      <c r="R88" s="11">
        <f t="shared" si="17"/>
        <v>0</v>
      </c>
      <c r="S88" s="10"/>
      <c r="T88" s="10"/>
      <c r="U88" s="9"/>
      <c r="V88" s="9"/>
      <c r="W88" s="10"/>
      <c r="X88" s="9"/>
      <c r="Y88" s="18"/>
      <c r="Z88" s="17"/>
    </row>
    <row r="89" spans="1:26" ht="18" customHeight="1" x14ac:dyDescent="0.2">
      <c r="A89" s="13">
        <v>3500003</v>
      </c>
      <c r="B89" s="14" t="s">
        <v>114</v>
      </c>
      <c r="C89" s="15">
        <v>390000</v>
      </c>
      <c r="D89" s="10">
        <f>VLOOKUP($A89,'09.07'!$A$9:$W$200,23,0)</f>
        <v>1</v>
      </c>
      <c r="E89" s="15"/>
      <c r="F89" s="15"/>
      <c r="G89" s="15"/>
      <c r="H89" s="9">
        <f t="shared" ref="H89:H106" si="18">SUM(E89:G89)</f>
        <v>0</v>
      </c>
      <c r="I89" s="15"/>
      <c r="J89" s="15"/>
      <c r="K89" s="15"/>
      <c r="L89" s="9">
        <f t="shared" si="13"/>
        <v>0</v>
      </c>
      <c r="M89" s="15"/>
      <c r="N89" s="15"/>
      <c r="O89" s="15"/>
      <c r="P89" s="15"/>
      <c r="Q89" s="15"/>
      <c r="R89" s="11">
        <f>SUM(M89:Q89)</f>
        <v>0</v>
      </c>
      <c r="S89" s="15"/>
      <c r="T89" s="15"/>
      <c r="U89" s="9">
        <f>S89+T89</f>
        <v>0</v>
      </c>
      <c r="V89" s="9">
        <f t="shared" ref="V89:V106" si="19">D89+H89-L89-R89-U89</f>
        <v>1</v>
      </c>
      <c r="W89" s="15">
        <v>1</v>
      </c>
      <c r="X89" s="16">
        <f>W89-V89</f>
        <v>0</v>
      </c>
      <c r="Y89" s="18"/>
      <c r="Z89" s="17"/>
    </row>
    <row r="90" spans="1:26" ht="18" customHeight="1" x14ac:dyDescent="0.2">
      <c r="A90" s="13">
        <v>3500004</v>
      </c>
      <c r="B90" s="14" t="s">
        <v>115</v>
      </c>
      <c r="C90" s="15">
        <v>300000</v>
      </c>
      <c r="D90" s="10">
        <f>VLOOKUP($A90,'09.07'!$A$9:$W$200,23,0)</f>
        <v>0</v>
      </c>
      <c r="E90" s="15"/>
      <c r="F90" s="15"/>
      <c r="G90" s="15"/>
      <c r="H90" s="9">
        <f t="shared" si="18"/>
        <v>0</v>
      </c>
      <c r="I90" s="15"/>
      <c r="J90" s="15"/>
      <c r="K90" s="15"/>
      <c r="L90" s="9">
        <f t="shared" si="13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si="19"/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3500001</v>
      </c>
      <c r="B91" s="14" t="s">
        <v>116</v>
      </c>
      <c r="C91" s="15">
        <v>300000</v>
      </c>
      <c r="D91" s="10">
        <f>VLOOKUP($A91,'09.07'!$A$9:$W$200,23,0)</f>
        <v>0</v>
      </c>
      <c r="E91" s="15"/>
      <c r="F91" s="15"/>
      <c r="G91" s="15"/>
      <c r="H91" s="9">
        <f t="shared" si="18"/>
        <v>0</v>
      </c>
      <c r="I91" s="15"/>
      <c r="J91" s="15"/>
      <c r="K91" s="15"/>
      <c r="L91" s="9">
        <f t="shared" si="13"/>
        <v>0</v>
      </c>
      <c r="M91" s="15"/>
      <c r="N91" s="15"/>
      <c r="O91" s="15"/>
      <c r="P91" s="15"/>
      <c r="Q91" s="15"/>
      <c r="R91" s="11">
        <f t="shared" si="17"/>
        <v>0</v>
      </c>
      <c r="S91" s="15"/>
      <c r="T91" s="15"/>
      <c r="U91" s="9">
        <f t="shared" ref="U91:U106" si="20">S91+T91</f>
        <v>0</v>
      </c>
      <c r="V91" s="9">
        <f t="shared" si="19"/>
        <v>0</v>
      </c>
      <c r="W91" s="15"/>
      <c r="X91" s="16">
        <f t="shared" ref="X91:X106" si="21">W91-V91</f>
        <v>0</v>
      </c>
      <c r="Y91" s="18"/>
      <c r="Z91" s="17"/>
    </row>
    <row r="92" spans="1:26" ht="18" customHeight="1" x14ac:dyDescent="0.2">
      <c r="A92" s="13">
        <v>3500009</v>
      </c>
      <c r="B92" s="14" t="s">
        <v>117</v>
      </c>
      <c r="C92" s="15">
        <v>390000</v>
      </c>
      <c r="D92" s="10">
        <f>VLOOKUP($A92,'09.07'!$A$9:$W$200,23,0)</f>
        <v>1</v>
      </c>
      <c r="E92" s="15"/>
      <c r="F92" s="15"/>
      <c r="G92" s="15"/>
      <c r="H92" s="9">
        <f t="shared" si="18"/>
        <v>0</v>
      </c>
      <c r="I92" s="15">
        <v>1</v>
      </c>
      <c r="J92" s="15"/>
      <c r="K92" s="15"/>
      <c r="L92" s="9">
        <f t="shared" si="13"/>
        <v>1</v>
      </c>
      <c r="M92" s="15"/>
      <c r="N92" s="15"/>
      <c r="O92" s="15"/>
      <c r="P92" s="15"/>
      <c r="Q92" s="15"/>
      <c r="R92" s="11">
        <f t="shared" si="17"/>
        <v>0</v>
      </c>
      <c r="S92" s="15"/>
      <c r="T92" s="15"/>
      <c r="U92" s="9">
        <f t="shared" si="20"/>
        <v>0</v>
      </c>
      <c r="V92" s="9">
        <f t="shared" si="19"/>
        <v>0</v>
      </c>
      <c r="W92" s="15"/>
      <c r="X92" s="16">
        <f t="shared" si="21"/>
        <v>0</v>
      </c>
      <c r="Y92" s="18"/>
      <c r="Z92" s="17"/>
    </row>
    <row r="93" spans="1:26" ht="18" customHeight="1" x14ac:dyDescent="0.2">
      <c r="A93" s="13">
        <v>3500021</v>
      </c>
      <c r="B93" s="14" t="s">
        <v>118</v>
      </c>
      <c r="C93" s="15">
        <v>390000</v>
      </c>
      <c r="D93" s="10">
        <f>VLOOKUP($A93,'09.07'!$A$9:$W$200,23,0)</f>
        <v>1</v>
      </c>
      <c r="E93" s="15"/>
      <c r="F93" s="15"/>
      <c r="G93" s="15"/>
      <c r="H93" s="9">
        <f t="shared" si="18"/>
        <v>0</v>
      </c>
      <c r="I93" s="15"/>
      <c r="J93" s="15"/>
      <c r="K93" s="15"/>
      <c r="L93" s="9">
        <f t="shared" si="13"/>
        <v>0</v>
      </c>
      <c r="M93" s="15"/>
      <c r="N93" s="15"/>
      <c r="O93" s="15"/>
      <c r="P93" s="15"/>
      <c r="Q93" s="15"/>
      <c r="R93" s="11">
        <f t="shared" si="17"/>
        <v>0</v>
      </c>
      <c r="S93" s="15"/>
      <c r="T93" s="15"/>
      <c r="U93" s="9">
        <f t="shared" si="20"/>
        <v>0</v>
      </c>
      <c r="V93" s="9">
        <f t="shared" si="19"/>
        <v>1</v>
      </c>
      <c r="W93" s="15">
        <v>1</v>
      </c>
      <c r="X93" s="16">
        <f t="shared" si="21"/>
        <v>0</v>
      </c>
      <c r="Y93" s="18"/>
      <c r="Z93" s="17"/>
    </row>
    <row r="94" spans="1:26" ht="18" customHeight="1" x14ac:dyDescent="0.2">
      <c r="A94" s="13">
        <v>3500022</v>
      </c>
      <c r="B94" s="14" t="s">
        <v>119</v>
      </c>
      <c r="C94" s="15">
        <v>300000</v>
      </c>
      <c r="D94" s="10">
        <f>VLOOKUP($A94,'09.07'!$A$9:$W$200,23,0)</f>
        <v>0</v>
      </c>
      <c r="E94" s="15"/>
      <c r="F94" s="15"/>
      <c r="G94" s="15"/>
      <c r="H94" s="9">
        <f t="shared" si="18"/>
        <v>0</v>
      </c>
      <c r="I94" s="15"/>
      <c r="J94" s="15"/>
      <c r="K94" s="15"/>
      <c r="L94" s="9">
        <f t="shared" si="13"/>
        <v>0</v>
      </c>
      <c r="M94" s="15"/>
      <c r="N94" s="15"/>
      <c r="O94" s="15"/>
      <c r="P94" s="15"/>
      <c r="Q94" s="15"/>
      <c r="R94" s="11">
        <f>SUM(M94:Q94)</f>
        <v>0</v>
      </c>
      <c r="S94" s="15"/>
      <c r="T94" s="15"/>
      <c r="U94" s="9">
        <f>S94+T94</f>
        <v>0</v>
      </c>
      <c r="V94" s="9">
        <f t="shared" si="19"/>
        <v>0</v>
      </c>
      <c r="W94" s="15"/>
      <c r="X94" s="16">
        <f>W94-V94</f>
        <v>0</v>
      </c>
      <c r="Y94" s="18"/>
      <c r="Z94" s="17"/>
    </row>
    <row r="95" spans="1:26" ht="18" customHeight="1" x14ac:dyDescent="0.2">
      <c r="A95" s="13">
        <v>3500029</v>
      </c>
      <c r="B95" s="14" t="s">
        <v>120</v>
      </c>
      <c r="C95" s="15">
        <v>390000</v>
      </c>
      <c r="D95" s="10">
        <f>VLOOKUP($A95,'09.07'!$A$9:$W$200,23,0)</f>
        <v>2</v>
      </c>
      <c r="E95" s="15"/>
      <c r="F95" s="15"/>
      <c r="G95" s="15"/>
      <c r="H95" s="9">
        <f t="shared" si="18"/>
        <v>0</v>
      </c>
      <c r="I95" s="15"/>
      <c r="J95" s="15"/>
      <c r="K95" s="15"/>
      <c r="L95" s="9">
        <f t="shared" si="13"/>
        <v>0</v>
      </c>
      <c r="M95" s="15"/>
      <c r="N95" s="15"/>
      <c r="O95" s="15"/>
      <c r="P95" s="15"/>
      <c r="Q95" s="15"/>
      <c r="R95" s="11">
        <f t="shared" si="17"/>
        <v>0</v>
      </c>
      <c r="S95" s="15"/>
      <c r="T95" s="15"/>
      <c r="U95" s="9">
        <f t="shared" si="20"/>
        <v>0</v>
      </c>
      <c r="V95" s="9">
        <f t="shared" si="19"/>
        <v>2</v>
      </c>
      <c r="W95" s="15">
        <v>2</v>
      </c>
      <c r="X95" s="16">
        <f t="shared" si="21"/>
        <v>0</v>
      </c>
      <c r="Y95" s="18"/>
      <c r="Z95" s="17"/>
    </row>
    <row r="96" spans="1:26" ht="18" customHeight="1" x14ac:dyDescent="0.2">
      <c r="A96" s="13">
        <v>3500030</v>
      </c>
      <c r="B96" s="14" t="s">
        <v>121</v>
      </c>
      <c r="C96" s="15">
        <v>300000</v>
      </c>
      <c r="D96" s="10">
        <f>VLOOKUP($A96,'09.07'!$A$9:$W$200,23,0)</f>
        <v>0</v>
      </c>
      <c r="E96" s="15"/>
      <c r="F96" s="15"/>
      <c r="G96" s="15"/>
      <c r="H96" s="9">
        <f t="shared" si="18"/>
        <v>0</v>
      </c>
      <c r="I96" s="15"/>
      <c r="J96" s="15"/>
      <c r="K96" s="15"/>
      <c r="L96" s="9">
        <f t="shared" si="13"/>
        <v>0</v>
      </c>
      <c r="M96" s="15"/>
      <c r="N96" s="15"/>
      <c r="O96" s="15"/>
      <c r="P96" s="15"/>
      <c r="Q96" s="15"/>
      <c r="R96" s="11">
        <f>SUM(M96:Q96)</f>
        <v>0</v>
      </c>
      <c r="S96" s="15"/>
      <c r="T96" s="15"/>
      <c r="U96" s="9">
        <f>S96+T96</f>
        <v>0</v>
      </c>
      <c r="V96" s="9">
        <f t="shared" si="19"/>
        <v>0</v>
      </c>
      <c r="W96" s="15"/>
      <c r="X96" s="16">
        <f>W96-V96</f>
        <v>0</v>
      </c>
      <c r="Y96" s="18"/>
      <c r="Z96" s="17"/>
    </row>
    <row r="97" spans="1:26" ht="18" customHeight="1" x14ac:dyDescent="0.2">
      <c r="A97" s="13">
        <v>3500049</v>
      </c>
      <c r="B97" s="14" t="s">
        <v>122</v>
      </c>
      <c r="C97" s="15">
        <v>390000</v>
      </c>
      <c r="D97" s="10">
        <f>VLOOKUP($A97,'09.07'!$A$9:$W$200,23,0)</f>
        <v>0</v>
      </c>
      <c r="E97" s="15"/>
      <c r="F97" s="15"/>
      <c r="G97" s="15"/>
      <c r="H97" s="9">
        <f t="shared" si="18"/>
        <v>0</v>
      </c>
      <c r="I97" s="15"/>
      <c r="J97" s="15"/>
      <c r="K97" s="15"/>
      <c r="L97" s="9">
        <f t="shared" si="13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9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3500139</v>
      </c>
      <c r="B98" s="14" t="s">
        <v>123</v>
      </c>
      <c r="C98" s="15">
        <v>390000</v>
      </c>
      <c r="D98" s="10">
        <f>VLOOKUP($A98,'09.07'!$A$9:$W$200,23,0)</f>
        <v>0</v>
      </c>
      <c r="E98" s="15"/>
      <c r="F98" s="15"/>
      <c r="G98" s="15"/>
      <c r="H98" s="9">
        <f t="shared" si="18"/>
        <v>0</v>
      </c>
      <c r="I98" s="15"/>
      <c r="J98" s="15"/>
      <c r="K98" s="15"/>
      <c r="L98" s="9">
        <f t="shared" si="13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9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3500140</v>
      </c>
      <c r="B99" s="14" t="s">
        <v>124</v>
      </c>
      <c r="C99" s="15">
        <v>300000</v>
      </c>
      <c r="D99" s="10">
        <f>VLOOKUP($A99,'09.07'!$A$9:$W$200,23,0)</f>
        <v>0</v>
      </c>
      <c r="E99" s="15"/>
      <c r="F99" s="15"/>
      <c r="G99" s="15"/>
      <c r="H99" s="9">
        <f t="shared" si="18"/>
        <v>0</v>
      </c>
      <c r="I99" s="15"/>
      <c r="J99" s="15"/>
      <c r="K99" s="15"/>
      <c r="L99" s="9">
        <f t="shared" si="13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9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3500155</v>
      </c>
      <c r="B100" s="14" t="s">
        <v>125</v>
      </c>
      <c r="C100" s="15">
        <v>300000</v>
      </c>
      <c r="D100" s="10">
        <f>VLOOKUP($A100,'09.07'!$A$9:$W$200,23,0)</f>
        <v>0</v>
      </c>
      <c r="E100" s="15"/>
      <c r="F100" s="15"/>
      <c r="G100" s="15"/>
      <c r="H100" s="9">
        <f t="shared" si="18"/>
        <v>0</v>
      </c>
      <c r="I100" s="15"/>
      <c r="J100" s="15"/>
      <c r="K100" s="15"/>
      <c r="L100" s="9">
        <f t="shared" si="13"/>
        <v>0</v>
      </c>
      <c r="M100" s="15"/>
      <c r="N100" s="15"/>
      <c r="O100" s="15"/>
      <c r="P100" s="15"/>
      <c r="Q100" s="15"/>
      <c r="R100" s="11">
        <f t="shared" si="17"/>
        <v>0</v>
      </c>
      <c r="S100" s="15"/>
      <c r="T100" s="15"/>
      <c r="U100" s="9">
        <f t="shared" si="20"/>
        <v>0</v>
      </c>
      <c r="V100" s="9">
        <f t="shared" si="19"/>
        <v>0</v>
      </c>
      <c r="W100" s="15"/>
      <c r="X100" s="16">
        <f t="shared" si="21"/>
        <v>0</v>
      </c>
      <c r="Y100" s="18"/>
      <c r="Z100" s="17"/>
    </row>
    <row r="101" spans="1:26" ht="18" customHeight="1" x14ac:dyDescent="0.2">
      <c r="A101" s="13">
        <v>3500156</v>
      </c>
      <c r="B101" s="14" t="s">
        <v>126</v>
      </c>
      <c r="C101" s="15">
        <v>390000</v>
      </c>
      <c r="D101" s="10">
        <f>VLOOKUP($A101,'09.07'!$A$9:$W$200,23,0)</f>
        <v>0</v>
      </c>
      <c r="E101" s="15">
        <v>1</v>
      </c>
      <c r="F101" s="15"/>
      <c r="G101" s="15"/>
      <c r="H101" s="9">
        <f t="shared" si="18"/>
        <v>1</v>
      </c>
      <c r="I101" s="15">
        <v>1</v>
      </c>
      <c r="J101" s="15"/>
      <c r="K101" s="15"/>
      <c r="L101" s="9">
        <f t="shared" si="13"/>
        <v>1</v>
      </c>
      <c r="M101" s="15"/>
      <c r="N101" s="15"/>
      <c r="O101" s="15"/>
      <c r="P101" s="15"/>
      <c r="Q101" s="15"/>
      <c r="R101" s="11">
        <f t="shared" si="17"/>
        <v>0</v>
      </c>
      <c r="S101" s="15"/>
      <c r="T101" s="15"/>
      <c r="U101" s="9">
        <f t="shared" si="20"/>
        <v>0</v>
      </c>
      <c r="V101" s="9">
        <f t="shared" si="19"/>
        <v>0</v>
      </c>
      <c r="W101" s="15"/>
      <c r="X101" s="16">
        <f t="shared" si="21"/>
        <v>0</v>
      </c>
      <c r="Y101" s="18"/>
      <c r="Z101" s="17"/>
    </row>
    <row r="102" spans="1:26" ht="18" customHeight="1" x14ac:dyDescent="0.2">
      <c r="A102" s="13">
        <v>3500141</v>
      </c>
      <c r="B102" s="14" t="s">
        <v>127</v>
      </c>
      <c r="C102" s="15">
        <v>300000</v>
      </c>
      <c r="D102" s="10">
        <f>VLOOKUP($A102,'09.07'!$A$9:$W$200,23,0)</f>
        <v>0</v>
      </c>
      <c r="E102" s="15"/>
      <c r="F102" s="15"/>
      <c r="G102" s="15"/>
      <c r="H102" s="9">
        <f t="shared" si="18"/>
        <v>0</v>
      </c>
      <c r="I102" s="15"/>
      <c r="J102" s="15"/>
      <c r="K102" s="15"/>
      <c r="L102" s="9">
        <f t="shared" si="13"/>
        <v>0</v>
      </c>
      <c r="M102" s="15"/>
      <c r="N102" s="15"/>
      <c r="O102" s="15"/>
      <c r="P102" s="15"/>
      <c r="Q102" s="15"/>
      <c r="R102" s="11">
        <f t="shared" si="17"/>
        <v>0</v>
      </c>
      <c r="S102" s="15"/>
      <c r="T102" s="15"/>
      <c r="U102" s="9">
        <f t="shared" si="20"/>
        <v>0</v>
      </c>
      <c r="V102" s="9">
        <f t="shared" si="19"/>
        <v>0</v>
      </c>
      <c r="W102" s="15"/>
      <c r="X102" s="16">
        <f t="shared" si="21"/>
        <v>0</v>
      </c>
      <c r="Y102" s="18"/>
      <c r="Z102" s="17"/>
    </row>
    <row r="103" spans="1:26" ht="18" customHeight="1" x14ac:dyDescent="0.2">
      <c r="A103" s="13">
        <v>3500142</v>
      </c>
      <c r="B103" s="14" t="s">
        <v>128</v>
      </c>
      <c r="C103" s="15">
        <v>390000</v>
      </c>
      <c r="D103" s="10">
        <f>VLOOKUP($A103,'09.07'!$A$9:$W$200,23,0)</f>
        <v>0</v>
      </c>
      <c r="E103" s="15"/>
      <c r="F103" s="15"/>
      <c r="G103" s="15"/>
      <c r="H103" s="9">
        <f t="shared" si="18"/>
        <v>0</v>
      </c>
      <c r="I103" s="15"/>
      <c r="J103" s="15"/>
      <c r="K103" s="15"/>
      <c r="L103" s="9">
        <f t="shared" si="13"/>
        <v>0</v>
      </c>
      <c r="M103" s="15"/>
      <c r="N103" s="15"/>
      <c r="O103" s="15"/>
      <c r="P103" s="15"/>
      <c r="Q103" s="15"/>
      <c r="R103" s="11">
        <f t="shared" si="17"/>
        <v>0</v>
      </c>
      <c r="S103" s="15"/>
      <c r="T103" s="15"/>
      <c r="U103" s="9">
        <f t="shared" si="20"/>
        <v>0</v>
      </c>
      <c r="V103" s="9">
        <f t="shared" si="19"/>
        <v>0</v>
      </c>
      <c r="W103" s="15"/>
      <c r="X103" s="16">
        <f t="shared" si="21"/>
        <v>0</v>
      </c>
      <c r="Y103" s="18"/>
      <c r="Z103" s="17"/>
    </row>
    <row r="104" spans="1:26" ht="18" customHeight="1" x14ac:dyDescent="0.2">
      <c r="A104" s="13">
        <v>3500143</v>
      </c>
      <c r="B104" s="14" t="s">
        <v>129</v>
      </c>
      <c r="C104" s="15">
        <v>220000</v>
      </c>
      <c r="D104" s="10">
        <f>VLOOKUP($A104,'09.07'!$A$9:$W$200,23,0)</f>
        <v>0</v>
      </c>
      <c r="E104" s="15">
        <v>1</v>
      </c>
      <c r="F104" s="15"/>
      <c r="G104" s="15"/>
      <c r="H104" s="9">
        <f t="shared" si="18"/>
        <v>1</v>
      </c>
      <c r="I104" s="15">
        <v>1</v>
      </c>
      <c r="J104" s="15"/>
      <c r="K104" s="15"/>
      <c r="L104" s="9">
        <f t="shared" si="13"/>
        <v>1</v>
      </c>
      <c r="M104" s="15"/>
      <c r="N104" s="15"/>
      <c r="O104" s="15"/>
      <c r="P104" s="15"/>
      <c r="Q104" s="15"/>
      <c r="R104" s="11">
        <f t="shared" si="17"/>
        <v>0</v>
      </c>
      <c r="S104" s="15"/>
      <c r="T104" s="15"/>
      <c r="U104" s="9">
        <f t="shared" si="20"/>
        <v>0</v>
      </c>
      <c r="V104" s="9">
        <f t="shared" si="19"/>
        <v>0</v>
      </c>
      <c r="W104" s="15"/>
      <c r="X104" s="16">
        <f t="shared" si="21"/>
        <v>0</v>
      </c>
      <c r="Y104" s="18"/>
      <c r="Z104" s="17"/>
    </row>
    <row r="105" spans="1:26" ht="18" customHeight="1" x14ac:dyDescent="0.2">
      <c r="A105" s="13">
        <v>3500144</v>
      </c>
      <c r="B105" s="14" t="s">
        <v>130</v>
      </c>
      <c r="C105" s="15">
        <v>260000</v>
      </c>
      <c r="D105" s="10">
        <f>VLOOKUP($A105,'09.07'!$A$9:$W$200,23,0)</f>
        <v>0</v>
      </c>
      <c r="E105" s="15"/>
      <c r="F105" s="15"/>
      <c r="G105" s="15"/>
      <c r="H105" s="9">
        <f t="shared" si="18"/>
        <v>0</v>
      </c>
      <c r="I105" s="15"/>
      <c r="J105" s="15"/>
      <c r="K105" s="15"/>
      <c r="L105" s="9">
        <f t="shared" si="13"/>
        <v>0</v>
      </c>
      <c r="M105" s="15"/>
      <c r="N105" s="15"/>
      <c r="O105" s="15"/>
      <c r="P105" s="15"/>
      <c r="Q105" s="15"/>
      <c r="R105" s="11">
        <f t="shared" si="17"/>
        <v>0</v>
      </c>
      <c r="S105" s="15"/>
      <c r="T105" s="15"/>
      <c r="U105" s="9">
        <f t="shared" si="20"/>
        <v>0</v>
      </c>
      <c r="V105" s="9">
        <f t="shared" si="19"/>
        <v>0</v>
      </c>
      <c r="W105" s="15"/>
      <c r="X105" s="16">
        <f t="shared" si="21"/>
        <v>0</v>
      </c>
      <c r="Y105" s="18"/>
      <c r="Z105" s="17"/>
    </row>
    <row r="106" spans="1:26" ht="18" customHeight="1" x14ac:dyDescent="0.2">
      <c r="A106" s="13">
        <v>3500145</v>
      </c>
      <c r="B106" s="14" t="s">
        <v>131</v>
      </c>
      <c r="C106" s="15">
        <v>350000</v>
      </c>
      <c r="D106" s="10">
        <f>VLOOKUP($A106,'09.07'!$A$9:$W$200,23,0)</f>
        <v>0</v>
      </c>
      <c r="E106" s="15"/>
      <c r="F106" s="15"/>
      <c r="G106" s="15"/>
      <c r="H106" s="9">
        <f t="shared" si="18"/>
        <v>0</v>
      </c>
      <c r="I106" s="15"/>
      <c r="J106" s="15"/>
      <c r="K106" s="15"/>
      <c r="L106" s="9">
        <f t="shared" si="13"/>
        <v>0</v>
      </c>
      <c r="M106" s="15"/>
      <c r="N106" s="15"/>
      <c r="O106" s="15"/>
      <c r="P106" s="15"/>
      <c r="Q106" s="15"/>
      <c r="R106" s="11">
        <f t="shared" si="17"/>
        <v>0</v>
      </c>
      <c r="S106" s="15"/>
      <c r="T106" s="15"/>
      <c r="U106" s="9">
        <f t="shared" si="20"/>
        <v>0</v>
      </c>
      <c r="V106" s="9">
        <f t="shared" si="19"/>
        <v>0</v>
      </c>
      <c r="W106" s="15"/>
      <c r="X106" s="16">
        <f t="shared" si="21"/>
        <v>0</v>
      </c>
      <c r="Y106" s="18"/>
      <c r="Z106" s="17"/>
    </row>
    <row r="107" spans="1:26" ht="18" customHeight="1" x14ac:dyDescent="0.2">
      <c r="A107" s="7">
        <v>3510000</v>
      </c>
      <c r="B107" s="8" t="s">
        <v>132</v>
      </c>
      <c r="C107" s="9"/>
      <c r="D107" s="10">
        <f>VLOOKUP($A107,'09.07'!$A$9:$W$200,23,0)</f>
        <v>0</v>
      </c>
      <c r="E107" s="10"/>
      <c r="F107" s="10"/>
      <c r="G107" s="10"/>
      <c r="H107" s="9"/>
      <c r="I107" s="10"/>
      <c r="J107" s="10"/>
      <c r="K107" s="10"/>
      <c r="L107" s="9">
        <f t="shared" si="13"/>
        <v>0</v>
      </c>
      <c r="M107" s="10"/>
      <c r="N107" s="10"/>
      <c r="O107" s="10"/>
      <c r="P107" s="10"/>
      <c r="Q107" s="10"/>
      <c r="R107" s="11">
        <f t="shared" si="17"/>
        <v>0</v>
      </c>
      <c r="S107" s="10"/>
      <c r="T107" s="10"/>
      <c r="U107" s="9"/>
      <c r="V107" s="9"/>
      <c r="W107" s="10"/>
      <c r="X107" s="9"/>
      <c r="Y107" s="18"/>
      <c r="Z107" s="17"/>
    </row>
    <row r="108" spans="1:26" ht="18" customHeight="1" x14ac:dyDescent="0.2">
      <c r="A108" s="13">
        <v>3510004</v>
      </c>
      <c r="B108" s="14" t="s">
        <v>133</v>
      </c>
      <c r="C108" s="15">
        <v>43000</v>
      </c>
      <c r="D108" s="10">
        <f>VLOOKUP($A108,'09.07'!$A$9:$W$200,23,0)</f>
        <v>0</v>
      </c>
      <c r="E108" s="15">
        <v>9</v>
      </c>
      <c r="F108" s="15"/>
      <c r="G108" s="15"/>
      <c r="H108" s="9">
        <f t="shared" ref="H108:H117" si="22">SUM(E108:G108)</f>
        <v>9</v>
      </c>
      <c r="I108" s="15">
        <v>9</v>
      </c>
      <c r="J108" s="15"/>
      <c r="K108" s="15"/>
      <c r="L108" s="9">
        <f t="shared" si="13"/>
        <v>9</v>
      </c>
      <c r="M108" s="15"/>
      <c r="N108" s="15"/>
      <c r="O108" s="15"/>
      <c r="P108" s="15"/>
      <c r="Q108" s="15"/>
      <c r="R108" s="11">
        <f>SUM(M108:Q108)</f>
        <v>0</v>
      </c>
      <c r="S108" s="15"/>
      <c r="T108" s="15"/>
      <c r="U108" s="9">
        <f>S108+T108</f>
        <v>0</v>
      </c>
      <c r="V108" s="9">
        <f t="shared" ref="V108:V117" si="23">D108+H108-L108-R108-U108</f>
        <v>0</v>
      </c>
      <c r="W108" s="15"/>
      <c r="X108" s="16">
        <f>W108-V108</f>
        <v>0</v>
      </c>
      <c r="Y108" s="18"/>
      <c r="Z108" s="17"/>
    </row>
    <row r="109" spans="1:26" ht="18" customHeight="1" x14ac:dyDescent="0.2">
      <c r="A109" s="13">
        <v>3510011</v>
      </c>
      <c r="B109" s="14" t="s">
        <v>134</v>
      </c>
      <c r="C109" s="15">
        <v>42000</v>
      </c>
      <c r="D109" s="10">
        <f>VLOOKUP($A109,'09.07'!$A$9:$W$200,23,0)</f>
        <v>1</v>
      </c>
      <c r="E109" s="15"/>
      <c r="F109" s="15"/>
      <c r="G109" s="15"/>
      <c r="H109" s="9">
        <f t="shared" si="22"/>
        <v>0</v>
      </c>
      <c r="I109" s="15"/>
      <c r="J109" s="15"/>
      <c r="K109" s="15"/>
      <c r="L109" s="9">
        <f t="shared" si="13"/>
        <v>0</v>
      </c>
      <c r="M109" s="15"/>
      <c r="N109" s="15"/>
      <c r="O109" s="15"/>
      <c r="P109" s="15"/>
      <c r="Q109" s="15"/>
      <c r="R109" s="11">
        <f t="shared" si="17"/>
        <v>0</v>
      </c>
      <c r="S109" s="15">
        <v>1</v>
      </c>
      <c r="T109" s="15"/>
      <c r="U109" s="9">
        <f t="shared" ref="U109:U117" si="24">S109+T109</f>
        <v>1</v>
      </c>
      <c r="V109" s="9">
        <f t="shared" si="23"/>
        <v>0</v>
      </c>
      <c r="W109" s="15"/>
      <c r="X109" s="16">
        <f t="shared" ref="X109:X117" si="25">W109-V109</f>
        <v>0</v>
      </c>
      <c r="Y109" s="18"/>
      <c r="Z109" s="17"/>
    </row>
    <row r="110" spans="1:26" ht="18" customHeight="1" x14ac:dyDescent="0.2">
      <c r="A110" s="13">
        <v>3510012</v>
      </c>
      <c r="B110" s="14" t="s">
        <v>135</v>
      </c>
      <c r="C110" s="15">
        <v>43000</v>
      </c>
      <c r="D110" s="10">
        <f>VLOOKUP($A110,'09.07'!$A$9:$W$200,23,0)</f>
        <v>1</v>
      </c>
      <c r="E110" s="15">
        <v>9</v>
      </c>
      <c r="F110" s="15"/>
      <c r="G110" s="15"/>
      <c r="H110" s="9">
        <f t="shared" si="22"/>
        <v>9</v>
      </c>
      <c r="I110" s="15">
        <v>10</v>
      </c>
      <c r="J110" s="15"/>
      <c r="K110" s="15"/>
      <c r="L110" s="9">
        <f t="shared" si="13"/>
        <v>10</v>
      </c>
      <c r="M110" s="15"/>
      <c r="N110" s="15"/>
      <c r="O110" s="15"/>
      <c r="P110" s="15"/>
      <c r="Q110" s="15"/>
      <c r="R110" s="11">
        <f>SUM(M110:Q110)</f>
        <v>0</v>
      </c>
      <c r="S110" s="15"/>
      <c r="T110" s="15"/>
      <c r="U110" s="9">
        <f>S110+T110</f>
        <v>0</v>
      </c>
      <c r="V110" s="9">
        <f t="shared" si="23"/>
        <v>0</v>
      </c>
      <c r="W110" s="15"/>
      <c r="X110" s="16">
        <f>W110-V110</f>
        <v>0</v>
      </c>
      <c r="Y110" s="18"/>
      <c r="Z110" s="17"/>
    </row>
    <row r="111" spans="1:26" ht="18" customHeight="1" x14ac:dyDescent="0.2">
      <c r="A111" s="13">
        <v>3510018</v>
      </c>
      <c r="B111" s="14" t="s">
        <v>136</v>
      </c>
      <c r="C111" s="15">
        <v>65000</v>
      </c>
      <c r="D111" s="10">
        <f>VLOOKUP($A111,'09.07'!$A$9:$W$200,23,0)</f>
        <v>7</v>
      </c>
      <c r="E111" s="15"/>
      <c r="F111" s="15"/>
      <c r="G111" s="15"/>
      <c r="H111" s="9">
        <f t="shared" si="22"/>
        <v>0</v>
      </c>
      <c r="I111" s="15">
        <v>5</v>
      </c>
      <c r="J111" s="15"/>
      <c r="K111" s="15"/>
      <c r="L111" s="9">
        <f t="shared" si="13"/>
        <v>5</v>
      </c>
      <c r="M111" s="15"/>
      <c r="N111" s="15"/>
      <c r="O111" s="15"/>
      <c r="P111" s="15"/>
      <c r="Q111" s="15"/>
      <c r="R111" s="11">
        <f t="shared" si="17"/>
        <v>0</v>
      </c>
      <c r="S111" s="15"/>
      <c r="T111" s="15"/>
      <c r="U111" s="9">
        <f t="shared" si="24"/>
        <v>0</v>
      </c>
      <c r="V111" s="9">
        <f t="shared" si="23"/>
        <v>2</v>
      </c>
      <c r="W111" s="15">
        <v>2</v>
      </c>
      <c r="X111" s="16">
        <f t="shared" si="25"/>
        <v>0</v>
      </c>
      <c r="Y111" s="18"/>
      <c r="Z111" s="17"/>
    </row>
    <row r="112" spans="1:26" ht="18" customHeight="1" x14ac:dyDescent="0.2">
      <c r="A112" s="13">
        <v>3510066</v>
      </c>
      <c r="B112" s="14" t="s">
        <v>137</v>
      </c>
      <c r="C112" s="15">
        <v>42000</v>
      </c>
      <c r="D112" s="10">
        <f>VLOOKUP($A112,'09.07'!$A$9:$W$200,23,0)</f>
        <v>0</v>
      </c>
      <c r="E112" s="15"/>
      <c r="F112" s="15"/>
      <c r="G112" s="15"/>
      <c r="H112" s="9">
        <f t="shared" si="22"/>
        <v>0</v>
      </c>
      <c r="I112" s="15"/>
      <c r="J112" s="15"/>
      <c r="K112" s="15"/>
      <c r="L112" s="9">
        <f t="shared" si="13"/>
        <v>0</v>
      </c>
      <c r="M112" s="15"/>
      <c r="N112" s="15"/>
      <c r="O112" s="15"/>
      <c r="P112" s="15"/>
      <c r="Q112" s="15"/>
      <c r="R112" s="11">
        <f t="shared" si="17"/>
        <v>0</v>
      </c>
      <c r="S112" s="15"/>
      <c r="T112" s="15"/>
      <c r="U112" s="9">
        <f t="shared" si="24"/>
        <v>0</v>
      </c>
      <c r="V112" s="9">
        <f t="shared" si="23"/>
        <v>0</v>
      </c>
      <c r="W112" s="15"/>
      <c r="X112" s="16">
        <f t="shared" si="25"/>
        <v>0</v>
      </c>
      <c r="Y112" s="18"/>
      <c r="Z112" s="17"/>
    </row>
    <row r="113" spans="1:26" ht="18" customHeight="1" x14ac:dyDescent="0.2">
      <c r="A113" s="13">
        <v>3510067</v>
      </c>
      <c r="B113" s="14" t="s">
        <v>138</v>
      </c>
      <c r="C113" s="15">
        <v>43000</v>
      </c>
      <c r="D113" s="10">
        <f>VLOOKUP($A113,'09.07'!$A$9:$W$200,23,0)</f>
        <v>2</v>
      </c>
      <c r="E113" s="15">
        <v>8</v>
      </c>
      <c r="F113" s="15"/>
      <c r="G113" s="15"/>
      <c r="H113" s="9">
        <f t="shared" si="22"/>
        <v>8</v>
      </c>
      <c r="I113" s="15">
        <v>5</v>
      </c>
      <c r="J113" s="15"/>
      <c r="K113" s="15"/>
      <c r="L113" s="9">
        <f t="shared" si="13"/>
        <v>5</v>
      </c>
      <c r="M113" s="15"/>
      <c r="N113" s="15"/>
      <c r="O113" s="15"/>
      <c r="P113" s="15"/>
      <c r="Q113" s="15"/>
      <c r="R113" s="11">
        <f t="shared" si="17"/>
        <v>0</v>
      </c>
      <c r="S113" s="15"/>
      <c r="T113" s="15"/>
      <c r="U113" s="9">
        <f t="shared" si="24"/>
        <v>0</v>
      </c>
      <c r="V113" s="9">
        <f t="shared" si="23"/>
        <v>5</v>
      </c>
      <c r="W113" s="15">
        <v>5</v>
      </c>
      <c r="X113" s="16">
        <f t="shared" si="25"/>
        <v>0</v>
      </c>
      <c r="Y113" s="18"/>
      <c r="Z113" s="17"/>
    </row>
    <row r="114" spans="1:26" ht="18" customHeight="1" x14ac:dyDescent="0.2">
      <c r="A114" s="13">
        <v>3510068</v>
      </c>
      <c r="B114" s="14" t="s">
        <v>139</v>
      </c>
      <c r="C114" s="15">
        <v>12000</v>
      </c>
      <c r="D114" s="10">
        <f>VLOOKUP($A114,'09.07'!$A$9:$W$200,23,0)</f>
        <v>0</v>
      </c>
      <c r="E114" s="15"/>
      <c r="F114" s="15"/>
      <c r="G114" s="15"/>
      <c r="H114" s="9">
        <f t="shared" si="22"/>
        <v>0</v>
      </c>
      <c r="I114" s="15"/>
      <c r="J114" s="15"/>
      <c r="K114" s="15"/>
      <c r="L114" s="9">
        <f t="shared" si="13"/>
        <v>0</v>
      </c>
      <c r="M114" s="15"/>
      <c r="N114" s="15"/>
      <c r="O114" s="15"/>
      <c r="P114" s="15"/>
      <c r="Q114" s="15"/>
      <c r="R114" s="11">
        <f>SUM(M114:Q114)</f>
        <v>0</v>
      </c>
      <c r="S114" s="15"/>
      <c r="T114" s="15"/>
      <c r="U114" s="9">
        <f>S114+T114</f>
        <v>0</v>
      </c>
      <c r="V114" s="9">
        <f t="shared" si="23"/>
        <v>0</v>
      </c>
      <c r="W114" s="15"/>
      <c r="X114" s="16">
        <f>W114-V114</f>
        <v>0</v>
      </c>
      <c r="Y114" s="18"/>
      <c r="Z114" s="17"/>
    </row>
    <row r="115" spans="1:26" ht="18" customHeight="1" x14ac:dyDescent="0.2">
      <c r="A115" s="13">
        <v>3510069</v>
      </c>
      <c r="B115" s="14" t="s">
        <v>140</v>
      </c>
      <c r="C115" s="15">
        <v>12000</v>
      </c>
      <c r="D115" s="10">
        <f>VLOOKUP($A115,'09.07'!$A$9:$W$200,23,0)</f>
        <v>0</v>
      </c>
      <c r="E115" s="15"/>
      <c r="F115" s="15"/>
      <c r="G115" s="15"/>
      <c r="H115" s="9">
        <f t="shared" si="22"/>
        <v>0</v>
      </c>
      <c r="I115" s="15"/>
      <c r="J115" s="15"/>
      <c r="K115" s="15"/>
      <c r="L115" s="9">
        <f t="shared" si="13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3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3510070</v>
      </c>
      <c r="B116" s="14" t="s">
        <v>141</v>
      </c>
      <c r="C116" s="15">
        <v>12000</v>
      </c>
      <c r="D116" s="10">
        <f>VLOOKUP($A116,'09.07'!$A$9:$W$200,23,0)</f>
        <v>9</v>
      </c>
      <c r="E116" s="15"/>
      <c r="F116" s="15"/>
      <c r="G116" s="15"/>
      <c r="H116" s="9">
        <f t="shared" si="22"/>
        <v>0</v>
      </c>
      <c r="I116" s="15">
        <v>6</v>
      </c>
      <c r="J116" s="15"/>
      <c r="K116" s="15"/>
      <c r="L116" s="9">
        <f t="shared" si="13"/>
        <v>6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3"/>
        <v>3</v>
      </c>
      <c r="W116" s="15">
        <v>3</v>
      </c>
      <c r="X116" s="16">
        <f>W116-V116</f>
        <v>0</v>
      </c>
      <c r="Y116" s="18"/>
      <c r="Z116" s="17"/>
    </row>
    <row r="117" spans="1:26" ht="18" customHeight="1" x14ac:dyDescent="0.2">
      <c r="A117" s="13">
        <v>3512008</v>
      </c>
      <c r="B117" s="14" t="s">
        <v>142</v>
      </c>
      <c r="C117" s="15">
        <v>44000</v>
      </c>
      <c r="D117" s="10">
        <f>VLOOKUP($A117,'09.07'!$A$9:$W$200,23,0)</f>
        <v>8</v>
      </c>
      <c r="E117" s="15"/>
      <c r="F117" s="15"/>
      <c r="G117" s="15"/>
      <c r="H117" s="9">
        <f t="shared" si="22"/>
        <v>0</v>
      </c>
      <c r="I117" s="15">
        <v>5</v>
      </c>
      <c r="J117" s="15"/>
      <c r="K117" s="15"/>
      <c r="L117" s="9">
        <f t="shared" si="13"/>
        <v>5</v>
      </c>
      <c r="M117" s="15"/>
      <c r="N117" s="15"/>
      <c r="O117" s="15"/>
      <c r="P117" s="15"/>
      <c r="Q117" s="15"/>
      <c r="R117" s="11">
        <f t="shared" si="17"/>
        <v>0</v>
      </c>
      <c r="S117" s="15"/>
      <c r="T117" s="15"/>
      <c r="U117" s="9">
        <f t="shared" si="24"/>
        <v>0</v>
      </c>
      <c r="V117" s="9">
        <f t="shared" si="23"/>
        <v>3</v>
      </c>
      <c r="W117" s="15">
        <v>3</v>
      </c>
      <c r="X117" s="16">
        <f t="shared" si="25"/>
        <v>0</v>
      </c>
      <c r="Y117" s="18"/>
      <c r="Z117" s="17"/>
    </row>
    <row r="118" spans="1:26" ht="18" customHeight="1" x14ac:dyDescent="0.2">
      <c r="A118" s="7">
        <v>3530000</v>
      </c>
      <c r="B118" s="28" t="s">
        <v>143</v>
      </c>
      <c r="C118" s="9"/>
      <c r="D118" s="10">
        <f>VLOOKUP($A118,'09.07'!$A$9:$W$200,23,0)</f>
        <v>0</v>
      </c>
      <c r="E118" s="10"/>
      <c r="F118" s="10"/>
      <c r="G118" s="10"/>
      <c r="H118" s="9"/>
      <c r="I118" s="10"/>
      <c r="J118" s="10"/>
      <c r="K118" s="10"/>
      <c r="L118" s="9">
        <f t="shared" si="13"/>
        <v>0</v>
      </c>
      <c r="M118" s="10"/>
      <c r="N118" s="10"/>
      <c r="O118" s="10"/>
      <c r="P118" s="10"/>
      <c r="Q118" s="10"/>
      <c r="R118" s="11">
        <f t="shared" si="17"/>
        <v>0</v>
      </c>
      <c r="S118" s="10"/>
      <c r="T118" s="10"/>
      <c r="U118" s="9"/>
      <c r="V118" s="9"/>
      <c r="W118" s="10"/>
      <c r="X118" s="9"/>
      <c r="Y118" s="18"/>
      <c r="Z118" s="17"/>
    </row>
    <row r="119" spans="1:26" ht="18" customHeight="1" x14ac:dyDescent="0.2">
      <c r="A119" s="13">
        <v>3530003</v>
      </c>
      <c r="B119" s="14" t="s">
        <v>144</v>
      </c>
      <c r="C119" s="15">
        <v>20000</v>
      </c>
      <c r="D119" s="10">
        <f>VLOOKUP($A119,'09.07'!$A$9:$W$200,23,0)</f>
        <v>0</v>
      </c>
      <c r="E119" s="15"/>
      <c r="F119" s="15"/>
      <c r="G119" s="15"/>
      <c r="H119" s="9">
        <f t="shared" ref="H119:H131" si="26">SUM(E119:G119)</f>
        <v>0</v>
      </c>
      <c r="I119" s="15"/>
      <c r="J119" s="15"/>
      <c r="K119" s="15"/>
      <c r="L119" s="9">
        <f t="shared" si="13"/>
        <v>0</v>
      </c>
      <c r="M119" s="15"/>
      <c r="N119" s="15"/>
      <c r="O119" s="15"/>
      <c r="P119" s="15"/>
      <c r="Q119" s="15"/>
      <c r="R119" s="11">
        <f t="shared" si="17"/>
        <v>0</v>
      </c>
      <c r="S119" s="15"/>
      <c r="T119" s="15"/>
      <c r="U119" s="9">
        <f t="shared" ref="U119:U131" si="27">S119+T119</f>
        <v>0</v>
      </c>
      <c r="V119" s="9">
        <f t="shared" ref="V119:V131" si="28">D119+H119-L119-R119-U119</f>
        <v>0</v>
      </c>
      <c r="W119" s="15"/>
      <c r="X119" s="16">
        <f t="shared" ref="X119:X131" si="29">W119-V119</f>
        <v>0</v>
      </c>
      <c r="Y119" s="18"/>
      <c r="Z119" s="17"/>
    </row>
    <row r="120" spans="1:26" ht="18" customHeight="1" x14ac:dyDescent="0.2">
      <c r="A120" s="13">
        <v>3530008</v>
      </c>
      <c r="B120" s="14" t="s">
        <v>145</v>
      </c>
      <c r="C120" s="15">
        <v>20000</v>
      </c>
      <c r="D120" s="10">
        <f>VLOOKUP($A120,'09.07'!$A$9:$W$200,23,0)</f>
        <v>0</v>
      </c>
      <c r="E120" s="15"/>
      <c r="F120" s="15"/>
      <c r="G120" s="15"/>
      <c r="H120" s="9">
        <f t="shared" si="26"/>
        <v>0</v>
      </c>
      <c r="I120" s="15"/>
      <c r="J120" s="15"/>
      <c r="K120" s="15"/>
      <c r="L120" s="9">
        <f t="shared" si="13"/>
        <v>0</v>
      </c>
      <c r="M120" s="15"/>
      <c r="N120" s="15"/>
      <c r="O120" s="15"/>
      <c r="P120" s="15"/>
      <c r="Q120" s="15"/>
      <c r="R120" s="11">
        <f t="shared" si="17"/>
        <v>0</v>
      </c>
      <c r="S120" s="15"/>
      <c r="T120" s="15"/>
      <c r="U120" s="9">
        <f t="shared" si="27"/>
        <v>0</v>
      </c>
      <c r="V120" s="9">
        <f t="shared" si="28"/>
        <v>0</v>
      </c>
      <c r="W120" s="15"/>
      <c r="X120" s="16">
        <f t="shared" si="29"/>
        <v>0</v>
      </c>
      <c r="Y120" s="18"/>
      <c r="Z120" s="17"/>
    </row>
    <row r="121" spans="1:26" ht="18" customHeight="1" x14ac:dyDescent="0.2">
      <c r="A121" s="13">
        <v>3530009</v>
      </c>
      <c r="B121" s="14" t="s">
        <v>146</v>
      </c>
      <c r="C121" s="15">
        <v>20000</v>
      </c>
      <c r="D121" s="10">
        <f>VLOOKUP($A121,'09.07'!$A$9:$W$200,23,0)</f>
        <v>0</v>
      </c>
      <c r="E121" s="15">
        <v>64</v>
      </c>
      <c r="F121" s="15"/>
      <c r="G121" s="15"/>
      <c r="H121" s="9">
        <f t="shared" si="26"/>
        <v>64</v>
      </c>
      <c r="I121" s="15">
        <v>50</v>
      </c>
      <c r="J121" s="15"/>
      <c r="K121" s="15"/>
      <c r="L121" s="9">
        <f t="shared" si="13"/>
        <v>50</v>
      </c>
      <c r="M121" s="15"/>
      <c r="N121" s="15"/>
      <c r="O121" s="15"/>
      <c r="P121" s="15"/>
      <c r="Q121" s="15"/>
      <c r="R121" s="11">
        <f t="shared" si="17"/>
        <v>0</v>
      </c>
      <c r="S121" s="15"/>
      <c r="T121" s="15"/>
      <c r="U121" s="9">
        <f t="shared" si="27"/>
        <v>0</v>
      </c>
      <c r="V121" s="9">
        <f t="shared" si="28"/>
        <v>14</v>
      </c>
      <c r="W121" s="15">
        <v>13</v>
      </c>
      <c r="X121" s="16">
        <f t="shared" si="29"/>
        <v>-1</v>
      </c>
      <c r="Y121" s="18" t="s">
        <v>43</v>
      </c>
      <c r="Z121" s="17"/>
    </row>
    <row r="122" spans="1:26" ht="18" customHeight="1" x14ac:dyDescent="0.2">
      <c r="A122" s="13">
        <v>3530010</v>
      </c>
      <c r="B122" s="14" t="s">
        <v>147</v>
      </c>
      <c r="C122" s="15">
        <v>108000</v>
      </c>
      <c r="D122" s="10">
        <f>VLOOKUP($A122,'09.07'!$A$9:$W$200,23,0)</f>
        <v>15</v>
      </c>
      <c r="E122" s="15"/>
      <c r="F122" s="15"/>
      <c r="G122" s="15"/>
      <c r="H122" s="9">
        <f t="shared" si="26"/>
        <v>0</v>
      </c>
      <c r="I122" s="15">
        <v>14</v>
      </c>
      <c r="J122" s="15"/>
      <c r="K122" s="15"/>
      <c r="L122" s="9">
        <f t="shared" si="13"/>
        <v>14</v>
      </c>
      <c r="M122" s="15"/>
      <c r="N122" s="15"/>
      <c r="O122" s="15"/>
      <c r="P122" s="15"/>
      <c r="Q122" s="15"/>
      <c r="R122" s="11">
        <f t="shared" si="17"/>
        <v>0</v>
      </c>
      <c r="S122" s="15"/>
      <c r="T122" s="15"/>
      <c r="U122" s="9">
        <f t="shared" si="27"/>
        <v>0</v>
      </c>
      <c r="V122" s="9">
        <f t="shared" si="28"/>
        <v>1</v>
      </c>
      <c r="W122" s="15">
        <v>1</v>
      </c>
      <c r="X122" s="16">
        <f t="shared" si="29"/>
        <v>0</v>
      </c>
      <c r="Y122" s="18"/>
      <c r="Z122" s="17"/>
    </row>
    <row r="123" spans="1:26" ht="18" customHeight="1" x14ac:dyDescent="0.2">
      <c r="A123" s="13">
        <v>3530014</v>
      </c>
      <c r="B123" s="14" t="s">
        <v>148</v>
      </c>
      <c r="C123" s="15">
        <v>20000</v>
      </c>
      <c r="D123" s="10">
        <f>VLOOKUP($A123,'09.07'!$A$9:$W$200,23,0)</f>
        <v>0</v>
      </c>
      <c r="E123" s="15"/>
      <c r="F123" s="15"/>
      <c r="G123" s="15"/>
      <c r="H123" s="9">
        <f t="shared" si="26"/>
        <v>0</v>
      </c>
      <c r="I123" s="15"/>
      <c r="J123" s="15"/>
      <c r="K123" s="15"/>
      <c r="L123" s="9">
        <f t="shared" si="13"/>
        <v>0</v>
      </c>
      <c r="M123" s="15"/>
      <c r="N123" s="15"/>
      <c r="O123" s="15"/>
      <c r="P123" s="15"/>
      <c r="Q123" s="15"/>
      <c r="R123" s="11">
        <f>SUM(M123:Q123)</f>
        <v>0</v>
      </c>
      <c r="S123" s="15"/>
      <c r="T123" s="15"/>
      <c r="U123" s="9">
        <f>S123+T123</f>
        <v>0</v>
      </c>
      <c r="V123" s="9">
        <f t="shared" si="28"/>
        <v>0</v>
      </c>
      <c r="W123" s="15"/>
      <c r="X123" s="16">
        <f>W123-V123</f>
        <v>0</v>
      </c>
      <c r="Y123" s="18"/>
      <c r="Z123" s="17"/>
    </row>
    <row r="124" spans="1:26" ht="18" customHeight="1" x14ac:dyDescent="0.2">
      <c r="A124" s="13">
        <v>3530087</v>
      </c>
      <c r="B124" s="14" t="s">
        <v>149</v>
      </c>
      <c r="C124" s="15"/>
      <c r="D124" s="10">
        <f>VLOOKUP($A124,'09.07'!$A$9:$W$200,23,0)</f>
        <v>0</v>
      </c>
      <c r="E124" s="15"/>
      <c r="F124" s="15"/>
      <c r="G124" s="15"/>
      <c r="H124" s="9">
        <f t="shared" si="26"/>
        <v>0</v>
      </c>
      <c r="I124" s="15"/>
      <c r="J124" s="15"/>
      <c r="K124" s="15"/>
      <c r="L124" s="9">
        <f t="shared" si="13"/>
        <v>0</v>
      </c>
      <c r="M124" s="15"/>
      <c r="N124" s="15"/>
      <c r="O124" s="15"/>
      <c r="P124" s="15"/>
      <c r="Q124" s="15"/>
      <c r="R124" s="11">
        <f t="shared" si="17"/>
        <v>0</v>
      </c>
      <c r="S124" s="15"/>
      <c r="T124" s="15"/>
      <c r="U124" s="9">
        <f t="shared" si="27"/>
        <v>0</v>
      </c>
      <c r="V124" s="9">
        <f t="shared" si="28"/>
        <v>0</v>
      </c>
      <c r="W124" s="15"/>
      <c r="X124" s="16">
        <f t="shared" si="29"/>
        <v>0</v>
      </c>
      <c r="Y124" s="18"/>
      <c r="Z124" s="17"/>
    </row>
    <row r="125" spans="1:26" ht="18" customHeight="1" x14ac:dyDescent="0.2">
      <c r="A125" s="13">
        <v>3530088</v>
      </c>
      <c r="B125" s="14" t="s">
        <v>150</v>
      </c>
      <c r="C125" s="15">
        <v>20000</v>
      </c>
      <c r="D125" s="10">
        <f>VLOOKUP($A125,'09.07'!$A$9:$W$200,23,0)</f>
        <v>0</v>
      </c>
      <c r="E125" s="15">
        <v>67</v>
      </c>
      <c r="F125" s="15"/>
      <c r="G125" s="15"/>
      <c r="H125" s="9">
        <f t="shared" si="26"/>
        <v>67</v>
      </c>
      <c r="I125" s="15">
        <v>31</v>
      </c>
      <c r="J125" s="15"/>
      <c r="K125" s="15"/>
      <c r="L125" s="9">
        <f t="shared" si="13"/>
        <v>31</v>
      </c>
      <c r="M125" s="15"/>
      <c r="N125" s="15"/>
      <c r="O125" s="15"/>
      <c r="P125" s="15"/>
      <c r="Q125" s="15"/>
      <c r="R125" s="11">
        <f t="shared" si="17"/>
        <v>0</v>
      </c>
      <c r="S125" s="15"/>
      <c r="T125" s="15"/>
      <c r="U125" s="9">
        <f t="shared" si="27"/>
        <v>0</v>
      </c>
      <c r="V125" s="9">
        <f t="shared" si="28"/>
        <v>36</v>
      </c>
      <c r="W125" s="15">
        <v>36</v>
      </c>
      <c r="X125" s="16">
        <f t="shared" si="29"/>
        <v>0</v>
      </c>
      <c r="Y125" s="26"/>
      <c r="Z125" s="17"/>
    </row>
    <row r="126" spans="1:26" ht="18" customHeight="1" x14ac:dyDescent="0.2">
      <c r="A126" s="13">
        <v>3530089</v>
      </c>
      <c r="B126" s="14" t="s">
        <v>151</v>
      </c>
      <c r="C126" s="15">
        <v>95000</v>
      </c>
      <c r="D126" s="10">
        <f>VLOOKUP($A126,'09.07'!$A$9:$W$200,23,0)</f>
        <v>0</v>
      </c>
      <c r="E126" s="15">
        <v>4</v>
      </c>
      <c r="F126" s="15"/>
      <c r="G126" s="15"/>
      <c r="H126" s="9">
        <f t="shared" si="26"/>
        <v>4</v>
      </c>
      <c r="I126" s="15">
        <v>3</v>
      </c>
      <c r="J126" s="15"/>
      <c r="K126" s="15"/>
      <c r="L126" s="9">
        <f t="shared" si="13"/>
        <v>3</v>
      </c>
      <c r="M126" s="15"/>
      <c r="N126" s="15"/>
      <c r="O126" s="15"/>
      <c r="P126" s="15"/>
      <c r="Q126" s="15"/>
      <c r="R126" s="11">
        <f t="shared" si="17"/>
        <v>0</v>
      </c>
      <c r="S126" s="15"/>
      <c r="T126" s="15"/>
      <c r="U126" s="9">
        <f t="shared" si="27"/>
        <v>0</v>
      </c>
      <c r="V126" s="9">
        <f t="shared" si="28"/>
        <v>1</v>
      </c>
      <c r="W126" s="15">
        <v>1</v>
      </c>
      <c r="X126" s="16">
        <f t="shared" si="29"/>
        <v>0</v>
      </c>
      <c r="Y126" s="26"/>
      <c r="Z126" s="17"/>
    </row>
    <row r="127" spans="1:26" ht="18" customHeight="1" x14ac:dyDescent="0.2">
      <c r="A127" s="13">
        <v>3530100</v>
      </c>
      <c r="B127" s="14" t="s">
        <v>152</v>
      </c>
      <c r="C127" s="15">
        <v>22000</v>
      </c>
      <c r="D127" s="10">
        <f>VLOOKUP($A127,'09.07'!$A$9:$W$200,23,0)</f>
        <v>0</v>
      </c>
      <c r="E127" s="15"/>
      <c r="F127" s="15"/>
      <c r="G127" s="15"/>
      <c r="H127" s="9">
        <f t="shared" si="26"/>
        <v>0</v>
      </c>
      <c r="I127" s="15"/>
      <c r="J127" s="15"/>
      <c r="K127" s="15"/>
      <c r="L127" s="9">
        <f t="shared" si="13"/>
        <v>0</v>
      </c>
      <c r="M127" s="15"/>
      <c r="N127" s="15"/>
      <c r="O127" s="15"/>
      <c r="P127" s="15"/>
      <c r="Q127" s="15"/>
      <c r="R127" s="11">
        <f t="shared" si="17"/>
        <v>0</v>
      </c>
      <c r="S127" s="15"/>
      <c r="T127" s="15"/>
      <c r="U127" s="9">
        <f t="shared" si="27"/>
        <v>0</v>
      </c>
      <c r="V127" s="9">
        <f t="shared" si="28"/>
        <v>0</v>
      </c>
      <c r="W127" s="15"/>
      <c r="X127" s="16">
        <f t="shared" si="29"/>
        <v>0</v>
      </c>
      <c r="Y127" s="26"/>
      <c r="Z127" s="17"/>
    </row>
    <row r="128" spans="1:26" ht="18" customHeight="1" x14ac:dyDescent="0.2">
      <c r="A128" s="13">
        <v>3550002</v>
      </c>
      <c r="B128" s="14" t="s">
        <v>153</v>
      </c>
      <c r="C128" s="15">
        <v>20000</v>
      </c>
      <c r="D128" s="10">
        <f>VLOOKUP($A128,'09.07'!$A$9:$W$200,23,0)</f>
        <v>19</v>
      </c>
      <c r="E128" s="15"/>
      <c r="F128" s="15"/>
      <c r="G128" s="15"/>
      <c r="H128" s="9">
        <f>SUM(E128:G128)</f>
        <v>0</v>
      </c>
      <c r="I128" s="15">
        <v>18</v>
      </c>
      <c r="J128" s="15"/>
      <c r="K128" s="15"/>
      <c r="L128" s="9">
        <f t="shared" si="13"/>
        <v>18</v>
      </c>
      <c r="M128" s="15"/>
      <c r="N128" s="15"/>
      <c r="O128" s="15"/>
      <c r="P128" s="15"/>
      <c r="Q128" s="15"/>
      <c r="R128" s="11">
        <f t="shared" si="17"/>
        <v>0</v>
      </c>
      <c r="S128" s="15"/>
      <c r="T128" s="15"/>
      <c r="U128" s="9">
        <f t="shared" si="27"/>
        <v>0</v>
      </c>
      <c r="V128" s="9">
        <f t="shared" si="28"/>
        <v>1</v>
      </c>
      <c r="W128" s="15">
        <v>1</v>
      </c>
      <c r="X128" s="16">
        <f t="shared" si="29"/>
        <v>0</v>
      </c>
      <c r="Y128" s="26"/>
      <c r="Z128" s="17"/>
    </row>
    <row r="129" spans="1:26" ht="18" customHeight="1" x14ac:dyDescent="0.2">
      <c r="A129" s="13">
        <v>3550005</v>
      </c>
      <c r="B129" s="14" t="s">
        <v>154</v>
      </c>
      <c r="C129" s="15">
        <v>20000</v>
      </c>
      <c r="D129" s="10">
        <f>VLOOKUP($A129,'09.07'!$A$9:$W$200,23,0)</f>
        <v>19</v>
      </c>
      <c r="E129" s="15"/>
      <c r="F129" s="15"/>
      <c r="G129" s="15"/>
      <c r="H129" s="9">
        <f>SUM(E129:G129)</f>
        <v>0</v>
      </c>
      <c r="I129" s="15">
        <v>18</v>
      </c>
      <c r="J129" s="15"/>
      <c r="K129" s="15"/>
      <c r="L129" s="9">
        <f t="shared" si="13"/>
        <v>18</v>
      </c>
      <c r="M129" s="15"/>
      <c r="N129" s="15"/>
      <c r="O129" s="15"/>
      <c r="P129" s="15"/>
      <c r="Q129" s="15"/>
      <c r="R129" s="11">
        <f t="shared" si="17"/>
        <v>0</v>
      </c>
      <c r="S129" s="15"/>
      <c r="T129" s="15"/>
      <c r="U129" s="9">
        <f t="shared" si="27"/>
        <v>0</v>
      </c>
      <c r="V129" s="9">
        <f t="shared" si="28"/>
        <v>1</v>
      </c>
      <c r="W129" s="15">
        <v>1</v>
      </c>
      <c r="X129" s="16">
        <f t="shared" si="29"/>
        <v>0</v>
      </c>
      <c r="Y129" s="26"/>
      <c r="Z129" s="17"/>
    </row>
    <row r="130" spans="1:26" ht="18" customHeight="1" x14ac:dyDescent="0.2">
      <c r="A130" s="13">
        <v>3550007</v>
      </c>
      <c r="B130" s="14" t="s">
        <v>155</v>
      </c>
      <c r="C130" s="15">
        <v>20000</v>
      </c>
      <c r="D130" s="10">
        <f>VLOOKUP($A130,'09.07'!$A$9:$W$200,23,0)</f>
        <v>10</v>
      </c>
      <c r="E130" s="15"/>
      <c r="F130" s="15"/>
      <c r="G130" s="15"/>
      <c r="H130" s="9">
        <f>SUM(E130:G130)</f>
        <v>0</v>
      </c>
      <c r="I130" s="15">
        <v>9</v>
      </c>
      <c r="J130" s="15"/>
      <c r="K130" s="15"/>
      <c r="L130" s="9">
        <f t="shared" si="13"/>
        <v>9</v>
      </c>
      <c r="M130" s="15"/>
      <c r="N130" s="15"/>
      <c r="O130" s="15"/>
      <c r="P130" s="15"/>
      <c r="Q130" s="15"/>
      <c r="R130" s="11">
        <f t="shared" si="17"/>
        <v>0</v>
      </c>
      <c r="S130" s="15"/>
      <c r="T130" s="15"/>
      <c r="U130" s="9">
        <f t="shared" si="27"/>
        <v>0</v>
      </c>
      <c r="V130" s="9">
        <f t="shared" si="28"/>
        <v>1</v>
      </c>
      <c r="W130" s="15">
        <v>1</v>
      </c>
      <c r="X130" s="16">
        <f t="shared" si="29"/>
        <v>0</v>
      </c>
      <c r="Y130" s="26"/>
      <c r="Z130" s="17"/>
    </row>
    <row r="131" spans="1:26" ht="18" customHeight="1" x14ac:dyDescent="0.2">
      <c r="A131" s="13">
        <v>3550011</v>
      </c>
      <c r="B131" s="14" t="s">
        <v>156</v>
      </c>
      <c r="C131" s="15">
        <v>85000</v>
      </c>
      <c r="D131" s="10">
        <f>VLOOKUP($A131,'09.07'!$A$9:$W$200,23,0)</f>
        <v>0</v>
      </c>
      <c r="E131" s="15"/>
      <c r="F131" s="15"/>
      <c r="G131" s="15"/>
      <c r="H131" s="9">
        <f t="shared" si="26"/>
        <v>0</v>
      </c>
      <c r="I131" s="15"/>
      <c r="J131" s="15"/>
      <c r="K131" s="15"/>
      <c r="L131" s="9">
        <f t="shared" si="13"/>
        <v>0</v>
      </c>
      <c r="M131" s="15"/>
      <c r="N131" s="15"/>
      <c r="O131" s="15"/>
      <c r="P131" s="15"/>
      <c r="Q131" s="15"/>
      <c r="R131" s="11">
        <f t="shared" si="17"/>
        <v>0</v>
      </c>
      <c r="S131" s="15"/>
      <c r="T131" s="15"/>
      <c r="U131" s="9">
        <f t="shared" si="27"/>
        <v>0</v>
      </c>
      <c r="V131" s="9">
        <f t="shared" si="28"/>
        <v>0</v>
      </c>
      <c r="W131" s="15"/>
      <c r="X131" s="16">
        <f t="shared" si="29"/>
        <v>0</v>
      </c>
      <c r="Y131" s="18"/>
      <c r="Z131" s="17"/>
    </row>
    <row r="132" spans="1:26" ht="18" customHeight="1" x14ac:dyDescent="0.2">
      <c r="A132" s="7">
        <v>5530000</v>
      </c>
      <c r="B132" s="28" t="s">
        <v>157</v>
      </c>
      <c r="C132" s="9"/>
      <c r="D132" s="10">
        <f>VLOOKUP($A132,'09.07'!$A$9:$W$200,23,0)</f>
        <v>0</v>
      </c>
      <c r="E132" s="10"/>
      <c r="F132" s="10"/>
      <c r="G132" s="10"/>
      <c r="H132" s="9"/>
      <c r="I132" s="10"/>
      <c r="J132" s="10"/>
      <c r="K132" s="10"/>
      <c r="L132" s="9">
        <f t="shared" si="13"/>
        <v>0</v>
      </c>
      <c r="M132" s="10"/>
      <c r="N132" s="10"/>
      <c r="O132" s="10"/>
      <c r="P132" s="10"/>
      <c r="Q132" s="10"/>
      <c r="R132" s="11">
        <f t="shared" si="17"/>
        <v>0</v>
      </c>
      <c r="S132" s="10"/>
      <c r="T132" s="10"/>
      <c r="U132" s="9"/>
      <c r="V132" s="9"/>
      <c r="W132" s="10"/>
      <c r="X132" s="9"/>
      <c r="Y132" s="18"/>
      <c r="Z132" s="17"/>
    </row>
    <row r="133" spans="1:26" ht="18" customHeight="1" x14ac:dyDescent="0.2">
      <c r="A133" s="13">
        <v>5530012</v>
      </c>
      <c r="B133" s="14" t="s">
        <v>158</v>
      </c>
      <c r="C133" s="15">
        <v>30000</v>
      </c>
      <c r="D133" s="10">
        <f>VLOOKUP($A133,'09.07'!$A$9:$W$200,23,0)</f>
        <v>0</v>
      </c>
      <c r="E133" s="15"/>
      <c r="F133" s="15"/>
      <c r="G133" s="15"/>
      <c r="H133" s="9">
        <f t="shared" ref="H133:H140" si="30">SUM(E133:G133)</f>
        <v>0</v>
      </c>
      <c r="I133" s="15"/>
      <c r="J133" s="15"/>
      <c r="K133" s="15"/>
      <c r="L133" s="9">
        <f t="shared" si="13"/>
        <v>0</v>
      </c>
      <c r="M133" s="15"/>
      <c r="N133" s="15"/>
      <c r="O133" s="15"/>
      <c r="P133" s="15"/>
      <c r="Q133" s="15"/>
      <c r="R133" s="11">
        <f t="shared" si="17"/>
        <v>0</v>
      </c>
      <c r="S133" s="15"/>
      <c r="T133" s="15"/>
      <c r="U133" s="9">
        <f t="shared" ref="U133:U140" si="31">S133+T133</f>
        <v>0</v>
      </c>
      <c r="V133" s="9">
        <f t="shared" ref="V133:V140" si="32">D133+H133-L133-R133-U133</f>
        <v>0</v>
      </c>
      <c r="W133" s="15"/>
      <c r="X133" s="16">
        <f t="shared" ref="X133:X140" si="33">W133-V133</f>
        <v>0</v>
      </c>
      <c r="Y133" s="18"/>
      <c r="Z133" s="17"/>
    </row>
    <row r="134" spans="1:26" ht="18" customHeight="1" x14ac:dyDescent="0.2">
      <c r="A134" s="13">
        <v>5530013</v>
      </c>
      <c r="B134" s="14" t="s">
        <v>159</v>
      </c>
      <c r="C134" s="15">
        <v>30000</v>
      </c>
      <c r="D134" s="10">
        <f>VLOOKUP($A134,'09.07'!$A$9:$W$200,23,0)</f>
        <v>18</v>
      </c>
      <c r="E134" s="15"/>
      <c r="F134" s="15"/>
      <c r="G134" s="15"/>
      <c r="H134" s="9">
        <f t="shared" si="30"/>
        <v>0</v>
      </c>
      <c r="I134" s="15">
        <v>16</v>
      </c>
      <c r="J134" s="15"/>
      <c r="K134" s="15"/>
      <c r="L134" s="9">
        <f t="shared" si="13"/>
        <v>16</v>
      </c>
      <c r="M134" s="15"/>
      <c r="N134" s="15"/>
      <c r="O134" s="15"/>
      <c r="P134" s="15"/>
      <c r="Q134" s="15"/>
      <c r="R134" s="11">
        <f t="shared" si="17"/>
        <v>0</v>
      </c>
      <c r="S134" s="15"/>
      <c r="T134" s="15"/>
      <c r="U134" s="9">
        <f t="shared" si="31"/>
        <v>0</v>
      </c>
      <c r="V134" s="9">
        <f t="shared" si="32"/>
        <v>2</v>
      </c>
      <c r="W134" s="15">
        <v>2</v>
      </c>
      <c r="X134" s="16">
        <f t="shared" si="33"/>
        <v>0</v>
      </c>
      <c r="Y134" s="18"/>
      <c r="Z134" s="17"/>
    </row>
    <row r="135" spans="1:26" ht="18" customHeight="1" x14ac:dyDescent="0.2">
      <c r="A135" s="13">
        <v>5530014</v>
      </c>
      <c r="B135" s="14" t="s">
        <v>160</v>
      </c>
      <c r="C135" s="15">
        <v>30000</v>
      </c>
      <c r="D135" s="10">
        <f>VLOOKUP($A135,'09.07'!$A$9:$W$200,23,0)</f>
        <v>0</v>
      </c>
      <c r="E135" s="15"/>
      <c r="F135" s="15"/>
      <c r="G135" s="15"/>
      <c r="H135" s="9">
        <f t="shared" si="30"/>
        <v>0</v>
      </c>
      <c r="I135" s="15"/>
      <c r="J135" s="15"/>
      <c r="K135" s="15"/>
      <c r="L135" s="9">
        <f t="shared" si="13"/>
        <v>0</v>
      </c>
      <c r="M135" s="15"/>
      <c r="N135" s="15"/>
      <c r="O135" s="15"/>
      <c r="P135" s="15"/>
      <c r="Q135" s="15"/>
      <c r="R135" s="11">
        <f t="shared" si="17"/>
        <v>0</v>
      </c>
      <c r="S135" s="15"/>
      <c r="T135" s="15"/>
      <c r="U135" s="9">
        <f t="shared" si="31"/>
        <v>0</v>
      </c>
      <c r="V135" s="9">
        <f t="shared" si="32"/>
        <v>0</v>
      </c>
      <c r="W135" s="15"/>
      <c r="X135" s="16">
        <f t="shared" si="33"/>
        <v>0</v>
      </c>
      <c r="Y135" s="18"/>
      <c r="Z135" s="17"/>
    </row>
    <row r="136" spans="1:26" ht="18" customHeight="1" x14ac:dyDescent="0.2">
      <c r="A136" s="13">
        <v>5530015</v>
      </c>
      <c r="B136" s="14" t="s">
        <v>161</v>
      </c>
      <c r="C136" s="15">
        <v>30000</v>
      </c>
      <c r="D136" s="10">
        <f>VLOOKUP($A136,'09.07'!$A$9:$W$200,23,0)</f>
        <v>19</v>
      </c>
      <c r="E136" s="15"/>
      <c r="F136" s="15"/>
      <c r="G136" s="15"/>
      <c r="H136" s="9">
        <f t="shared" si="30"/>
        <v>0</v>
      </c>
      <c r="I136" s="15">
        <v>15</v>
      </c>
      <c r="J136" s="15"/>
      <c r="K136" s="15"/>
      <c r="L136" s="9">
        <f t="shared" si="13"/>
        <v>15</v>
      </c>
      <c r="M136" s="15"/>
      <c r="N136" s="15"/>
      <c r="O136" s="15"/>
      <c r="P136" s="15"/>
      <c r="Q136" s="15"/>
      <c r="R136" s="11">
        <f t="shared" si="17"/>
        <v>0</v>
      </c>
      <c r="S136" s="15"/>
      <c r="T136" s="15"/>
      <c r="U136" s="9">
        <f t="shared" si="31"/>
        <v>0</v>
      </c>
      <c r="V136" s="9">
        <f t="shared" si="32"/>
        <v>4</v>
      </c>
      <c r="W136" s="15">
        <v>4</v>
      </c>
      <c r="X136" s="16">
        <f t="shared" si="33"/>
        <v>0</v>
      </c>
      <c r="Y136" s="18"/>
      <c r="Z136" s="17"/>
    </row>
    <row r="137" spans="1:26" ht="18" customHeight="1" x14ac:dyDescent="0.2">
      <c r="A137" s="13">
        <v>5530016</v>
      </c>
      <c r="B137" s="14" t="s">
        <v>162</v>
      </c>
      <c r="C137" s="15">
        <v>30000</v>
      </c>
      <c r="D137" s="10">
        <f>VLOOKUP($A137,'09.07'!$A$9:$W$200,23,0)</f>
        <v>0</v>
      </c>
      <c r="E137" s="15"/>
      <c r="F137" s="15"/>
      <c r="G137" s="15"/>
      <c r="H137" s="9">
        <f t="shared" si="30"/>
        <v>0</v>
      </c>
      <c r="I137" s="15"/>
      <c r="J137" s="15"/>
      <c r="K137" s="15"/>
      <c r="L137" s="9">
        <f t="shared" si="13"/>
        <v>0</v>
      </c>
      <c r="M137" s="15"/>
      <c r="N137" s="15"/>
      <c r="O137" s="15"/>
      <c r="P137" s="15"/>
      <c r="Q137" s="15"/>
      <c r="R137" s="11">
        <f t="shared" si="17"/>
        <v>0</v>
      </c>
      <c r="S137" s="15"/>
      <c r="T137" s="15"/>
      <c r="U137" s="9">
        <f t="shared" si="31"/>
        <v>0</v>
      </c>
      <c r="V137" s="9">
        <f t="shared" si="32"/>
        <v>0</v>
      </c>
      <c r="W137" s="15"/>
      <c r="X137" s="16">
        <f t="shared" si="33"/>
        <v>0</v>
      </c>
      <c r="Y137" s="18"/>
      <c r="Z137" s="17"/>
    </row>
    <row r="138" spans="1:26" ht="18" customHeight="1" x14ac:dyDescent="0.2">
      <c r="A138" s="13">
        <v>5530018</v>
      </c>
      <c r="B138" s="14" t="s">
        <v>163</v>
      </c>
      <c r="C138" s="15">
        <v>30000</v>
      </c>
      <c r="D138" s="10">
        <f>VLOOKUP($A138,'09.07'!$A$9:$W$200,23,0)</f>
        <v>19</v>
      </c>
      <c r="E138" s="15"/>
      <c r="F138" s="15"/>
      <c r="G138" s="15"/>
      <c r="H138" s="9">
        <f t="shared" si="30"/>
        <v>0</v>
      </c>
      <c r="I138" s="15">
        <v>15</v>
      </c>
      <c r="J138" s="15"/>
      <c r="K138" s="15"/>
      <c r="L138" s="9">
        <f t="shared" ref="L138:L198" si="34">SUM(I138:K138)</f>
        <v>15</v>
      </c>
      <c r="M138" s="15"/>
      <c r="N138" s="15"/>
      <c r="O138" s="15"/>
      <c r="P138" s="15"/>
      <c r="Q138" s="15"/>
      <c r="R138" s="11">
        <f>SUM(M138:Q138)</f>
        <v>0</v>
      </c>
      <c r="S138" s="15"/>
      <c r="T138" s="15"/>
      <c r="U138" s="9">
        <f>S138+T138</f>
        <v>0</v>
      </c>
      <c r="V138" s="9">
        <f t="shared" si="32"/>
        <v>4</v>
      </c>
      <c r="W138" s="15">
        <v>4</v>
      </c>
      <c r="X138" s="16">
        <f>W138-V138</f>
        <v>0</v>
      </c>
      <c r="Y138" s="18"/>
      <c r="Z138" s="17"/>
    </row>
    <row r="139" spans="1:26" ht="18" customHeight="1" x14ac:dyDescent="0.2">
      <c r="A139" s="13">
        <v>5530019</v>
      </c>
      <c r="B139" s="14" t="s">
        <v>164</v>
      </c>
      <c r="C139" s="15">
        <v>30000</v>
      </c>
      <c r="D139" s="10">
        <f>VLOOKUP($A139,'09.07'!$A$9:$W$200,23,0)</f>
        <v>9</v>
      </c>
      <c r="E139" s="15"/>
      <c r="F139" s="15"/>
      <c r="G139" s="15"/>
      <c r="H139" s="9">
        <f t="shared" si="30"/>
        <v>0</v>
      </c>
      <c r="I139" s="15">
        <v>9</v>
      </c>
      <c r="J139" s="15"/>
      <c r="K139" s="15"/>
      <c r="L139" s="9">
        <f t="shared" si="34"/>
        <v>9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2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5530020</v>
      </c>
      <c r="B140" s="14" t="s">
        <v>165</v>
      </c>
      <c r="C140" s="15">
        <v>30000</v>
      </c>
      <c r="D140" s="10">
        <f>VLOOKUP($A140,'09.07'!$A$9:$W$200,23,0)</f>
        <v>0</v>
      </c>
      <c r="E140" s="15"/>
      <c r="F140" s="15"/>
      <c r="G140" s="15"/>
      <c r="H140" s="9">
        <f t="shared" si="30"/>
        <v>0</v>
      </c>
      <c r="I140" s="15"/>
      <c r="J140" s="15"/>
      <c r="K140" s="15"/>
      <c r="L140" s="9">
        <f t="shared" si="34"/>
        <v>0</v>
      </c>
      <c r="M140" s="15"/>
      <c r="N140" s="15"/>
      <c r="O140" s="15"/>
      <c r="P140" s="15"/>
      <c r="Q140" s="15"/>
      <c r="R140" s="11">
        <f t="shared" si="17"/>
        <v>0</v>
      </c>
      <c r="S140" s="15"/>
      <c r="T140" s="15"/>
      <c r="U140" s="9">
        <f t="shared" si="31"/>
        <v>0</v>
      </c>
      <c r="V140" s="9">
        <f t="shared" si="32"/>
        <v>0</v>
      </c>
      <c r="W140" s="15"/>
      <c r="X140" s="16">
        <f t="shared" si="33"/>
        <v>0</v>
      </c>
      <c r="Y140" s="18"/>
      <c r="Z140" s="17"/>
    </row>
    <row r="141" spans="1:26" ht="18" customHeight="1" x14ac:dyDescent="0.2">
      <c r="A141" s="7">
        <v>7550000</v>
      </c>
      <c r="B141" s="8" t="s">
        <v>166</v>
      </c>
      <c r="C141" s="9"/>
      <c r="D141" s="10">
        <f>VLOOKUP($A141,'09.07'!$A$9:$W$200,23,0)</f>
        <v>0</v>
      </c>
      <c r="E141" s="10"/>
      <c r="F141" s="10"/>
      <c r="G141" s="10"/>
      <c r="H141" s="9"/>
      <c r="I141" s="10"/>
      <c r="J141" s="10"/>
      <c r="K141" s="10"/>
      <c r="L141" s="9">
        <f t="shared" si="34"/>
        <v>0</v>
      </c>
      <c r="M141" s="10"/>
      <c r="N141" s="10"/>
      <c r="O141" s="10"/>
      <c r="P141" s="10"/>
      <c r="Q141" s="10"/>
      <c r="R141" s="11">
        <f t="shared" si="17"/>
        <v>0</v>
      </c>
      <c r="S141" s="10"/>
      <c r="T141" s="10"/>
      <c r="U141" s="9"/>
      <c r="V141" s="9"/>
      <c r="W141" s="10"/>
      <c r="X141" s="9"/>
      <c r="Y141" s="18"/>
      <c r="Z141" s="17"/>
    </row>
    <row r="142" spans="1:26" ht="18" customHeight="1" x14ac:dyDescent="0.2">
      <c r="A142" s="13">
        <v>7520001</v>
      </c>
      <c r="B142" s="14" t="s">
        <v>167</v>
      </c>
      <c r="C142" s="15">
        <v>80000</v>
      </c>
      <c r="D142" s="10">
        <f>VLOOKUP($A142,'09.07'!$A$9:$W$200,23,0)</f>
        <v>0</v>
      </c>
      <c r="E142" s="15"/>
      <c r="F142" s="15"/>
      <c r="G142" s="15"/>
      <c r="H142" s="9">
        <f t="shared" ref="H142:H156" si="35">SUM(E142:G142)</f>
        <v>0</v>
      </c>
      <c r="I142" s="15"/>
      <c r="J142" s="15"/>
      <c r="K142" s="15"/>
      <c r="L142" s="9">
        <f t="shared" si="34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ref="V142:V156" si="36">D142+H142-L142-R142-U142</f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7520012</v>
      </c>
      <c r="B143" s="14" t="s">
        <v>168</v>
      </c>
      <c r="C143" s="15">
        <v>80000</v>
      </c>
      <c r="D143" s="10">
        <f>VLOOKUP($A143,'09.07'!$A$9:$W$200,23,0)</f>
        <v>9</v>
      </c>
      <c r="E143" s="15"/>
      <c r="F143" s="15"/>
      <c r="G143" s="15"/>
      <c r="H143" s="9">
        <f t="shared" si="35"/>
        <v>0</v>
      </c>
      <c r="I143" s="15">
        <v>1</v>
      </c>
      <c r="J143" s="15"/>
      <c r="K143" s="15"/>
      <c r="L143" s="9">
        <f t="shared" si="34"/>
        <v>1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si="36"/>
        <v>8</v>
      </c>
      <c r="W143" s="15">
        <v>8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7520013</v>
      </c>
      <c r="B144" s="14" t="s">
        <v>169</v>
      </c>
      <c r="C144" s="15">
        <v>80000</v>
      </c>
      <c r="D144" s="10">
        <f>VLOOKUP($A144,'09.07'!$A$9:$W$200,23,0)</f>
        <v>9</v>
      </c>
      <c r="E144" s="15"/>
      <c r="F144" s="15"/>
      <c r="G144" s="15"/>
      <c r="H144" s="9">
        <f t="shared" si="35"/>
        <v>0</v>
      </c>
      <c r="I144" s="15">
        <v>1</v>
      </c>
      <c r="J144" s="15"/>
      <c r="K144" s="15"/>
      <c r="L144" s="9">
        <f t="shared" si="34"/>
        <v>1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6"/>
        <v>8</v>
      </c>
      <c r="W144" s="15">
        <v>8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7520014</v>
      </c>
      <c r="B145" s="14" t="s">
        <v>170</v>
      </c>
      <c r="C145" s="15">
        <v>5000</v>
      </c>
      <c r="D145" s="10">
        <f>VLOOKUP($A145,'09.07'!$A$9:$W$200,23,0)</f>
        <v>0</v>
      </c>
      <c r="E145" s="15"/>
      <c r="F145" s="15"/>
      <c r="G145" s="15"/>
      <c r="H145" s="9">
        <f t="shared" si="35"/>
        <v>0</v>
      </c>
      <c r="I145" s="15"/>
      <c r="J145" s="15"/>
      <c r="K145" s="15"/>
      <c r="L145" s="9">
        <f t="shared" si="34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6"/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7550006</v>
      </c>
      <c r="B146" s="14" t="s">
        <v>171</v>
      </c>
      <c r="C146" s="15">
        <v>12000</v>
      </c>
      <c r="D146" s="10">
        <f>VLOOKUP($A146,'09.07'!$A$9:$W$200,23,0)</f>
        <v>3</v>
      </c>
      <c r="E146" s="15"/>
      <c r="F146" s="15"/>
      <c r="G146" s="15"/>
      <c r="H146" s="9">
        <f t="shared" si="35"/>
        <v>0</v>
      </c>
      <c r="I146" s="15">
        <v>1</v>
      </c>
      <c r="J146" s="15"/>
      <c r="K146" s="15"/>
      <c r="L146" s="9">
        <f t="shared" si="34"/>
        <v>1</v>
      </c>
      <c r="M146" s="15"/>
      <c r="N146" s="15"/>
      <c r="O146" s="15"/>
      <c r="P146" s="15"/>
      <c r="Q146" s="15"/>
      <c r="R146" s="11">
        <f t="shared" si="17"/>
        <v>0</v>
      </c>
      <c r="S146" s="15"/>
      <c r="T146" s="15"/>
      <c r="U146" s="9">
        <f t="shared" ref="U146:U156" si="37">S146+T146</f>
        <v>0</v>
      </c>
      <c r="V146" s="9">
        <f t="shared" si="36"/>
        <v>2</v>
      </c>
      <c r="W146" s="15">
        <v>2</v>
      </c>
      <c r="X146" s="16">
        <f t="shared" ref="X146:X156" si="38">W146-V146</f>
        <v>0</v>
      </c>
      <c r="Y146" s="18"/>
      <c r="Z146" s="17"/>
    </row>
    <row r="147" spans="1:26" ht="18" customHeight="1" x14ac:dyDescent="0.2">
      <c r="A147" s="13">
        <v>7550007</v>
      </c>
      <c r="B147" s="14" t="s">
        <v>172</v>
      </c>
      <c r="C147" s="15">
        <v>9000</v>
      </c>
      <c r="D147" s="10">
        <f>VLOOKUP($A147,'09.07'!$A$9:$W$200,23,0)</f>
        <v>7</v>
      </c>
      <c r="E147" s="15"/>
      <c r="F147" s="15"/>
      <c r="G147" s="15"/>
      <c r="H147" s="9">
        <f t="shared" si="35"/>
        <v>0</v>
      </c>
      <c r="I147" s="15"/>
      <c r="J147" s="15"/>
      <c r="K147" s="15"/>
      <c r="L147" s="9">
        <f t="shared" si="34"/>
        <v>0</v>
      </c>
      <c r="M147" s="15"/>
      <c r="N147" s="15"/>
      <c r="O147" s="15"/>
      <c r="P147" s="15"/>
      <c r="Q147" s="15"/>
      <c r="R147" s="11">
        <f t="shared" si="17"/>
        <v>0</v>
      </c>
      <c r="S147" s="15"/>
      <c r="T147" s="15"/>
      <c r="U147" s="9">
        <f t="shared" si="37"/>
        <v>0</v>
      </c>
      <c r="V147" s="9">
        <f t="shared" si="36"/>
        <v>7</v>
      </c>
      <c r="W147" s="15">
        <v>7</v>
      </c>
      <c r="X147" s="16">
        <f t="shared" si="38"/>
        <v>0</v>
      </c>
      <c r="Y147" s="18"/>
      <c r="Z147" s="17"/>
    </row>
    <row r="148" spans="1:26" ht="18" customHeight="1" x14ac:dyDescent="0.2">
      <c r="A148" s="13">
        <v>7550008</v>
      </c>
      <c r="B148" s="14" t="s">
        <v>173</v>
      </c>
      <c r="C148" s="15">
        <v>21000</v>
      </c>
      <c r="D148" s="10">
        <f>VLOOKUP($A148,'09.07'!$A$9:$W$200,23,0)</f>
        <v>8</v>
      </c>
      <c r="E148" s="15"/>
      <c r="F148" s="15"/>
      <c r="G148" s="15"/>
      <c r="H148" s="9">
        <f t="shared" si="35"/>
        <v>0</v>
      </c>
      <c r="I148" s="15"/>
      <c r="J148" s="15"/>
      <c r="K148" s="15"/>
      <c r="L148" s="9">
        <f t="shared" si="34"/>
        <v>0</v>
      </c>
      <c r="M148" s="15"/>
      <c r="N148" s="15"/>
      <c r="O148" s="15"/>
      <c r="P148" s="15"/>
      <c r="Q148" s="15"/>
      <c r="R148" s="11">
        <f t="shared" si="17"/>
        <v>0</v>
      </c>
      <c r="S148" s="15"/>
      <c r="T148" s="15"/>
      <c r="U148" s="9">
        <f t="shared" si="37"/>
        <v>0</v>
      </c>
      <c r="V148" s="9">
        <f t="shared" si="36"/>
        <v>8</v>
      </c>
      <c r="W148" s="15">
        <v>8</v>
      </c>
      <c r="X148" s="16">
        <f t="shared" si="38"/>
        <v>0</v>
      </c>
      <c r="Y148" s="18"/>
      <c r="Z148" s="17"/>
    </row>
    <row r="149" spans="1:26" ht="18" customHeight="1" x14ac:dyDescent="0.2">
      <c r="A149" s="13">
        <v>7550011</v>
      </c>
      <c r="B149" s="14" t="s">
        <v>174</v>
      </c>
      <c r="C149" s="15">
        <v>16000</v>
      </c>
      <c r="D149" s="10">
        <f>VLOOKUP($A149,'09.07'!$A$9:$W$200,23,0)</f>
        <v>7</v>
      </c>
      <c r="E149" s="15"/>
      <c r="F149" s="15"/>
      <c r="G149" s="15"/>
      <c r="H149" s="9">
        <f t="shared" si="35"/>
        <v>0</v>
      </c>
      <c r="I149" s="15"/>
      <c r="J149" s="15"/>
      <c r="K149" s="15"/>
      <c r="L149" s="9">
        <f t="shared" si="34"/>
        <v>0</v>
      </c>
      <c r="M149" s="15"/>
      <c r="N149" s="15"/>
      <c r="O149" s="15"/>
      <c r="P149" s="15"/>
      <c r="Q149" s="15"/>
      <c r="R149" s="11">
        <f t="shared" si="17"/>
        <v>0</v>
      </c>
      <c r="S149" s="15"/>
      <c r="T149" s="15"/>
      <c r="U149" s="9">
        <f t="shared" si="37"/>
        <v>0</v>
      </c>
      <c r="V149" s="9">
        <f t="shared" si="36"/>
        <v>7</v>
      </c>
      <c r="W149" s="15">
        <v>7</v>
      </c>
      <c r="X149" s="16">
        <f t="shared" si="38"/>
        <v>0</v>
      </c>
      <c r="Y149" s="18"/>
      <c r="Z149" s="17"/>
    </row>
    <row r="150" spans="1:26" ht="18" customHeight="1" x14ac:dyDescent="0.2">
      <c r="A150" s="13">
        <v>7550012</v>
      </c>
      <c r="B150" s="14" t="s">
        <v>175</v>
      </c>
      <c r="C150" s="15">
        <v>24000</v>
      </c>
      <c r="D150" s="10">
        <f>VLOOKUP($A150,'09.07'!$A$9:$W$200,23,0)</f>
        <v>2</v>
      </c>
      <c r="E150" s="15"/>
      <c r="F150" s="15"/>
      <c r="G150" s="15"/>
      <c r="H150" s="9">
        <f t="shared" si="35"/>
        <v>0</v>
      </c>
      <c r="I150" s="15"/>
      <c r="J150" s="15"/>
      <c r="K150" s="15"/>
      <c r="L150" s="9">
        <f t="shared" si="34"/>
        <v>0</v>
      </c>
      <c r="M150" s="15"/>
      <c r="N150" s="15"/>
      <c r="O150" s="15"/>
      <c r="P150" s="15"/>
      <c r="Q150" s="15"/>
      <c r="R150" s="11">
        <f t="shared" si="17"/>
        <v>0</v>
      </c>
      <c r="S150" s="15"/>
      <c r="T150" s="15"/>
      <c r="U150" s="9">
        <f t="shared" si="37"/>
        <v>0</v>
      </c>
      <c r="V150" s="9">
        <f t="shared" si="36"/>
        <v>2</v>
      </c>
      <c r="W150" s="15">
        <v>2</v>
      </c>
      <c r="X150" s="16">
        <f t="shared" si="38"/>
        <v>0</v>
      </c>
      <c r="Y150" s="18"/>
      <c r="Z150" s="17"/>
    </row>
    <row r="151" spans="1:26" ht="18" customHeight="1" x14ac:dyDescent="0.2">
      <c r="A151" s="13">
        <v>7550015</v>
      </c>
      <c r="B151" s="14" t="s">
        <v>176</v>
      </c>
      <c r="C151" s="15">
        <v>14000</v>
      </c>
      <c r="D151" s="10">
        <f>VLOOKUP($A151,'09.07'!$A$9:$W$200,23,0)</f>
        <v>2</v>
      </c>
      <c r="E151" s="15"/>
      <c r="F151" s="15"/>
      <c r="G151" s="15"/>
      <c r="H151" s="9">
        <f t="shared" si="35"/>
        <v>0</v>
      </c>
      <c r="I151" s="15"/>
      <c r="J151" s="15"/>
      <c r="K151" s="15"/>
      <c r="L151" s="9">
        <f t="shared" si="34"/>
        <v>0</v>
      </c>
      <c r="M151" s="15"/>
      <c r="N151" s="15"/>
      <c r="O151" s="15"/>
      <c r="P151" s="15"/>
      <c r="Q151" s="15"/>
      <c r="R151" s="11">
        <f t="shared" si="17"/>
        <v>0</v>
      </c>
      <c r="S151" s="15"/>
      <c r="T151" s="15"/>
      <c r="U151" s="9">
        <f t="shared" si="37"/>
        <v>0</v>
      </c>
      <c r="V151" s="9">
        <f t="shared" si="36"/>
        <v>2</v>
      </c>
      <c r="W151" s="15">
        <v>2</v>
      </c>
      <c r="X151" s="16">
        <f t="shared" si="38"/>
        <v>0</v>
      </c>
      <c r="Y151" s="18"/>
      <c r="Z151" s="17"/>
    </row>
    <row r="152" spans="1:26" ht="18" customHeight="1" x14ac:dyDescent="0.2">
      <c r="A152" s="13">
        <v>7550016</v>
      </c>
      <c r="B152" s="14" t="s">
        <v>177</v>
      </c>
      <c r="C152" s="15">
        <v>14000</v>
      </c>
      <c r="D152" s="10">
        <f>VLOOKUP($A152,'09.07'!$A$9:$W$200,23,0)</f>
        <v>11</v>
      </c>
      <c r="E152" s="15"/>
      <c r="F152" s="15"/>
      <c r="G152" s="15"/>
      <c r="H152" s="9">
        <f t="shared" si="35"/>
        <v>0</v>
      </c>
      <c r="I152" s="15"/>
      <c r="J152" s="15"/>
      <c r="K152" s="15"/>
      <c r="L152" s="9">
        <f t="shared" si="34"/>
        <v>0</v>
      </c>
      <c r="M152" s="15"/>
      <c r="N152" s="15"/>
      <c r="O152" s="15"/>
      <c r="P152" s="15"/>
      <c r="Q152" s="15"/>
      <c r="R152" s="11">
        <f t="shared" si="17"/>
        <v>0</v>
      </c>
      <c r="S152" s="15"/>
      <c r="T152" s="15"/>
      <c r="U152" s="9">
        <f t="shared" si="37"/>
        <v>0</v>
      </c>
      <c r="V152" s="9">
        <f t="shared" si="36"/>
        <v>11</v>
      </c>
      <c r="W152" s="15">
        <v>11</v>
      </c>
      <c r="X152" s="16">
        <f t="shared" si="38"/>
        <v>0</v>
      </c>
      <c r="Y152" s="18"/>
      <c r="Z152" s="17"/>
    </row>
    <row r="153" spans="1:26" ht="18" customHeight="1" x14ac:dyDescent="0.2">
      <c r="A153" s="13">
        <v>7550017</v>
      </c>
      <c r="B153" s="14" t="s">
        <v>178</v>
      </c>
      <c r="C153" s="15">
        <v>14000</v>
      </c>
      <c r="D153" s="10">
        <f>VLOOKUP($A153,'09.07'!$A$9:$W$200,23,0)</f>
        <v>11</v>
      </c>
      <c r="E153" s="15"/>
      <c r="F153" s="15"/>
      <c r="G153" s="15"/>
      <c r="H153" s="9">
        <f t="shared" si="35"/>
        <v>0</v>
      </c>
      <c r="I153" s="15"/>
      <c r="J153" s="15"/>
      <c r="K153" s="15"/>
      <c r="L153" s="9">
        <f t="shared" si="34"/>
        <v>0</v>
      </c>
      <c r="M153" s="15"/>
      <c r="N153" s="15"/>
      <c r="O153" s="15"/>
      <c r="P153" s="15"/>
      <c r="Q153" s="15"/>
      <c r="R153" s="11">
        <f t="shared" si="17"/>
        <v>0</v>
      </c>
      <c r="S153" s="15"/>
      <c r="T153" s="15"/>
      <c r="U153" s="9">
        <f t="shared" si="37"/>
        <v>0</v>
      </c>
      <c r="V153" s="9">
        <f t="shared" si="36"/>
        <v>11</v>
      </c>
      <c r="W153" s="15">
        <v>11</v>
      </c>
      <c r="X153" s="16">
        <f t="shared" si="38"/>
        <v>0</v>
      </c>
      <c r="Y153" s="18"/>
      <c r="Z153" s="17"/>
    </row>
    <row r="154" spans="1:26" ht="18" customHeight="1" x14ac:dyDescent="0.2">
      <c r="A154" s="13">
        <v>7550019</v>
      </c>
      <c r="B154" s="14" t="s">
        <v>179</v>
      </c>
      <c r="C154" s="15">
        <v>10000</v>
      </c>
      <c r="D154" s="10">
        <f>VLOOKUP($A154,'09.07'!$A$9:$W$200,23,0)</f>
        <v>116</v>
      </c>
      <c r="E154" s="15"/>
      <c r="F154" s="15"/>
      <c r="G154" s="15"/>
      <c r="H154" s="9">
        <f t="shared" si="35"/>
        <v>0</v>
      </c>
      <c r="I154" s="15">
        <v>15</v>
      </c>
      <c r="J154" s="15"/>
      <c r="K154" s="15"/>
      <c r="L154" s="9">
        <f t="shared" si="34"/>
        <v>15</v>
      </c>
      <c r="M154" s="15"/>
      <c r="N154" s="15"/>
      <c r="O154" s="15"/>
      <c r="P154" s="15"/>
      <c r="Q154" s="15"/>
      <c r="R154" s="11">
        <f t="shared" si="17"/>
        <v>0</v>
      </c>
      <c r="S154" s="15"/>
      <c r="T154" s="15"/>
      <c r="U154" s="9">
        <f t="shared" si="37"/>
        <v>0</v>
      </c>
      <c r="V154" s="9">
        <f t="shared" si="36"/>
        <v>101</v>
      </c>
      <c r="W154" s="15">
        <v>99</v>
      </c>
      <c r="X154" s="16">
        <f t="shared" si="38"/>
        <v>-2</v>
      </c>
      <c r="Y154" s="18"/>
      <c r="Z154" s="17"/>
    </row>
    <row r="155" spans="1:26" ht="18" customHeight="1" x14ac:dyDescent="0.2">
      <c r="A155" s="13">
        <v>7550026</v>
      </c>
      <c r="B155" s="14" t="s">
        <v>180</v>
      </c>
      <c r="C155" s="15">
        <v>26000</v>
      </c>
      <c r="D155" s="10">
        <f>VLOOKUP($A155,'09.07'!$A$9:$W$200,23,0)</f>
        <v>50</v>
      </c>
      <c r="E155" s="15"/>
      <c r="F155" s="15"/>
      <c r="G155" s="15"/>
      <c r="H155" s="9">
        <f t="shared" si="35"/>
        <v>0</v>
      </c>
      <c r="I155" s="15">
        <v>13</v>
      </c>
      <c r="J155" s="15"/>
      <c r="K155" s="15"/>
      <c r="L155" s="9">
        <f t="shared" si="34"/>
        <v>13</v>
      </c>
      <c r="M155" s="15"/>
      <c r="N155" s="15"/>
      <c r="O155" s="15"/>
      <c r="P155" s="15"/>
      <c r="Q155" s="15"/>
      <c r="R155" s="11">
        <f t="shared" si="17"/>
        <v>0</v>
      </c>
      <c r="S155" s="15"/>
      <c r="T155" s="15"/>
      <c r="U155" s="9">
        <f t="shared" si="37"/>
        <v>0</v>
      </c>
      <c r="V155" s="9">
        <f t="shared" si="36"/>
        <v>37</v>
      </c>
      <c r="W155" s="15">
        <v>35</v>
      </c>
      <c r="X155" s="16">
        <f t="shared" si="38"/>
        <v>-2</v>
      </c>
      <c r="Y155" s="18"/>
      <c r="Z155" s="17"/>
    </row>
    <row r="156" spans="1:26" ht="18" customHeight="1" x14ac:dyDescent="0.2">
      <c r="A156" s="13">
        <v>4551001</v>
      </c>
      <c r="B156" s="14" t="s">
        <v>225</v>
      </c>
      <c r="C156" s="15">
        <v>15000</v>
      </c>
      <c r="D156" s="10">
        <f>VLOOKUP($A156,'09.07'!$A$9:$W$200,23,0)</f>
        <v>0</v>
      </c>
      <c r="E156" s="15"/>
      <c r="F156" s="15"/>
      <c r="G156" s="15"/>
      <c r="H156" s="9">
        <f t="shared" si="35"/>
        <v>0</v>
      </c>
      <c r="I156" s="15"/>
      <c r="J156" s="15"/>
      <c r="K156" s="15"/>
      <c r="L156" s="9">
        <f t="shared" si="34"/>
        <v>0</v>
      </c>
      <c r="M156" s="15"/>
      <c r="N156" s="15"/>
      <c r="O156" s="15"/>
      <c r="P156" s="15"/>
      <c r="Q156" s="15"/>
      <c r="R156" s="11">
        <f t="shared" ref="R156:R198" si="39">SUM(M156:Q156)</f>
        <v>0</v>
      </c>
      <c r="S156" s="15"/>
      <c r="T156" s="15"/>
      <c r="U156" s="9">
        <f t="shared" si="37"/>
        <v>0</v>
      </c>
      <c r="V156" s="9">
        <f t="shared" si="36"/>
        <v>0</v>
      </c>
      <c r="W156" s="15"/>
      <c r="X156" s="16">
        <f t="shared" si="38"/>
        <v>0</v>
      </c>
      <c r="Y156" s="18"/>
      <c r="Z156" s="17"/>
    </row>
    <row r="157" spans="1:26" ht="18" customHeight="1" x14ac:dyDescent="0.2">
      <c r="A157" s="7">
        <v>5500000</v>
      </c>
      <c r="B157" s="8" t="s">
        <v>181</v>
      </c>
      <c r="C157" s="9"/>
      <c r="D157" s="10">
        <f>VLOOKUP($A157,'09.07'!$A$9:$W$200,23,0)</f>
        <v>0</v>
      </c>
      <c r="E157" s="10"/>
      <c r="F157" s="10"/>
      <c r="G157" s="10"/>
      <c r="H157" s="9"/>
      <c r="I157" s="10"/>
      <c r="J157" s="10"/>
      <c r="K157" s="10"/>
      <c r="L157" s="9">
        <f t="shared" si="34"/>
        <v>0</v>
      </c>
      <c r="M157" s="10"/>
      <c r="N157" s="10"/>
      <c r="O157" s="10"/>
      <c r="P157" s="10"/>
      <c r="Q157" s="10"/>
      <c r="R157" s="11">
        <f t="shared" si="39"/>
        <v>0</v>
      </c>
      <c r="S157" s="10"/>
      <c r="T157" s="10"/>
      <c r="U157" s="9"/>
      <c r="V157" s="9"/>
      <c r="W157" s="10"/>
      <c r="X157" s="9"/>
      <c r="Y157" s="18"/>
      <c r="Z157" s="17"/>
    </row>
    <row r="158" spans="1:26" s="24" customFormat="1" ht="18" customHeight="1" x14ac:dyDescent="0.2">
      <c r="A158" s="13">
        <v>5500044</v>
      </c>
      <c r="B158" s="20" t="s">
        <v>182</v>
      </c>
      <c r="C158" s="21">
        <v>28000</v>
      </c>
      <c r="D158" s="10">
        <f>VLOOKUP($A158,'09.07'!$A$9:$W$200,23,0)</f>
        <v>0</v>
      </c>
      <c r="E158" s="15">
        <v>9</v>
      </c>
      <c r="F158" s="15"/>
      <c r="G158" s="15"/>
      <c r="H158" s="9">
        <f t="shared" ref="H158:H197" si="40">SUM(E158:G158)</f>
        <v>9</v>
      </c>
      <c r="I158" s="15">
        <v>9</v>
      </c>
      <c r="J158" s="15"/>
      <c r="K158" s="15"/>
      <c r="L158" s="9">
        <f t="shared" si="34"/>
        <v>9</v>
      </c>
      <c r="M158" s="15"/>
      <c r="N158" s="15"/>
      <c r="O158" s="15"/>
      <c r="P158" s="15"/>
      <c r="Q158" s="15"/>
      <c r="R158" s="11">
        <f t="shared" si="39"/>
        <v>0</v>
      </c>
      <c r="S158" s="15"/>
      <c r="T158" s="15"/>
      <c r="U158" s="9">
        <f t="shared" ref="U158:U184" si="41">S158+T158</f>
        <v>0</v>
      </c>
      <c r="V158" s="9">
        <f t="shared" ref="V158:V197" si="42">D158+H158-L158-R158-U158</f>
        <v>0</v>
      </c>
      <c r="W158" s="15"/>
      <c r="X158" s="16">
        <f t="shared" ref="X158:X184" si="43">W158-V158</f>
        <v>0</v>
      </c>
      <c r="Y158" s="22"/>
      <c r="Z158" s="23"/>
    </row>
    <row r="159" spans="1:26" s="24" customFormat="1" ht="18" customHeight="1" x14ac:dyDescent="0.2">
      <c r="A159" s="13">
        <v>5500045</v>
      </c>
      <c r="B159" s="20" t="s">
        <v>183</v>
      </c>
      <c r="C159" s="21">
        <v>30000</v>
      </c>
      <c r="D159" s="10">
        <f>VLOOKUP($A159,'09.07'!$A$9:$W$200,23,0)</f>
        <v>0</v>
      </c>
      <c r="E159" s="15">
        <v>2</v>
      </c>
      <c r="F159" s="15"/>
      <c r="G159" s="15"/>
      <c r="H159" s="9">
        <f t="shared" si="40"/>
        <v>2</v>
      </c>
      <c r="I159" s="15">
        <v>2</v>
      </c>
      <c r="J159" s="15"/>
      <c r="K159" s="15"/>
      <c r="L159" s="9">
        <f t="shared" si="34"/>
        <v>2</v>
      </c>
      <c r="M159" s="15"/>
      <c r="N159" s="15"/>
      <c r="O159" s="15"/>
      <c r="P159" s="15"/>
      <c r="Q159" s="15"/>
      <c r="R159" s="11">
        <f t="shared" si="39"/>
        <v>0</v>
      </c>
      <c r="S159" s="15"/>
      <c r="T159" s="15"/>
      <c r="U159" s="9">
        <f t="shared" si="41"/>
        <v>0</v>
      </c>
      <c r="V159" s="9">
        <f t="shared" si="42"/>
        <v>0</v>
      </c>
      <c r="W159" s="15"/>
      <c r="X159" s="16">
        <f t="shared" si="43"/>
        <v>0</v>
      </c>
      <c r="Y159" s="22"/>
      <c r="Z159" s="23"/>
    </row>
    <row r="160" spans="1:26" ht="18" customHeight="1" x14ac:dyDescent="0.2">
      <c r="A160" s="13">
        <v>5500063</v>
      </c>
      <c r="B160" s="14" t="s">
        <v>184</v>
      </c>
      <c r="C160" s="15">
        <v>21000</v>
      </c>
      <c r="D160" s="10">
        <f>VLOOKUP($A160,'09.07'!$A$9:$W$200,23,0)</f>
        <v>0</v>
      </c>
      <c r="E160" s="15"/>
      <c r="F160" s="15"/>
      <c r="G160" s="15"/>
      <c r="H160" s="9">
        <f t="shared" si="40"/>
        <v>0</v>
      </c>
      <c r="I160" s="15"/>
      <c r="J160" s="15"/>
      <c r="K160" s="15"/>
      <c r="L160" s="9">
        <f t="shared" si="34"/>
        <v>0</v>
      </c>
      <c r="M160" s="15"/>
      <c r="N160" s="15"/>
      <c r="O160" s="15"/>
      <c r="P160" s="15"/>
      <c r="Q160" s="15"/>
      <c r="R160" s="11">
        <f t="shared" si="39"/>
        <v>0</v>
      </c>
      <c r="S160" s="15"/>
      <c r="T160" s="15"/>
      <c r="U160" s="9">
        <f t="shared" si="41"/>
        <v>0</v>
      </c>
      <c r="V160" s="9">
        <f t="shared" si="42"/>
        <v>0</v>
      </c>
      <c r="W160" s="15"/>
      <c r="X160" s="16">
        <f t="shared" si="43"/>
        <v>0</v>
      </c>
      <c r="Y160" s="18"/>
      <c r="Z160" s="17"/>
    </row>
    <row r="161" spans="1:26" ht="18" customHeight="1" x14ac:dyDescent="0.2">
      <c r="A161" s="13">
        <v>5500064</v>
      </c>
      <c r="B161" s="14" t="s">
        <v>185</v>
      </c>
      <c r="C161" s="15">
        <v>26000</v>
      </c>
      <c r="D161" s="10">
        <f>VLOOKUP($A161,'09.07'!$A$9:$W$200,23,0)</f>
        <v>0</v>
      </c>
      <c r="E161" s="15"/>
      <c r="F161" s="15"/>
      <c r="G161" s="15"/>
      <c r="H161" s="9">
        <f t="shared" si="40"/>
        <v>0</v>
      </c>
      <c r="I161" s="15"/>
      <c r="J161" s="15"/>
      <c r="K161" s="15"/>
      <c r="L161" s="9">
        <f t="shared" si="34"/>
        <v>0</v>
      </c>
      <c r="M161" s="15"/>
      <c r="N161" s="15"/>
      <c r="O161" s="15"/>
      <c r="P161" s="15"/>
      <c r="Q161" s="15"/>
      <c r="R161" s="11">
        <f t="shared" si="39"/>
        <v>0</v>
      </c>
      <c r="S161" s="15"/>
      <c r="T161" s="15"/>
      <c r="U161" s="9">
        <f t="shared" si="41"/>
        <v>0</v>
      </c>
      <c r="V161" s="9">
        <f t="shared" si="42"/>
        <v>0</v>
      </c>
      <c r="W161" s="15"/>
      <c r="X161" s="16">
        <f t="shared" si="43"/>
        <v>0</v>
      </c>
      <c r="Y161" s="18"/>
      <c r="Z161" s="17"/>
    </row>
    <row r="162" spans="1:26" ht="18" customHeight="1" x14ac:dyDescent="0.2">
      <c r="A162" s="13">
        <v>5500065</v>
      </c>
      <c r="B162" s="14" t="s">
        <v>186</v>
      </c>
      <c r="C162" s="15">
        <v>24000</v>
      </c>
      <c r="D162" s="10">
        <f>VLOOKUP($A162,'09.07'!$A$9:$W$200,23,0)</f>
        <v>0</v>
      </c>
      <c r="E162" s="15"/>
      <c r="F162" s="15"/>
      <c r="G162" s="15"/>
      <c r="H162" s="9">
        <f t="shared" si="40"/>
        <v>0</v>
      </c>
      <c r="I162" s="15"/>
      <c r="J162" s="15"/>
      <c r="K162" s="15"/>
      <c r="L162" s="9">
        <f t="shared" si="34"/>
        <v>0</v>
      </c>
      <c r="M162" s="15"/>
      <c r="N162" s="15"/>
      <c r="O162" s="15"/>
      <c r="P162" s="15"/>
      <c r="Q162" s="15"/>
      <c r="R162" s="11">
        <f t="shared" si="39"/>
        <v>0</v>
      </c>
      <c r="S162" s="15"/>
      <c r="T162" s="15"/>
      <c r="U162" s="9">
        <f t="shared" si="41"/>
        <v>0</v>
      </c>
      <c r="V162" s="9">
        <f t="shared" si="42"/>
        <v>0</v>
      </c>
      <c r="W162" s="15"/>
      <c r="X162" s="16">
        <f t="shared" si="43"/>
        <v>0</v>
      </c>
      <c r="Y162" s="18"/>
      <c r="Z162" s="17"/>
    </row>
    <row r="163" spans="1:26" ht="18" customHeight="1" x14ac:dyDescent="0.2">
      <c r="A163" s="13">
        <v>5500066</v>
      </c>
      <c r="B163" s="14" t="s">
        <v>187</v>
      </c>
      <c r="C163" s="15">
        <v>32000</v>
      </c>
      <c r="D163" s="10">
        <f>VLOOKUP($A163,'09.07'!$A$9:$W$200,23,0)</f>
        <v>0</v>
      </c>
      <c r="E163" s="15"/>
      <c r="F163" s="15"/>
      <c r="G163" s="15"/>
      <c r="H163" s="9">
        <f t="shared" si="40"/>
        <v>0</v>
      </c>
      <c r="I163" s="15"/>
      <c r="J163" s="15"/>
      <c r="K163" s="15"/>
      <c r="L163" s="9">
        <f t="shared" si="34"/>
        <v>0</v>
      </c>
      <c r="M163" s="15"/>
      <c r="N163" s="15"/>
      <c r="O163" s="15"/>
      <c r="P163" s="15"/>
      <c r="Q163" s="15"/>
      <c r="R163" s="11">
        <f t="shared" si="39"/>
        <v>0</v>
      </c>
      <c r="S163" s="15"/>
      <c r="T163" s="15"/>
      <c r="U163" s="9">
        <f t="shared" si="41"/>
        <v>0</v>
      </c>
      <c r="V163" s="9">
        <f t="shared" si="42"/>
        <v>0</v>
      </c>
      <c r="W163" s="15"/>
      <c r="X163" s="16">
        <f t="shared" si="43"/>
        <v>0</v>
      </c>
      <c r="Y163" s="18"/>
      <c r="Z163" s="17"/>
    </row>
    <row r="164" spans="1:26" ht="18" customHeight="1" x14ac:dyDescent="0.2">
      <c r="A164" s="13">
        <v>5510070</v>
      </c>
      <c r="B164" s="14" t="s">
        <v>188</v>
      </c>
      <c r="C164" s="15">
        <v>28000</v>
      </c>
      <c r="D164" s="10">
        <f>VLOOKUP($A164,'09.07'!$A$9:$W$200,23,0)</f>
        <v>0</v>
      </c>
      <c r="E164" s="15">
        <v>10</v>
      </c>
      <c r="F164" s="15"/>
      <c r="G164" s="15"/>
      <c r="H164" s="9">
        <f t="shared" si="40"/>
        <v>10</v>
      </c>
      <c r="I164" s="15">
        <v>10</v>
      </c>
      <c r="J164" s="15"/>
      <c r="K164" s="15"/>
      <c r="L164" s="9">
        <f t="shared" si="34"/>
        <v>10</v>
      </c>
      <c r="M164" s="15"/>
      <c r="N164" s="15"/>
      <c r="O164" s="15"/>
      <c r="P164" s="15"/>
      <c r="Q164" s="15"/>
      <c r="R164" s="11">
        <f t="shared" si="39"/>
        <v>0</v>
      </c>
      <c r="S164" s="15"/>
      <c r="T164" s="15"/>
      <c r="U164" s="9">
        <f t="shared" si="41"/>
        <v>0</v>
      </c>
      <c r="V164" s="9">
        <f t="shared" si="42"/>
        <v>0</v>
      </c>
      <c r="W164" s="15"/>
      <c r="X164" s="16">
        <f t="shared" si="43"/>
        <v>0</v>
      </c>
      <c r="Y164" s="18"/>
      <c r="Z164" s="17"/>
    </row>
    <row r="165" spans="1:26" ht="18" customHeight="1" x14ac:dyDescent="0.2">
      <c r="A165" s="13">
        <v>5510072</v>
      </c>
      <c r="B165" s="14" t="s">
        <v>189</v>
      </c>
      <c r="C165" s="15">
        <v>29000</v>
      </c>
      <c r="D165" s="10">
        <f>VLOOKUP($A165,'09.07'!$A$9:$W$200,23,0)</f>
        <v>0</v>
      </c>
      <c r="E165" s="15">
        <v>1</v>
      </c>
      <c r="F165" s="15"/>
      <c r="G165" s="15"/>
      <c r="H165" s="9">
        <f t="shared" si="40"/>
        <v>1</v>
      </c>
      <c r="I165" s="15">
        <v>1</v>
      </c>
      <c r="J165" s="15"/>
      <c r="K165" s="15"/>
      <c r="L165" s="9">
        <f t="shared" si="34"/>
        <v>1</v>
      </c>
      <c r="M165" s="15"/>
      <c r="N165" s="15"/>
      <c r="O165" s="15"/>
      <c r="P165" s="15"/>
      <c r="Q165" s="15"/>
      <c r="R165" s="11">
        <f t="shared" si="39"/>
        <v>0</v>
      </c>
      <c r="S165" s="15"/>
      <c r="T165" s="15"/>
      <c r="U165" s="9">
        <f t="shared" si="41"/>
        <v>0</v>
      </c>
      <c r="V165" s="9">
        <f t="shared" si="42"/>
        <v>0</v>
      </c>
      <c r="W165" s="15"/>
      <c r="X165" s="16">
        <f t="shared" si="43"/>
        <v>0</v>
      </c>
      <c r="Y165" s="18"/>
      <c r="Z165" s="17"/>
    </row>
    <row r="166" spans="1:26" ht="18" customHeight="1" x14ac:dyDescent="0.2">
      <c r="A166" s="13">
        <v>5510074</v>
      </c>
      <c r="B166" s="14" t="s">
        <v>190</v>
      </c>
      <c r="C166" s="15">
        <v>30000</v>
      </c>
      <c r="D166" s="10">
        <f>VLOOKUP($A166,'09.07'!$A$9:$W$200,23,0)</f>
        <v>0</v>
      </c>
      <c r="E166" s="15">
        <v>6</v>
      </c>
      <c r="F166" s="15"/>
      <c r="G166" s="15"/>
      <c r="H166" s="9">
        <f t="shared" si="40"/>
        <v>6</v>
      </c>
      <c r="I166" s="15">
        <v>6</v>
      </c>
      <c r="J166" s="15"/>
      <c r="K166" s="15"/>
      <c r="L166" s="9">
        <f t="shared" si="34"/>
        <v>6</v>
      </c>
      <c r="M166" s="15"/>
      <c r="N166" s="15"/>
      <c r="O166" s="15"/>
      <c r="P166" s="15"/>
      <c r="Q166" s="15"/>
      <c r="R166" s="11">
        <f t="shared" si="39"/>
        <v>0</v>
      </c>
      <c r="S166" s="15"/>
      <c r="T166" s="15"/>
      <c r="U166" s="9">
        <f t="shared" si="41"/>
        <v>0</v>
      </c>
      <c r="V166" s="9">
        <f t="shared" si="42"/>
        <v>0</v>
      </c>
      <c r="W166" s="15"/>
      <c r="X166" s="16">
        <f t="shared" si="43"/>
        <v>0</v>
      </c>
      <c r="Y166" s="18"/>
      <c r="Z166" s="17"/>
    </row>
    <row r="167" spans="1:26" ht="18" customHeight="1" x14ac:dyDescent="0.2">
      <c r="A167" s="13">
        <v>5520002</v>
      </c>
      <c r="B167" s="14" t="s">
        <v>191</v>
      </c>
      <c r="C167" s="15">
        <v>34000</v>
      </c>
      <c r="D167" s="10">
        <f>VLOOKUP($A167,'09.07'!$A$9:$W$200,23,0)</f>
        <v>0</v>
      </c>
      <c r="E167" s="15">
        <v>2</v>
      </c>
      <c r="F167" s="15"/>
      <c r="G167" s="15"/>
      <c r="H167" s="9">
        <f t="shared" si="40"/>
        <v>2</v>
      </c>
      <c r="I167" s="15">
        <v>2</v>
      </c>
      <c r="J167" s="15"/>
      <c r="K167" s="15"/>
      <c r="L167" s="9">
        <f t="shared" si="34"/>
        <v>2</v>
      </c>
      <c r="M167" s="15"/>
      <c r="N167" s="15"/>
      <c r="O167" s="15"/>
      <c r="P167" s="15"/>
      <c r="Q167" s="15"/>
      <c r="R167" s="11">
        <f>SUM(M167:Q167)</f>
        <v>0</v>
      </c>
      <c r="S167" s="15"/>
      <c r="T167" s="15"/>
      <c r="U167" s="9">
        <f>S167+T167</f>
        <v>0</v>
      </c>
      <c r="V167" s="9">
        <f t="shared" si="42"/>
        <v>0</v>
      </c>
      <c r="W167" s="15"/>
      <c r="X167" s="16">
        <f>W167-V167</f>
        <v>0</v>
      </c>
      <c r="Y167" s="18"/>
      <c r="Z167" s="17"/>
    </row>
    <row r="168" spans="1:26" ht="18" customHeight="1" x14ac:dyDescent="0.2">
      <c r="A168" s="13">
        <v>5520003</v>
      </c>
      <c r="B168" s="14" t="s">
        <v>192</v>
      </c>
      <c r="C168" s="15">
        <v>34000</v>
      </c>
      <c r="D168" s="10">
        <f>VLOOKUP($A168,'09.07'!$A$9:$W$200,23,0)</f>
        <v>0</v>
      </c>
      <c r="E168" s="15">
        <v>1</v>
      </c>
      <c r="F168" s="15"/>
      <c r="G168" s="15"/>
      <c r="H168" s="9">
        <f t="shared" si="40"/>
        <v>1</v>
      </c>
      <c r="I168" s="15">
        <v>1</v>
      </c>
      <c r="J168" s="15"/>
      <c r="K168" s="15"/>
      <c r="L168" s="9">
        <f t="shared" si="34"/>
        <v>1</v>
      </c>
      <c r="M168" s="15"/>
      <c r="N168" s="15"/>
      <c r="O168" s="15"/>
      <c r="P168" s="15"/>
      <c r="Q168" s="15"/>
      <c r="R168" s="11">
        <f>SUM(M168:Q168)</f>
        <v>0</v>
      </c>
      <c r="S168" s="15"/>
      <c r="T168" s="15"/>
      <c r="U168" s="9">
        <f>S168+T168</f>
        <v>0</v>
      </c>
      <c r="V168" s="9">
        <f t="shared" si="42"/>
        <v>0</v>
      </c>
      <c r="W168" s="15"/>
      <c r="X168" s="16">
        <f>W168-V168</f>
        <v>0</v>
      </c>
      <c r="Y168" s="18"/>
      <c r="Z168" s="17"/>
    </row>
    <row r="169" spans="1:26" ht="18" customHeight="1" x14ac:dyDescent="0.2">
      <c r="A169" s="13">
        <v>5520005</v>
      </c>
      <c r="B169" s="14" t="s">
        <v>193</v>
      </c>
      <c r="C169" s="15">
        <v>19000</v>
      </c>
      <c r="D169" s="10">
        <f>VLOOKUP($A169,'09.07'!$A$9:$W$200,23,0)</f>
        <v>0</v>
      </c>
      <c r="E169" s="15">
        <v>25</v>
      </c>
      <c r="F169" s="15"/>
      <c r="G169" s="15"/>
      <c r="H169" s="9">
        <f t="shared" si="40"/>
        <v>25</v>
      </c>
      <c r="I169" s="15">
        <v>25</v>
      </c>
      <c r="J169" s="15"/>
      <c r="K169" s="15"/>
      <c r="L169" s="9">
        <f t="shared" si="34"/>
        <v>25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2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5530001</v>
      </c>
      <c r="B170" s="14" t="s">
        <v>194</v>
      </c>
      <c r="C170" s="15">
        <v>46000</v>
      </c>
      <c r="D170" s="10">
        <f>VLOOKUP($A170,'09.07'!$A$9:$W$200,23,0)</f>
        <v>0</v>
      </c>
      <c r="E170" s="15">
        <v>2</v>
      </c>
      <c r="F170" s="15"/>
      <c r="G170" s="15"/>
      <c r="H170" s="9">
        <f t="shared" si="40"/>
        <v>2</v>
      </c>
      <c r="I170" s="15">
        <v>2</v>
      </c>
      <c r="J170" s="15"/>
      <c r="K170" s="15"/>
      <c r="L170" s="9">
        <f t="shared" si="34"/>
        <v>2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2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5530002</v>
      </c>
      <c r="B171" s="14" t="s">
        <v>195</v>
      </c>
      <c r="C171" s="15">
        <v>38000</v>
      </c>
      <c r="D171" s="10">
        <f>VLOOKUP($A171,'09.07'!$A$9:$W$200,23,0)</f>
        <v>0</v>
      </c>
      <c r="E171" s="15">
        <v>7</v>
      </c>
      <c r="F171" s="15"/>
      <c r="G171" s="15"/>
      <c r="H171" s="9">
        <f t="shared" si="40"/>
        <v>7</v>
      </c>
      <c r="I171" s="15">
        <v>7</v>
      </c>
      <c r="J171" s="15"/>
      <c r="K171" s="15"/>
      <c r="L171" s="9">
        <f t="shared" si="34"/>
        <v>7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2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5530003</v>
      </c>
      <c r="B172" s="14" t="s">
        <v>196</v>
      </c>
      <c r="C172" s="15">
        <v>38000</v>
      </c>
      <c r="D172" s="10">
        <f>VLOOKUP($A172,'09.07'!$A$9:$W$200,23,0)</f>
        <v>0</v>
      </c>
      <c r="E172" s="15">
        <v>4</v>
      </c>
      <c r="F172" s="15"/>
      <c r="G172" s="15"/>
      <c r="H172" s="9">
        <f t="shared" si="40"/>
        <v>4</v>
      </c>
      <c r="I172" s="15">
        <v>4</v>
      </c>
      <c r="J172" s="15"/>
      <c r="K172" s="15"/>
      <c r="L172" s="9">
        <f t="shared" si="34"/>
        <v>4</v>
      </c>
      <c r="M172" s="15"/>
      <c r="N172" s="15"/>
      <c r="O172" s="15"/>
      <c r="P172" s="15"/>
      <c r="Q172" s="15"/>
      <c r="R172" s="11">
        <f t="shared" si="39"/>
        <v>0</v>
      </c>
      <c r="S172" s="15"/>
      <c r="T172" s="15"/>
      <c r="U172" s="9">
        <f t="shared" si="41"/>
        <v>0</v>
      </c>
      <c r="V172" s="9">
        <f t="shared" si="42"/>
        <v>0</v>
      </c>
      <c r="W172" s="15"/>
      <c r="X172" s="16">
        <f t="shared" si="43"/>
        <v>0</v>
      </c>
      <c r="Y172" s="18"/>
      <c r="Z172" s="17"/>
    </row>
    <row r="173" spans="1:26" ht="18" customHeight="1" x14ac:dyDescent="0.2">
      <c r="A173" s="13">
        <v>5530004</v>
      </c>
      <c r="B173" s="14" t="s">
        <v>197</v>
      </c>
      <c r="C173" s="15">
        <v>39000</v>
      </c>
      <c r="D173" s="10">
        <f>VLOOKUP($A173,'09.07'!$A$9:$W$200,23,0)</f>
        <v>0</v>
      </c>
      <c r="E173" s="15"/>
      <c r="F173" s="15"/>
      <c r="G173" s="15"/>
      <c r="H173" s="9">
        <f t="shared" si="40"/>
        <v>0</v>
      </c>
      <c r="I173" s="15"/>
      <c r="J173" s="15"/>
      <c r="K173" s="15"/>
      <c r="L173" s="9">
        <f t="shared" si="34"/>
        <v>0</v>
      </c>
      <c r="M173" s="15"/>
      <c r="N173" s="15"/>
      <c r="O173" s="15"/>
      <c r="P173" s="15"/>
      <c r="Q173" s="15"/>
      <c r="R173" s="11">
        <f t="shared" si="39"/>
        <v>0</v>
      </c>
      <c r="S173" s="15"/>
      <c r="T173" s="15"/>
      <c r="U173" s="9">
        <f t="shared" si="41"/>
        <v>0</v>
      </c>
      <c r="V173" s="9">
        <f t="shared" si="42"/>
        <v>0</v>
      </c>
      <c r="W173" s="15"/>
      <c r="X173" s="16">
        <f t="shared" si="43"/>
        <v>0</v>
      </c>
      <c r="Y173" s="18"/>
      <c r="Z173" s="17"/>
    </row>
    <row r="174" spans="1:26" ht="18" customHeight="1" x14ac:dyDescent="0.2">
      <c r="A174" s="13">
        <v>5530005</v>
      </c>
      <c r="B174" s="14" t="s">
        <v>198</v>
      </c>
      <c r="C174" s="15">
        <v>35000</v>
      </c>
      <c r="D174" s="10">
        <f>VLOOKUP($A174,'09.07'!$A$9:$W$200,23,0)</f>
        <v>0</v>
      </c>
      <c r="E174" s="15"/>
      <c r="F174" s="15"/>
      <c r="G174" s="15"/>
      <c r="H174" s="9">
        <f t="shared" si="40"/>
        <v>0</v>
      </c>
      <c r="I174" s="15"/>
      <c r="J174" s="15"/>
      <c r="K174" s="15"/>
      <c r="L174" s="9">
        <f t="shared" si="34"/>
        <v>0</v>
      </c>
      <c r="M174" s="15"/>
      <c r="N174" s="15"/>
      <c r="O174" s="15"/>
      <c r="P174" s="15"/>
      <c r="Q174" s="15"/>
      <c r="R174" s="11">
        <f t="shared" si="39"/>
        <v>0</v>
      </c>
      <c r="S174" s="15"/>
      <c r="T174" s="15"/>
      <c r="U174" s="9">
        <f t="shared" si="41"/>
        <v>0</v>
      </c>
      <c r="V174" s="9">
        <f t="shared" si="42"/>
        <v>0</v>
      </c>
      <c r="W174" s="15"/>
      <c r="X174" s="16">
        <f t="shared" si="43"/>
        <v>0</v>
      </c>
      <c r="Y174" s="18"/>
      <c r="Z174" s="17"/>
    </row>
    <row r="175" spans="1:26" ht="18" customHeight="1" x14ac:dyDescent="0.2">
      <c r="A175" s="13">
        <v>5530008</v>
      </c>
      <c r="B175" s="14" t="s">
        <v>199</v>
      </c>
      <c r="C175" s="15">
        <v>29000</v>
      </c>
      <c r="D175" s="10">
        <f>VLOOKUP($A175,'09.07'!$A$9:$W$200,23,0)</f>
        <v>0</v>
      </c>
      <c r="E175" s="15">
        <v>5</v>
      </c>
      <c r="F175" s="15"/>
      <c r="G175" s="15"/>
      <c r="H175" s="9">
        <f t="shared" si="40"/>
        <v>5</v>
      </c>
      <c r="I175" s="15">
        <v>5</v>
      </c>
      <c r="J175" s="15"/>
      <c r="K175" s="15"/>
      <c r="L175" s="9">
        <f t="shared" si="34"/>
        <v>5</v>
      </c>
      <c r="M175" s="15"/>
      <c r="N175" s="15"/>
      <c r="O175" s="15"/>
      <c r="P175" s="15"/>
      <c r="Q175" s="15"/>
      <c r="R175" s="11">
        <f t="shared" si="39"/>
        <v>0</v>
      </c>
      <c r="S175" s="15"/>
      <c r="T175" s="15"/>
      <c r="U175" s="9">
        <f t="shared" si="41"/>
        <v>0</v>
      </c>
      <c r="V175" s="9">
        <f t="shared" si="42"/>
        <v>0</v>
      </c>
      <c r="W175" s="15"/>
      <c r="X175" s="16">
        <f t="shared" si="43"/>
        <v>0</v>
      </c>
      <c r="Y175" s="18"/>
      <c r="Z175" s="17"/>
    </row>
    <row r="176" spans="1:26" ht="18" customHeight="1" x14ac:dyDescent="0.2">
      <c r="A176" s="13">
        <v>5540001</v>
      </c>
      <c r="B176" s="14" t="s">
        <v>200</v>
      </c>
      <c r="C176" s="15">
        <v>18000</v>
      </c>
      <c r="D176" s="10">
        <f>VLOOKUP($A176,'09.07'!$A$9:$W$200,23,0)</f>
        <v>0</v>
      </c>
      <c r="E176" s="15"/>
      <c r="F176" s="15"/>
      <c r="G176" s="15"/>
      <c r="H176" s="9">
        <f t="shared" si="40"/>
        <v>0</v>
      </c>
      <c r="I176" s="15"/>
      <c r="J176" s="15"/>
      <c r="K176" s="15"/>
      <c r="L176" s="9">
        <f t="shared" si="34"/>
        <v>0</v>
      </c>
      <c r="M176" s="15"/>
      <c r="N176" s="15"/>
      <c r="O176" s="15"/>
      <c r="P176" s="15"/>
      <c r="Q176" s="15"/>
      <c r="R176" s="11">
        <f>SUM(M176:Q176)</f>
        <v>0</v>
      </c>
      <c r="S176" s="15"/>
      <c r="T176" s="15"/>
      <c r="U176" s="9">
        <f>S176+T176</f>
        <v>0</v>
      </c>
      <c r="V176" s="9">
        <f t="shared" si="42"/>
        <v>0</v>
      </c>
      <c r="W176" s="15"/>
      <c r="X176" s="16">
        <f>W176-V176</f>
        <v>0</v>
      </c>
      <c r="Y176" s="18"/>
      <c r="Z176" s="17"/>
    </row>
    <row r="177" spans="1:26" ht="18" customHeight="1" x14ac:dyDescent="0.2">
      <c r="A177" s="13">
        <v>5540003</v>
      </c>
      <c r="B177" s="14" t="s">
        <v>201</v>
      </c>
      <c r="C177" s="15">
        <v>18000</v>
      </c>
      <c r="D177" s="10">
        <f>VLOOKUP($A177,'09.07'!$A$9:$W$200,23,0)</f>
        <v>106</v>
      </c>
      <c r="E177" s="15"/>
      <c r="F177" s="15"/>
      <c r="G177" s="15"/>
      <c r="H177" s="9">
        <f t="shared" si="40"/>
        <v>0</v>
      </c>
      <c r="I177" s="15">
        <v>1</v>
      </c>
      <c r="J177" s="15"/>
      <c r="K177" s="15"/>
      <c r="L177" s="9">
        <f t="shared" si="34"/>
        <v>1</v>
      </c>
      <c r="M177" s="15"/>
      <c r="N177" s="15"/>
      <c r="O177" s="15"/>
      <c r="P177" s="15"/>
      <c r="Q177" s="15"/>
      <c r="R177" s="11">
        <f t="shared" si="39"/>
        <v>0</v>
      </c>
      <c r="S177" s="15"/>
      <c r="T177" s="15"/>
      <c r="U177" s="9">
        <f t="shared" si="41"/>
        <v>0</v>
      </c>
      <c r="V177" s="9">
        <f t="shared" si="42"/>
        <v>105</v>
      </c>
      <c r="W177" s="15">
        <v>104</v>
      </c>
      <c r="X177" s="16">
        <f t="shared" si="43"/>
        <v>-1</v>
      </c>
      <c r="Y177" s="18"/>
      <c r="Z177" s="17"/>
    </row>
    <row r="178" spans="1:26" ht="18" customHeight="1" x14ac:dyDescent="0.2">
      <c r="A178" s="13">
        <v>5540008</v>
      </c>
      <c r="B178" s="14" t="s">
        <v>202</v>
      </c>
      <c r="C178" s="15">
        <v>15000</v>
      </c>
      <c r="D178" s="10">
        <f>VLOOKUP($A178,'09.07'!$A$9:$W$200,23,0)</f>
        <v>0</v>
      </c>
      <c r="E178" s="15"/>
      <c r="F178" s="15"/>
      <c r="G178" s="15"/>
      <c r="H178" s="9">
        <f t="shared" si="40"/>
        <v>0</v>
      </c>
      <c r="I178" s="15"/>
      <c r="J178" s="15"/>
      <c r="K178" s="15"/>
      <c r="L178" s="9">
        <f t="shared" si="34"/>
        <v>0</v>
      </c>
      <c r="M178" s="15"/>
      <c r="N178" s="15"/>
      <c r="O178" s="15"/>
      <c r="P178" s="15"/>
      <c r="Q178" s="15"/>
      <c r="R178" s="11">
        <f t="shared" si="39"/>
        <v>0</v>
      </c>
      <c r="S178" s="15"/>
      <c r="T178" s="15"/>
      <c r="U178" s="9">
        <f t="shared" si="41"/>
        <v>0</v>
      </c>
      <c r="V178" s="9">
        <f t="shared" si="42"/>
        <v>0</v>
      </c>
      <c r="W178" s="15"/>
      <c r="X178" s="16">
        <f t="shared" si="43"/>
        <v>0</v>
      </c>
      <c r="Y178" s="18"/>
      <c r="Z178" s="17"/>
    </row>
    <row r="179" spans="1:26" ht="18" customHeight="1" x14ac:dyDescent="0.2">
      <c r="A179" s="13">
        <v>5540017</v>
      </c>
      <c r="B179" s="14" t="s">
        <v>203</v>
      </c>
      <c r="C179" s="15">
        <v>25000</v>
      </c>
      <c r="D179" s="10">
        <f>VLOOKUP($A179,'09.07'!$A$9:$W$200,23,0)</f>
        <v>0</v>
      </c>
      <c r="E179" s="15">
        <v>11</v>
      </c>
      <c r="F179" s="15"/>
      <c r="G179" s="15"/>
      <c r="H179" s="9">
        <f t="shared" si="40"/>
        <v>11</v>
      </c>
      <c r="I179" s="15">
        <v>11</v>
      </c>
      <c r="J179" s="15"/>
      <c r="K179" s="15"/>
      <c r="L179" s="9">
        <f t="shared" si="34"/>
        <v>11</v>
      </c>
      <c r="M179" s="15"/>
      <c r="N179" s="15"/>
      <c r="O179" s="15"/>
      <c r="P179" s="15"/>
      <c r="Q179" s="15"/>
      <c r="R179" s="11">
        <f t="shared" si="39"/>
        <v>0</v>
      </c>
      <c r="S179" s="15"/>
      <c r="T179" s="15"/>
      <c r="U179" s="9">
        <f t="shared" si="41"/>
        <v>0</v>
      </c>
      <c r="V179" s="9">
        <f t="shared" si="42"/>
        <v>0</v>
      </c>
      <c r="W179" s="15"/>
      <c r="X179" s="16">
        <f t="shared" si="43"/>
        <v>0</v>
      </c>
      <c r="Y179" s="18"/>
      <c r="Z179" s="17"/>
    </row>
    <row r="180" spans="1:26" ht="18" customHeight="1" x14ac:dyDescent="0.2">
      <c r="A180" s="13">
        <v>5540018</v>
      </c>
      <c r="B180" s="14" t="s">
        <v>204</v>
      </c>
      <c r="C180" s="15">
        <v>32000</v>
      </c>
      <c r="D180" s="10">
        <f>VLOOKUP($A180,'09.07'!$A$9:$W$200,23,0)</f>
        <v>0</v>
      </c>
      <c r="E180" s="15">
        <v>6</v>
      </c>
      <c r="F180" s="15"/>
      <c r="G180" s="15"/>
      <c r="H180" s="9">
        <f t="shared" si="40"/>
        <v>6</v>
      </c>
      <c r="I180" s="15">
        <v>6</v>
      </c>
      <c r="J180" s="15"/>
      <c r="K180" s="15"/>
      <c r="L180" s="9">
        <f t="shared" si="34"/>
        <v>6</v>
      </c>
      <c r="M180" s="15"/>
      <c r="N180" s="15"/>
      <c r="O180" s="15"/>
      <c r="P180" s="15"/>
      <c r="Q180" s="15"/>
      <c r="R180" s="11">
        <f t="shared" si="39"/>
        <v>0</v>
      </c>
      <c r="S180" s="15"/>
      <c r="T180" s="15"/>
      <c r="U180" s="9">
        <f t="shared" si="41"/>
        <v>0</v>
      </c>
      <c r="V180" s="9">
        <f t="shared" si="42"/>
        <v>0</v>
      </c>
      <c r="W180" s="15"/>
      <c r="X180" s="16">
        <f t="shared" si="43"/>
        <v>0</v>
      </c>
      <c r="Y180" s="18"/>
      <c r="Z180" s="17"/>
    </row>
    <row r="181" spans="1:26" ht="18" customHeight="1" x14ac:dyDescent="0.2">
      <c r="A181" s="13">
        <v>5540019</v>
      </c>
      <c r="B181" s="14" t="s">
        <v>205</v>
      </c>
      <c r="C181" s="15">
        <v>39000</v>
      </c>
      <c r="D181" s="10">
        <f>VLOOKUP($A181,'09.07'!$A$9:$W$200,23,0)</f>
        <v>0</v>
      </c>
      <c r="E181" s="15">
        <v>6</v>
      </c>
      <c r="F181" s="15"/>
      <c r="G181" s="15"/>
      <c r="H181" s="9">
        <f t="shared" si="40"/>
        <v>6</v>
      </c>
      <c r="I181" s="15">
        <v>6</v>
      </c>
      <c r="J181" s="15"/>
      <c r="K181" s="15"/>
      <c r="L181" s="9">
        <f t="shared" si="34"/>
        <v>6</v>
      </c>
      <c r="M181" s="15"/>
      <c r="N181" s="15"/>
      <c r="O181" s="15"/>
      <c r="P181" s="15"/>
      <c r="Q181" s="15"/>
      <c r="R181" s="11">
        <f t="shared" si="39"/>
        <v>0</v>
      </c>
      <c r="S181" s="15"/>
      <c r="T181" s="15"/>
      <c r="U181" s="9">
        <f t="shared" si="41"/>
        <v>0</v>
      </c>
      <c r="V181" s="9">
        <f t="shared" si="42"/>
        <v>0</v>
      </c>
      <c r="W181" s="15"/>
      <c r="X181" s="16">
        <f t="shared" si="43"/>
        <v>0</v>
      </c>
      <c r="Y181" s="18"/>
      <c r="Z181" s="17"/>
    </row>
    <row r="182" spans="1:26" ht="18" customHeight="1" x14ac:dyDescent="0.2">
      <c r="A182" s="13">
        <v>5540020</v>
      </c>
      <c r="B182" s="14" t="s">
        <v>206</v>
      </c>
      <c r="C182" s="15">
        <v>40000</v>
      </c>
      <c r="D182" s="10">
        <f>VLOOKUP($A182,'09.07'!$A$9:$W$200,23,0)</f>
        <v>0</v>
      </c>
      <c r="E182" s="15">
        <v>1</v>
      </c>
      <c r="F182" s="15"/>
      <c r="G182" s="15"/>
      <c r="H182" s="9">
        <f t="shared" si="40"/>
        <v>1</v>
      </c>
      <c r="I182" s="15">
        <v>1</v>
      </c>
      <c r="J182" s="15"/>
      <c r="K182" s="15"/>
      <c r="L182" s="9">
        <f t="shared" si="34"/>
        <v>1</v>
      </c>
      <c r="M182" s="15"/>
      <c r="N182" s="15"/>
      <c r="O182" s="15"/>
      <c r="P182" s="15"/>
      <c r="Q182" s="15"/>
      <c r="R182" s="11">
        <f t="shared" si="39"/>
        <v>0</v>
      </c>
      <c r="S182" s="15"/>
      <c r="T182" s="15"/>
      <c r="U182" s="9">
        <f t="shared" si="41"/>
        <v>0</v>
      </c>
      <c r="V182" s="9">
        <f t="shared" si="42"/>
        <v>0</v>
      </c>
      <c r="W182" s="15"/>
      <c r="X182" s="16">
        <f t="shared" si="43"/>
        <v>0</v>
      </c>
      <c r="Y182" s="18"/>
      <c r="Z182" s="17"/>
    </row>
    <row r="183" spans="1:26" ht="18" customHeight="1" x14ac:dyDescent="0.2">
      <c r="A183" s="13">
        <v>5540021</v>
      </c>
      <c r="B183" s="14" t="s">
        <v>207</v>
      </c>
      <c r="C183" s="15">
        <v>46000</v>
      </c>
      <c r="D183" s="10">
        <f>VLOOKUP($A183,'09.07'!$A$9:$W$200,23,0)</f>
        <v>0</v>
      </c>
      <c r="E183" s="15"/>
      <c r="F183" s="15"/>
      <c r="G183" s="15"/>
      <c r="H183" s="9">
        <f t="shared" si="40"/>
        <v>0</v>
      </c>
      <c r="I183" s="15"/>
      <c r="J183" s="15"/>
      <c r="K183" s="15"/>
      <c r="L183" s="9">
        <f t="shared" si="34"/>
        <v>0</v>
      </c>
      <c r="M183" s="15"/>
      <c r="N183" s="15"/>
      <c r="O183" s="15"/>
      <c r="P183" s="15"/>
      <c r="Q183" s="15"/>
      <c r="R183" s="11">
        <f t="shared" si="39"/>
        <v>0</v>
      </c>
      <c r="S183" s="15"/>
      <c r="T183" s="15"/>
      <c r="U183" s="9">
        <f t="shared" si="41"/>
        <v>0</v>
      </c>
      <c r="V183" s="9">
        <f t="shared" si="42"/>
        <v>0</v>
      </c>
      <c r="W183" s="15"/>
      <c r="X183" s="16">
        <f t="shared" si="43"/>
        <v>0</v>
      </c>
      <c r="Y183" s="18"/>
      <c r="Z183" s="17"/>
    </row>
    <row r="184" spans="1:26" ht="18" customHeight="1" x14ac:dyDescent="0.2">
      <c r="A184" s="13">
        <v>5540029</v>
      </c>
      <c r="B184" s="14" t="s">
        <v>208</v>
      </c>
      <c r="C184" s="15">
        <v>18000</v>
      </c>
      <c r="D184" s="10">
        <f>VLOOKUP($A184,'09.07'!$A$9:$W$200,23,0)</f>
        <v>28</v>
      </c>
      <c r="E184" s="15"/>
      <c r="F184" s="15"/>
      <c r="G184" s="15"/>
      <c r="H184" s="9">
        <f t="shared" si="40"/>
        <v>0</v>
      </c>
      <c r="I184" s="15"/>
      <c r="J184" s="15"/>
      <c r="K184" s="15"/>
      <c r="L184" s="9">
        <f t="shared" si="34"/>
        <v>0</v>
      </c>
      <c r="M184" s="15"/>
      <c r="N184" s="15"/>
      <c r="O184" s="15"/>
      <c r="P184" s="15"/>
      <c r="Q184" s="15"/>
      <c r="R184" s="11">
        <f t="shared" si="39"/>
        <v>0</v>
      </c>
      <c r="S184" s="15"/>
      <c r="T184" s="15"/>
      <c r="U184" s="9">
        <f t="shared" si="41"/>
        <v>0</v>
      </c>
      <c r="V184" s="9">
        <f t="shared" si="42"/>
        <v>28</v>
      </c>
      <c r="W184" s="15">
        <v>28</v>
      </c>
      <c r="X184" s="16">
        <f t="shared" si="43"/>
        <v>0</v>
      </c>
      <c r="Y184" s="18"/>
      <c r="Z184" s="17"/>
    </row>
    <row r="185" spans="1:26" ht="18" customHeight="1" x14ac:dyDescent="0.2">
      <c r="A185" s="13">
        <v>5540030</v>
      </c>
      <c r="B185" s="14" t="s">
        <v>209</v>
      </c>
      <c r="C185" s="15">
        <v>20000</v>
      </c>
      <c r="D185" s="10">
        <f>VLOOKUP($A185,'09.07'!$A$9:$W$200,23,0)</f>
        <v>57</v>
      </c>
      <c r="E185" s="15"/>
      <c r="F185" s="15"/>
      <c r="G185" s="15"/>
      <c r="H185" s="9">
        <f t="shared" si="40"/>
        <v>0</v>
      </c>
      <c r="I185" s="15">
        <v>2</v>
      </c>
      <c r="J185" s="15"/>
      <c r="K185" s="15"/>
      <c r="L185" s="9">
        <f t="shared" si="34"/>
        <v>2</v>
      </c>
      <c r="M185" s="15"/>
      <c r="N185" s="15"/>
      <c r="O185" s="15"/>
      <c r="P185" s="15"/>
      <c r="Q185" s="15"/>
      <c r="R185" s="11">
        <f>SUM(M185:Q185)</f>
        <v>0</v>
      </c>
      <c r="S185" s="15"/>
      <c r="T185" s="15"/>
      <c r="U185" s="9">
        <f>S185+T185</f>
        <v>0</v>
      </c>
      <c r="V185" s="9">
        <f t="shared" si="42"/>
        <v>55</v>
      </c>
      <c r="W185" s="15">
        <v>55</v>
      </c>
      <c r="X185" s="16">
        <f>W185-V185</f>
        <v>0</v>
      </c>
      <c r="Y185" s="18"/>
      <c r="Z185" s="17"/>
    </row>
    <row r="186" spans="1:26" ht="18" customHeight="1" x14ac:dyDescent="0.2">
      <c r="A186" s="13">
        <v>5540031</v>
      </c>
      <c r="B186" s="14" t="s">
        <v>210</v>
      </c>
      <c r="C186" s="15">
        <v>20000</v>
      </c>
      <c r="D186" s="10">
        <f>VLOOKUP($A186,'09.07'!$A$9:$W$200,23,0)</f>
        <v>51</v>
      </c>
      <c r="E186" s="15"/>
      <c r="F186" s="15"/>
      <c r="G186" s="15"/>
      <c r="H186" s="9">
        <f t="shared" si="40"/>
        <v>0</v>
      </c>
      <c r="I186" s="15">
        <v>3</v>
      </c>
      <c r="J186" s="15"/>
      <c r="K186" s="15"/>
      <c r="L186" s="9">
        <f t="shared" si="34"/>
        <v>3</v>
      </c>
      <c r="M186" s="15"/>
      <c r="N186" s="15"/>
      <c r="O186" s="15"/>
      <c r="P186" s="15"/>
      <c r="Q186" s="15"/>
      <c r="R186" s="11">
        <f t="shared" si="39"/>
        <v>0</v>
      </c>
      <c r="S186" s="15"/>
      <c r="T186" s="15"/>
      <c r="U186" s="9">
        <f t="shared" ref="U186:U197" si="44">S186+T186</f>
        <v>0</v>
      </c>
      <c r="V186" s="9">
        <f t="shared" si="42"/>
        <v>48</v>
      </c>
      <c r="W186" s="15">
        <v>47</v>
      </c>
      <c r="X186" s="16">
        <f t="shared" ref="X186:X197" si="45">W186-V186</f>
        <v>-1</v>
      </c>
      <c r="Y186" s="18"/>
      <c r="Z186" s="17"/>
    </row>
    <row r="187" spans="1:26" ht="18" customHeight="1" x14ac:dyDescent="0.2">
      <c r="A187" s="13">
        <v>5540032</v>
      </c>
      <c r="B187" s="14" t="s">
        <v>211</v>
      </c>
      <c r="C187" s="15">
        <v>15000</v>
      </c>
      <c r="D187" s="10">
        <f>VLOOKUP($A187,'09.07'!$A$9:$W$200,23,0)</f>
        <v>194</v>
      </c>
      <c r="E187" s="15"/>
      <c r="F187" s="15"/>
      <c r="G187" s="15"/>
      <c r="H187" s="9">
        <f t="shared" si="40"/>
        <v>0</v>
      </c>
      <c r="I187" s="15">
        <v>5</v>
      </c>
      <c r="J187" s="15"/>
      <c r="K187" s="15"/>
      <c r="L187" s="9">
        <f t="shared" si="34"/>
        <v>5</v>
      </c>
      <c r="M187" s="15"/>
      <c r="N187" s="15"/>
      <c r="O187" s="15"/>
      <c r="P187" s="15"/>
      <c r="Q187" s="15"/>
      <c r="R187" s="11">
        <f t="shared" si="39"/>
        <v>0</v>
      </c>
      <c r="S187" s="15"/>
      <c r="T187" s="15"/>
      <c r="U187" s="9">
        <f t="shared" si="44"/>
        <v>0</v>
      </c>
      <c r="V187" s="9">
        <f t="shared" si="42"/>
        <v>189</v>
      </c>
      <c r="W187" s="15">
        <v>189</v>
      </c>
      <c r="X187" s="16">
        <f t="shared" si="45"/>
        <v>0</v>
      </c>
      <c r="Y187" s="18"/>
      <c r="Z187" s="17"/>
    </row>
    <row r="188" spans="1:26" ht="18" customHeight="1" x14ac:dyDescent="0.2">
      <c r="A188" s="13">
        <v>5540033</v>
      </c>
      <c r="B188" s="14" t="s">
        <v>212</v>
      </c>
      <c r="C188" s="15">
        <v>15000</v>
      </c>
      <c r="D188" s="10">
        <f>VLOOKUP($A188,'09.07'!$A$9:$W$200,23,0)</f>
        <v>61</v>
      </c>
      <c r="E188" s="15"/>
      <c r="F188" s="15"/>
      <c r="G188" s="15"/>
      <c r="H188" s="9">
        <f t="shared" si="40"/>
        <v>0</v>
      </c>
      <c r="I188" s="15">
        <v>3</v>
      </c>
      <c r="J188" s="15"/>
      <c r="K188" s="15"/>
      <c r="L188" s="9">
        <f t="shared" si="34"/>
        <v>3</v>
      </c>
      <c r="M188" s="15"/>
      <c r="N188" s="15"/>
      <c r="O188" s="15"/>
      <c r="P188" s="15"/>
      <c r="Q188" s="15"/>
      <c r="R188" s="11">
        <f t="shared" si="39"/>
        <v>0</v>
      </c>
      <c r="S188" s="15"/>
      <c r="T188" s="15"/>
      <c r="U188" s="9">
        <f t="shared" si="44"/>
        <v>0</v>
      </c>
      <c r="V188" s="9">
        <f t="shared" si="42"/>
        <v>58</v>
      </c>
      <c r="W188" s="15">
        <v>58</v>
      </c>
      <c r="X188" s="16">
        <f t="shared" si="45"/>
        <v>0</v>
      </c>
      <c r="Y188" s="18"/>
      <c r="Z188" s="17"/>
    </row>
    <row r="189" spans="1:26" ht="18" customHeight="1" x14ac:dyDescent="0.2">
      <c r="A189" s="13">
        <v>5540035</v>
      </c>
      <c r="B189" s="14" t="s">
        <v>213</v>
      </c>
      <c r="C189" s="15">
        <v>20000</v>
      </c>
      <c r="D189" s="10">
        <f>VLOOKUP($A189,'09.07'!$A$9:$W$200,23,0)</f>
        <v>31</v>
      </c>
      <c r="E189" s="15"/>
      <c r="F189" s="15"/>
      <c r="G189" s="15"/>
      <c r="H189" s="9">
        <f t="shared" si="40"/>
        <v>0</v>
      </c>
      <c r="I189" s="15">
        <v>1</v>
      </c>
      <c r="J189" s="15"/>
      <c r="K189" s="15"/>
      <c r="L189" s="9">
        <f t="shared" si="34"/>
        <v>1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2"/>
        <v>30</v>
      </c>
      <c r="W189" s="15">
        <v>30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5540037</v>
      </c>
      <c r="B190" s="14" t="s">
        <v>214</v>
      </c>
      <c r="C190" s="15">
        <v>18000</v>
      </c>
      <c r="D190" s="10">
        <f>VLOOKUP($A190,'09.07'!$A$9:$W$200,23,0)</f>
        <v>106</v>
      </c>
      <c r="E190" s="15"/>
      <c r="F190" s="15"/>
      <c r="G190" s="15"/>
      <c r="H190" s="9">
        <f t="shared" si="40"/>
        <v>0</v>
      </c>
      <c r="I190" s="15">
        <v>25</v>
      </c>
      <c r="J190" s="15"/>
      <c r="K190" s="15"/>
      <c r="L190" s="9">
        <f t="shared" si="34"/>
        <v>25</v>
      </c>
      <c r="M190" s="15"/>
      <c r="N190" s="15"/>
      <c r="O190" s="15"/>
      <c r="P190" s="15"/>
      <c r="Q190" s="15"/>
      <c r="R190" s="11">
        <f t="shared" si="39"/>
        <v>0</v>
      </c>
      <c r="S190" s="15"/>
      <c r="T190" s="15"/>
      <c r="U190" s="9">
        <f t="shared" si="44"/>
        <v>0</v>
      </c>
      <c r="V190" s="9">
        <f t="shared" si="42"/>
        <v>81</v>
      </c>
      <c r="W190" s="15">
        <v>81</v>
      </c>
      <c r="X190" s="16">
        <f t="shared" si="45"/>
        <v>0</v>
      </c>
      <c r="Y190" s="18"/>
      <c r="Z190" s="17"/>
    </row>
    <row r="191" spans="1:26" ht="18" customHeight="1" x14ac:dyDescent="0.2">
      <c r="A191" s="13">
        <v>5541001</v>
      </c>
      <c r="B191" s="14" t="s">
        <v>215</v>
      </c>
      <c r="C191" s="15">
        <v>29000</v>
      </c>
      <c r="D191" s="10">
        <f>VLOOKUP($A191,'09.07'!$A$9:$W$200,23,0)</f>
        <v>0</v>
      </c>
      <c r="E191" s="15"/>
      <c r="F191" s="15"/>
      <c r="G191" s="15"/>
      <c r="H191" s="9">
        <f t="shared" si="40"/>
        <v>0</v>
      </c>
      <c r="I191" s="15"/>
      <c r="J191" s="15"/>
      <c r="K191" s="15"/>
      <c r="L191" s="9">
        <f t="shared" si="34"/>
        <v>0</v>
      </c>
      <c r="M191" s="15"/>
      <c r="N191" s="15"/>
      <c r="O191" s="15"/>
      <c r="P191" s="15"/>
      <c r="Q191" s="15"/>
      <c r="R191" s="11">
        <f t="shared" si="39"/>
        <v>0</v>
      </c>
      <c r="S191" s="15"/>
      <c r="T191" s="15"/>
      <c r="U191" s="9">
        <f t="shared" si="44"/>
        <v>0</v>
      </c>
      <c r="V191" s="9">
        <f t="shared" si="42"/>
        <v>0</v>
      </c>
      <c r="W191" s="15"/>
      <c r="X191" s="16">
        <f t="shared" si="45"/>
        <v>0</v>
      </c>
      <c r="Y191" s="18"/>
      <c r="Z191" s="17"/>
    </row>
    <row r="192" spans="1:26" ht="18" customHeight="1" x14ac:dyDescent="0.2">
      <c r="A192" s="13">
        <v>7111005</v>
      </c>
      <c r="B192" s="14" t="s">
        <v>216</v>
      </c>
      <c r="C192" s="15">
        <v>10000</v>
      </c>
      <c r="D192" s="10">
        <f>VLOOKUP($A192,'09.07'!$A$9:$W$200,23,0)</f>
        <v>0</v>
      </c>
      <c r="E192" s="15"/>
      <c r="F192" s="15"/>
      <c r="G192" s="15"/>
      <c r="H192" s="9">
        <f t="shared" si="40"/>
        <v>0</v>
      </c>
      <c r="I192" s="15"/>
      <c r="J192" s="15"/>
      <c r="K192" s="15"/>
      <c r="L192" s="9">
        <f t="shared" si="34"/>
        <v>0</v>
      </c>
      <c r="M192" s="15"/>
      <c r="N192" s="15"/>
      <c r="O192" s="15"/>
      <c r="P192" s="15"/>
      <c r="Q192" s="15"/>
      <c r="R192" s="11">
        <f t="shared" si="39"/>
        <v>0</v>
      </c>
      <c r="S192" s="15"/>
      <c r="T192" s="15"/>
      <c r="U192" s="9">
        <f t="shared" si="44"/>
        <v>0</v>
      </c>
      <c r="V192" s="9">
        <f t="shared" si="42"/>
        <v>0</v>
      </c>
      <c r="W192" s="15"/>
      <c r="X192" s="16">
        <f t="shared" si="45"/>
        <v>0</v>
      </c>
      <c r="Y192" s="18"/>
      <c r="Z192" s="17"/>
    </row>
    <row r="193" spans="1:28" ht="18" customHeight="1" x14ac:dyDescent="0.2">
      <c r="A193" s="13">
        <v>7116001</v>
      </c>
      <c r="B193" s="14" t="s">
        <v>217</v>
      </c>
      <c r="C193" s="15">
        <v>99000</v>
      </c>
      <c r="D193" s="10">
        <f>VLOOKUP($A193,'09.07'!$A$9:$W$200,23,0)</f>
        <v>0</v>
      </c>
      <c r="E193" s="15"/>
      <c r="F193" s="15"/>
      <c r="G193" s="15"/>
      <c r="H193" s="9">
        <f t="shared" si="40"/>
        <v>0</v>
      </c>
      <c r="I193" s="15"/>
      <c r="J193" s="15"/>
      <c r="K193" s="15"/>
      <c r="L193" s="9">
        <f t="shared" si="34"/>
        <v>0</v>
      </c>
      <c r="M193" s="15"/>
      <c r="N193" s="15"/>
      <c r="O193" s="15"/>
      <c r="P193" s="15"/>
      <c r="Q193" s="15"/>
      <c r="R193" s="11">
        <f t="shared" si="39"/>
        <v>0</v>
      </c>
      <c r="S193" s="15"/>
      <c r="T193" s="15"/>
      <c r="U193" s="9">
        <f t="shared" si="44"/>
        <v>0</v>
      </c>
      <c r="V193" s="9">
        <f t="shared" si="42"/>
        <v>0</v>
      </c>
      <c r="W193" s="15"/>
      <c r="X193" s="16">
        <f t="shared" si="45"/>
        <v>0</v>
      </c>
      <c r="Y193" s="18"/>
      <c r="Z193" s="17"/>
    </row>
    <row r="194" spans="1:28" ht="18" customHeight="1" x14ac:dyDescent="0.2">
      <c r="A194" s="13">
        <v>7116002</v>
      </c>
      <c r="B194" s="14" t="s">
        <v>227</v>
      </c>
      <c r="C194" s="15">
        <v>60000</v>
      </c>
      <c r="D194" s="10">
        <f>VLOOKUP($A194,'09.07'!$A$9:$W$200,23,0)</f>
        <v>0</v>
      </c>
      <c r="E194" s="15"/>
      <c r="F194" s="15"/>
      <c r="G194" s="15"/>
      <c r="H194" s="9">
        <f t="shared" si="40"/>
        <v>0</v>
      </c>
      <c r="I194" s="15"/>
      <c r="J194" s="15"/>
      <c r="K194" s="15"/>
      <c r="L194" s="9">
        <f t="shared" si="34"/>
        <v>0</v>
      </c>
      <c r="M194" s="15"/>
      <c r="N194" s="15"/>
      <c r="O194" s="15"/>
      <c r="P194" s="15"/>
      <c r="Q194" s="15"/>
      <c r="R194" s="11">
        <f t="shared" si="39"/>
        <v>0</v>
      </c>
      <c r="S194" s="15"/>
      <c r="T194" s="15"/>
      <c r="U194" s="9">
        <f t="shared" si="44"/>
        <v>0</v>
      </c>
      <c r="V194" s="9">
        <f t="shared" si="42"/>
        <v>0</v>
      </c>
      <c r="W194" s="15"/>
      <c r="X194" s="16">
        <f t="shared" si="45"/>
        <v>0</v>
      </c>
      <c r="Y194" s="18"/>
      <c r="Z194" s="17"/>
    </row>
    <row r="195" spans="1:28" ht="18" customHeight="1" x14ac:dyDescent="0.2">
      <c r="A195" s="13">
        <v>7116003</v>
      </c>
      <c r="B195" s="14" t="s">
        <v>228</v>
      </c>
      <c r="C195" s="15">
        <v>60000</v>
      </c>
      <c r="D195" s="10">
        <f>VLOOKUP($A195,'09.07'!$A$9:$W$200,23,0)</f>
        <v>0</v>
      </c>
      <c r="E195" s="15"/>
      <c r="F195" s="15"/>
      <c r="G195" s="15"/>
      <c r="H195" s="9">
        <f t="shared" si="40"/>
        <v>0</v>
      </c>
      <c r="I195" s="15"/>
      <c r="J195" s="15"/>
      <c r="K195" s="15"/>
      <c r="L195" s="9">
        <f t="shared" si="34"/>
        <v>0</v>
      </c>
      <c r="M195" s="15"/>
      <c r="N195" s="15"/>
      <c r="O195" s="15"/>
      <c r="P195" s="15"/>
      <c r="Q195" s="15"/>
      <c r="R195" s="11">
        <f t="shared" si="39"/>
        <v>0</v>
      </c>
      <c r="S195" s="15"/>
      <c r="T195" s="15"/>
      <c r="U195" s="9">
        <f t="shared" si="44"/>
        <v>0</v>
      </c>
      <c r="V195" s="9">
        <f t="shared" si="42"/>
        <v>0</v>
      </c>
      <c r="W195" s="15"/>
      <c r="X195" s="16">
        <f t="shared" si="45"/>
        <v>0</v>
      </c>
      <c r="Y195" s="18"/>
      <c r="Z195" s="17"/>
    </row>
    <row r="196" spans="1:28" ht="18" customHeight="1" x14ac:dyDescent="0.2">
      <c r="A196" s="13">
        <v>9500002</v>
      </c>
      <c r="B196" s="14" t="s">
        <v>218</v>
      </c>
      <c r="C196" s="15">
        <v>4000</v>
      </c>
      <c r="D196" s="10">
        <f>VLOOKUP($A196,'09.07'!$A$9:$W$200,23,0)</f>
        <v>0</v>
      </c>
      <c r="E196" s="15"/>
      <c r="F196" s="15"/>
      <c r="G196" s="15"/>
      <c r="H196" s="9">
        <f t="shared" si="40"/>
        <v>0</v>
      </c>
      <c r="I196" s="15"/>
      <c r="J196" s="15"/>
      <c r="K196" s="15"/>
      <c r="L196" s="9">
        <f t="shared" si="34"/>
        <v>0</v>
      </c>
      <c r="M196" s="15"/>
      <c r="N196" s="15"/>
      <c r="O196" s="15"/>
      <c r="P196" s="15"/>
      <c r="Q196" s="15"/>
      <c r="R196" s="11">
        <f t="shared" si="39"/>
        <v>0</v>
      </c>
      <c r="S196" s="15"/>
      <c r="T196" s="15"/>
      <c r="U196" s="9">
        <f t="shared" si="44"/>
        <v>0</v>
      </c>
      <c r="V196" s="9">
        <f t="shared" si="42"/>
        <v>0</v>
      </c>
      <c r="W196" s="15"/>
      <c r="X196" s="16">
        <f t="shared" si="45"/>
        <v>0</v>
      </c>
      <c r="Y196" s="18"/>
      <c r="Z196" s="17"/>
    </row>
    <row r="197" spans="1:28" ht="18" customHeight="1" x14ac:dyDescent="0.2">
      <c r="A197" s="13">
        <v>9500003</v>
      </c>
      <c r="B197" s="14" t="s">
        <v>219</v>
      </c>
      <c r="C197" s="15">
        <v>5000</v>
      </c>
      <c r="D197" s="10">
        <f>VLOOKUP($A197,'09.07'!$A$9:$W$200,23,0)</f>
        <v>0</v>
      </c>
      <c r="E197" s="15">
        <v>1</v>
      </c>
      <c r="F197" s="15"/>
      <c r="G197" s="15"/>
      <c r="H197" s="9">
        <f t="shared" si="40"/>
        <v>1</v>
      </c>
      <c r="I197" s="15">
        <v>1</v>
      </c>
      <c r="J197" s="15"/>
      <c r="K197" s="15"/>
      <c r="L197" s="9">
        <f t="shared" si="34"/>
        <v>1</v>
      </c>
      <c r="M197" s="15"/>
      <c r="N197" s="15"/>
      <c r="O197" s="15"/>
      <c r="P197" s="15"/>
      <c r="Q197" s="15"/>
      <c r="R197" s="11">
        <f t="shared" si="39"/>
        <v>0</v>
      </c>
      <c r="S197" s="15"/>
      <c r="T197" s="15"/>
      <c r="U197" s="9">
        <f t="shared" si="44"/>
        <v>0</v>
      </c>
      <c r="V197" s="9">
        <f t="shared" si="42"/>
        <v>0</v>
      </c>
      <c r="W197" s="15"/>
      <c r="X197" s="16">
        <f t="shared" si="45"/>
        <v>0</v>
      </c>
      <c r="Y197" s="18"/>
      <c r="Z197" s="17"/>
    </row>
    <row r="198" spans="1:28" ht="18" customHeight="1" x14ac:dyDescent="0.2">
      <c r="A198" s="7"/>
      <c r="B198" s="28" t="s">
        <v>220</v>
      </c>
      <c r="C198" s="9"/>
      <c r="D198" s="10"/>
      <c r="E198" s="10"/>
      <c r="F198" s="10"/>
      <c r="G198" s="10"/>
      <c r="H198" s="9"/>
      <c r="I198" s="10"/>
      <c r="J198" s="10"/>
      <c r="K198" s="10"/>
      <c r="L198" s="9">
        <f t="shared" si="34"/>
        <v>0</v>
      </c>
      <c r="M198" s="10"/>
      <c r="N198" s="10"/>
      <c r="O198" s="10"/>
      <c r="P198" s="10"/>
      <c r="Q198" s="10"/>
      <c r="R198" s="11">
        <f t="shared" si="39"/>
        <v>0</v>
      </c>
      <c r="S198" s="10"/>
      <c r="T198" s="10"/>
      <c r="U198" s="9"/>
      <c r="V198" s="9"/>
      <c r="W198" s="10"/>
      <c r="X198" s="9"/>
      <c r="Y198" s="18"/>
      <c r="Z198" s="17"/>
    </row>
    <row r="200" spans="1:28" ht="25.5" customHeight="1" x14ac:dyDescent="0.2">
      <c r="D200" s="30">
        <f>SUM(D9:D198)</f>
        <v>1057</v>
      </c>
      <c r="E200" s="31"/>
      <c r="F200" s="31"/>
      <c r="G200" s="31"/>
      <c r="H200" s="31"/>
      <c r="I200" s="30">
        <f>SUM(I9:I198)</f>
        <v>986</v>
      </c>
      <c r="J200" s="30">
        <f>SUM(J9:J198)</f>
        <v>0</v>
      </c>
      <c r="K200" s="30"/>
      <c r="L200" s="31"/>
      <c r="M200" s="31"/>
      <c r="N200" s="31"/>
      <c r="O200" s="31"/>
      <c r="P200" s="31"/>
      <c r="Q200" s="30">
        <f>SUM(Q9:Q198)</f>
        <v>0</v>
      </c>
      <c r="R200" s="30">
        <f>SUM(R9:R198)</f>
        <v>4</v>
      </c>
      <c r="S200" s="30">
        <f>SUM(S9:S198)</f>
        <v>14</v>
      </c>
      <c r="T200" s="31"/>
      <c r="U200" s="31"/>
      <c r="V200" s="32"/>
      <c r="W200" s="30">
        <f>SUM(W9:W198)</f>
        <v>880</v>
      </c>
      <c r="X200" s="30">
        <f>SUM(X9:X198)</f>
        <v>-12</v>
      </c>
    </row>
    <row r="201" spans="1:28" ht="12.75" customHeight="1" x14ac:dyDescent="0.2"/>
    <row r="202" spans="1:28" s="1" customFormat="1" x14ac:dyDescent="0.2">
      <c r="A202" s="29"/>
      <c r="B202" s="29" t="s">
        <v>221</v>
      </c>
      <c r="I202" s="33" t="s">
        <v>222</v>
      </c>
      <c r="S202" s="1" t="s">
        <v>223</v>
      </c>
      <c r="V202" s="2"/>
      <c r="W202" s="2"/>
      <c r="X202" s="2"/>
      <c r="Y202" s="3"/>
      <c r="Z202" s="3"/>
      <c r="AA202" s="3"/>
      <c r="AB202" s="3"/>
    </row>
    <row r="204" spans="1:28" s="1" customFormat="1" x14ac:dyDescent="0.2">
      <c r="A204" s="29" t="s">
        <v>224</v>
      </c>
      <c r="B204" s="3"/>
      <c r="V204" s="2"/>
      <c r="W204" s="2"/>
      <c r="X204" s="2"/>
      <c r="Y204" s="3"/>
      <c r="Z204" s="3"/>
      <c r="AA204" s="3"/>
      <c r="AB204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0:B101">
    <cfRule type="duplicateValues" dxfId="929" priority="34" stopIfTrue="1"/>
  </conditionalFormatting>
  <conditionalFormatting sqref="B132">
    <cfRule type="duplicateValues" dxfId="928" priority="33" stopIfTrue="1"/>
  </conditionalFormatting>
  <conditionalFormatting sqref="B118">
    <cfRule type="duplicateValues" dxfId="927" priority="32" stopIfTrue="1"/>
  </conditionalFormatting>
  <conditionalFormatting sqref="B198">
    <cfRule type="duplicateValues" dxfId="926" priority="31" stopIfTrue="1"/>
  </conditionalFormatting>
  <conditionalFormatting sqref="B201:B274">
    <cfRule type="duplicateValues" dxfId="925" priority="30" stopIfTrue="1"/>
  </conditionalFormatting>
  <conditionalFormatting sqref="B200">
    <cfRule type="duplicateValues" dxfId="924" priority="29" stopIfTrue="1"/>
  </conditionalFormatting>
  <conditionalFormatting sqref="I202">
    <cfRule type="duplicateValues" dxfId="923" priority="28" stopIfTrue="1"/>
  </conditionalFormatting>
  <conditionalFormatting sqref="I202">
    <cfRule type="duplicateValues" dxfId="922" priority="25" stopIfTrue="1"/>
    <cfRule type="duplicateValues" dxfId="921" priority="26" stopIfTrue="1"/>
    <cfRule type="duplicateValues" dxfId="920" priority="27" stopIfTrue="1"/>
  </conditionalFormatting>
  <conditionalFormatting sqref="B20">
    <cfRule type="duplicateValues" dxfId="919" priority="19" stopIfTrue="1"/>
  </conditionalFormatting>
  <conditionalFormatting sqref="B20">
    <cfRule type="duplicateValues" dxfId="918" priority="20" stopIfTrue="1"/>
  </conditionalFormatting>
  <conditionalFormatting sqref="B20">
    <cfRule type="duplicateValues" dxfId="917" priority="21" stopIfTrue="1"/>
  </conditionalFormatting>
  <conditionalFormatting sqref="B20">
    <cfRule type="duplicateValues" dxfId="916" priority="22" stopIfTrue="1"/>
    <cfRule type="duplicateValues" dxfId="915" priority="23" stopIfTrue="1"/>
    <cfRule type="duplicateValues" dxfId="914" priority="24" stopIfTrue="1"/>
  </conditionalFormatting>
  <conditionalFormatting sqref="A20:A25">
    <cfRule type="duplicateValues" dxfId="913" priority="18" stopIfTrue="1"/>
  </conditionalFormatting>
  <conditionalFormatting sqref="A26">
    <cfRule type="duplicateValues" dxfId="912" priority="17" stopIfTrue="1"/>
  </conditionalFormatting>
  <conditionalFormatting sqref="A27">
    <cfRule type="duplicateValues" dxfId="911" priority="16" stopIfTrue="1"/>
  </conditionalFormatting>
  <conditionalFormatting sqref="A28">
    <cfRule type="duplicateValues" dxfId="910" priority="15" stopIfTrue="1"/>
  </conditionalFormatting>
  <conditionalFormatting sqref="A29">
    <cfRule type="duplicateValues" dxfId="909" priority="14" stopIfTrue="1"/>
  </conditionalFormatting>
  <conditionalFormatting sqref="A30">
    <cfRule type="duplicateValues" dxfId="908" priority="13" stopIfTrue="1"/>
  </conditionalFormatting>
  <conditionalFormatting sqref="B275:B65318 B200 B5 B8:B19 B119:B131 B21:B117 B133:B197">
    <cfRule type="duplicateValues" dxfId="907" priority="35" stopIfTrue="1"/>
  </conditionalFormatting>
  <conditionalFormatting sqref="B275:B65318 B200 B5 B8:B19 B102:B117 B119:B131 B21:B99 B133:B197">
    <cfRule type="duplicateValues" dxfId="906" priority="36" stopIfTrue="1"/>
  </conditionalFormatting>
  <conditionalFormatting sqref="A200:A65318 A1:A5 A8:A19 A31:A198">
    <cfRule type="duplicateValues" dxfId="905" priority="37" stopIfTrue="1"/>
  </conditionalFormatting>
  <conditionalFormatting sqref="B200:B65318 B5 B8:B19 B21:B198">
    <cfRule type="duplicateValues" dxfId="904" priority="38" stopIfTrue="1"/>
  </conditionalFormatting>
  <conditionalFormatting sqref="B200:B65318 B1:B5 B8:B19 B21:B198">
    <cfRule type="duplicateValues" dxfId="903" priority="39" stopIfTrue="1"/>
    <cfRule type="duplicateValues" dxfId="902" priority="40" stopIfTrue="1"/>
    <cfRule type="duplicateValues" dxfId="901" priority="41" stopIfTrue="1"/>
  </conditionalFormatting>
  <conditionalFormatting sqref="Y17">
    <cfRule type="duplicateValues" dxfId="900" priority="7" stopIfTrue="1"/>
  </conditionalFormatting>
  <conditionalFormatting sqref="Y17">
    <cfRule type="duplicateValues" dxfId="899" priority="8" stopIfTrue="1"/>
  </conditionalFormatting>
  <conditionalFormatting sqref="Y17">
    <cfRule type="duplicateValues" dxfId="898" priority="9" stopIfTrue="1"/>
  </conditionalFormatting>
  <conditionalFormatting sqref="Y17">
    <cfRule type="duplicateValues" dxfId="897" priority="10" stopIfTrue="1"/>
    <cfRule type="duplicateValues" dxfId="896" priority="11" stopIfTrue="1"/>
    <cfRule type="duplicateValues" dxfId="895" priority="12" stopIfTrue="1"/>
  </conditionalFormatting>
  <conditionalFormatting sqref="Y13">
    <cfRule type="duplicateValues" dxfId="894" priority="1" stopIfTrue="1"/>
  </conditionalFormatting>
  <conditionalFormatting sqref="Y13">
    <cfRule type="duplicateValues" dxfId="893" priority="2" stopIfTrue="1"/>
  </conditionalFormatting>
  <conditionalFormatting sqref="Y13">
    <cfRule type="duplicateValues" dxfId="892" priority="3" stopIfTrue="1"/>
  </conditionalFormatting>
  <conditionalFormatting sqref="Y13">
    <cfRule type="duplicateValues" dxfId="891" priority="4" stopIfTrue="1"/>
    <cfRule type="duplicateValues" dxfId="890" priority="5" stopIfTrue="1"/>
    <cfRule type="duplicateValues" dxfId="889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4"/>
  <sheetViews>
    <sheetView zoomScaleNormal="100" workbookViewId="0">
      <pane xSplit="4" ySplit="8" topLeftCell="G186" activePane="bottomRight" state="frozen"/>
      <selection activeCell="F144" sqref="F144"/>
      <selection pane="topRight" activeCell="F144" sqref="F144"/>
      <selection pane="bottomLeft" activeCell="F144" sqref="F144"/>
      <selection pane="bottomRight" activeCell="A197" sqref="A197:XFD197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42578125" style="1" customWidth="1"/>
    <col min="7" max="7" width="0.28515625" style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72" t="s">
        <v>0</v>
      </c>
      <c r="B1" s="172"/>
    </row>
    <row r="2" spans="1:28" x14ac:dyDescent="0.2">
      <c r="A2" s="172" t="s">
        <v>1</v>
      </c>
      <c r="B2" s="172"/>
    </row>
    <row r="3" spans="1:28" ht="19.5" x14ac:dyDescent="0.2">
      <c r="A3" s="173" t="s">
        <v>2</v>
      </c>
      <c r="B3" s="173"/>
      <c r="C3" s="173"/>
      <c r="D3" s="173"/>
      <c r="E3" s="173"/>
      <c r="F3" s="173"/>
      <c r="G3" s="173"/>
      <c r="H3" s="173"/>
      <c r="I3" s="173"/>
      <c r="J3" s="173"/>
      <c r="K3" s="173"/>
      <c r="L3" s="173"/>
      <c r="M3" s="173"/>
      <c r="N3" s="173"/>
      <c r="O3" s="173"/>
      <c r="P3" s="173"/>
      <c r="Q3" s="173"/>
      <c r="R3" s="173"/>
      <c r="S3" s="173"/>
      <c r="T3" s="173"/>
      <c r="U3" s="173"/>
      <c r="V3" s="173"/>
      <c r="W3" s="173"/>
      <c r="X3" s="173"/>
    </row>
    <row r="4" spans="1:28" ht="18.75" x14ac:dyDescent="0.2">
      <c r="A4" s="74" t="s">
        <v>3</v>
      </c>
      <c r="B4" s="4">
        <v>42562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74" t="s">
        <v>4</v>
      </c>
      <c r="B5" s="174" t="s">
        <v>5</v>
      </c>
      <c r="C5" s="175" t="s">
        <v>6</v>
      </c>
      <c r="D5" s="176" t="s">
        <v>7</v>
      </c>
      <c r="E5" s="175" t="s">
        <v>8</v>
      </c>
      <c r="F5" s="175"/>
      <c r="G5" s="175"/>
      <c r="H5" s="175"/>
      <c r="I5" s="175" t="s">
        <v>9</v>
      </c>
      <c r="J5" s="175"/>
      <c r="K5" s="175"/>
      <c r="L5" s="175"/>
      <c r="M5" s="175" t="s">
        <v>10</v>
      </c>
      <c r="N5" s="175"/>
      <c r="O5" s="175"/>
      <c r="P5" s="175"/>
      <c r="Q5" s="175"/>
      <c r="R5" s="175"/>
      <c r="S5" s="160" t="s">
        <v>11</v>
      </c>
      <c r="T5" s="161"/>
      <c r="U5" s="162"/>
      <c r="V5" s="163" t="s">
        <v>12</v>
      </c>
      <c r="W5" s="166" t="s">
        <v>13</v>
      </c>
      <c r="X5" s="166" t="s">
        <v>14</v>
      </c>
      <c r="Z5" s="159" t="s">
        <v>15</v>
      </c>
      <c r="AA5" s="159"/>
      <c r="AB5" s="159"/>
    </row>
    <row r="6" spans="1:28" ht="20.25" customHeight="1" x14ac:dyDescent="0.2">
      <c r="A6" s="174"/>
      <c r="B6" s="174"/>
      <c r="C6" s="175"/>
      <c r="D6" s="176"/>
      <c r="E6" s="169" t="s">
        <v>16</v>
      </c>
      <c r="F6" s="169" t="s">
        <v>17</v>
      </c>
      <c r="G6" s="163" t="s">
        <v>18</v>
      </c>
      <c r="H6" s="163" t="s">
        <v>19</v>
      </c>
      <c r="I6" s="163" t="s">
        <v>20</v>
      </c>
      <c r="J6" s="163" t="s">
        <v>21</v>
      </c>
      <c r="K6" s="163" t="s">
        <v>226</v>
      </c>
      <c r="L6" s="163" t="s">
        <v>22</v>
      </c>
      <c r="M6" s="163" t="s">
        <v>18</v>
      </c>
      <c r="N6" s="163" t="s">
        <v>23</v>
      </c>
      <c r="O6" s="171" t="s">
        <v>24</v>
      </c>
      <c r="P6" s="171"/>
      <c r="Q6" s="171"/>
      <c r="R6" s="163" t="s">
        <v>25</v>
      </c>
      <c r="S6" s="163" t="s">
        <v>26</v>
      </c>
      <c r="T6" s="163" t="s">
        <v>27</v>
      </c>
      <c r="U6" s="163" t="s">
        <v>28</v>
      </c>
      <c r="V6" s="164"/>
      <c r="W6" s="167"/>
      <c r="X6" s="167"/>
      <c r="Z6" s="159"/>
      <c r="AA6" s="159"/>
      <c r="AB6" s="159"/>
    </row>
    <row r="7" spans="1:28" ht="58.5" customHeight="1" x14ac:dyDescent="0.2">
      <c r="A7" s="174"/>
      <c r="B7" s="174"/>
      <c r="C7" s="175"/>
      <c r="D7" s="176"/>
      <c r="E7" s="170"/>
      <c r="F7" s="170"/>
      <c r="G7" s="165"/>
      <c r="H7" s="165"/>
      <c r="I7" s="165"/>
      <c r="J7" s="165"/>
      <c r="K7" s="165"/>
      <c r="L7" s="165"/>
      <c r="M7" s="165"/>
      <c r="N7" s="165"/>
      <c r="O7" s="76" t="s">
        <v>29</v>
      </c>
      <c r="P7" s="76" t="s">
        <v>30</v>
      </c>
      <c r="Q7" s="75" t="s">
        <v>31</v>
      </c>
      <c r="R7" s="165"/>
      <c r="S7" s="165"/>
      <c r="T7" s="165"/>
      <c r="U7" s="165"/>
      <c r="V7" s="165"/>
      <c r="W7" s="168"/>
      <c r="X7" s="168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VLOOKUP($A9,'10.07'!$A$9:$W$200,23,0)</f>
        <v>0</v>
      </c>
      <c r="E9" s="15">
        <v>10</v>
      </c>
      <c r="F9" s="15">
        <v>9</v>
      </c>
      <c r="G9" s="15"/>
      <c r="H9" s="9">
        <f t="shared" ref="H9:H52" si="0">SUM(E9:G9)</f>
        <v>19</v>
      </c>
      <c r="I9" s="15">
        <v>16</v>
      </c>
      <c r="J9" s="15"/>
      <c r="K9" s="15"/>
      <c r="L9" s="9">
        <f>SUM(I9:K9)</f>
        <v>16</v>
      </c>
      <c r="M9" s="15"/>
      <c r="N9" s="15"/>
      <c r="O9" s="15"/>
      <c r="P9" s="15"/>
      <c r="Q9" s="15"/>
      <c r="R9" s="11">
        <f>SUM(M9:Q9)</f>
        <v>0</v>
      </c>
      <c r="S9" s="15">
        <v>3</v>
      </c>
      <c r="T9" s="15"/>
      <c r="U9" s="9">
        <f t="shared" ref="U9:U52" si="1">S9+T9</f>
        <v>3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VLOOKUP($A10,'10.07'!$A$9:$W$200,23,0)</f>
        <v>0</v>
      </c>
      <c r="E10" s="15">
        <v>6</v>
      </c>
      <c r="F10" s="15"/>
      <c r="G10" s="15"/>
      <c r="H10" s="9">
        <f t="shared" si="0"/>
        <v>6</v>
      </c>
      <c r="I10" s="15">
        <v>5</v>
      </c>
      <c r="J10" s="15"/>
      <c r="K10" s="15"/>
      <c r="L10" s="9">
        <f t="shared" ref="L10:L73" si="4">SUM(I10:K10)</f>
        <v>5</v>
      </c>
      <c r="M10" s="15"/>
      <c r="N10" s="15"/>
      <c r="O10" s="15"/>
      <c r="P10" s="15"/>
      <c r="Q10" s="15"/>
      <c r="R10" s="11">
        <f t="shared" ref="R10:R86" si="5">SUM(M10:Q10)</f>
        <v>0</v>
      </c>
      <c r="S10" s="15">
        <v>1</v>
      </c>
      <c r="T10" s="15"/>
      <c r="U10" s="9">
        <f t="shared" si="1"/>
        <v>1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VLOOKUP($A11,'10.07'!$A$9:$W$200,23,0)</f>
        <v>0</v>
      </c>
      <c r="E11" s="15">
        <v>6</v>
      </c>
      <c r="F11" s="15"/>
      <c r="G11" s="15"/>
      <c r="H11" s="9">
        <f t="shared" si="0"/>
        <v>6</v>
      </c>
      <c r="I11" s="15">
        <v>2</v>
      </c>
      <c r="J11" s="15"/>
      <c r="K11" s="15"/>
      <c r="L11" s="9">
        <f t="shared" si="4"/>
        <v>2</v>
      </c>
      <c r="M11" s="15"/>
      <c r="N11" s="15"/>
      <c r="O11" s="15"/>
      <c r="P11" s="15"/>
      <c r="Q11" s="15"/>
      <c r="R11" s="11">
        <f t="shared" si="5"/>
        <v>0</v>
      </c>
      <c r="S11" s="15">
        <v>4</v>
      </c>
      <c r="T11" s="15"/>
      <c r="U11" s="9">
        <f t="shared" si="1"/>
        <v>4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VLOOKUP($A12,'10.07'!$A$9:$W$200,23,0)</f>
        <v>0</v>
      </c>
      <c r="E12" s="15">
        <v>10</v>
      </c>
      <c r="F12" s="15"/>
      <c r="G12" s="15"/>
      <c r="H12" s="9">
        <f t="shared" si="0"/>
        <v>10</v>
      </c>
      <c r="I12" s="15">
        <v>10</v>
      </c>
      <c r="J12" s="15"/>
      <c r="K12" s="15"/>
      <c r="L12" s="9">
        <f t="shared" si="4"/>
        <v>10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VLOOKUP($A13,'10.07'!$A$9:$W$200,23,0)</f>
        <v>0</v>
      </c>
      <c r="E13" s="15"/>
      <c r="F13" s="15"/>
      <c r="G13" s="15"/>
      <c r="H13" s="9">
        <f t="shared" si="0"/>
        <v>0</v>
      </c>
      <c r="I13" s="15"/>
      <c r="J13" s="15"/>
      <c r="K13" s="15"/>
      <c r="L13" s="9">
        <f t="shared" si="4"/>
        <v>0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0</v>
      </c>
      <c r="W13" s="15"/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VLOOKUP($A14,'10.07'!$A$9:$W$200,23,0)</f>
        <v>0</v>
      </c>
      <c r="E14" s="15">
        <v>10</v>
      </c>
      <c r="F14" s="15"/>
      <c r="G14" s="15"/>
      <c r="H14" s="9">
        <f t="shared" si="0"/>
        <v>10</v>
      </c>
      <c r="I14" s="15">
        <v>8</v>
      </c>
      <c r="J14" s="15"/>
      <c r="K14" s="15"/>
      <c r="L14" s="9">
        <f t="shared" si="4"/>
        <v>8</v>
      </c>
      <c r="M14" s="15"/>
      <c r="N14" s="15"/>
      <c r="O14" s="15"/>
      <c r="P14" s="15"/>
      <c r="Q14" s="15"/>
      <c r="R14" s="11">
        <f t="shared" si="5"/>
        <v>0</v>
      </c>
      <c r="S14" s="15">
        <v>2</v>
      </c>
      <c r="T14" s="15"/>
      <c r="U14" s="9">
        <f t="shared" si="1"/>
        <v>2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VLOOKUP($A15,'10.07'!$A$9:$W$200,23,0)</f>
        <v>0</v>
      </c>
      <c r="E15" s="15">
        <v>6</v>
      </c>
      <c r="F15" s="15"/>
      <c r="G15" s="15"/>
      <c r="H15" s="9">
        <f t="shared" si="0"/>
        <v>6</v>
      </c>
      <c r="I15" s="15">
        <v>4</v>
      </c>
      <c r="J15" s="15"/>
      <c r="K15" s="15"/>
      <c r="L15" s="9">
        <f t="shared" si="4"/>
        <v>4</v>
      </c>
      <c r="M15" s="15"/>
      <c r="N15" s="15"/>
      <c r="O15" s="15"/>
      <c r="P15" s="15"/>
      <c r="Q15" s="15"/>
      <c r="R15" s="11">
        <f t="shared" si="5"/>
        <v>0</v>
      </c>
      <c r="S15" s="15">
        <v>2</v>
      </c>
      <c r="T15" s="15"/>
      <c r="U15" s="9">
        <f t="shared" si="1"/>
        <v>2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VLOOKUP($A16,'10.07'!$A$9:$W$200,23,0)</f>
        <v>0</v>
      </c>
      <c r="E16" s="15">
        <v>6</v>
      </c>
      <c r="F16" s="15"/>
      <c r="G16" s="15"/>
      <c r="H16" s="9">
        <f t="shared" si="0"/>
        <v>6</v>
      </c>
      <c r="I16" s="15">
        <v>5</v>
      </c>
      <c r="J16" s="15"/>
      <c r="K16" s="15"/>
      <c r="L16" s="9">
        <f t="shared" si="4"/>
        <v>5</v>
      </c>
      <c r="M16" s="15"/>
      <c r="N16" s="15"/>
      <c r="O16" s="15"/>
      <c r="P16" s="15"/>
      <c r="Q16" s="15"/>
      <c r="R16" s="11">
        <f t="shared" si="5"/>
        <v>0</v>
      </c>
      <c r="S16" s="15">
        <v>1</v>
      </c>
      <c r="T16" s="15"/>
      <c r="U16" s="9">
        <f t="shared" si="1"/>
        <v>1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VLOOKUP($A17,'10.07'!$A$9:$W$200,23,0)</f>
        <v>0</v>
      </c>
      <c r="E17" s="15">
        <v>6</v>
      </c>
      <c r="F17" s="15"/>
      <c r="G17" s="15"/>
      <c r="H17" s="9">
        <f t="shared" si="0"/>
        <v>6</v>
      </c>
      <c r="I17" s="15">
        <v>6</v>
      </c>
      <c r="J17" s="15"/>
      <c r="K17" s="15"/>
      <c r="L17" s="9">
        <f t="shared" si="4"/>
        <v>6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VLOOKUP($A18,'10.07'!$A$9:$W$200,23,0)</f>
        <v>0</v>
      </c>
      <c r="E18" s="15">
        <v>16</v>
      </c>
      <c r="F18" s="15"/>
      <c r="G18" s="15"/>
      <c r="H18" s="9">
        <f t="shared" si="0"/>
        <v>16</v>
      </c>
      <c r="I18" s="15">
        <v>12</v>
      </c>
      <c r="J18" s="15"/>
      <c r="K18" s="15"/>
      <c r="L18" s="9">
        <f t="shared" si="4"/>
        <v>12</v>
      </c>
      <c r="M18" s="15"/>
      <c r="N18" s="15"/>
      <c r="O18" s="15"/>
      <c r="P18" s="15"/>
      <c r="Q18" s="15"/>
      <c r="R18" s="11">
        <f>SUM(M18:Q18)</f>
        <v>0</v>
      </c>
      <c r="S18" s="15">
        <v>4</v>
      </c>
      <c r="T18" s="15"/>
      <c r="U18" s="9">
        <f>S18+T18</f>
        <v>4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44</v>
      </c>
      <c r="C19" s="15">
        <v>19000</v>
      </c>
      <c r="D19" s="10">
        <f>VLOOKUP($A19,'10.07'!$A$9:$W$200,23,0)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45</v>
      </c>
      <c r="C20" s="15">
        <v>19000</v>
      </c>
      <c r="D20" s="10">
        <f>VLOOKUP($A20,'10.07'!$A$9:$W$200,23,0)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73"/>
      <c r="Z20" s="17"/>
    </row>
    <row r="21" spans="1:26" ht="18" customHeight="1" x14ac:dyDescent="0.2">
      <c r="A21" s="13">
        <v>1500022</v>
      </c>
      <c r="B21" s="14" t="s">
        <v>46</v>
      </c>
      <c r="C21" s="15">
        <v>19000</v>
      </c>
      <c r="D21" s="10">
        <f>VLOOKUP($A21,'10.07'!$A$9:$W$200,23,0)</f>
        <v>0</v>
      </c>
      <c r="E21" s="15">
        <v>6</v>
      </c>
      <c r="F21" s="15"/>
      <c r="G21" s="15"/>
      <c r="H21" s="9">
        <f t="shared" si="0"/>
        <v>6</v>
      </c>
      <c r="I21" s="15">
        <v>5</v>
      </c>
      <c r="J21" s="15"/>
      <c r="K21" s="15"/>
      <c r="L21" s="9">
        <f t="shared" si="4"/>
        <v>5</v>
      </c>
      <c r="M21" s="15"/>
      <c r="N21" s="15"/>
      <c r="O21" s="15"/>
      <c r="P21" s="15"/>
      <c r="Q21" s="15"/>
      <c r="R21" s="11">
        <f t="shared" si="5"/>
        <v>0</v>
      </c>
      <c r="S21" s="15">
        <v>1</v>
      </c>
      <c r="T21" s="15"/>
      <c r="U21" s="9">
        <f t="shared" si="1"/>
        <v>1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47</v>
      </c>
      <c r="C22" s="15">
        <v>16000</v>
      </c>
      <c r="D22" s="10">
        <f>VLOOKUP($A22,'10.07'!$A$9:$W$200,23,0)</f>
        <v>0</v>
      </c>
      <c r="E22" s="15">
        <v>6</v>
      </c>
      <c r="F22" s="15"/>
      <c r="G22" s="15"/>
      <c r="H22" s="9">
        <f t="shared" si="0"/>
        <v>6</v>
      </c>
      <c r="I22" s="15">
        <v>6</v>
      </c>
      <c r="J22" s="15"/>
      <c r="K22" s="15"/>
      <c r="L22" s="9">
        <f t="shared" si="4"/>
        <v>6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48</v>
      </c>
      <c r="C23" s="15">
        <v>21000</v>
      </c>
      <c r="D23" s="10">
        <f>VLOOKUP($A23,'10.07'!$A$9:$W$200,23,0)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49</v>
      </c>
      <c r="C24" s="15">
        <v>21000</v>
      </c>
      <c r="D24" s="10">
        <f>VLOOKUP($A24,'10.07'!$A$9:$W$200,23,0)</f>
        <v>0</v>
      </c>
      <c r="E24" s="15">
        <v>6</v>
      </c>
      <c r="F24" s="15"/>
      <c r="G24" s="15"/>
      <c r="H24" s="9">
        <f t="shared" si="0"/>
        <v>6</v>
      </c>
      <c r="I24" s="15">
        <v>2</v>
      </c>
      <c r="J24" s="15"/>
      <c r="K24" s="15"/>
      <c r="L24" s="9">
        <f t="shared" si="4"/>
        <v>2</v>
      </c>
      <c r="M24" s="15"/>
      <c r="N24" s="15"/>
      <c r="O24" s="15"/>
      <c r="P24" s="15"/>
      <c r="Q24" s="15"/>
      <c r="R24" s="11">
        <f t="shared" si="5"/>
        <v>0</v>
      </c>
      <c r="S24" s="15">
        <v>4</v>
      </c>
      <c r="T24" s="15"/>
      <c r="U24" s="9">
        <f t="shared" si="1"/>
        <v>4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50</v>
      </c>
      <c r="C25" s="15">
        <v>20000</v>
      </c>
      <c r="D25" s="10">
        <f>VLOOKUP($A25,'10.07'!$A$9:$W$200,23,0)</f>
        <v>0</v>
      </c>
      <c r="E25" s="15">
        <v>6</v>
      </c>
      <c r="F25" s="15"/>
      <c r="G25" s="15"/>
      <c r="H25" s="9">
        <f t="shared" si="0"/>
        <v>6</v>
      </c>
      <c r="I25" s="15">
        <v>5</v>
      </c>
      <c r="J25" s="15"/>
      <c r="K25" s="15"/>
      <c r="L25" s="9">
        <f t="shared" si="4"/>
        <v>5</v>
      </c>
      <c r="M25" s="15"/>
      <c r="N25" s="15"/>
      <c r="O25" s="15"/>
      <c r="P25" s="15"/>
      <c r="Q25" s="15"/>
      <c r="R25" s="11">
        <f t="shared" si="5"/>
        <v>0</v>
      </c>
      <c r="S25" s="15">
        <v>1</v>
      </c>
      <c r="T25" s="15"/>
      <c r="U25" s="9">
        <f t="shared" si="1"/>
        <v>1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51</v>
      </c>
      <c r="C26" s="15">
        <v>18000</v>
      </c>
      <c r="D26" s="10">
        <f>VLOOKUP($A26,'10.07'!$A$9:$W$200,23,0)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52</v>
      </c>
      <c r="C27" s="15">
        <v>32000</v>
      </c>
      <c r="D27" s="10">
        <f>VLOOKUP($A27,'10.07'!$A$9:$W$200,23,0)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53</v>
      </c>
      <c r="C28" s="15">
        <v>22000</v>
      </c>
      <c r="D28" s="10">
        <f>VLOOKUP($A28,'10.07'!$A$9:$W$200,23,0)</f>
        <v>0</v>
      </c>
      <c r="E28" s="15"/>
      <c r="F28" s="15"/>
      <c r="G28" s="15"/>
      <c r="H28" s="9">
        <f t="shared" si="0"/>
        <v>0</v>
      </c>
      <c r="I28" s="15">
        <v>1</v>
      </c>
      <c r="J28" s="15"/>
      <c r="K28" s="15"/>
      <c r="L28" s="9">
        <f t="shared" si="4"/>
        <v>1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-1</v>
      </c>
      <c r="W28" s="15"/>
      <c r="X28" s="16">
        <f>W28-V28</f>
        <v>1</v>
      </c>
      <c r="Y28" s="18" t="s">
        <v>254</v>
      </c>
      <c r="Z28" s="17"/>
    </row>
    <row r="29" spans="1:26" ht="18" customHeight="1" x14ac:dyDescent="0.2">
      <c r="A29" s="13">
        <v>1500088</v>
      </c>
      <c r="B29" s="14" t="s">
        <v>54</v>
      </c>
      <c r="C29" s="15">
        <v>21000</v>
      </c>
      <c r="D29" s="10">
        <f>VLOOKUP($A29,'10.07'!$A$9:$W$200,23,0)</f>
        <v>0</v>
      </c>
      <c r="E29" s="15">
        <v>4</v>
      </c>
      <c r="F29" s="15"/>
      <c r="G29" s="15"/>
      <c r="H29" s="9">
        <f t="shared" si="0"/>
        <v>4</v>
      </c>
      <c r="I29" s="15">
        <v>4</v>
      </c>
      <c r="J29" s="15"/>
      <c r="K29" s="15"/>
      <c r="L29" s="9">
        <f t="shared" si="4"/>
        <v>4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55</v>
      </c>
      <c r="C30" s="15">
        <v>20000</v>
      </c>
      <c r="D30" s="10">
        <f>VLOOKUP($A30,'10.07'!$A$9:$W$200,23,0)</f>
        <v>0</v>
      </c>
      <c r="E30" s="15">
        <v>6</v>
      </c>
      <c r="F30" s="15"/>
      <c r="G30" s="15"/>
      <c r="H30" s="9">
        <f t="shared" si="0"/>
        <v>6</v>
      </c>
      <c r="I30" s="15">
        <v>5</v>
      </c>
      <c r="J30" s="15"/>
      <c r="K30" s="15"/>
      <c r="L30" s="9">
        <f t="shared" si="4"/>
        <v>5</v>
      </c>
      <c r="M30" s="15"/>
      <c r="N30" s="15"/>
      <c r="O30" s="15"/>
      <c r="P30" s="15"/>
      <c r="Q30" s="15"/>
      <c r="R30" s="11">
        <f>SUM(M30:Q30)</f>
        <v>0</v>
      </c>
      <c r="S30" s="15">
        <v>1</v>
      </c>
      <c r="T30" s="15"/>
      <c r="U30" s="9">
        <f>S30+T30</f>
        <v>1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56</v>
      </c>
      <c r="C31" s="15">
        <v>24000</v>
      </c>
      <c r="D31" s="10">
        <f>VLOOKUP($A31,'10.07'!$A$9:$W$200,23,0)</f>
        <v>0</v>
      </c>
      <c r="E31" s="15">
        <v>6</v>
      </c>
      <c r="F31" s="15"/>
      <c r="G31" s="15"/>
      <c r="H31" s="9">
        <f t="shared" si="0"/>
        <v>6</v>
      </c>
      <c r="I31" s="15">
        <v>4</v>
      </c>
      <c r="J31" s="15"/>
      <c r="K31" s="15"/>
      <c r="L31" s="9">
        <f t="shared" si="4"/>
        <v>4</v>
      </c>
      <c r="M31" s="15"/>
      <c r="N31" s="15"/>
      <c r="O31" s="15"/>
      <c r="P31" s="15"/>
      <c r="Q31" s="15"/>
      <c r="R31" s="11">
        <f t="shared" si="5"/>
        <v>0</v>
      </c>
      <c r="S31" s="15">
        <v>2</v>
      </c>
      <c r="T31" s="15"/>
      <c r="U31" s="9">
        <f t="shared" si="1"/>
        <v>2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57</v>
      </c>
      <c r="C32" s="15">
        <v>18000</v>
      </c>
      <c r="D32" s="10">
        <f>VLOOKUP($A32,'10.07'!$A$9:$W$200,23,0)</f>
        <v>0</v>
      </c>
      <c r="E32" s="15">
        <v>6</v>
      </c>
      <c r="F32" s="15"/>
      <c r="G32" s="15"/>
      <c r="H32" s="9">
        <f t="shared" si="0"/>
        <v>6</v>
      </c>
      <c r="I32" s="15">
        <v>6</v>
      </c>
      <c r="J32" s="15"/>
      <c r="K32" s="15"/>
      <c r="L32" s="9">
        <f t="shared" si="4"/>
        <v>6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58</v>
      </c>
      <c r="C33" s="15">
        <v>22000</v>
      </c>
      <c r="D33" s="10">
        <f>VLOOKUP($A33,'10.07'!$A$9:$W$200,23,0)</f>
        <v>0</v>
      </c>
      <c r="E33" s="15">
        <v>6</v>
      </c>
      <c r="F33" s="15"/>
      <c r="G33" s="15"/>
      <c r="H33" s="9">
        <f t="shared" si="0"/>
        <v>6</v>
      </c>
      <c r="I33" s="15">
        <v>4</v>
      </c>
      <c r="J33" s="15"/>
      <c r="K33" s="15"/>
      <c r="L33" s="9">
        <f t="shared" si="4"/>
        <v>4</v>
      </c>
      <c r="M33" s="15"/>
      <c r="N33" s="15"/>
      <c r="O33" s="15"/>
      <c r="P33" s="15"/>
      <c r="Q33" s="15"/>
      <c r="R33" s="11">
        <f t="shared" si="5"/>
        <v>0</v>
      </c>
      <c r="S33" s="15">
        <v>2</v>
      </c>
      <c r="T33" s="15"/>
      <c r="U33" s="9">
        <f t="shared" si="1"/>
        <v>2</v>
      </c>
      <c r="V33" s="9">
        <f t="shared" si="2"/>
        <v>0</v>
      </c>
      <c r="W33" s="15"/>
      <c r="X33" s="16">
        <f t="shared" si="3"/>
        <v>0</v>
      </c>
      <c r="Y33" s="73"/>
      <c r="Z33" s="17"/>
    </row>
    <row r="34" spans="1:26" ht="18" customHeight="1" x14ac:dyDescent="0.2">
      <c r="A34" s="13">
        <v>1500301</v>
      </c>
      <c r="B34" s="14" t="s">
        <v>59</v>
      </c>
      <c r="C34" s="15">
        <v>20000</v>
      </c>
      <c r="D34" s="10">
        <f>VLOOKUP($A34,'10.07'!$A$9:$W$200,23,0)</f>
        <v>0</v>
      </c>
      <c r="E34" s="15">
        <v>6</v>
      </c>
      <c r="F34" s="15"/>
      <c r="G34" s="15"/>
      <c r="H34" s="9">
        <f t="shared" si="0"/>
        <v>6</v>
      </c>
      <c r="I34" s="15">
        <v>2</v>
      </c>
      <c r="J34" s="15"/>
      <c r="K34" s="15"/>
      <c r="L34" s="9">
        <f t="shared" si="4"/>
        <v>2</v>
      </c>
      <c r="M34" s="15"/>
      <c r="N34" s="15"/>
      <c r="O34" s="15"/>
      <c r="P34" s="15"/>
      <c r="Q34" s="15"/>
      <c r="R34" s="11">
        <f t="shared" si="5"/>
        <v>0</v>
      </c>
      <c r="S34" s="15">
        <v>4</v>
      </c>
      <c r="T34" s="15"/>
      <c r="U34" s="9">
        <f t="shared" si="1"/>
        <v>4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60</v>
      </c>
      <c r="C35" s="15">
        <v>18000</v>
      </c>
      <c r="D35" s="10">
        <f>VLOOKUP($A35,'10.07'!$A$9:$W$200,23,0)</f>
        <v>0</v>
      </c>
      <c r="E35" s="15">
        <v>6</v>
      </c>
      <c r="F35" s="15"/>
      <c r="G35" s="15"/>
      <c r="H35" s="9">
        <f t="shared" si="0"/>
        <v>6</v>
      </c>
      <c r="I35" s="15"/>
      <c r="J35" s="15"/>
      <c r="K35" s="15"/>
      <c r="L35" s="9">
        <f t="shared" si="4"/>
        <v>0</v>
      </c>
      <c r="M35" s="15"/>
      <c r="N35" s="15"/>
      <c r="O35" s="15"/>
      <c r="P35" s="15"/>
      <c r="Q35" s="15"/>
      <c r="R35" s="11">
        <f t="shared" si="5"/>
        <v>0</v>
      </c>
      <c r="S35" s="15">
        <v>6</v>
      </c>
      <c r="T35" s="15"/>
      <c r="U35" s="9">
        <f t="shared" si="1"/>
        <v>6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61</v>
      </c>
      <c r="C36" s="15">
        <v>18000</v>
      </c>
      <c r="D36" s="10">
        <f>VLOOKUP($A36,'10.07'!$A$9:$W$200,23,0)</f>
        <v>0</v>
      </c>
      <c r="E36" s="15">
        <v>6</v>
      </c>
      <c r="F36" s="15"/>
      <c r="G36" s="15"/>
      <c r="H36" s="9">
        <f t="shared" si="0"/>
        <v>6</v>
      </c>
      <c r="I36" s="15">
        <v>7</v>
      </c>
      <c r="J36" s="15"/>
      <c r="K36" s="15"/>
      <c r="L36" s="9">
        <f t="shared" si="4"/>
        <v>7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-1</v>
      </c>
      <c r="W36" s="15"/>
      <c r="X36" s="16">
        <f t="shared" si="3"/>
        <v>1</v>
      </c>
      <c r="Y36" s="18" t="s">
        <v>254</v>
      </c>
      <c r="Z36" s="17"/>
    </row>
    <row r="37" spans="1:26" ht="18" customHeight="1" x14ac:dyDescent="0.2">
      <c r="A37" s="13">
        <v>1500306</v>
      </c>
      <c r="B37" s="14" t="s">
        <v>62</v>
      </c>
      <c r="C37" s="15">
        <v>17000</v>
      </c>
      <c r="D37" s="10">
        <f>VLOOKUP($A37,'10.07'!$A$9:$W$200,23,0)</f>
        <v>0</v>
      </c>
      <c r="E37" s="15">
        <v>4</v>
      </c>
      <c r="F37" s="15"/>
      <c r="G37" s="15"/>
      <c r="H37" s="9">
        <f t="shared" si="0"/>
        <v>4</v>
      </c>
      <c r="I37" s="15">
        <v>2</v>
      </c>
      <c r="J37" s="15"/>
      <c r="K37" s="15"/>
      <c r="L37" s="9">
        <f t="shared" si="4"/>
        <v>2</v>
      </c>
      <c r="M37" s="15"/>
      <c r="N37" s="15"/>
      <c r="O37" s="15"/>
      <c r="P37" s="15"/>
      <c r="Q37" s="15"/>
      <c r="R37" s="11">
        <f t="shared" si="5"/>
        <v>0</v>
      </c>
      <c r="S37" s="15">
        <v>2</v>
      </c>
      <c r="T37" s="15"/>
      <c r="U37" s="9">
        <f t="shared" si="1"/>
        <v>2</v>
      </c>
      <c r="V37" s="9">
        <f t="shared" si="2"/>
        <v>0</v>
      </c>
      <c r="W37" s="15"/>
      <c r="X37" s="16">
        <f t="shared" si="3"/>
        <v>0</v>
      </c>
      <c r="Y37" s="73"/>
      <c r="Z37" s="17"/>
    </row>
    <row r="38" spans="1:26" ht="18" customHeight="1" x14ac:dyDescent="0.2">
      <c r="A38" s="13">
        <v>1500307</v>
      </c>
      <c r="B38" s="14" t="s">
        <v>63</v>
      </c>
      <c r="C38" s="15">
        <v>20000</v>
      </c>
      <c r="D38" s="10">
        <f>VLOOKUP($A38,'10.07'!$A$9:$W$200,23,0)</f>
        <v>0</v>
      </c>
      <c r="E38" s="15">
        <v>6</v>
      </c>
      <c r="F38" s="15"/>
      <c r="G38" s="15"/>
      <c r="H38" s="9">
        <f t="shared" si="0"/>
        <v>6</v>
      </c>
      <c r="I38" s="15">
        <v>3</v>
      </c>
      <c r="J38" s="15"/>
      <c r="K38" s="15"/>
      <c r="L38" s="9">
        <f t="shared" si="4"/>
        <v>3</v>
      </c>
      <c r="M38" s="15"/>
      <c r="N38" s="15"/>
      <c r="O38" s="15"/>
      <c r="P38" s="15"/>
      <c r="Q38" s="15"/>
      <c r="R38" s="11">
        <f t="shared" si="5"/>
        <v>0</v>
      </c>
      <c r="S38" s="15">
        <v>3</v>
      </c>
      <c r="T38" s="15"/>
      <c r="U38" s="9">
        <f t="shared" si="1"/>
        <v>3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64</v>
      </c>
      <c r="C39" s="15">
        <v>18000</v>
      </c>
      <c r="D39" s="10">
        <f>VLOOKUP($A39,'10.07'!$A$9:$W$200,23,0)</f>
        <v>0</v>
      </c>
      <c r="E39" s="15">
        <v>4</v>
      </c>
      <c r="F39" s="15"/>
      <c r="G39" s="15"/>
      <c r="H39" s="9">
        <f t="shared" si="0"/>
        <v>4</v>
      </c>
      <c r="I39" s="15">
        <v>3</v>
      </c>
      <c r="J39" s="15"/>
      <c r="K39" s="15"/>
      <c r="L39" s="9">
        <f t="shared" si="4"/>
        <v>3</v>
      </c>
      <c r="M39" s="15"/>
      <c r="N39" s="15"/>
      <c r="O39" s="15"/>
      <c r="P39" s="15"/>
      <c r="Q39" s="15"/>
      <c r="R39" s="11">
        <f t="shared" si="5"/>
        <v>0</v>
      </c>
      <c r="S39" s="15">
        <v>1</v>
      </c>
      <c r="T39" s="15"/>
      <c r="U39" s="9">
        <f t="shared" si="1"/>
        <v>1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65</v>
      </c>
      <c r="C40" s="15">
        <v>20000</v>
      </c>
      <c r="D40" s="10">
        <f>VLOOKUP($A40,'10.07'!$A$9:$W$200,23,0)</f>
        <v>0</v>
      </c>
      <c r="E40" s="15">
        <v>6</v>
      </c>
      <c r="F40" s="15"/>
      <c r="G40" s="15"/>
      <c r="H40" s="9">
        <f t="shared" si="0"/>
        <v>6</v>
      </c>
      <c r="I40" s="15">
        <v>5</v>
      </c>
      <c r="J40" s="15"/>
      <c r="K40" s="15"/>
      <c r="L40" s="9">
        <f t="shared" si="4"/>
        <v>5</v>
      </c>
      <c r="M40" s="15"/>
      <c r="N40" s="15"/>
      <c r="O40" s="15"/>
      <c r="P40" s="15"/>
      <c r="Q40" s="15"/>
      <c r="R40" s="11">
        <f t="shared" si="5"/>
        <v>0</v>
      </c>
      <c r="S40" s="15">
        <v>1</v>
      </c>
      <c r="T40" s="15"/>
      <c r="U40" s="9">
        <f t="shared" si="1"/>
        <v>1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66</v>
      </c>
      <c r="C41" s="15">
        <v>21000</v>
      </c>
      <c r="D41" s="10">
        <f>VLOOKUP($A41,'10.07'!$A$9:$W$200,23,0)</f>
        <v>0</v>
      </c>
      <c r="E41" s="15">
        <v>6</v>
      </c>
      <c r="F41" s="15"/>
      <c r="G41" s="15"/>
      <c r="H41" s="9">
        <f t="shared" si="0"/>
        <v>6</v>
      </c>
      <c r="I41" s="15">
        <v>3</v>
      </c>
      <c r="J41" s="15"/>
      <c r="K41" s="15"/>
      <c r="L41" s="9">
        <f t="shared" si="4"/>
        <v>3</v>
      </c>
      <c r="M41" s="15"/>
      <c r="N41" s="15"/>
      <c r="O41" s="15"/>
      <c r="P41" s="15"/>
      <c r="Q41" s="15"/>
      <c r="R41" s="11">
        <f t="shared" si="5"/>
        <v>0</v>
      </c>
      <c r="S41" s="15">
        <v>3</v>
      </c>
      <c r="T41" s="15"/>
      <c r="U41" s="9">
        <f t="shared" si="1"/>
        <v>3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67</v>
      </c>
      <c r="C42" s="15">
        <v>21000</v>
      </c>
      <c r="D42" s="10">
        <f>VLOOKUP($A42,'10.07'!$A$9:$W$200,23,0)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68</v>
      </c>
      <c r="C43" s="15">
        <v>20000</v>
      </c>
      <c r="D43" s="10">
        <f>VLOOKUP($A43,'10.07'!$A$9:$W$200,23,0)</f>
        <v>0</v>
      </c>
      <c r="E43" s="15">
        <v>6</v>
      </c>
      <c r="F43" s="15"/>
      <c r="G43" s="15"/>
      <c r="H43" s="9">
        <f t="shared" si="0"/>
        <v>6</v>
      </c>
      <c r="I43" s="15">
        <v>3</v>
      </c>
      <c r="J43" s="15"/>
      <c r="K43" s="15"/>
      <c r="L43" s="9">
        <f t="shared" si="4"/>
        <v>3</v>
      </c>
      <c r="M43" s="15"/>
      <c r="N43" s="15"/>
      <c r="O43" s="15"/>
      <c r="P43" s="15"/>
      <c r="Q43" s="15"/>
      <c r="R43" s="11">
        <f t="shared" si="5"/>
        <v>0</v>
      </c>
      <c r="S43" s="15">
        <v>3</v>
      </c>
      <c r="T43" s="15"/>
      <c r="U43" s="9">
        <f t="shared" si="1"/>
        <v>3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69</v>
      </c>
      <c r="C44" s="15">
        <v>17000</v>
      </c>
      <c r="D44" s="10">
        <f>VLOOKUP($A44,'10.07'!$A$9:$W$200,23,0)</f>
        <v>0</v>
      </c>
      <c r="E44" s="15">
        <v>6</v>
      </c>
      <c r="F44" s="15"/>
      <c r="G44" s="15"/>
      <c r="H44" s="9">
        <f t="shared" si="0"/>
        <v>6</v>
      </c>
      <c r="I44" s="15">
        <v>6</v>
      </c>
      <c r="J44" s="15"/>
      <c r="K44" s="15"/>
      <c r="L44" s="9">
        <f t="shared" si="4"/>
        <v>6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70</v>
      </c>
      <c r="C45" s="15">
        <v>19000</v>
      </c>
      <c r="D45" s="10">
        <f>VLOOKUP($A45,'10.07'!$A$9:$W$200,23,0)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71</v>
      </c>
      <c r="C46" s="15">
        <v>17000</v>
      </c>
      <c r="D46" s="10">
        <f>VLOOKUP($A46,'10.07'!$A$9:$W$200,23,0)</f>
        <v>0</v>
      </c>
      <c r="E46" s="15">
        <v>6</v>
      </c>
      <c r="F46" s="15"/>
      <c r="G46" s="15"/>
      <c r="H46" s="9">
        <f t="shared" si="0"/>
        <v>6</v>
      </c>
      <c r="I46" s="15">
        <v>6</v>
      </c>
      <c r="J46" s="15"/>
      <c r="K46" s="15"/>
      <c r="L46" s="9">
        <f t="shared" si="4"/>
        <v>6</v>
      </c>
      <c r="M46" s="15"/>
      <c r="N46" s="15"/>
      <c r="O46" s="15"/>
      <c r="P46" s="15"/>
      <c r="Q46" s="15"/>
      <c r="R46" s="11">
        <f t="shared" si="5"/>
        <v>0</v>
      </c>
      <c r="S46" s="15"/>
      <c r="T46" s="15"/>
      <c r="U46" s="9">
        <f t="shared" si="1"/>
        <v>0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72</v>
      </c>
      <c r="C47" s="15">
        <v>18000</v>
      </c>
      <c r="D47" s="10">
        <f>VLOOKUP($A47,'10.07'!$A$9:$W$200,23,0)</f>
        <v>0</v>
      </c>
      <c r="E47" s="15">
        <v>6</v>
      </c>
      <c r="F47" s="15"/>
      <c r="G47" s="15"/>
      <c r="H47" s="9">
        <f t="shared" si="0"/>
        <v>6</v>
      </c>
      <c r="I47" s="15">
        <v>2</v>
      </c>
      <c r="J47" s="15"/>
      <c r="K47" s="15"/>
      <c r="L47" s="9">
        <f t="shared" si="4"/>
        <v>2</v>
      </c>
      <c r="M47" s="15"/>
      <c r="N47" s="15"/>
      <c r="O47" s="15"/>
      <c r="P47" s="15"/>
      <c r="Q47" s="15"/>
      <c r="R47" s="11">
        <f t="shared" si="5"/>
        <v>0</v>
      </c>
      <c r="S47" s="15">
        <v>5</v>
      </c>
      <c r="T47" s="15"/>
      <c r="U47" s="9">
        <f t="shared" si="1"/>
        <v>5</v>
      </c>
      <c r="V47" s="9">
        <f t="shared" si="2"/>
        <v>-1</v>
      </c>
      <c r="W47" s="15"/>
      <c r="X47" s="16">
        <f t="shared" si="3"/>
        <v>1</v>
      </c>
      <c r="Y47" s="18" t="s">
        <v>254</v>
      </c>
      <c r="Z47" s="17"/>
    </row>
    <row r="48" spans="1:26" ht="18" customHeight="1" x14ac:dyDescent="0.2">
      <c r="A48" s="13">
        <v>1502013</v>
      </c>
      <c r="B48" s="14" t="s">
        <v>73</v>
      </c>
      <c r="C48" s="15">
        <v>20000</v>
      </c>
      <c r="D48" s="10">
        <f>VLOOKUP($A48,'10.07'!$A$9:$W$200,23,0)</f>
        <v>0</v>
      </c>
      <c r="E48" s="15">
        <v>4</v>
      </c>
      <c r="F48" s="15"/>
      <c r="G48" s="15"/>
      <c r="H48" s="9">
        <f t="shared" si="0"/>
        <v>4</v>
      </c>
      <c r="I48" s="15">
        <v>1</v>
      </c>
      <c r="J48" s="15"/>
      <c r="K48" s="15"/>
      <c r="L48" s="9">
        <f t="shared" si="4"/>
        <v>1</v>
      </c>
      <c r="M48" s="15"/>
      <c r="N48" s="15"/>
      <c r="O48" s="15"/>
      <c r="P48" s="15"/>
      <c r="Q48" s="15"/>
      <c r="R48" s="11">
        <f t="shared" si="5"/>
        <v>0</v>
      </c>
      <c r="S48" s="15">
        <v>3</v>
      </c>
      <c r="T48" s="15"/>
      <c r="U48" s="9">
        <f t="shared" si="1"/>
        <v>3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74</v>
      </c>
      <c r="C49" s="15">
        <v>22000</v>
      </c>
      <c r="D49" s="10">
        <f>VLOOKUP($A49,'10.07'!$A$9:$W$200,23,0)</f>
        <v>0</v>
      </c>
      <c r="E49" s="15">
        <v>6</v>
      </c>
      <c r="F49" s="15"/>
      <c r="G49" s="15"/>
      <c r="H49" s="9">
        <f t="shared" si="0"/>
        <v>6</v>
      </c>
      <c r="I49" s="15">
        <v>5</v>
      </c>
      <c r="J49" s="15"/>
      <c r="K49" s="15"/>
      <c r="L49" s="9">
        <f t="shared" si="4"/>
        <v>5</v>
      </c>
      <c r="M49" s="15"/>
      <c r="N49" s="15"/>
      <c r="O49" s="15"/>
      <c r="P49" s="15"/>
      <c r="Q49" s="15"/>
      <c r="R49" s="11">
        <f t="shared" si="5"/>
        <v>0</v>
      </c>
      <c r="S49" s="15">
        <v>1</v>
      </c>
      <c r="T49" s="15"/>
      <c r="U49" s="9">
        <f t="shared" si="1"/>
        <v>1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75</v>
      </c>
      <c r="C50" s="15">
        <v>21000</v>
      </c>
      <c r="D50" s="10">
        <f>VLOOKUP($A50,'10.07'!$A$9:$W$200,23,0)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76</v>
      </c>
      <c r="C51" s="15">
        <v>19000</v>
      </c>
      <c r="D51" s="10">
        <f>VLOOKUP($A51,'10.07'!$A$9:$W$200,23,0)</f>
        <v>0</v>
      </c>
      <c r="E51" s="15">
        <v>6</v>
      </c>
      <c r="F51" s="15"/>
      <c r="G51" s="15"/>
      <c r="H51" s="9">
        <f t="shared" si="0"/>
        <v>6</v>
      </c>
      <c r="I51" s="15">
        <v>5</v>
      </c>
      <c r="J51" s="15"/>
      <c r="K51" s="15"/>
      <c r="L51" s="9">
        <f t="shared" si="4"/>
        <v>5</v>
      </c>
      <c r="M51" s="15"/>
      <c r="N51" s="15"/>
      <c r="O51" s="15"/>
      <c r="P51" s="15"/>
      <c r="Q51" s="15"/>
      <c r="R51" s="11">
        <f t="shared" si="5"/>
        <v>0</v>
      </c>
      <c r="S51" s="15">
        <v>1</v>
      </c>
      <c r="T51" s="15"/>
      <c r="U51" s="9">
        <f t="shared" si="1"/>
        <v>1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77</v>
      </c>
      <c r="C52" s="15">
        <v>25000</v>
      </c>
      <c r="D52" s="10">
        <f>VLOOKUP($A52,'10.07'!$A$9:$W$200,23,0)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78</v>
      </c>
      <c r="C53" s="9"/>
      <c r="D53" s="10">
        <f>VLOOKUP($A53,'10.07'!$A$9:$W$200,23,0)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79</v>
      </c>
      <c r="C54" s="21">
        <v>22000</v>
      </c>
      <c r="D54" s="10">
        <f>VLOOKUP($A54,'10.07'!$A$9:$W$200,23,0)</f>
        <v>0</v>
      </c>
      <c r="E54" s="21"/>
      <c r="F54" s="21"/>
      <c r="G54" s="21"/>
      <c r="H54" s="9">
        <f t="shared" ref="H54:H61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1" si="7">S54+T54</f>
        <v>0</v>
      </c>
      <c r="V54" s="9">
        <f t="shared" ref="V54:V61" si="8">D54+H54-L54-R54-U54</f>
        <v>0</v>
      </c>
      <c r="W54" s="21"/>
      <c r="X54" s="16">
        <f t="shared" ref="X54:X61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80</v>
      </c>
      <c r="C55" s="21">
        <v>22000</v>
      </c>
      <c r="D55" s="10">
        <f>VLOOKUP($A55,'10.07'!$A$9:$W$200,23,0)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81</v>
      </c>
      <c r="C56" s="15">
        <v>22000</v>
      </c>
      <c r="D56" s="10">
        <f>VLOOKUP($A56,'10.07'!$A$9:$W$200,23,0)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82</v>
      </c>
      <c r="C57" s="15">
        <v>20000</v>
      </c>
      <c r="D57" s="10">
        <f>VLOOKUP($A57,'10.07'!$A$9:$W$200,23,0)</f>
        <v>0</v>
      </c>
      <c r="E57" s="15">
        <v>6</v>
      </c>
      <c r="F57" s="15"/>
      <c r="G57" s="15"/>
      <c r="H57" s="9">
        <f t="shared" si="6"/>
        <v>6</v>
      </c>
      <c r="I57" s="15">
        <v>3</v>
      </c>
      <c r="J57" s="15"/>
      <c r="K57" s="15"/>
      <c r="L57" s="9">
        <f t="shared" si="4"/>
        <v>3</v>
      </c>
      <c r="M57" s="15"/>
      <c r="N57" s="15"/>
      <c r="O57" s="15"/>
      <c r="P57" s="15"/>
      <c r="Q57" s="15"/>
      <c r="R57" s="11">
        <f t="shared" si="5"/>
        <v>0</v>
      </c>
      <c r="S57" s="15">
        <v>4</v>
      </c>
      <c r="T57" s="15"/>
      <c r="U57" s="9">
        <f t="shared" si="7"/>
        <v>4</v>
      </c>
      <c r="V57" s="9">
        <f t="shared" si="8"/>
        <v>-1</v>
      </c>
      <c r="W57" s="15"/>
      <c r="X57" s="16">
        <f t="shared" si="9"/>
        <v>1</v>
      </c>
      <c r="Y57" s="18" t="s">
        <v>255</v>
      </c>
      <c r="Z57" s="17"/>
    </row>
    <row r="58" spans="1:28" ht="18" customHeight="1" x14ac:dyDescent="0.2">
      <c r="A58" s="13">
        <v>1520041</v>
      </c>
      <c r="B58" s="14" t="s">
        <v>83</v>
      </c>
      <c r="C58" s="15">
        <v>29000</v>
      </c>
      <c r="D58" s="10">
        <f>VLOOKUP($A58,'10.07'!$A$9:$W$200,23,0)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84</v>
      </c>
      <c r="C59" s="15">
        <v>32000</v>
      </c>
      <c r="D59" s="10">
        <f>VLOOKUP($A59,'10.07'!$A$9:$W$200,23,0)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85</v>
      </c>
      <c r="C60" s="15">
        <v>25000</v>
      </c>
      <c r="D60" s="10">
        <f>VLOOKUP($A60,'10.07'!$A$9:$W$200,23,0)</f>
        <v>0</v>
      </c>
      <c r="E60" s="15">
        <v>6</v>
      </c>
      <c r="F60" s="15"/>
      <c r="G60" s="15"/>
      <c r="H60" s="9">
        <f t="shared" si="6"/>
        <v>6</v>
      </c>
      <c r="I60" s="15">
        <v>3</v>
      </c>
      <c r="J60" s="15"/>
      <c r="K60" s="15"/>
      <c r="L60" s="9">
        <f t="shared" si="4"/>
        <v>3</v>
      </c>
      <c r="M60" s="15"/>
      <c r="N60" s="15"/>
      <c r="O60" s="15"/>
      <c r="P60" s="15"/>
      <c r="Q60" s="15"/>
      <c r="R60" s="11">
        <f t="shared" si="5"/>
        <v>0</v>
      </c>
      <c r="S60" s="15">
        <v>3</v>
      </c>
      <c r="T60" s="15"/>
      <c r="U60" s="9">
        <f t="shared" si="7"/>
        <v>3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1522009</v>
      </c>
      <c r="B61" s="14" t="s">
        <v>86</v>
      </c>
      <c r="C61" s="15">
        <v>24000</v>
      </c>
      <c r="D61" s="10">
        <f>VLOOKUP($A61,'10.07'!$A$9:$W$200,23,0)</f>
        <v>0</v>
      </c>
      <c r="E61" s="15"/>
      <c r="F61" s="15"/>
      <c r="G61" s="15"/>
      <c r="H61" s="9">
        <f t="shared" si="6"/>
        <v>0</v>
      </c>
      <c r="I61" s="15"/>
      <c r="J61" s="15"/>
      <c r="K61" s="15"/>
      <c r="L61" s="9">
        <f t="shared" si="4"/>
        <v>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7">
        <v>1530000</v>
      </c>
      <c r="B62" s="8" t="s">
        <v>87</v>
      </c>
      <c r="C62" s="9"/>
      <c r="D62" s="10">
        <f>VLOOKUP($A62,'10.07'!$A$9:$W$200,23,0)</f>
        <v>0</v>
      </c>
      <c r="E62" s="10"/>
      <c r="F62" s="10"/>
      <c r="G62" s="10"/>
      <c r="H62" s="9"/>
      <c r="I62" s="10"/>
      <c r="J62" s="10"/>
      <c r="K62" s="10"/>
      <c r="L62" s="9">
        <f t="shared" si="4"/>
        <v>0</v>
      </c>
      <c r="M62" s="10"/>
      <c r="N62" s="10"/>
      <c r="O62" s="10"/>
      <c r="P62" s="10"/>
      <c r="Q62" s="10"/>
      <c r="R62" s="11">
        <f t="shared" si="5"/>
        <v>0</v>
      </c>
      <c r="S62" s="10"/>
      <c r="T62" s="10"/>
      <c r="U62" s="9"/>
      <c r="V62" s="9"/>
      <c r="W62" s="10"/>
      <c r="X62" s="9"/>
      <c r="Y62" s="18"/>
      <c r="Z62" s="17"/>
    </row>
    <row r="63" spans="1:28" ht="18" customHeight="1" x14ac:dyDescent="0.2">
      <c r="A63" s="13">
        <v>1532013</v>
      </c>
      <c r="B63" s="14" t="s">
        <v>88</v>
      </c>
      <c r="C63" s="15">
        <v>89000</v>
      </c>
      <c r="D63" s="10">
        <f>VLOOKUP($A63,'10.07'!$A$9:$W$200,23,0)</f>
        <v>6</v>
      </c>
      <c r="E63" s="15"/>
      <c r="F63" s="15"/>
      <c r="G63" s="15"/>
      <c r="H63" s="9">
        <f>SUM(E63:G63)</f>
        <v>0</v>
      </c>
      <c r="I63" s="15">
        <v>1</v>
      </c>
      <c r="J63" s="15"/>
      <c r="K63" s="15"/>
      <c r="L63" s="9">
        <f t="shared" si="4"/>
        <v>1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>S63+T63</f>
        <v>0</v>
      </c>
      <c r="V63" s="9">
        <f>D63+H63-L63-R63-U63</f>
        <v>5</v>
      </c>
      <c r="W63" s="15">
        <v>5</v>
      </c>
      <c r="X63" s="16">
        <f>W63-V63</f>
        <v>0</v>
      </c>
      <c r="Y63" s="18"/>
      <c r="Z63" s="17"/>
    </row>
    <row r="64" spans="1:28" ht="18" customHeight="1" x14ac:dyDescent="0.2">
      <c r="A64" s="7">
        <v>1540000</v>
      </c>
      <c r="B64" s="8" t="s">
        <v>89</v>
      </c>
      <c r="C64" s="9"/>
      <c r="D64" s="10">
        <f>VLOOKUP($A64,'10.07'!$A$9:$W$200,23,0)</f>
        <v>0</v>
      </c>
      <c r="E64" s="10"/>
      <c r="F64" s="10"/>
      <c r="G64" s="10"/>
      <c r="H64" s="9"/>
      <c r="I64" s="10"/>
      <c r="J64" s="10"/>
      <c r="K64" s="10"/>
      <c r="L64" s="9">
        <f t="shared" si="4"/>
        <v>0</v>
      </c>
      <c r="M64" s="10"/>
      <c r="N64" s="10"/>
      <c r="O64" s="10"/>
      <c r="P64" s="10"/>
      <c r="Q64" s="10"/>
      <c r="R64" s="11">
        <f t="shared" si="5"/>
        <v>0</v>
      </c>
      <c r="S64" s="10"/>
      <c r="T64" s="10"/>
      <c r="U64" s="9"/>
      <c r="V64" s="9"/>
      <c r="W64" s="10"/>
      <c r="X64" s="9"/>
      <c r="Y64" s="18"/>
      <c r="Z64" s="17"/>
    </row>
    <row r="65" spans="1:26" s="24" customFormat="1" ht="18" customHeight="1" x14ac:dyDescent="0.2">
      <c r="A65" s="25">
        <v>1540002</v>
      </c>
      <c r="B65" s="20" t="s">
        <v>90</v>
      </c>
      <c r="C65" s="21">
        <v>19000</v>
      </c>
      <c r="D65" s="10">
        <f>VLOOKUP($A65,'10.07'!$A$9:$W$200,23,0)</f>
        <v>0</v>
      </c>
      <c r="E65" s="15"/>
      <c r="F65" s="15"/>
      <c r="G65" s="15"/>
      <c r="H65" s="9">
        <f>SUM(E65:G65)</f>
        <v>0</v>
      </c>
      <c r="I65" s="15"/>
      <c r="J65" s="15"/>
      <c r="K65" s="15"/>
      <c r="L65" s="9">
        <f t="shared" si="4"/>
        <v>0</v>
      </c>
      <c r="M65" s="15"/>
      <c r="N65" s="15"/>
      <c r="O65" s="15"/>
      <c r="P65" s="15"/>
      <c r="Q65" s="15"/>
      <c r="R65" s="11">
        <f t="shared" si="5"/>
        <v>0</v>
      </c>
      <c r="S65" s="15"/>
      <c r="T65" s="15"/>
      <c r="U65" s="9">
        <f>S65+T65</f>
        <v>0</v>
      </c>
      <c r="V65" s="9">
        <f>D65+H65-L65-R65-U65</f>
        <v>0</v>
      </c>
      <c r="W65" s="15"/>
      <c r="X65" s="16">
        <f>W65-V65</f>
        <v>0</v>
      </c>
      <c r="Y65" s="22"/>
      <c r="Z65" s="23"/>
    </row>
    <row r="66" spans="1:26" s="24" customFormat="1" ht="18" customHeight="1" x14ac:dyDescent="0.2">
      <c r="A66" s="25">
        <v>1540034</v>
      </c>
      <c r="B66" s="20" t="s">
        <v>91</v>
      </c>
      <c r="C66" s="21">
        <v>16000</v>
      </c>
      <c r="D66" s="10">
        <f>VLOOKUP($A66,'10.07'!$A$9:$W$200,23,0)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ht="18" customHeight="1" x14ac:dyDescent="0.2">
      <c r="A67" s="7">
        <v>1560000</v>
      </c>
      <c r="B67" s="8" t="s">
        <v>92</v>
      </c>
      <c r="C67" s="9"/>
      <c r="D67" s="10">
        <f>VLOOKUP($A67,'10.07'!$A$9:$W$200,23,0)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ht="18" customHeight="1" x14ac:dyDescent="0.2">
      <c r="A68" s="13">
        <v>1560001</v>
      </c>
      <c r="B68" s="14" t="s">
        <v>93</v>
      </c>
      <c r="C68" s="15">
        <v>28000</v>
      </c>
      <c r="D68" s="10">
        <f>VLOOKUP($A68,'10.07'!$A$9:$W$200,23,0)</f>
        <v>0</v>
      </c>
      <c r="E68" s="15"/>
      <c r="F68" s="15"/>
      <c r="G68" s="15"/>
      <c r="H68" s="9">
        <f>SUM(E68:G68)</f>
        <v>0</v>
      </c>
      <c r="I68" s="15"/>
      <c r="J68" s="15"/>
      <c r="K68" s="15"/>
      <c r="L68" s="9">
        <f t="shared" si="4"/>
        <v>0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 t="shared" ref="U68:U72" si="10">S68+T68</f>
        <v>0</v>
      </c>
      <c r="V68" s="9">
        <f>D68+H68-L68-R68-U68</f>
        <v>0</v>
      </c>
      <c r="W68" s="15"/>
      <c r="X68" s="16">
        <f t="shared" ref="X68:X72" si="11">W68-V68</f>
        <v>0</v>
      </c>
      <c r="Y68" s="26"/>
      <c r="Z68" s="17"/>
    </row>
    <row r="69" spans="1:26" ht="18" customHeight="1" x14ac:dyDescent="0.2">
      <c r="A69" s="13">
        <v>1560002</v>
      </c>
      <c r="B69" s="14" t="s">
        <v>94</v>
      </c>
      <c r="C69" s="15">
        <v>28000</v>
      </c>
      <c r="D69" s="10">
        <f>VLOOKUP($A69,'10.07'!$A$9:$W$200,23,0)</f>
        <v>0</v>
      </c>
      <c r="E69" s="15"/>
      <c r="F69" s="15"/>
      <c r="G69" s="15"/>
      <c r="H69" s="9">
        <f>SUM(E69:G69)</f>
        <v>0</v>
      </c>
      <c r="I69" s="15"/>
      <c r="J69" s="15"/>
      <c r="K69" s="15"/>
      <c r="L69" s="9">
        <f t="shared" si="4"/>
        <v>0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 t="shared" si="10"/>
        <v>0</v>
      </c>
      <c r="V69" s="9">
        <f>D69+H69-L69-R69-U69</f>
        <v>0</v>
      </c>
      <c r="W69" s="15"/>
      <c r="X69" s="16">
        <f t="shared" si="11"/>
        <v>0</v>
      </c>
      <c r="Y69" s="26"/>
      <c r="Z69" s="17"/>
    </row>
    <row r="70" spans="1:26" ht="18" customHeight="1" x14ac:dyDescent="0.2">
      <c r="A70" s="13">
        <v>1560006</v>
      </c>
      <c r="B70" s="14" t="s">
        <v>95</v>
      </c>
      <c r="C70" s="15">
        <v>28000</v>
      </c>
      <c r="D70" s="10">
        <f>VLOOKUP($A70,'10.07'!$A$9:$W$200,23,0)</f>
        <v>0</v>
      </c>
      <c r="E70" s="15"/>
      <c r="F70" s="15"/>
      <c r="G70" s="15"/>
      <c r="H70" s="9">
        <f>SUM(E70:G70)</f>
        <v>0</v>
      </c>
      <c r="I70" s="15"/>
      <c r="J70" s="15"/>
      <c r="K70" s="15"/>
      <c r="L70" s="9">
        <f t="shared" si="4"/>
        <v>0</v>
      </c>
      <c r="M70" s="15"/>
      <c r="N70" s="15"/>
      <c r="O70" s="15"/>
      <c r="P70" s="15"/>
      <c r="Q70" s="15"/>
      <c r="R70" s="11">
        <f>SUM(M70:Q70)</f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1560008</v>
      </c>
      <c r="B71" s="14" t="s">
        <v>96</v>
      </c>
      <c r="C71" s="15">
        <v>28000</v>
      </c>
      <c r="D71" s="10">
        <f>VLOOKUP($A71,'10.07'!$A$9:$W$200,23,0)</f>
        <v>0</v>
      </c>
      <c r="E71" s="15"/>
      <c r="F71" s="15"/>
      <c r="G71" s="15"/>
      <c r="H71" s="9">
        <f>SUM(E71:G71)</f>
        <v>0</v>
      </c>
      <c r="I71" s="15"/>
      <c r="J71" s="15"/>
      <c r="K71" s="15"/>
      <c r="L71" s="9">
        <f t="shared" si="4"/>
        <v>0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1560048</v>
      </c>
      <c r="B72" s="14" t="s">
        <v>97</v>
      </c>
      <c r="C72" s="15">
        <v>28000</v>
      </c>
      <c r="D72" s="10">
        <f>VLOOKUP($A72,'10.07'!$A$9:$W$200,23,0)</f>
        <v>0</v>
      </c>
      <c r="E72" s="15">
        <v>7</v>
      </c>
      <c r="F72" s="15"/>
      <c r="G72" s="15"/>
      <c r="H72" s="9">
        <f>SUM(E72:G72)</f>
        <v>7</v>
      </c>
      <c r="I72" s="15">
        <v>3</v>
      </c>
      <c r="J72" s="15"/>
      <c r="K72" s="15"/>
      <c r="L72" s="9">
        <f t="shared" si="4"/>
        <v>3</v>
      </c>
      <c r="M72" s="15"/>
      <c r="N72" s="15"/>
      <c r="O72" s="15"/>
      <c r="P72" s="15"/>
      <c r="Q72" s="15"/>
      <c r="R72" s="11">
        <f t="shared" si="5"/>
        <v>0</v>
      </c>
      <c r="S72" s="15">
        <v>4</v>
      </c>
      <c r="T72" s="15"/>
      <c r="U72" s="9">
        <f t="shared" si="10"/>
        <v>4</v>
      </c>
      <c r="V72" s="9">
        <f>D72+H72-L72-R72-U72</f>
        <v>0</v>
      </c>
      <c r="W72" s="15"/>
      <c r="X72" s="16">
        <f t="shared" si="11"/>
        <v>0</v>
      </c>
      <c r="Y72" s="26"/>
      <c r="Z72" s="17"/>
    </row>
    <row r="73" spans="1:26" ht="18" customHeight="1" x14ac:dyDescent="0.2">
      <c r="A73" s="7">
        <v>1510000</v>
      </c>
      <c r="B73" s="8" t="s">
        <v>98</v>
      </c>
      <c r="C73" s="9"/>
      <c r="D73" s="10">
        <f>VLOOKUP($A73,'10.07'!$A$9:$W$200,23,0)</f>
        <v>0</v>
      </c>
      <c r="E73" s="10"/>
      <c r="F73" s="10"/>
      <c r="G73" s="10"/>
      <c r="H73" s="9"/>
      <c r="I73" s="10"/>
      <c r="J73" s="10"/>
      <c r="K73" s="10"/>
      <c r="L73" s="9">
        <f t="shared" si="4"/>
        <v>0</v>
      </c>
      <c r="M73" s="10"/>
      <c r="N73" s="10"/>
      <c r="O73" s="10"/>
      <c r="P73" s="10"/>
      <c r="Q73" s="10"/>
      <c r="R73" s="11">
        <f t="shared" si="5"/>
        <v>0</v>
      </c>
      <c r="S73" s="10"/>
      <c r="T73" s="10"/>
      <c r="U73" s="9"/>
      <c r="V73" s="9"/>
      <c r="W73" s="10"/>
      <c r="X73" s="9"/>
      <c r="Y73" s="18"/>
      <c r="Z73" s="17"/>
    </row>
    <row r="74" spans="1:26" ht="18" customHeight="1" x14ac:dyDescent="0.2">
      <c r="A74" s="13">
        <v>1510001</v>
      </c>
      <c r="B74" s="14" t="s">
        <v>99</v>
      </c>
      <c r="C74" s="15">
        <v>55000</v>
      </c>
      <c r="D74" s="10">
        <f>VLOOKUP($A74,'10.07'!$A$9:$W$200,23,0)</f>
        <v>0</v>
      </c>
      <c r="E74" s="15">
        <v>4</v>
      </c>
      <c r="F74" s="15"/>
      <c r="G74" s="15"/>
      <c r="H74" s="9">
        <f t="shared" ref="H74:H87" si="12">SUM(E74:G74)</f>
        <v>4</v>
      </c>
      <c r="I74" s="15"/>
      <c r="J74" s="15"/>
      <c r="K74" s="15"/>
      <c r="L74" s="9">
        <f t="shared" ref="L74:L137" si="13">SUM(I74:K74)</f>
        <v>0</v>
      </c>
      <c r="M74" s="15">
        <v>1</v>
      </c>
      <c r="N74" s="15"/>
      <c r="O74" s="15"/>
      <c r="P74" s="15"/>
      <c r="Q74" s="15"/>
      <c r="R74" s="11">
        <f t="shared" si="5"/>
        <v>1</v>
      </c>
      <c r="S74" s="15"/>
      <c r="T74" s="15"/>
      <c r="U74" s="9">
        <f t="shared" ref="U74:U87" si="14">S74+T74</f>
        <v>0</v>
      </c>
      <c r="V74" s="9">
        <f t="shared" ref="V74:V87" si="15">D74+H74-L74-R74-U74</f>
        <v>3</v>
      </c>
      <c r="W74" s="15">
        <v>3</v>
      </c>
      <c r="X74" s="16">
        <f t="shared" ref="X74:X87" si="16">W74-V74</f>
        <v>0</v>
      </c>
      <c r="Y74" s="27"/>
      <c r="Z74" s="17"/>
    </row>
    <row r="75" spans="1:26" ht="18" customHeight="1" x14ac:dyDescent="0.2">
      <c r="A75" s="13">
        <v>1510002</v>
      </c>
      <c r="B75" s="14" t="s">
        <v>100</v>
      </c>
      <c r="C75" s="15">
        <v>30000</v>
      </c>
      <c r="D75" s="10">
        <f>VLOOKUP($A75,'10.07'!$A$9:$W$200,23,0)</f>
        <v>0</v>
      </c>
      <c r="E75" s="15">
        <v>4</v>
      </c>
      <c r="F75" s="15"/>
      <c r="G75" s="15"/>
      <c r="H75" s="9">
        <f t="shared" si="12"/>
        <v>4</v>
      </c>
      <c r="I75" s="15">
        <v>3</v>
      </c>
      <c r="J75" s="15"/>
      <c r="K75" s="15"/>
      <c r="L75" s="9">
        <f t="shared" si="13"/>
        <v>3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 t="shared" si="14"/>
        <v>0</v>
      </c>
      <c r="V75" s="9">
        <f t="shared" si="15"/>
        <v>1</v>
      </c>
      <c r="W75" s="15">
        <v>1</v>
      </c>
      <c r="X75" s="16">
        <f t="shared" si="16"/>
        <v>0</v>
      </c>
      <c r="Y75" s="27"/>
      <c r="Z75" s="17"/>
    </row>
    <row r="76" spans="1:26" ht="18" customHeight="1" x14ac:dyDescent="0.2">
      <c r="A76" s="13">
        <v>1510005</v>
      </c>
      <c r="B76" s="14" t="s">
        <v>101</v>
      </c>
      <c r="C76" s="15">
        <v>70000</v>
      </c>
      <c r="D76" s="10">
        <f>VLOOKUP($A76,'10.07'!$A$9:$W$200,23,0)</f>
        <v>0</v>
      </c>
      <c r="E76" s="15"/>
      <c r="F76" s="15"/>
      <c r="G76" s="15"/>
      <c r="H76" s="9">
        <f t="shared" si="12"/>
        <v>0</v>
      </c>
      <c r="I76" s="15"/>
      <c r="J76" s="15"/>
      <c r="K76" s="15"/>
      <c r="L76" s="9">
        <f t="shared" si="13"/>
        <v>0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4"/>
        <v>0</v>
      </c>
      <c r="V76" s="9">
        <f t="shared" si="15"/>
        <v>0</v>
      </c>
      <c r="W76" s="15"/>
      <c r="X76" s="16">
        <f t="shared" si="16"/>
        <v>0</v>
      </c>
      <c r="Y76" s="18"/>
      <c r="Z76" s="17"/>
    </row>
    <row r="77" spans="1:26" ht="18" customHeight="1" x14ac:dyDescent="0.2">
      <c r="A77" s="13">
        <v>1510006</v>
      </c>
      <c r="B77" s="14" t="s">
        <v>102</v>
      </c>
      <c r="C77" s="15">
        <v>38000</v>
      </c>
      <c r="D77" s="10">
        <f>VLOOKUP($A77,'10.07'!$A$9:$W$200,23,0)</f>
        <v>0</v>
      </c>
      <c r="E77" s="15">
        <v>6</v>
      </c>
      <c r="F77" s="15"/>
      <c r="G77" s="15"/>
      <c r="H77" s="9">
        <f t="shared" si="12"/>
        <v>6</v>
      </c>
      <c r="I77" s="15">
        <v>1</v>
      </c>
      <c r="J77" s="15"/>
      <c r="K77" s="15"/>
      <c r="L77" s="9">
        <f t="shared" si="13"/>
        <v>1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4"/>
        <v>0</v>
      </c>
      <c r="V77" s="9">
        <f t="shared" si="15"/>
        <v>5</v>
      </c>
      <c r="W77" s="15">
        <v>5</v>
      </c>
      <c r="X77" s="16">
        <f t="shared" si="16"/>
        <v>0</v>
      </c>
      <c r="Y77" s="18"/>
      <c r="Z77" s="17"/>
    </row>
    <row r="78" spans="1:26" ht="18" customHeight="1" x14ac:dyDescent="0.2">
      <c r="A78" s="13">
        <v>1510007</v>
      </c>
      <c r="B78" s="14" t="s">
        <v>103</v>
      </c>
      <c r="C78" s="15">
        <v>75000</v>
      </c>
      <c r="D78" s="10">
        <f>VLOOKUP($A78,'10.07'!$A$9:$W$200,23,0)</f>
        <v>0</v>
      </c>
      <c r="E78" s="15"/>
      <c r="F78" s="15"/>
      <c r="G78" s="15"/>
      <c r="H78" s="9">
        <f t="shared" si="12"/>
        <v>0</v>
      </c>
      <c r="I78" s="15"/>
      <c r="J78" s="15"/>
      <c r="K78" s="15"/>
      <c r="L78" s="9">
        <f t="shared" si="13"/>
        <v>0</v>
      </c>
      <c r="M78" s="15"/>
      <c r="N78" s="15"/>
      <c r="O78" s="15"/>
      <c r="P78" s="15"/>
      <c r="Q78" s="15"/>
      <c r="R78" s="11">
        <f>SUM(M78:Q78)</f>
        <v>0</v>
      </c>
      <c r="S78" s="15"/>
      <c r="T78" s="15"/>
      <c r="U78" s="9">
        <f>S78+T78</f>
        <v>0</v>
      </c>
      <c r="V78" s="9">
        <f t="shared" si="15"/>
        <v>0</v>
      </c>
      <c r="W78" s="15"/>
      <c r="X78" s="16">
        <f>W78-V78</f>
        <v>0</v>
      </c>
      <c r="Y78" s="18"/>
      <c r="Z78" s="17"/>
    </row>
    <row r="79" spans="1:26" ht="18" customHeight="1" x14ac:dyDescent="0.2">
      <c r="A79" s="13">
        <v>1510008</v>
      </c>
      <c r="B79" s="14" t="s">
        <v>104</v>
      </c>
      <c r="C79" s="15">
        <v>55000</v>
      </c>
      <c r="D79" s="10">
        <f>VLOOKUP($A79,'10.07'!$A$9:$W$200,23,0)</f>
        <v>0</v>
      </c>
      <c r="E79" s="15"/>
      <c r="F79" s="15"/>
      <c r="G79" s="15"/>
      <c r="H79" s="9">
        <f t="shared" si="12"/>
        <v>0</v>
      </c>
      <c r="I79" s="15"/>
      <c r="J79" s="15"/>
      <c r="K79" s="15"/>
      <c r="L79" s="9">
        <f t="shared" si="13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5"/>
        <v>0</v>
      </c>
      <c r="W79" s="15"/>
      <c r="X79" s="16">
        <f>W79-V79</f>
        <v>0</v>
      </c>
      <c r="Y79" s="26"/>
      <c r="Z79" s="17"/>
    </row>
    <row r="80" spans="1:26" ht="18" customHeight="1" x14ac:dyDescent="0.2">
      <c r="A80" s="13">
        <v>1510009</v>
      </c>
      <c r="B80" s="14" t="s">
        <v>105</v>
      </c>
      <c r="C80" s="15">
        <v>30000</v>
      </c>
      <c r="D80" s="10">
        <f>VLOOKUP($A80,'10.07'!$A$9:$W$200,23,0)</f>
        <v>0</v>
      </c>
      <c r="E80" s="15">
        <v>8</v>
      </c>
      <c r="F80" s="15"/>
      <c r="G80" s="15"/>
      <c r="H80" s="9">
        <f t="shared" si="12"/>
        <v>8</v>
      </c>
      <c r="I80" s="15">
        <v>1</v>
      </c>
      <c r="J80" s="15"/>
      <c r="K80" s="15"/>
      <c r="L80" s="9">
        <f t="shared" si="13"/>
        <v>1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4"/>
        <v>0</v>
      </c>
      <c r="V80" s="9">
        <f t="shared" si="15"/>
        <v>7</v>
      </c>
      <c r="W80" s="15">
        <v>7</v>
      </c>
      <c r="X80" s="16">
        <f t="shared" si="16"/>
        <v>0</v>
      </c>
      <c r="Y80" s="26"/>
      <c r="Z80" s="17"/>
    </row>
    <row r="81" spans="1:26" ht="18" customHeight="1" x14ac:dyDescent="0.2">
      <c r="A81" s="13">
        <v>1510018</v>
      </c>
      <c r="B81" s="14" t="s">
        <v>106</v>
      </c>
      <c r="C81" s="15">
        <v>60000</v>
      </c>
      <c r="D81" s="10">
        <f>VLOOKUP($A81,'10.07'!$A$9:$W$200,23,0)</f>
        <v>1</v>
      </c>
      <c r="E81" s="15">
        <v>2</v>
      </c>
      <c r="F81" s="15"/>
      <c r="G81" s="15"/>
      <c r="H81" s="9">
        <f t="shared" si="12"/>
        <v>2</v>
      </c>
      <c r="I81" s="15"/>
      <c r="J81" s="15"/>
      <c r="K81" s="15"/>
      <c r="L81" s="9">
        <f t="shared" si="13"/>
        <v>0</v>
      </c>
      <c r="M81" s="15">
        <v>1</v>
      </c>
      <c r="N81" s="15"/>
      <c r="O81" s="15"/>
      <c r="P81" s="15"/>
      <c r="Q81" s="15"/>
      <c r="R81" s="11">
        <f t="shared" si="5"/>
        <v>1</v>
      </c>
      <c r="S81" s="15"/>
      <c r="T81" s="15"/>
      <c r="U81" s="9">
        <f t="shared" si="14"/>
        <v>0</v>
      </c>
      <c r="V81" s="9">
        <f t="shared" si="15"/>
        <v>2</v>
      </c>
      <c r="W81" s="15">
        <v>2</v>
      </c>
      <c r="X81" s="16">
        <f t="shared" si="16"/>
        <v>0</v>
      </c>
      <c r="Y81" s="18"/>
      <c r="Z81" s="17"/>
    </row>
    <row r="82" spans="1:26" ht="18" customHeight="1" x14ac:dyDescent="0.2">
      <c r="A82" s="13">
        <v>1510021</v>
      </c>
      <c r="B82" s="14" t="s">
        <v>107</v>
      </c>
      <c r="C82" s="15">
        <v>38000</v>
      </c>
      <c r="D82" s="10">
        <f>VLOOKUP($A82,'10.07'!$A$9:$W$200,23,0)</f>
        <v>0</v>
      </c>
      <c r="E82" s="15">
        <v>8</v>
      </c>
      <c r="F82" s="15"/>
      <c r="G82" s="15"/>
      <c r="H82" s="9">
        <f t="shared" si="12"/>
        <v>8</v>
      </c>
      <c r="I82" s="15">
        <v>4</v>
      </c>
      <c r="J82" s="15"/>
      <c r="K82" s="15"/>
      <c r="L82" s="9">
        <f t="shared" si="13"/>
        <v>4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4"/>
        <v>0</v>
      </c>
      <c r="V82" s="9">
        <f t="shared" si="15"/>
        <v>4</v>
      </c>
      <c r="W82" s="15">
        <v>4</v>
      </c>
      <c r="X82" s="16">
        <f t="shared" si="16"/>
        <v>0</v>
      </c>
      <c r="Y82" s="18"/>
      <c r="Z82" s="17"/>
    </row>
    <row r="83" spans="1:26" ht="18" customHeight="1" x14ac:dyDescent="0.2">
      <c r="A83" s="13">
        <v>1510023</v>
      </c>
      <c r="B83" s="14" t="s">
        <v>108</v>
      </c>
      <c r="C83" s="15">
        <v>55000</v>
      </c>
      <c r="D83" s="10">
        <f>VLOOKUP($A83,'10.07'!$A$9:$W$200,23,0)</f>
        <v>0</v>
      </c>
      <c r="E83" s="15"/>
      <c r="F83" s="15"/>
      <c r="G83" s="15"/>
      <c r="H83" s="9">
        <f t="shared" si="12"/>
        <v>0</v>
      </c>
      <c r="I83" s="15"/>
      <c r="J83" s="15"/>
      <c r="K83" s="15"/>
      <c r="L83" s="9">
        <f t="shared" si="13"/>
        <v>0</v>
      </c>
      <c r="M83" s="15"/>
      <c r="N83" s="15"/>
      <c r="O83" s="15"/>
      <c r="P83" s="15"/>
      <c r="Q83" s="15"/>
      <c r="R83" s="11">
        <f>SUM(M83:Q83)</f>
        <v>0</v>
      </c>
      <c r="S83" s="15"/>
      <c r="T83" s="15"/>
      <c r="U83" s="9">
        <f>S83+T83</f>
        <v>0</v>
      </c>
      <c r="V83" s="9">
        <f t="shared" si="15"/>
        <v>0</v>
      </c>
      <c r="W83" s="15"/>
      <c r="X83" s="16">
        <f>W83-V83</f>
        <v>0</v>
      </c>
      <c r="Y83" s="18"/>
      <c r="Z83" s="17"/>
    </row>
    <row r="84" spans="1:26" ht="18" customHeight="1" x14ac:dyDescent="0.2">
      <c r="A84" s="13">
        <v>1510024</v>
      </c>
      <c r="B84" s="14" t="s">
        <v>109</v>
      </c>
      <c r="C84" s="15">
        <v>30000</v>
      </c>
      <c r="D84" s="10">
        <f>VLOOKUP($A84,'10.07'!$A$9:$W$200,23,0)</f>
        <v>0</v>
      </c>
      <c r="E84" s="15"/>
      <c r="F84" s="15"/>
      <c r="G84" s="15"/>
      <c r="H84" s="9">
        <f t="shared" si="12"/>
        <v>0</v>
      </c>
      <c r="I84" s="15"/>
      <c r="J84" s="15"/>
      <c r="K84" s="15"/>
      <c r="L84" s="9">
        <f t="shared" si="13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5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1510039</v>
      </c>
      <c r="B85" s="14" t="s">
        <v>110</v>
      </c>
      <c r="C85" s="15">
        <v>30000</v>
      </c>
      <c r="D85" s="10">
        <f>VLOOKUP($A85,'10.07'!$A$9:$W$200,23,0)</f>
        <v>0</v>
      </c>
      <c r="E85" s="15">
        <v>4</v>
      </c>
      <c r="F85" s="15"/>
      <c r="G85" s="15"/>
      <c r="H85" s="9">
        <f t="shared" si="12"/>
        <v>4</v>
      </c>
      <c r="I85" s="15">
        <v>2</v>
      </c>
      <c r="J85" s="15"/>
      <c r="K85" s="15"/>
      <c r="L85" s="9">
        <f t="shared" si="13"/>
        <v>2</v>
      </c>
      <c r="M85" s="15"/>
      <c r="N85" s="15"/>
      <c r="O85" s="15"/>
      <c r="P85" s="15"/>
      <c r="Q85" s="15"/>
      <c r="R85" s="11">
        <f t="shared" si="5"/>
        <v>0</v>
      </c>
      <c r="S85" s="15"/>
      <c r="T85" s="15"/>
      <c r="U85" s="9">
        <f t="shared" si="14"/>
        <v>0</v>
      </c>
      <c r="V85" s="9">
        <f t="shared" si="15"/>
        <v>2</v>
      </c>
      <c r="W85" s="15">
        <v>2</v>
      </c>
      <c r="X85" s="16">
        <f t="shared" si="16"/>
        <v>0</v>
      </c>
      <c r="Y85" s="27"/>
      <c r="Z85" s="17"/>
    </row>
    <row r="86" spans="1:26" ht="18" customHeight="1" x14ac:dyDescent="0.2">
      <c r="A86" s="13">
        <v>1510040</v>
      </c>
      <c r="B86" s="14" t="s">
        <v>111</v>
      </c>
      <c r="C86" s="15">
        <v>55000</v>
      </c>
      <c r="D86" s="10">
        <f>VLOOKUP($A86,'10.07'!$A$9:$W$200,23,0)</f>
        <v>0</v>
      </c>
      <c r="E86" s="15">
        <v>2</v>
      </c>
      <c r="F86" s="15"/>
      <c r="G86" s="15"/>
      <c r="H86" s="9">
        <f t="shared" si="12"/>
        <v>2</v>
      </c>
      <c r="I86" s="15"/>
      <c r="J86" s="15"/>
      <c r="K86" s="15"/>
      <c r="L86" s="9">
        <f t="shared" si="13"/>
        <v>0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4"/>
        <v>0</v>
      </c>
      <c r="V86" s="9">
        <f t="shared" si="15"/>
        <v>2</v>
      </c>
      <c r="W86" s="15">
        <v>2</v>
      </c>
      <c r="X86" s="16">
        <f t="shared" si="16"/>
        <v>0</v>
      </c>
      <c r="Y86" s="27"/>
      <c r="Z86" s="17"/>
    </row>
    <row r="87" spans="1:26" ht="18" customHeight="1" x14ac:dyDescent="0.2">
      <c r="A87" s="13">
        <v>1510053</v>
      </c>
      <c r="B87" s="14" t="s">
        <v>112</v>
      </c>
      <c r="C87" s="15">
        <v>35000</v>
      </c>
      <c r="D87" s="10">
        <f>VLOOKUP($A87,'10.07'!$A$9:$W$200,23,0)</f>
        <v>0</v>
      </c>
      <c r="E87" s="15">
        <v>4</v>
      </c>
      <c r="F87" s="15"/>
      <c r="G87" s="15"/>
      <c r="H87" s="9">
        <f t="shared" si="12"/>
        <v>4</v>
      </c>
      <c r="I87" s="15">
        <v>1</v>
      </c>
      <c r="J87" s="15"/>
      <c r="K87" s="15"/>
      <c r="L87" s="9">
        <f t="shared" si="13"/>
        <v>1</v>
      </c>
      <c r="M87" s="15"/>
      <c r="N87" s="15"/>
      <c r="O87" s="15"/>
      <c r="P87" s="15"/>
      <c r="Q87" s="15"/>
      <c r="R87" s="11">
        <f t="shared" ref="R87:R155" si="17">SUM(M87:Q87)</f>
        <v>0</v>
      </c>
      <c r="S87" s="15"/>
      <c r="T87" s="15"/>
      <c r="U87" s="9">
        <f t="shared" si="14"/>
        <v>0</v>
      </c>
      <c r="V87" s="9">
        <f t="shared" si="15"/>
        <v>3</v>
      </c>
      <c r="W87" s="15">
        <v>3</v>
      </c>
      <c r="X87" s="16">
        <f t="shared" si="16"/>
        <v>0</v>
      </c>
      <c r="Y87" s="27"/>
      <c r="Z87" s="17"/>
    </row>
    <row r="88" spans="1:26" ht="18" customHeight="1" x14ac:dyDescent="0.2">
      <c r="A88" s="7">
        <v>3500000</v>
      </c>
      <c r="B88" s="8" t="s">
        <v>113</v>
      </c>
      <c r="C88" s="9"/>
      <c r="D88" s="10">
        <f>VLOOKUP($A88,'10.07'!$A$9:$W$200,23,0)</f>
        <v>0</v>
      </c>
      <c r="E88" s="10"/>
      <c r="F88" s="10"/>
      <c r="G88" s="10"/>
      <c r="H88" s="9"/>
      <c r="I88" s="10"/>
      <c r="J88" s="10"/>
      <c r="K88" s="10"/>
      <c r="L88" s="9">
        <f t="shared" si="13"/>
        <v>0</v>
      </c>
      <c r="M88" s="10"/>
      <c r="N88" s="10"/>
      <c r="O88" s="10"/>
      <c r="P88" s="10"/>
      <c r="Q88" s="10"/>
      <c r="R88" s="11">
        <f t="shared" si="17"/>
        <v>0</v>
      </c>
      <c r="S88" s="10"/>
      <c r="T88" s="10"/>
      <c r="U88" s="9"/>
      <c r="V88" s="9"/>
      <c r="W88" s="10"/>
      <c r="X88" s="9"/>
      <c r="Y88" s="18"/>
      <c r="Z88" s="17"/>
    </row>
    <row r="89" spans="1:26" ht="18" customHeight="1" x14ac:dyDescent="0.2">
      <c r="A89" s="13">
        <v>3500003</v>
      </c>
      <c r="B89" s="14" t="s">
        <v>114</v>
      </c>
      <c r="C89" s="15">
        <v>390000</v>
      </c>
      <c r="D89" s="10">
        <f>VLOOKUP($A89,'10.07'!$A$9:$W$200,23,0)</f>
        <v>1</v>
      </c>
      <c r="E89" s="15"/>
      <c r="F89" s="15"/>
      <c r="G89" s="15"/>
      <c r="H89" s="9">
        <f t="shared" ref="H89:H106" si="18">SUM(E89:G89)</f>
        <v>0</v>
      </c>
      <c r="I89" s="15"/>
      <c r="J89" s="15"/>
      <c r="K89" s="15"/>
      <c r="L89" s="9">
        <f t="shared" si="13"/>
        <v>0</v>
      </c>
      <c r="M89" s="15"/>
      <c r="N89" s="15"/>
      <c r="O89" s="15"/>
      <c r="P89" s="15"/>
      <c r="Q89" s="15"/>
      <c r="R89" s="11">
        <f>SUM(M89:Q89)</f>
        <v>0</v>
      </c>
      <c r="S89" s="15"/>
      <c r="T89" s="15"/>
      <c r="U89" s="9">
        <f>S89+T89</f>
        <v>0</v>
      </c>
      <c r="V89" s="9">
        <f t="shared" ref="V89:V106" si="19">D89+H89-L89-R89-U89</f>
        <v>1</v>
      </c>
      <c r="W89" s="15">
        <v>1</v>
      </c>
      <c r="X89" s="16">
        <f>W89-V89</f>
        <v>0</v>
      </c>
      <c r="Y89" s="18"/>
      <c r="Z89" s="17"/>
    </row>
    <row r="90" spans="1:26" ht="18" customHeight="1" x14ac:dyDescent="0.2">
      <c r="A90" s="13">
        <v>3500004</v>
      </c>
      <c r="B90" s="14" t="s">
        <v>115</v>
      </c>
      <c r="C90" s="15">
        <v>300000</v>
      </c>
      <c r="D90" s="10">
        <f>VLOOKUP($A90,'10.07'!$A$9:$W$200,23,0)</f>
        <v>0</v>
      </c>
      <c r="E90" s="15"/>
      <c r="F90" s="15"/>
      <c r="G90" s="15"/>
      <c r="H90" s="9">
        <f t="shared" si="18"/>
        <v>0</v>
      </c>
      <c r="I90" s="15"/>
      <c r="J90" s="15"/>
      <c r="K90" s="15"/>
      <c r="L90" s="9">
        <f t="shared" si="13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si="19"/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3500001</v>
      </c>
      <c r="B91" s="14" t="s">
        <v>116</v>
      </c>
      <c r="C91" s="15">
        <v>300000</v>
      </c>
      <c r="D91" s="10">
        <f>VLOOKUP($A91,'10.07'!$A$9:$W$200,23,0)</f>
        <v>0</v>
      </c>
      <c r="E91" s="15"/>
      <c r="F91" s="15"/>
      <c r="G91" s="15"/>
      <c r="H91" s="9">
        <f t="shared" si="18"/>
        <v>0</v>
      </c>
      <c r="I91" s="15"/>
      <c r="J91" s="15"/>
      <c r="K91" s="15"/>
      <c r="L91" s="9">
        <f t="shared" si="13"/>
        <v>0</v>
      </c>
      <c r="M91" s="15"/>
      <c r="N91" s="15"/>
      <c r="O91" s="15"/>
      <c r="P91" s="15"/>
      <c r="Q91" s="15"/>
      <c r="R91" s="11">
        <f t="shared" si="17"/>
        <v>0</v>
      </c>
      <c r="S91" s="15"/>
      <c r="T91" s="15"/>
      <c r="U91" s="9">
        <f t="shared" ref="U91:U106" si="20">S91+T91</f>
        <v>0</v>
      </c>
      <c r="V91" s="9">
        <f t="shared" si="19"/>
        <v>0</v>
      </c>
      <c r="W91" s="15"/>
      <c r="X91" s="16">
        <f t="shared" ref="X91:X106" si="21">W91-V91</f>
        <v>0</v>
      </c>
      <c r="Y91" s="18"/>
      <c r="Z91" s="17"/>
    </row>
    <row r="92" spans="1:26" ht="18" customHeight="1" x14ac:dyDescent="0.2">
      <c r="A92" s="13">
        <v>3500009</v>
      </c>
      <c r="B92" s="14" t="s">
        <v>117</v>
      </c>
      <c r="C92" s="15">
        <v>390000</v>
      </c>
      <c r="D92" s="10">
        <f>VLOOKUP($A92,'10.07'!$A$9:$W$200,23,0)</f>
        <v>0</v>
      </c>
      <c r="E92" s="15"/>
      <c r="F92" s="15"/>
      <c r="G92" s="15"/>
      <c r="H92" s="9">
        <f t="shared" si="18"/>
        <v>0</v>
      </c>
      <c r="I92" s="15"/>
      <c r="J92" s="15"/>
      <c r="K92" s="15"/>
      <c r="L92" s="9">
        <f t="shared" si="13"/>
        <v>0</v>
      </c>
      <c r="M92" s="15"/>
      <c r="N92" s="15"/>
      <c r="O92" s="15"/>
      <c r="P92" s="15"/>
      <c r="Q92" s="15"/>
      <c r="R92" s="11">
        <f t="shared" si="17"/>
        <v>0</v>
      </c>
      <c r="S92" s="15"/>
      <c r="T92" s="15"/>
      <c r="U92" s="9">
        <f t="shared" si="20"/>
        <v>0</v>
      </c>
      <c r="V92" s="9">
        <f t="shared" si="19"/>
        <v>0</v>
      </c>
      <c r="W92" s="15"/>
      <c r="X92" s="16">
        <f t="shared" si="21"/>
        <v>0</v>
      </c>
      <c r="Y92" s="18"/>
      <c r="Z92" s="17"/>
    </row>
    <row r="93" spans="1:26" ht="18" customHeight="1" x14ac:dyDescent="0.2">
      <c r="A93" s="13">
        <v>3500021</v>
      </c>
      <c r="B93" s="14" t="s">
        <v>118</v>
      </c>
      <c r="C93" s="15">
        <v>390000</v>
      </c>
      <c r="D93" s="10">
        <f>VLOOKUP($A93,'10.07'!$A$9:$W$200,23,0)</f>
        <v>1</v>
      </c>
      <c r="E93" s="15"/>
      <c r="F93" s="15"/>
      <c r="G93" s="15"/>
      <c r="H93" s="9">
        <f t="shared" si="18"/>
        <v>0</v>
      </c>
      <c r="I93" s="15"/>
      <c r="J93" s="15"/>
      <c r="K93" s="15"/>
      <c r="L93" s="9">
        <f t="shared" si="13"/>
        <v>0</v>
      </c>
      <c r="M93" s="15"/>
      <c r="N93" s="15"/>
      <c r="O93" s="15"/>
      <c r="P93" s="15"/>
      <c r="Q93" s="15"/>
      <c r="R93" s="11">
        <f t="shared" si="17"/>
        <v>0</v>
      </c>
      <c r="S93" s="15"/>
      <c r="T93" s="15"/>
      <c r="U93" s="9">
        <f t="shared" si="20"/>
        <v>0</v>
      </c>
      <c r="V93" s="9">
        <f t="shared" si="19"/>
        <v>1</v>
      </c>
      <c r="W93" s="15">
        <v>1</v>
      </c>
      <c r="X93" s="16">
        <f t="shared" si="21"/>
        <v>0</v>
      </c>
      <c r="Y93" s="18"/>
      <c r="Z93" s="17"/>
    </row>
    <row r="94" spans="1:26" ht="18" customHeight="1" x14ac:dyDescent="0.2">
      <c r="A94" s="13">
        <v>3500022</v>
      </c>
      <c r="B94" s="14" t="s">
        <v>119</v>
      </c>
      <c r="C94" s="15">
        <v>300000</v>
      </c>
      <c r="D94" s="10">
        <f>VLOOKUP($A94,'10.07'!$A$9:$W$200,23,0)</f>
        <v>0</v>
      </c>
      <c r="E94" s="15"/>
      <c r="F94" s="15"/>
      <c r="G94" s="15"/>
      <c r="H94" s="9">
        <f t="shared" si="18"/>
        <v>0</v>
      </c>
      <c r="I94" s="15"/>
      <c r="J94" s="15"/>
      <c r="K94" s="15"/>
      <c r="L94" s="9">
        <f t="shared" si="13"/>
        <v>0</v>
      </c>
      <c r="M94" s="15"/>
      <c r="N94" s="15"/>
      <c r="O94" s="15"/>
      <c r="P94" s="15"/>
      <c r="Q94" s="15"/>
      <c r="R94" s="11">
        <f>SUM(M94:Q94)</f>
        <v>0</v>
      </c>
      <c r="S94" s="15"/>
      <c r="T94" s="15"/>
      <c r="U94" s="9">
        <f>S94+T94</f>
        <v>0</v>
      </c>
      <c r="V94" s="9">
        <f t="shared" si="19"/>
        <v>0</v>
      </c>
      <c r="W94" s="15"/>
      <c r="X94" s="16">
        <f>W94-V94</f>
        <v>0</v>
      </c>
      <c r="Y94" s="18"/>
      <c r="Z94" s="17"/>
    </row>
    <row r="95" spans="1:26" ht="18" customHeight="1" x14ac:dyDescent="0.2">
      <c r="A95" s="13">
        <v>3500029</v>
      </c>
      <c r="B95" s="14" t="s">
        <v>120</v>
      </c>
      <c r="C95" s="15">
        <v>390000</v>
      </c>
      <c r="D95" s="10">
        <f>VLOOKUP($A95,'10.07'!$A$9:$W$200,23,0)</f>
        <v>2</v>
      </c>
      <c r="E95" s="15"/>
      <c r="F95" s="15"/>
      <c r="G95" s="15"/>
      <c r="H95" s="9">
        <f t="shared" si="18"/>
        <v>0</v>
      </c>
      <c r="I95" s="15"/>
      <c r="J95" s="15"/>
      <c r="K95" s="15"/>
      <c r="L95" s="9">
        <f t="shared" si="13"/>
        <v>0</v>
      </c>
      <c r="M95" s="15"/>
      <c r="N95" s="15"/>
      <c r="O95" s="15"/>
      <c r="P95" s="15"/>
      <c r="Q95" s="15"/>
      <c r="R95" s="11">
        <f t="shared" si="17"/>
        <v>0</v>
      </c>
      <c r="S95" s="15">
        <v>1</v>
      </c>
      <c r="T95" s="15"/>
      <c r="U95" s="9">
        <f t="shared" si="20"/>
        <v>1</v>
      </c>
      <c r="V95" s="9">
        <f t="shared" si="19"/>
        <v>1</v>
      </c>
      <c r="W95" s="15">
        <v>1</v>
      </c>
      <c r="X95" s="16">
        <f t="shared" si="21"/>
        <v>0</v>
      </c>
      <c r="Y95" s="18"/>
      <c r="Z95" s="17"/>
    </row>
    <row r="96" spans="1:26" ht="18" customHeight="1" x14ac:dyDescent="0.2">
      <c r="A96" s="13">
        <v>3500030</v>
      </c>
      <c r="B96" s="14" t="s">
        <v>121</v>
      </c>
      <c r="C96" s="15">
        <v>300000</v>
      </c>
      <c r="D96" s="10">
        <f>VLOOKUP($A96,'10.07'!$A$9:$W$200,23,0)</f>
        <v>0</v>
      </c>
      <c r="E96" s="15"/>
      <c r="F96" s="15"/>
      <c r="G96" s="15"/>
      <c r="H96" s="9">
        <f t="shared" si="18"/>
        <v>0</v>
      </c>
      <c r="I96" s="15"/>
      <c r="J96" s="15"/>
      <c r="K96" s="15"/>
      <c r="L96" s="9">
        <f t="shared" si="13"/>
        <v>0</v>
      </c>
      <c r="M96" s="15"/>
      <c r="N96" s="15"/>
      <c r="O96" s="15"/>
      <c r="P96" s="15"/>
      <c r="Q96" s="15"/>
      <c r="R96" s="11">
        <f>SUM(M96:Q96)</f>
        <v>0</v>
      </c>
      <c r="S96" s="15"/>
      <c r="T96" s="15"/>
      <c r="U96" s="9">
        <f>S96+T96</f>
        <v>0</v>
      </c>
      <c r="V96" s="9">
        <f t="shared" si="19"/>
        <v>0</v>
      </c>
      <c r="W96" s="15"/>
      <c r="X96" s="16">
        <f>W96-V96</f>
        <v>0</v>
      </c>
      <c r="Y96" s="18"/>
      <c r="Z96" s="17"/>
    </row>
    <row r="97" spans="1:26" ht="18" customHeight="1" x14ac:dyDescent="0.2">
      <c r="A97" s="13">
        <v>3500049</v>
      </c>
      <c r="B97" s="14" t="s">
        <v>122</v>
      </c>
      <c r="C97" s="15">
        <v>390000</v>
      </c>
      <c r="D97" s="10">
        <f>VLOOKUP($A97,'10.07'!$A$9:$W$200,23,0)</f>
        <v>0</v>
      </c>
      <c r="E97" s="15"/>
      <c r="F97" s="15"/>
      <c r="G97" s="15"/>
      <c r="H97" s="9">
        <f t="shared" si="18"/>
        <v>0</v>
      </c>
      <c r="I97" s="15"/>
      <c r="J97" s="15"/>
      <c r="K97" s="15"/>
      <c r="L97" s="9">
        <f t="shared" si="13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9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3500139</v>
      </c>
      <c r="B98" s="14" t="s">
        <v>123</v>
      </c>
      <c r="C98" s="15">
        <v>390000</v>
      </c>
      <c r="D98" s="10">
        <f>VLOOKUP($A98,'10.07'!$A$9:$W$200,23,0)</f>
        <v>0</v>
      </c>
      <c r="E98" s="15"/>
      <c r="F98" s="15"/>
      <c r="G98" s="15"/>
      <c r="H98" s="9">
        <f t="shared" si="18"/>
        <v>0</v>
      </c>
      <c r="I98" s="15"/>
      <c r="J98" s="15"/>
      <c r="K98" s="15"/>
      <c r="L98" s="9">
        <f t="shared" si="13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9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3500140</v>
      </c>
      <c r="B99" s="14" t="s">
        <v>124</v>
      </c>
      <c r="C99" s="15">
        <v>300000</v>
      </c>
      <c r="D99" s="10">
        <f>VLOOKUP($A99,'10.07'!$A$9:$W$200,23,0)</f>
        <v>0</v>
      </c>
      <c r="E99" s="15"/>
      <c r="F99" s="15"/>
      <c r="G99" s="15"/>
      <c r="H99" s="9">
        <f t="shared" si="18"/>
        <v>0</v>
      </c>
      <c r="I99" s="15"/>
      <c r="J99" s="15"/>
      <c r="K99" s="15"/>
      <c r="L99" s="9">
        <f t="shared" si="13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9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3500155</v>
      </c>
      <c r="B100" s="14" t="s">
        <v>125</v>
      </c>
      <c r="C100" s="15">
        <v>300000</v>
      </c>
      <c r="D100" s="10">
        <f>VLOOKUP($A100,'10.07'!$A$9:$W$200,23,0)</f>
        <v>0</v>
      </c>
      <c r="E100" s="15"/>
      <c r="F100" s="15"/>
      <c r="G100" s="15"/>
      <c r="H100" s="9">
        <f t="shared" si="18"/>
        <v>0</v>
      </c>
      <c r="I100" s="15"/>
      <c r="J100" s="15"/>
      <c r="K100" s="15"/>
      <c r="L100" s="9">
        <f t="shared" si="13"/>
        <v>0</v>
      </c>
      <c r="M100" s="15"/>
      <c r="N100" s="15"/>
      <c r="O100" s="15"/>
      <c r="P100" s="15"/>
      <c r="Q100" s="15"/>
      <c r="R100" s="11">
        <f t="shared" si="17"/>
        <v>0</v>
      </c>
      <c r="S100" s="15"/>
      <c r="T100" s="15"/>
      <c r="U100" s="9">
        <f t="shared" si="20"/>
        <v>0</v>
      </c>
      <c r="V100" s="9">
        <f t="shared" si="19"/>
        <v>0</v>
      </c>
      <c r="W100" s="15"/>
      <c r="X100" s="16">
        <f t="shared" si="21"/>
        <v>0</v>
      </c>
      <c r="Y100" s="18"/>
      <c r="Z100" s="17"/>
    </row>
    <row r="101" spans="1:26" ht="18" customHeight="1" x14ac:dyDescent="0.2">
      <c r="A101" s="13">
        <v>3500156</v>
      </c>
      <c r="B101" s="14" t="s">
        <v>126</v>
      </c>
      <c r="C101" s="15">
        <v>390000</v>
      </c>
      <c r="D101" s="10">
        <f>VLOOKUP($A101,'10.07'!$A$9:$W$200,23,0)</f>
        <v>0</v>
      </c>
      <c r="E101" s="15"/>
      <c r="F101" s="15"/>
      <c r="G101" s="15"/>
      <c r="H101" s="9">
        <f t="shared" si="18"/>
        <v>0</v>
      </c>
      <c r="I101" s="15"/>
      <c r="J101" s="15"/>
      <c r="K101" s="15"/>
      <c r="L101" s="9">
        <f t="shared" si="13"/>
        <v>0</v>
      </c>
      <c r="M101" s="15"/>
      <c r="N101" s="15"/>
      <c r="O101" s="15"/>
      <c r="P101" s="15"/>
      <c r="Q101" s="15"/>
      <c r="R101" s="11">
        <f t="shared" si="17"/>
        <v>0</v>
      </c>
      <c r="S101" s="15"/>
      <c r="T101" s="15"/>
      <c r="U101" s="9">
        <f t="shared" si="20"/>
        <v>0</v>
      </c>
      <c r="V101" s="9">
        <f t="shared" si="19"/>
        <v>0</v>
      </c>
      <c r="W101" s="15"/>
      <c r="X101" s="16">
        <f t="shared" si="21"/>
        <v>0</v>
      </c>
      <c r="Y101" s="18"/>
      <c r="Z101" s="17"/>
    </row>
    <row r="102" spans="1:26" ht="18" customHeight="1" x14ac:dyDescent="0.2">
      <c r="A102" s="13">
        <v>3500141</v>
      </c>
      <c r="B102" s="14" t="s">
        <v>127</v>
      </c>
      <c r="C102" s="15">
        <v>300000</v>
      </c>
      <c r="D102" s="10">
        <f>VLOOKUP($A102,'10.07'!$A$9:$W$200,23,0)</f>
        <v>0</v>
      </c>
      <c r="E102" s="15"/>
      <c r="F102" s="15"/>
      <c r="G102" s="15"/>
      <c r="H102" s="9">
        <f t="shared" si="18"/>
        <v>0</v>
      </c>
      <c r="I102" s="15"/>
      <c r="J102" s="15"/>
      <c r="K102" s="15"/>
      <c r="L102" s="9">
        <f t="shared" si="13"/>
        <v>0</v>
      </c>
      <c r="M102" s="15"/>
      <c r="N102" s="15"/>
      <c r="O102" s="15"/>
      <c r="P102" s="15"/>
      <c r="Q102" s="15"/>
      <c r="R102" s="11">
        <f t="shared" si="17"/>
        <v>0</v>
      </c>
      <c r="S102" s="15"/>
      <c r="T102" s="15"/>
      <c r="U102" s="9">
        <f t="shared" si="20"/>
        <v>0</v>
      </c>
      <c r="V102" s="9">
        <f t="shared" si="19"/>
        <v>0</v>
      </c>
      <c r="W102" s="15"/>
      <c r="X102" s="16">
        <f t="shared" si="21"/>
        <v>0</v>
      </c>
      <c r="Y102" s="18"/>
      <c r="Z102" s="17"/>
    </row>
    <row r="103" spans="1:26" ht="18" customHeight="1" x14ac:dyDescent="0.2">
      <c r="A103" s="13">
        <v>3500142</v>
      </c>
      <c r="B103" s="14" t="s">
        <v>128</v>
      </c>
      <c r="C103" s="15">
        <v>390000</v>
      </c>
      <c r="D103" s="10">
        <f>VLOOKUP($A103,'10.07'!$A$9:$W$200,23,0)</f>
        <v>0</v>
      </c>
      <c r="E103" s="15">
        <v>1</v>
      </c>
      <c r="F103" s="15"/>
      <c r="G103" s="15"/>
      <c r="H103" s="9">
        <f t="shared" si="18"/>
        <v>1</v>
      </c>
      <c r="I103" s="15"/>
      <c r="J103" s="15"/>
      <c r="K103" s="15"/>
      <c r="L103" s="9">
        <f t="shared" si="13"/>
        <v>0</v>
      </c>
      <c r="M103" s="15"/>
      <c r="N103" s="15"/>
      <c r="O103" s="15"/>
      <c r="P103" s="15"/>
      <c r="Q103" s="15"/>
      <c r="R103" s="11">
        <f t="shared" si="17"/>
        <v>0</v>
      </c>
      <c r="S103" s="15"/>
      <c r="T103" s="15"/>
      <c r="U103" s="9">
        <f t="shared" si="20"/>
        <v>0</v>
      </c>
      <c r="V103" s="9">
        <f t="shared" si="19"/>
        <v>1</v>
      </c>
      <c r="W103" s="15">
        <v>1</v>
      </c>
      <c r="X103" s="16">
        <f t="shared" si="21"/>
        <v>0</v>
      </c>
      <c r="Y103" s="18"/>
      <c r="Z103" s="17"/>
    </row>
    <row r="104" spans="1:26" ht="18" customHeight="1" x14ac:dyDescent="0.2">
      <c r="A104" s="13">
        <v>3500143</v>
      </c>
      <c r="B104" s="14" t="s">
        <v>129</v>
      </c>
      <c r="C104" s="15">
        <v>220000</v>
      </c>
      <c r="D104" s="10">
        <f>VLOOKUP($A104,'10.07'!$A$9:$W$200,23,0)</f>
        <v>0</v>
      </c>
      <c r="E104" s="15">
        <v>2</v>
      </c>
      <c r="F104" s="15"/>
      <c r="G104" s="15"/>
      <c r="H104" s="9">
        <f t="shared" si="18"/>
        <v>2</v>
      </c>
      <c r="I104" s="15">
        <v>1</v>
      </c>
      <c r="J104" s="15"/>
      <c r="K104" s="15"/>
      <c r="L104" s="9">
        <f t="shared" si="13"/>
        <v>1</v>
      </c>
      <c r="M104" s="15"/>
      <c r="N104" s="15"/>
      <c r="O104" s="15"/>
      <c r="P104" s="15"/>
      <c r="Q104" s="15"/>
      <c r="R104" s="11">
        <f t="shared" si="17"/>
        <v>0</v>
      </c>
      <c r="S104" s="15"/>
      <c r="T104" s="15"/>
      <c r="U104" s="9">
        <f t="shared" si="20"/>
        <v>0</v>
      </c>
      <c r="V104" s="9">
        <f t="shared" si="19"/>
        <v>1</v>
      </c>
      <c r="W104" s="15">
        <v>1</v>
      </c>
      <c r="X104" s="16">
        <f t="shared" si="21"/>
        <v>0</v>
      </c>
      <c r="Y104" s="18"/>
      <c r="Z104" s="17"/>
    </row>
    <row r="105" spans="1:26" ht="18" customHeight="1" x14ac:dyDescent="0.2">
      <c r="A105" s="13">
        <v>3500144</v>
      </c>
      <c r="B105" s="14" t="s">
        <v>130</v>
      </c>
      <c r="C105" s="15">
        <v>260000</v>
      </c>
      <c r="D105" s="10">
        <f>VLOOKUP($A105,'10.07'!$A$9:$W$200,23,0)</f>
        <v>0</v>
      </c>
      <c r="E105" s="15">
        <v>2</v>
      </c>
      <c r="F105" s="15"/>
      <c r="G105" s="15"/>
      <c r="H105" s="9">
        <f t="shared" si="18"/>
        <v>2</v>
      </c>
      <c r="I105" s="15">
        <v>1</v>
      </c>
      <c r="J105" s="15"/>
      <c r="K105" s="15"/>
      <c r="L105" s="9">
        <f t="shared" si="13"/>
        <v>1</v>
      </c>
      <c r="M105" s="15"/>
      <c r="N105" s="15"/>
      <c r="O105" s="15"/>
      <c r="P105" s="15"/>
      <c r="Q105" s="15"/>
      <c r="R105" s="11">
        <f t="shared" si="17"/>
        <v>0</v>
      </c>
      <c r="S105" s="15"/>
      <c r="T105" s="15"/>
      <c r="U105" s="9">
        <f t="shared" si="20"/>
        <v>0</v>
      </c>
      <c r="V105" s="9">
        <f t="shared" si="19"/>
        <v>1</v>
      </c>
      <c r="W105" s="15">
        <v>1</v>
      </c>
      <c r="X105" s="16">
        <f t="shared" si="21"/>
        <v>0</v>
      </c>
      <c r="Y105" s="18"/>
      <c r="Z105" s="17"/>
    </row>
    <row r="106" spans="1:26" ht="18" customHeight="1" x14ac:dyDescent="0.2">
      <c r="A106" s="13">
        <v>3500145</v>
      </c>
      <c r="B106" s="14" t="s">
        <v>131</v>
      </c>
      <c r="C106" s="15">
        <v>350000</v>
      </c>
      <c r="D106" s="10">
        <f>VLOOKUP($A106,'10.07'!$A$9:$W$200,23,0)</f>
        <v>0</v>
      </c>
      <c r="E106" s="15"/>
      <c r="F106" s="15"/>
      <c r="G106" s="15"/>
      <c r="H106" s="9">
        <f t="shared" si="18"/>
        <v>0</v>
      </c>
      <c r="I106" s="15"/>
      <c r="J106" s="15"/>
      <c r="K106" s="15"/>
      <c r="L106" s="9">
        <f t="shared" si="13"/>
        <v>0</v>
      </c>
      <c r="M106" s="15"/>
      <c r="N106" s="15"/>
      <c r="O106" s="15"/>
      <c r="P106" s="15"/>
      <c r="Q106" s="15"/>
      <c r="R106" s="11">
        <f t="shared" si="17"/>
        <v>0</v>
      </c>
      <c r="S106" s="15"/>
      <c r="T106" s="15"/>
      <c r="U106" s="9">
        <f t="shared" si="20"/>
        <v>0</v>
      </c>
      <c r="V106" s="9">
        <f t="shared" si="19"/>
        <v>0</v>
      </c>
      <c r="W106" s="15"/>
      <c r="X106" s="16">
        <f t="shared" si="21"/>
        <v>0</v>
      </c>
      <c r="Y106" s="18"/>
      <c r="Z106" s="17"/>
    </row>
    <row r="107" spans="1:26" ht="18" customHeight="1" x14ac:dyDescent="0.2">
      <c r="A107" s="7">
        <v>3510000</v>
      </c>
      <c r="B107" s="8" t="s">
        <v>132</v>
      </c>
      <c r="C107" s="9"/>
      <c r="D107" s="10">
        <f>VLOOKUP($A107,'10.07'!$A$9:$W$200,23,0)</f>
        <v>0</v>
      </c>
      <c r="E107" s="10"/>
      <c r="F107" s="10"/>
      <c r="G107" s="10"/>
      <c r="H107" s="9"/>
      <c r="I107" s="10"/>
      <c r="J107" s="10"/>
      <c r="K107" s="10"/>
      <c r="L107" s="9">
        <f t="shared" si="13"/>
        <v>0</v>
      </c>
      <c r="M107" s="10"/>
      <c r="N107" s="10"/>
      <c r="O107" s="10"/>
      <c r="P107" s="10"/>
      <c r="Q107" s="10"/>
      <c r="R107" s="11">
        <f t="shared" si="17"/>
        <v>0</v>
      </c>
      <c r="S107" s="10"/>
      <c r="T107" s="10"/>
      <c r="U107" s="9"/>
      <c r="V107" s="9"/>
      <c r="W107" s="10"/>
      <c r="X107" s="9"/>
      <c r="Y107" s="18"/>
      <c r="Z107" s="17"/>
    </row>
    <row r="108" spans="1:26" ht="18" customHeight="1" x14ac:dyDescent="0.2">
      <c r="A108" s="13">
        <v>3510004</v>
      </c>
      <c r="B108" s="14" t="s">
        <v>133</v>
      </c>
      <c r="C108" s="15">
        <v>43000</v>
      </c>
      <c r="D108" s="10">
        <f>VLOOKUP($A108,'10.07'!$A$9:$W$200,23,0)</f>
        <v>0</v>
      </c>
      <c r="E108" s="15">
        <v>9</v>
      </c>
      <c r="F108" s="15"/>
      <c r="G108" s="15"/>
      <c r="H108" s="9">
        <f t="shared" ref="H108:H117" si="22">SUM(E108:G108)</f>
        <v>9</v>
      </c>
      <c r="I108" s="15">
        <v>5</v>
      </c>
      <c r="J108" s="15"/>
      <c r="K108" s="15"/>
      <c r="L108" s="9">
        <f t="shared" si="13"/>
        <v>5</v>
      </c>
      <c r="M108" s="15"/>
      <c r="N108" s="15"/>
      <c r="O108" s="15"/>
      <c r="P108" s="15"/>
      <c r="Q108" s="15"/>
      <c r="R108" s="11">
        <f>SUM(M108:Q108)</f>
        <v>0</v>
      </c>
      <c r="S108" s="15"/>
      <c r="T108" s="15"/>
      <c r="U108" s="9">
        <f>S108+T108</f>
        <v>0</v>
      </c>
      <c r="V108" s="9">
        <f t="shared" ref="V108:V117" si="23">D108+H108-L108-R108-U108</f>
        <v>4</v>
      </c>
      <c r="W108" s="15">
        <v>4</v>
      </c>
      <c r="X108" s="16">
        <f>W108-V108</f>
        <v>0</v>
      </c>
      <c r="Y108" s="18"/>
      <c r="Z108" s="17"/>
    </row>
    <row r="109" spans="1:26" ht="18" customHeight="1" x14ac:dyDescent="0.2">
      <c r="A109" s="13">
        <v>3510011</v>
      </c>
      <c r="B109" s="14" t="s">
        <v>134</v>
      </c>
      <c r="C109" s="15">
        <v>42000</v>
      </c>
      <c r="D109" s="10">
        <f>VLOOKUP($A109,'10.07'!$A$9:$W$200,23,0)</f>
        <v>0</v>
      </c>
      <c r="E109" s="15">
        <v>9</v>
      </c>
      <c r="F109" s="15"/>
      <c r="G109" s="15"/>
      <c r="H109" s="9">
        <f t="shared" si="22"/>
        <v>9</v>
      </c>
      <c r="I109" s="15">
        <v>1</v>
      </c>
      <c r="J109" s="15"/>
      <c r="K109" s="15"/>
      <c r="L109" s="9">
        <f t="shared" si="13"/>
        <v>1</v>
      </c>
      <c r="M109" s="15"/>
      <c r="N109" s="15"/>
      <c r="O109" s="15"/>
      <c r="P109" s="15"/>
      <c r="Q109" s="15"/>
      <c r="R109" s="11">
        <f t="shared" si="17"/>
        <v>0</v>
      </c>
      <c r="S109" s="15"/>
      <c r="T109" s="15"/>
      <c r="U109" s="9">
        <f t="shared" ref="U109:U117" si="24">S109+T109</f>
        <v>0</v>
      </c>
      <c r="V109" s="9">
        <f t="shared" si="23"/>
        <v>8</v>
      </c>
      <c r="W109" s="15">
        <v>8</v>
      </c>
      <c r="X109" s="16">
        <f t="shared" ref="X109:X117" si="25">W109-V109</f>
        <v>0</v>
      </c>
      <c r="Y109" s="18"/>
      <c r="Z109" s="17"/>
    </row>
    <row r="110" spans="1:26" ht="18" customHeight="1" x14ac:dyDescent="0.2">
      <c r="A110" s="13">
        <v>3510012</v>
      </c>
      <c r="B110" s="14" t="s">
        <v>135</v>
      </c>
      <c r="C110" s="15">
        <v>43000</v>
      </c>
      <c r="D110" s="10">
        <f>VLOOKUP($A110,'10.07'!$A$9:$W$200,23,0)</f>
        <v>0</v>
      </c>
      <c r="E110" s="15"/>
      <c r="F110" s="15"/>
      <c r="G110" s="15"/>
      <c r="H110" s="9">
        <f t="shared" si="22"/>
        <v>0</v>
      </c>
      <c r="I110" s="15"/>
      <c r="J110" s="15"/>
      <c r="K110" s="15"/>
      <c r="L110" s="9">
        <f t="shared" si="13"/>
        <v>0</v>
      </c>
      <c r="M110" s="15"/>
      <c r="N110" s="15"/>
      <c r="O110" s="15"/>
      <c r="P110" s="15"/>
      <c r="Q110" s="15"/>
      <c r="R110" s="11">
        <f>SUM(M110:Q110)</f>
        <v>0</v>
      </c>
      <c r="S110" s="15"/>
      <c r="T110" s="15"/>
      <c r="U110" s="9">
        <f>S110+T110</f>
        <v>0</v>
      </c>
      <c r="V110" s="9">
        <f t="shared" si="23"/>
        <v>0</v>
      </c>
      <c r="W110" s="15"/>
      <c r="X110" s="16">
        <f>W110-V110</f>
        <v>0</v>
      </c>
      <c r="Y110" s="18"/>
      <c r="Z110" s="17"/>
    </row>
    <row r="111" spans="1:26" ht="18" customHeight="1" x14ac:dyDescent="0.2">
      <c r="A111" s="13">
        <v>3510018</v>
      </c>
      <c r="B111" s="14" t="s">
        <v>136</v>
      </c>
      <c r="C111" s="15">
        <v>65000</v>
      </c>
      <c r="D111" s="10">
        <f>VLOOKUP($A111,'10.07'!$A$9:$W$200,23,0)</f>
        <v>2</v>
      </c>
      <c r="E111" s="15"/>
      <c r="F111" s="15"/>
      <c r="G111" s="15"/>
      <c r="H111" s="9">
        <f t="shared" si="22"/>
        <v>0</v>
      </c>
      <c r="I111" s="15">
        <v>1</v>
      </c>
      <c r="J111" s="15"/>
      <c r="K111" s="15"/>
      <c r="L111" s="9">
        <f t="shared" si="13"/>
        <v>1</v>
      </c>
      <c r="M111" s="15"/>
      <c r="N111" s="15"/>
      <c r="O111" s="15"/>
      <c r="P111" s="15"/>
      <c r="Q111" s="15"/>
      <c r="R111" s="11">
        <f t="shared" si="17"/>
        <v>0</v>
      </c>
      <c r="S111" s="15"/>
      <c r="T111" s="15"/>
      <c r="U111" s="9">
        <f t="shared" si="24"/>
        <v>0</v>
      </c>
      <c r="V111" s="9">
        <f t="shared" si="23"/>
        <v>1</v>
      </c>
      <c r="W111" s="15">
        <v>1</v>
      </c>
      <c r="X111" s="16">
        <f t="shared" si="25"/>
        <v>0</v>
      </c>
      <c r="Y111" s="18"/>
      <c r="Z111" s="17"/>
    </row>
    <row r="112" spans="1:26" ht="18" customHeight="1" x14ac:dyDescent="0.2">
      <c r="A112" s="13">
        <v>3510066</v>
      </c>
      <c r="B112" s="14" t="s">
        <v>137</v>
      </c>
      <c r="C112" s="15">
        <v>42000</v>
      </c>
      <c r="D112" s="10">
        <f>VLOOKUP($A112,'10.07'!$A$9:$W$200,23,0)</f>
        <v>0</v>
      </c>
      <c r="E112" s="15"/>
      <c r="F112" s="15"/>
      <c r="G112" s="15"/>
      <c r="H112" s="9">
        <f t="shared" si="22"/>
        <v>0</v>
      </c>
      <c r="I112" s="15"/>
      <c r="J112" s="15"/>
      <c r="K112" s="15"/>
      <c r="L112" s="9">
        <f t="shared" si="13"/>
        <v>0</v>
      </c>
      <c r="M112" s="15"/>
      <c r="N112" s="15"/>
      <c r="O112" s="15"/>
      <c r="P112" s="15"/>
      <c r="Q112" s="15"/>
      <c r="R112" s="11">
        <f t="shared" si="17"/>
        <v>0</v>
      </c>
      <c r="S112" s="15"/>
      <c r="T112" s="15"/>
      <c r="U112" s="9">
        <f t="shared" si="24"/>
        <v>0</v>
      </c>
      <c r="V112" s="9">
        <f t="shared" si="23"/>
        <v>0</v>
      </c>
      <c r="W112" s="15"/>
      <c r="X112" s="16">
        <f t="shared" si="25"/>
        <v>0</v>
      </c>
      <c r="Y112" s="18"/>
      <c r="Z112" s="17"/>
    </row>
    <row r="113" spans="1:26" ht="18" customHeight="1" x14ac:dyDescent="0.2">
      <c r="A113" s="13">
        <v>3510067</v>
      </c>
      <c r="B113" s="14" t="s">
        <v>138</v>
      </c>
      <c r="C113" s="15">
        <v>43000</v>
      </c>
      <c r="D113" s="10">
        <f>VLOOKUP($A113,'10.07'!$A$9:$W$200,23,0)</f>
        <v>5</v>
      </c>
      <c r="E113" s="15"/>
      <c r="F113" s="15"/>
      <c r="G113" s="15"/>
      <c r="H113" s="9">
        <f t="shared" si="22"/>
        <v>0</v>
      </c>
      <c r="I113" s="15">
        <v>4</v>
      </c>
      <c r="J113" s="15"/>
      <c r="K113" s="15"/>
      <c r="L113" s="9">
        <f t="shared" si="13"/>
        <v>4</v>
      </c>
      <c r="M113" s="15"/>
      <c r="N113" s="15"/>
      <c r="O113" s="15"/>
      <c r="P113" s="15"/>
      <c r="Q113" s="15"/>
      <c r="R113" s="11">
        <f t="shared" si="17"/>
        <v>0</v>
      </c>
      <c r="S113" s="15"/>
      <c r="T113" s="15"/>
      <c r="U113" s="9">
        <f t="shared" si="24"/>
        <v>0</v>
      </c>
      <c r="V113" s="9">
        <f t="shared" si="23"/>
        <v>1</v>
      </c>
      <c r="W113" s="15">
        <v>1</v>
      </c>
      <c r="X113" s="16">
        <f t="shared" si="25"/>
        <v>0</v>
      </c>
      <c r="Y113" s="18"/>
      <c r="Z113" s="17"/>
    </row>
    <row r="114" spans="1:26" ht="18" customHeight="1" x14ac:dyDescent="0.2">
      <c r="A114" s="13">
        <v>3510068</v>
      </c>
      <c r="B114" s="14" t="s">
        <v>139</v>
      </c>
      <c r="C114" s="15">
        <v>12000</v>
      </c>
      <c r="D114" s="10">
        <f>VLOOKUP($A114,'10.07'!$A$9:$W$200,23,0)</f>
        <v>0</v>
      </c>
      <c r="E114" s="15"/>
      <c r="F114" s="15"/>
      <c r="G114" s="15"/>
      <c r="H114" s="9">
        <f t="shared" si="22"/>
        <v>0</v>
      </c>
      <c r="I114" s="15"/>
      <c r="J114" s="15"/>
      <c r="K114" s="15"/>
      <c r="L114" s="9">
        <f t="shared" si="13"/>
        <v>0</v>
      </c>
      <c r="M114" s="15"/>
      <c r="N114" s="15"/>
      <c r="O114" s="15"/>
      <c r="P114" s="15"/>
      <c r="Q114" s="15"/>
      <c r="R114" s="11">
        <f>SUM(M114:Q114)</f>
        <v>0</v>
      </c>
      <c r="S114" s="15"/>
      <c r="T114" s="15"/>
      <c r="U114" s="9">
        <f>S114+T114</f>
        <v>0</v>
      </c>
      <c r="V114" s="9">
        <f t="shared" si="23"/>
        <v>0</v>
      </c>
      <c r="W114" s="15"/>
      <c r="X114" s="16">
        <f>W114-V114</f>
        <v>0</v>
      </c>
      <c r="Y114" s="18"/>
      <c r="Z114" s="17"/>
    </row>
    <row r="115" spans="1:26" ht="18" customHeight="1" x14ac:dyDescent="0.2">
      <c r="A115" s="13">
        <v>3510069</v>
      </c>
      <c r="B115" s="14" t="s">
        <v>140</v>
      </c>
      <c r="C115" s="15">
        <v>12000</v>
      </c>
      <c r="D115" s="10">
        <f>VLOOKUP($A115,'10.07'!$A$9:$W$200,23,0)</f>
        <v>0</v>
      </c>
      <c r="E115" s="15"/>
      <c r="F115" s="15"/>
      <c r="G115" s="15"/>
      <c r="H115" s="9">
        <f t="shared" si="22"/>
        <v>0</v>
      </c>
      <c r="I115" s="15"/>
      <c r="J115" s="15"/>
      <c r="K115" s="15"/>
      <c r="L115" s="9">
        <f t="shared" si="13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3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3510070</v>
      </c>
      <c r="B116" s="14" t="s">
        <v>141</v>
      </c>
      <c r="C116" s="15">
        <v>12000</v>
      </c>
      <c r="D116" s="10">
        <f>VLOOKUP($A116,'10.07'!$A$9:$W$200,23,0)</f>
        <v>3</v>
      </c>
      <c r="E116" s="15"/>
      <c r="F116" s="15"/>
      <c r="G116" s="15"/>
      <c r="H116" s="9">
        <f t="shared" si="22"/>
        <v>0</v>
      </c>
      <c r="I116" s="15">
        <v>3</v>
      </c>
      <c r="J116" s="15"/>
      <c r="K116" s="15"/>
      <c r="L116" s="9">
        <f t="shared" si="13"/>
        <v>3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3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3512008</v>
      </c>
      <c r="B117" s="14" t="s">
        <v>142</v>
      </c>
      <c r="C117" s="15">
        <v>44000</v>
      </c>
      <c r="D117" s="10">
        <f>VLOOKUP($A117,'10.07'!$A$9:$W$200,23,0)</f>
        <v>3</v>
      </c>
      <c r="E117" s="15"/>
      <c r="F117" s="15"/>
      <c r="G117" s="15"/>
      <c r="H117" s="9">
        <f t="shared" si="22"/>
        <v>0</v>
      </c>
      <c r="I117" s="15">
        <v>1</v>
      </c>
      <c r="J117" s="15"/>
      <c r="K117" s="15"/>
      <c r="L117" s="9">
        <f t="shared" si="13"/>
        <v>1</v>
      </c>
      <c r="M117" s="15"/>
      <c r="N117" s="15"/>
      <c r="O117" s="15"/>
      <c r="P117" s="15"/>
      <c r="Q117" s="15"/>
      <c r="R117" s="11">
        <f t="shared" si="17"/>
        <v>0</v>
      </c>
      <c r="S117" s="15"/>
      <c r="T117" s="15"/>
      <c r="U117" s="9">
        <f t="shared" si="24"/>
        <v>0</v>
      </c>
      <c r="V117" s="9">
        <f t="shared" si="23"/>
        <v>2</v>
      </c>
      <c r="W117" s="15">
        <v>2</v>
      </c>
      <c r="X117" s="16">
        <f t="shared" si="25"/>
        <v>0</v>
      </c>
      <c r="Y117" s="18"/>
      <c r="Z117" s="17"/>
    </row>
    <row r="118" spans="1:26" ht="18" customHeight="1" x14ac:dyDescent="0.2">
      <c r="A118" s="7">
        <v>3530000</v>
      </c>
      <c r="B118" s="28" t="s">
        <v>143</v>
      </c>
      <c r="C118" s="9"/>
      <c r="D118" s="10">
        <f>VLOOKUP($A118,'10.07'!$A$9:$W$200,23,0)</f>
        <v>0</v>
      </c>
      <c r="E118" s="10"/>
      <c r="F118" s="10"/>
      <c r="G118" s="10"/>
      <c r="H118" s="9"/>
      <c r="I118" s="10"/>
      <c r="J118" s="10"/>
      <c r="K118" s="10"/>
      <c r="L118" s="9">
        <f t="shared" si="13"/>
        <v>0</v>
      </c>
      <c r="M118" s="10"/>
      <c r="N118" s="10"/>
      <c r="O118" s="10"/>
      <c r="P118" s="10"/>
      <c r="Q118" s="10"/>
      <c r="R118" s="11">
        <f t="shared" si="17"/>
        <v>0</v>
      </c>
      <c r="S118" s="10"/>
      <c r="T118" s="10"/>
      <c r="U118" s="9"/>
      <c r="V118" s="9"/>
      <c r="W118" s="10"/>
      <c r="X118" s="9"/>
      <c r="Y118" s="18"/>
      <c r="Z118" s="17"/>
    </row>
    <row r="119" spans="1:26" ht="18" customHeight="1" x14ac:dyDescent="0.2">
      <c r="A119" s="13">
        <v>3530003</v>
      </c>
      <c r="B119" s="14" t="s">
        <v>144</v>
      </c>
      <c r="C119" s="15">
        <v>20000</v>
      </c>
      <c r="D119" s="10">
        <f>VLOOKUP($A119,'10.07'!$A$9:$W$200,23,0)</f>
        <v>0</v>
      </c>
      <c r="E119" s="15"/>
      <c r="F119" s="15"/>
      <c r="G119" s="15"/>
      <c r="H119" s="9">
        <f t="shared" ref="H119:H131" si="26">SUM(E119:G119)</f>
        <v>0</v>
      </c>
      <c r="I119" s="15"/>
      <c r="J119" s="15"/>
      <c r="K119" s="15"/>
      <c r="L119" s="9">
        <f t="shared" si="13"/>
        <v>0</v>
      </c>
      <c r="M119" s="15"/>
      <c r="N119" s="15"/>
      <c r="O119" s="15"/>
      <c r="P119" s="15"/>
      <c r="Q119" s="15"/>
      <c r="R119" s="11">
        <f t="shared" si="17"/>
        <v>0</v>
      </c>
      <c r="S119" s="15"/>
      <c r="T119" s="15"/>
      <c r="U119" s="9">
        <f t="shared" ref="U119:U131" si="27">S119+T119</f>
        <v>0</v>
      </c>
      <c r="V119" s="9">
        <f t="shared" ref="V119:V131" si="28">D119+H119-L119-R119-U119</f>
        <v>0</v>
      </c>
      <c r="W119" s="15"/>
      <c r="X119" s="16">
        <f t="shared" ref="X119:X131" si="29">W119-V119</f>
        <v>0</v>
      </c>
      <c r="Y119" s="18"/>
      <c r="Z119" s="17"/>
    </row>
    <row r="120" spans="1:26" ht="18" customHeight="1" x14ac:dyDescent="0.2">
      <c r="A120" s="13">
        <v>3530008</v>
      </c>
      <c r="B120" s="14" t="s">
        <v>145</v>
      </c>
      <c r="C120" s="15">
        <v>20000</v>
      </c>
      <c r="D120" s="10">
        <f>VLOOKUP($A120,'10.07'!$A$9:$W$200,23,0)</f>
        <v>0</v>
      </c>
      <c r="E120" s="15"/>
      <c r="F120" s="15"/>
      <c r="G120" s="15"/>
      <c r="H120" s="9">
        <f t="shared" si="26"/>
        <v>0</v>
      </c>
      <c r="I120" s="15"/>
      <c r="J120" s="15"/>
      <c r="K120" s="15"/>
      <c r="L120" s="9">
        <f t="shared" si="13"/>
        <v>0</v>
      </c>
      <c r="M120" s="15"/>
      <c r="N120" s="15"/>
      <c r="O120" s="15"/>
      <c r="P120" s="15"/>
      <c r="Q120" s="15"/>
      <c r="R120" s="11">
        <f t="shared" si="17"/>
        <v>0</v>
      </c>
      <c r="S120" s="15"/>
      <c r="T120" s="15"/>
      <c r="U120" s="9">
        <f t="shared" si="27"/>
        <v>0</v>
      </c>
      <c r="V120" s="9">
        <f t="shared" si="28"/>
        <v>0</v>
      </c>
      <c r="W120" s="15"/>
      <c r="X120" s="16">
        <f t="shared" si="29"/>
        <v>0</v>
      </c>
      <c r="Y120" s="18"/>
      <c r="Z120" s="17"/>
    </row>
    <row r="121" spans="1:26" ht="18" customHeight="1" x14ac:dyDescent="0.2">
      <c r="A121" s="13">
        <v>3530009</v>
      </c>
      <c r="B121" s="14" t="s">
        <v>146</v>
      </c>
      <c r="C121" s="15">
        <v>20000</v>
      </c>
      <c r="D121" s="10">
        <f>VLOOKUP($A121,'10.07'!$A$9:$W$200,23,0)</f>
        <v>13</v>
      </c>
      <c r="E121" s="15"/>
      <c r="F121" s="15"/>
      <c r="G121" s="15"/>
      <c r="H121" s="9">
        <f t="shared" si="26"/>
        <v>0</v>
      </c>
      <c r="I121" s="15">
        <v>13</v>
      </c>
      <c r="J121" s="15"/>
      <c r="K121" s="15"/>
      <c r="L121" s="9">
        <f t="shared" si="13"/>
        <v>13</v>
      </c>
      <c r="M121" s="15"/>
      <c r="N121" s="15"/>
      <c r="O121" s="15"/>
      <c r="P121" s="15"/>
      <c r="Q121" s="15"/>
      <c r="R121" s="11">
        <f t="shared" si="17"/>
        <v>0</v>
      </c>
      <c r="S121" s="15"/>
      <c r="T121" s="15"/>
      <c r="U121" s="9">
        <f t="shared" si="27"/>
        <v>0</v>
      </c>
      <c r="V121" s="9">
        <f t="shared" si="28"/>
        <v>0</v>
      </c>
      <c r="W121" s="15"/>
      <c r="X121" s="16">
        <f t="shared" si="29"/>
        <v>0</v>
      </c>
      <c r="Y121" s="18"/>
      <c r="Z121" s="17"/>
    </row>
    <row r="122" spans="1:26" ht="18" customHeight="1" x14ac:dyDescent="0.2">
      <c r="A122" s="13">
        <v>3530010</v>
      </c>
      <c r="B122" s="14" t="s">
        <v>147</v>
      </c>
      <c r="C122" s="15">
        <v>108000</v>
      </c>
      <c r="D122" s="10">
        <f>VLOOKUP($A122,'10.07'!$A$9:$W$200,23,0)</f>
        <v>1</v>
      </c>
      <c r="E122" s="15"/>
      <c r="F122" s="15"/>
      <c r="G122" s="15"/>
      <c r="H122" s="9">
        <f t="shared" si="26"/>
        <v>0</v>
      </c>
      <c r="I122" s="15">
        <v>1</v>
      </c>
      <c r="J122" s="15"/>
      <c r="K122" s="15"/>
      <c r="L122" s="9">
        <f t="shared" si="13"/>
        <v>1</v>
      </c>
      <c r="M122" s="15"/>
      <c r="N122" s="15"/>
      <c r="O122" s="15"/>
      <c r="P122" s="15"/>
      <c r="Q122" s="15"/>
      <c r="R122" s="11">
        <f t="shared" si="17"/>
        <v>0</v>
      </c>
      <c r="S122" s="15"/>
      <c r="T122" s="15"/>
      <c r="U122" s="9">
        <f t="shared" si="27"/>
        <v>0</v>
      </c>
      <c r="V122" s="9">
        <f t="shared" si="28"/>
        <v>0</v>
      </c>
      <c r="W122" s="15"/>
      <c r="X122" s="16">
        <f t="shared" si="29"/>
        <v>0</v>
      </c>
      <c r="Y122" s="18"/>
      <c r="Z122" s="17"/>
    </row>
    <row r="123" spans="1:26" ht="18" customHeight="1" x14ac:dyDescent="0.2">
      <c r="A123" s="13">
        <v>3530014</v>
      </c>
      <c r="B123" s="14" t="s">
        <v>148</v>
      </c>
      <c r="C123" s="15">
        <v>20000</v>
      </c>
      <c r="D123" s="10">
        <f>VLOOKUP($A123,'10.07'!$A$9:$W$200,23,0)</f>
        <v>0</v>
      </c>
      <c r="E123" s="15"/>
      <c r="F123" s="15"/>
      <c r="G123" s="15"/>
      <c r="H123" s="9">
        <f t="shared" si="26"/>
        <v>0</v>
      </c>
      <c r="I123" s="15"/>
      <c r="J123" s="15"/>
      <c r="K123" s="15"/>
      <c r="L123" s="9">
        <f t="shared" si="13"/>
        <v>0</v>
      </c>
      <c r="M123" s="15"/>
      <c r="N123" s="15"/>
      <c r="O123" s="15"/>
      <c r="P123" s="15"/>
      <c r="Q123" s="15"/>
      <c r="R123" s="11">
        <f>SUM(M123:Q123)</f>
        <v>0</v>
      </c>
      <c r="S123" s="15"/>
      <c r="T123" s="15"/>
      <c r="U123" s="9">
        <f>S123+T123</f>
        <v>0</v>
      </c>
      <c r="V123" s="9">
        <f t="shared" si="28"/>
        <v>0</v>
      </c>
      <c r="W123" s="15"/>
      <c r="X123" s="16">
        <f>W123-V123</f>
        <v>0</v>
      </c>
      <c r="Y123" s="18"/>
      <c r="Z123" s="17"/>
    </row>
    <row r="124" spans="1:26" ht="18" customHeight="1" x14ac:dyDescent="0.2">
      <c r="A124" s="13">
        <v>3530087</v>
      </c>
      <c r="B124" s="14" t="s">
        <v>149</v>
      </c>
      <c r="C124" s="15"/>
      <c r="D124" s="10">
        <f>VLOOKUP($A124,'10.07'!$A$9:$W$200,23,0)</f>
        <v>0</v>
      </c>
      <c r="E124" s="15"/>
      <c r="F124" s="15"/>
      <c r="G124" s="15"/>
      <c r="H124" s="9">
        <f t="shared" si="26"/>
        <v>0</v>
      </c>
      <c r="I124" s="15"/>
      <c r="J124" s="15"/>
      <c r="K124" s="15"/>
      <c r="L124" s="9">
        <f t="shared" si="13"/>
        <v>0</v>
      </c>
      <c r="M124" s="15"/>
      <c r="N124" s="15"/>
      <c r="O124" s="15"/>
      <c r="P124" s="15"/>
      <c r="Q124" s="15"/>
      <c r="R124" s="11">
        <f t="shared" si="17"/>
        <v>0</v>
      </c>
      <c r="S124" s="15"/>
      <c r="T124" s="15"/>
      <c r="U124" s="9">
        <f t="shared" si="27"/>
        <v>0</v>
      </c>
      <c r="V124" s="9">
        <f t="shared" si="28"/>
        <v>0</v>
      </c>
      <c r="W124" s="15"/>
      <c r="X124" s="16">
        <f t="shared" si="29"/>
        <v>0</v>
      </c>
      <c r="Y124" s="18"/>
      <c r="Z124" s="17"/>
    </row>
    <row r="125" spans="1:26" ht="18" customHeight="1" x14ac:dyDescent="0.2">
      <c r="A125" s="13">
        <v>3530088</v>
      </c>
      <c r="B125" s="14" t="s">
        <v>150</v>
      </c>
      <c r="C125" s="15">
        <v>20000</v>
      </c>
      <c r="D125" s="10">
        <f>VLOOKUP($A125,'10.07'!$A$9:$W$200,23,0)</f>
        <v>36</v>
      </c>
      <c r="E125" s="15"/>
      <c r="F125" s="15"/>
      <c r="G125" s="15"/>
      <c r="H125" s="9">
        <f t="shared" si="26"/>
        <v>0</v>
      </c>
      <c r="I125" s="15">
        <v>9</v>
      </c>
      <c r="J125" s="15"/>
      <c r="K125" s="15"/>
      <c r="L125" s="9">
        <f t="shared" si="13"/>
        <v>9</v>
      </c>
      <c r="M125" s="15"/>
      <c r="N125" s="15"/>
      <c r="O125" s="15"/>
      <c r="P125" s="15"/>
      <c r="Q125" s="15"/>
      <c r="R125" s="11">
        <f t="shared" si="17"/>
        <v>0</v>
      </c>
      <c r="S125" s="15"/>
      <c r="T125" s="15"/>
      <c r="U125" s="9">
        <f t="shared" si="27"/>
        <v>0</v>
      </c>
      <c r="V125" s="9">
        <f t="shared" si="28"/>
        <v>27</v>
      </c>
      <c r="W125" s="15">
        <v>27</v>
      </c>
      <c r="X125" s="16">
        <f t="shared" si="29"/>
        <v>0</v>
      </c>
      <c r="Y125" s="26"/>
      <c r="Z125" s="17"/>
    </row>
    <row r="126" spans="1:26" ht="18" customHeight="1" x14ac:dyDescent="0.2">
      <c r="A126" s="13">
        <v>3530089</v>
      </c>
      <c r="B126" s="14" t="s">
        <v>151</v>
      </c>
      <c r="C126" s="15">
        <v>95000</v>
      </c>
      <c r="D126" s="10">
        <f>VLOOKUP($A126,'10.07'!$A$9:$W$200,23,0)</f>
        <v>1</v>
      </c>
      <c r="E126" s="15"/>
      <c r="F126" s="15"/>
      <c r="G126" s="15"/>
      <c r="H126" s="9">
        <f t="shared" si="26"/>
        <v>0</v>
      </c>
      <c r="I126" s="15">
        <v>1</v>
      </c>
      <c r="J126" s="15"/>
      <c r="K126" s="15"/>
      <c r="L126" s="9">
        <f t="shared" si="13"/>
        <v>1</v>
      </c>
      <c r="M126" s="15"/>
      <c r="N126" s="15"/>
      <c r="O126" s="15"/>
      <c r="P126" s="15"/>
      <c r="Q126" s="15"/>
      <c r="R126" s="11">
        <f t="shared" si="17"/>
        <v>0</v>
      </c>
      <c r="S126" s="15"/>
      <c r="T126" s="15"/>
      <c r="U126" s="9">
        <f t="shared" si="27"/>
        <v>0</v>
      </c>
      <c r="V126" s="9">
        <f t="shared" si="28"/>
        <v>0</v>
      </c>
      <c r="W126" s="15"/>
      <c r="X126" s="16">
        <f t="shared" si="29"/>
        <v>0</v>
      </c>
      <c r="Y126" s="26"/>
      <c r="Z126" s="17"/>
    </row>
    <row r="127" spans="1:26" ht="18" customHeight="1" x14ac:dyDescent="0.2">
      <c r="A127" s="13">
        <v>3530100</v>
      </c>
      <c r="B127" s="14" t="s">
        <v>152</v>
      </c>
      <c r="C127" s="15">
        <v>22000</v>
      </c>
      <c r="D127" s="10">
        <f>VLOOKUP($A127,'10.07'!$A$9:$W$200,23,0)</f>
        <v>0</v>
      </c>
      <c r="E127" s="15"/>
      <c r="F127" s="15"/>
      <c r="G127" s="15"/>
      <c r="H127" s="9">
        <f t="shared" si="26"/>
        <v>0</v>
      </c>
      <c r="I127" s="15"/>
      <c r="J127" s="15"/>
      <c r="K127" s="15"/>
      <c r="L127" s="9">
        <f t="shared" si="13"/>
        <v>0</v>
      </c>
      <c r="M127" s="15"/>
      <c r="N127" s="15"/>
      <c r="O127" s="15"/>
      <c r="P127" s="15"/>
      <c r="Q127" s="15"/>
      <c r="R127" s="11">
        <f t="shared" si="17"/>
        <v>0</v>
      </c>
      <c r="S127" s="15"/>
      <c r="T127" s="15"/>
      <c r="U127" s="9">
        <f t="shared" si="27"/>
        <v>0</v>
      </c>
      <c r="V127" s="9">
        <f t="shared" si="28"/>
        <v>0</v>
      </c>
      <c r="W127" s="15"/>
      <c r="X127" s="16">
        <f t="shared" si="29"/>
        <v>0</v>
      </c>
      <c r="Y127" s="26"/>
      <c r="Z127" s="17"/>
    </row>
    <row r="128" spans="1:26" ht="18" customHeight="1" x14ac:dyDescent="0.2">
      <c r="A128" s="13">
        <v>3550002</v>
      </c>
      <c r="B128" s="14" t="s">
        <v>153</v>
      </c>
      <c r="C128" s="15">
        <v>20000</v>
      </c>
      <c r="D128" s="10">
        <f>VLOOKUP($A128,'10.07'!$A$9:$W$200,23,0)</f>
        <v>1</v>
      </c>
      <c r="E128" s="15">
        <v>28</v>
      </c>
      <c r="F128" s="15"/>
      <c r="G128" s="15"/>
      <c r="H128" s="9">
        <f>SUM(E128:G128)</f>
        <v>28</v>
      </c>
      <c r="I128" s="15">
        <v>5</v>
      </c>
      <c r="J128" s="15"/>
      <c r="K128" s="15"/>
      <c r="L128" s="9">
        <f t="shared" si="13"/>
        <v>5</v>
      </c>
      <c r="M128" s="15"/>
      <c r="N128" s="15"/>
      <c r="O128" s="15"/>
      <c r="P128" s="15"/>
      <c r="Q128" s="15"/>
      <c r="R128" s="11">
        <f t="shared" si="17"/>
        <v>0</v>
      </c>
      <c r="S128" s="15"/>
      <c r="T128" s="15"/>
      <c r="U128" s="9">
        <f t="shared" si="27"/>
        <v>0</v>
      </c>
      <c r="V128" s="9">
        <f t="shared" si="28"/>
        <v>24</v>
      </c>
      <c r="W128" s="15">
        <v>23</v>
      </c>
      <c r="X128" s="16">
        <f t="shared" si="29"/>
        <v>-1</v>
      </c>
      <c r="Y128" s="26" t="s">
        <v>43</v>
      </c>
      <c r="Z128" s="17"/>
    </row>
    <row r="129" spans="1:26" ht="18" customHeight="1" x14ac:dyDescent="0.2">
      <c r="A129" s="13">
        <v>3550005</v>
      </c>
      <c r="B129" s="14" t="s">
        <v>154</v>
      </c>
      <c r="C129" s="15">
        <v>20000</v>
      </c>
      <c r="D129" s="10">
        <f>VLOOKUP($A129,'10.07'!$A$9:$W$200,23,0)</f>
        <v>1</v>
      </c>
      <c r="E129" s="15">
        <v>26</v>
      </c>
      <c r="F129" s="15"/>
      <c r="G129" s="15"/>
      <c r="H129" s="9">
        <f>SUM(E129:G129)</f>
        <v>26</v>
      </c>
      <c r="I129" s="15">
        <v>11</v>
      </c>
      <c r="J129" s="15"/>
      <c r="K129" s="15"/>
      <c r="L129" s="9">
        <f t="shared" si="13"/>
        <v>11</v>
      </c>
      <c r="M129" s="15"/>
      <c r="N129" s="15"/>
      <c r="O129" s="15"/>
      <c r="P129" s="15"/>
      <c r="Q129" s="15"/>
      <c r="R129" s="11">
        <f t="shared" si="17"/>
        <v>0</v>
      </c>
      <c r="S129" s="15"/>
      <c r="T129" s="15"/>
      <c r="U129" s="9">
        <f t="shared" si="27"/>
        <v>0</v>
      </c>
      <c r="V129" s="9">
        <f t="shared" si="28"/>
        <v>16</v>
      </c>
      <c r="W129" s="15">
        <v>16</v>
      </c>
      <c r="X129" s="16">
        <f t="shared" si="29"/>
        <v>0</v>
      </c>
      <c r="Y129" s="26"/>
      <c r="Z129" s="17"/>
    </row>
    <row r="130" spans="1:26" ht="18" customHeight="1" x14ac:dyDescent="0.2">
      <c r="A130" s="13">
        <v>3550007</v>
      </c>
      <c r="B130" s="14" t="s">
        <v>155</v>
      </c>
      <c r="C130" s="15">
        <v>20000</v>
      </c>
      <c r="D130" s="10">
        <f>VLOOKUP($A130,'10.07'!$A$9:$W$200,23,0)</f>
        <v>1</v>
      </c>
      <c r="E130" s="15">
        <v>28</v>
      </c>
      <c r="F130" s="15"/>
      <c r="G130" s="15"/>
      <c r="H130" s="9">
        <f>SUM(E130:G130)</f>
        <v>28</v>
      </c>
      <c r="I130" s="15">
        <v>12</v>
      </c>
      <c r="J130" s="15"/>
      <c r="K130" s="15"/>
      <c r="L130" s="9">
        <f t="shared" si="13"/>
        <v>12</v>
      </c>
      <c r="M130" s="15"/>
      <c r="N130" s="15"/>
      <c r="O130" s="15"/>
      <c r="P130" s="15"/>
      <c r="Q130" s="15"/>
      <c r="R130" s="11">
        <f t="shared" si="17"/>
        <v>0</v>
      </c>
      <c r="S130" s="15"/>
      <c r="T130" s="15"/>
      <c r="U130" s="9">
        <f t="shared" si="27"/>
        <v>0</v>
      </c>
      <c r="V130" s="9">
        <f t="shared" si="28"/>
        <v>17</v>
      </c>
      <c r="W130" s="15">
        <v>17</v>
      </c>
      <c r="X130" s="16">
        <f t="shared" si="29"/>
        <v>0</v>
      </c>
      <c r="Y130" s="26"/>
      <c r="Z130" s="17"/>
    </row>
    <row r="131" spans="1:26" ht="18" customHeight="1" x14ac:dyDescent="0.2">
      <c r="A131" s="13">
        <v>3550011</v>
      </c>
      <c r="B131" s="14" t="s">
        <v>156</v>
      </c>
      <c r="C131" s="15">
        <v>85000</v>
      </c>
      <c r="D131" s="10">
        <f>VLOOKUP($A131,'10.07'!$A$9:$W$200,23,0)</f>
        <v>0</v>
      </c>
      <c r="E131" s="15"/>
      <c r="F131" s="15"/>
      <c r="G131" s="15"/>
      <c r="H131" s="9">
        <f t="shared" si="26"/>
        <v>0</v>
      </c>
      <c r="I131" s="15"/>
      <c r="J131" s="15"/>
      <c r="K131" s="15"/>
      <c r="L131" s="9">
        <f t="shared" si="13"/>
        <v>0</v>
      </c>
      <c r="M131" s="15"/>
      <c r="N131" s="15"/>
      <c r="O131" s="15"/>
      <c r="P131" s="15"/>
      <c r="Q131" s="15"/>
      <c r="R131" s="11">
        <f t="shared" si="17"/>
        <v>0</v>
      </c>
      <c r="S131" s="15"/>
      <c r="T131" s="15"/>
      <c r="U131" s="9">
        <f t="shared" si="27"/>
        <v>0</v>
      </c>
      <c r="V131" s="9">
        <f t="shared" si="28"/>
        <v>0</v>
      </c>
      <c r="W131" s="15"/>
      <c r="X131" s="16">
        <f t="shared" si="29"/>
        <v>0</v>
      </c>
      <c r="Y131" s="18"/>
      <c r="Z131" s="17"/>
    </row>
    <row r="132" spans="1:26" ht="18" customHeight="1" x14ac:dyDescent="0.2">
      <c r="A132" s="7">
        <v>5530000</v>
      </c>
      <c r="B132" s="28" t="s">
        <v>157</v>
      </c>
      <c r="C132" s="9"/>
      <c r="D132" s="10">
        <f>VLOOKUP($A132,'10.07'!$A$9:$W$200,23,0)</f>
        <v>0</v>
      </c>
      <c r="E132" s="10"/>
      <c r="F132" s="10"/>
      <c r="G132" s="10"/>
      <c r="H132" s="9"/>
      <c r="I132" s="10"/>
      <c r="J132" s="10"/>
      <c r="K132" s="10"/>
      <c r="L132" s="9">
        <f t="shared" si="13"/>
        <v>0</v>
      </c>
      <c r="M132" s="10"/>
      <c r="N132" s="10"/>
      <c r="O132" s="10"/>
      <c r="P132" s="10"/>
      <c r="Q132" s="10"/>
      <c r="R132" s="11">
        <f t="shared" si="17"/>
        <v>0</v>
      </c>
      <c r="S132" s="10"/>
      <c r="T132" s="10"/>
      <c r="U132" s="9"/>
      <c r="V132" s="9"/>
      <c r="W132" s="10"/>
      <c r="X132" s="9"/>
      <c r="Y132" s="18"/>
      <c r="Z132" s="17"/>
    </row>
    <row r="133" spans="1:26" ht="18" customHeight="1" x14ac:dyDescent="0.2">
      <c r="A133" s="13">
        <v>5530012</v>
      </c>
      <c r="B133" s="14" t="s">
        <v>158</v>
      </c>
      <c r="C133" s="15">
        <v>30000</v>
      </c>
      <c r="D133" s="10">
        <f>VLOOKUP($A133,'10.07'!$A$9:$W$200,23,0)</f>
        <v>0</v>
      </c>
      <c r="E133" s="15"/>
      <c r="F133" s="15"/>
      <c r="G133" s="15"/>
      <c r="H133" s="9">
        <f t="shared" ref="H133:H140" si="30">SUM(E133:G133)</f>
        <v>0</v>
      </c>
      <c r="I133" s="15"/>
      <c r="J133" s="15"/>
      <c r="K133" s="15"/>
      <c r="L133" s="9">
        <f t="shared" si="13"/>
        <v>0</v>
      </c>
      <c r="M133" s="15"/>
      <c r="N133" s="15"/>
      <c r="O133" s="15"/>
      <c r="P133" s="15"/>
      <c r="Q133" s="15"/>
      <c r="R133" s="11">
        <f t="shared" si="17"/>
        <v>0</v>
      </c>
      <c r="S133" s="15"/>
      <c r="T133" s="15"/>
      <c r="U133" s="9">
        <f t="shared" ref="U133:U140" si="31">S133+T133</f>
        <v>0</v>
      </c>
      <c r="V133" s="9">
        <f t="shared" ref="V133:V140" si="32">D133+H133-L133-R133-U133</f>
        <v>0</v>
      </c>
      <c r="W133" s="15"/>
      <c r="X133" s="16">
        <f t="shared" ref="X133:X140" si="33">W133-V133</f>
        <v>0</v>
      </c>
      <c r="Y133" s="18"/>
      <c r="Z133" s="17"/>
    </row>
    <row r="134" spans="1:26" ht="18" customHeight="1" x14ac:dyDescent="0.2">
      <c r="A134" s="13">
        <v>5530013</v>
      </c>
      <c r="B134" s="14" t="s">
        <v>159</v>
      </c>
      <c r="C134" s="15">
        <v>30000</v>
      </c>
      <c r="D134" s="10">
        <f>VLOOKUP($A134,'10.07'!$A$9:$W$200,23,0)</f>
        <v>2</v>
      </c>
      <c r="E134" s="15"/>
      <c r="F134" s="15"/>
      <c r="G134" s="15"/>
      <c r="H134" s="9">
        <f t="shared" si="30"/>
        <v>0</v>
      </c>
      <c r="I134" s="15"/>
      <c r="J134" s="15"/>
      <c r="K134" s="15"/>
      <c r="L134" s="9">
        <f t="shared" si="13"/>
        <v>0</v>
      </c>
      <c r="M134" s="15"/>
      <c r="N134" s="15"/>
      <c r="O134" s="15"/>
      <c r="P134" s="15"/>
      <c r="Q134" s="15"/>
      <c r="R134" s="11">
        <f t="shared" si="17"/>
        <v>0</v>
      </c>
      <c r="S134" s="15"/>
      <c r="T134" s="15"/>
      <c r="U134" s="9">
        <f t="shared" si="31"/>
        <v>0</v>
      </c>
      <c r="V134" s="9">
        <f t="shared" si="32"/>
        <v>2</v>
      </c>
      <c r="W134" s="15">
        <v>2</v>
      </c>
      <c r="X134" s="16">
        <f t="shared" si="33"/>
        <v>0</v>
      </c>
      <c r="Y134" s="18"/>
      <c r="Z134" s="17"/>
    </row>
    <row r="135" spans="1:26" ht="18" customHeight="1" x14ac:dyDescent="0.2">
      <c r="A135" s="13">
        <v>5530014</v>
      </c>
      <c r="B135" s="14" t="s">
        <v>160</v>
      </c>
      <c r="C135" s="15">
        <v>30000</v>
      </c>
      <c r="D135" s="10">
        <f>VLOOKUP($A135,'10.07'!$A$9:$W$200,23,0)</f>
        <v>0</v>
      </c>
      <c r="E135" s="15"/>
      <c r="F135" s="15"/>
      <c r="G135" s="15"/>
      <c r="H135" s="9">
        <f t="shared" si="30"/>
        <v>0</v>
      </c>
      <c r="I135" s="15"/>
      <c r="J135" s="15"/>
      <c r="K135" s="15"/>
      <c r="L135" s="9">
        <f t="shared" si="13"/>
        <v>0</v>
      </c>
      <c r="M135" s="15"/>
      <c r="N135" s="15"/>
      <c r="O135" s="15"/>
      <c r="P135" s="15"/>
      <c r="Q135" s="15"/>
      <c r="R135" s="11">
        <f t="shared" si="17"/>
        <v>0</v>
      </c>
      <c r="S135" s="15"/>
      <c r="T135" s="15"/>
      <c r="U135" s="9">
        <f t="shared" si="31"/>
        <v>0</v>
      </c>
      <c r="V135" s="9">
        <f t="shared" si="32"/>
        <v>0</v>
      </c>
      <c r="W135" s="15"/>
      <c r="X135" s="16">
        <f t="shared" si="33"/>
        <v>0</v>
      </c>
      <c r="Y135" s="18"/>
      <c r="Z135" s="17"/>
    </row>
    <row r="136" spans="1:26" ht="18" customHeight="1" x14ac:dyDescent="0.2">
      <c r="A136" s="13">
        <v>5530015</v>
      </c>
      <c r="B136" s="14" t="s">
        <v>161</v>
      </c>
      <c r="C136" s="15">
        <v>30000</v>
      </c>
      <c r="D136" s="10">
        <f>VLOOKUP($A136,'10.07'!$A$9:$W$200,23,0)</f>
        <v>4</v>
      </c>
      <c r="E136" s="15"/>
      <c r="F136" s="15"/>
      <c r="G136" s="15"/>
      <c r="H136" s="9">
        <f t="shared" si="30"/>
        <v>0</v>
      </c>
      <c r="I136" s="15">
        <v>1</v>
      </c>
      <c r="J136" s="15"/>
      <c r="K136" s="15"/>
      <c r="L136" s="9">
        <f t="shared" si="13"/>
        <v>1</v>
      </c>
      <c r="M136" s="15"/>
      <c r="N136" s="15"/>
      <c r="O136" s="15"/>
      <c r="P136" s="15"/>
      <c r="Q136" s="15"/>
      <c r="R136" s="11">
        <f t="shared" si="17"/>
        <v>0</v>
      </c>
      <c r="S136" s="15"/>
      <c r="T136" s="15"/>
      <c r="U136" s="9">
        <f t="shared" si="31"/>
        <v>0</v>
      </c>
      <c r="V136" s="9">
        <f t="shared" si="32"/>
        <v>3</v>
      </c>
      <c r="W136" s="15">
        <v>3</v>
      </c>
      <c r="X136" s="16">
        <f t="shared" si="33"/>
        <v>0</v>
      </c>
      <c r="Y136" s="18"/>
      <c r="Z136" s="17"/>
    </row>
    <row r="137" spans="1:26" ht="18" customHeight="1" x14ac:dyDescent="0.2">
      <c r="A137" s="13">
        <v>5530016</v>
      </c>
      <c r="B137" s="14" t="s">
        <v>162</v>
      </c>
      <c r="C137" s="15">
        <v>30000</v>
      </c>
      <c r="D137" s="10">
        <f>VLOOKUP($A137,'10.07'!$A$9:$W$200,23,0)</f>
        <v>0</v>
      </c>
      <c r="E137" s="15"/>
      <c r="F137" s="15"/>
      <c r="G137" s="15"/>
      <c r="H137" s="9">
        <f t="shared" si="30"/>
        <v>0</v>
      </c>
      <c r="I137" s="15"/>
      <c r="J137" s="15"/>
      <c r="K137" s="15"/>
      <c r="L137" s="9">
        <f t="shared" si="13"/>
        <v>0</v>
      </c>
      <c r="M137" s="15"/>
      <c r="N137" s="15"/>
      <c r="O137" s="15"/>
      <c r="P137" s="15"/>
      <c r="Q137" s="15"/>
      <c r="R137" s="11">
        <f t="shared" si="17"/>
        <v>0</v>
      </c>
      <c r="S137" s="15"/>
      <c r="T137" s="15"/>
      <c r="U137" s="9">
        <f t="shared" si="31"/>
        <v>0</v>
      </c>
      <c r="V137" s="9">
        <f t="shared" si="32"/>
        <v>0</v>
      </c>
      <c r="W137" s="15"/>
      <c r="X137" s="16">
        <f t="shared" si="33"/>
        <v>0</v>
      </c>
      <c r="Y137" s="18"/>
      <c r="Z137" s="17"/>
    </row>
    <row r="138" spans="1:26" ht="18" customHeight="1" x14ac:dyDescent="0.2">
      <c r="A138" s="13">
        <v>5530018</v>
      </c>
      <c r="B138" s="14" t="s">
        <v>163</v>
      </c>
      <c r="C138" s="15">
        <v>30000</v>
      </c>
      <c r="D138" s="10">
        <f>VLOOKUP($A138,'10.07'!$A$9:$W$200,23,0)</f>
        <v>4</v>
      </c>
      <c r="E138" s="15"/>
      <c r="F138" s="15"/>
      <c r="G138" s="15"/>
      <c r="H138" s="9">
        <f t="shared" si="30"/>
        <v>0</v>
      </c>
      <c r="I138" s="15">
        <v>1</v>
      </c>
      <c r="J138" s="15"/>
      <c r="K138" s="15"/>
      <c r="L138" s="9">
        <f t="shared" ref="L138:L198" si="34">SUM(I138:K138)</f>
        <v>1</v>
      </c>
      <c r="M138" s="15"/>
      <c r="N138" s="15"/>
      <c r="O138" s="15"/>
      <c r="P138" s="15"/>
      <c r="Q138" s="15"/>
      <c r="R138" s="11">
        <f>SUM(M138:Q138)</f>
        <v>0</v>
      </c>
      <c r="S138" s="15"/>
      <c r="T138" s="15"/>
      <c r="U138" s="9">
        <f>S138+T138</f>
        <v>0</v>
      </c>
      <c r="V138" s="9">
        <f t="shared" si="32"/>
        <v>3</v>
      </c>
      <c r="W138" s="15">
        <v>3</v>
      </c>
      <c r="X138" s="16">
        <f>W138-V138</f>
        <v>0</v>
      </c>
      <c r="Y138" s="18"/>
      <c r="Z138" s="17"/>
    </row>
    <row r="139" spans="1:26" ht="18" customHeight="1" x14ac:dyDescent="0.2">
      <c r="A139" s="13">
        <v>5530019</v>
      </c>
      <c r="B139" s="14" t="s">
        <v>164</v>
      </c>
      <c r="C139" s="15">
        <v>30000</v>
      </c>
      <c r="D139" s="10">
        <f>VLOOKUP($A139,'10.07'!$A$9:$W$200,23,0)</f>
        <v>0</v>
      </c>
      <c r="E139" s="15"/>
      <c r="F139" s="15"/>
      <c r="G139" s="15"/>
      <c r="H139" s="9">
        <f t="shared" si="30"/>
        <v>0</v>
      </c>
      <c r="I139" s="15"/>
      <c r="J139" s="15"/>
      <c r="K139" s="15"/>
      <c r="L139" s="9">
        <f t="shared" si="34"/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2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5530020</v>
      </c>
      <c r="B140" s="14" t="s">
        <v>165</v>
      </c>
      <c r="C140" s="15">
        <v>30000</v>
      </c>
      <c r="D140" s="10">
        <f>VLOOKUP($A140,'10.07'!$A$9:$W$200,23,0)</f>
        <v>0</v>
      </c>
      <c r="E140" s="15"/>
      <c r="F140" s="15"/>
      <c r="G140" s="15"/>
      <c r="H140" s="9">
        <f t="shared" si="30"/>
        <v>0</v>
      </c>
      <c r="I140" s="15"/>
      <c r="J140" s="15"/>
      <c r="K140" s="15"/>
      <c r="L140" s="9">
        <f t="shared" si="34"/>
        <v>0</v>
      </c>
      <c r="M140" s="15"/>
      <c r="N140" s="15"/>
      <c r="O140" s="15"/>
      <c r="P140" s="15"/>
      <c r="Q140" s="15"/>
      <c r="R140" s="11">
        <f t="shared" si="17"/>
        <v>0</v>
      </c>
      <c r="S140" s="15"/>
      <c r="T140" s="15"/>
      <c r="U140" s="9">
        <f t="shared" si="31"/>
        <v>0</v>
      </c>
      <c r="V140" s="9">
        <f t="shared" si="32"/>
        <v>0</v>
      </c>
      <c r="W140" s="15"/>
      <c r="X140" s="16">
        <f t="shared" si="33"/>
        <v>0</v>
      </c>
      <c r="Y140" s="18"/>
      <c r="Z140" s="17"/>
    </row>
    <row r="141" spans="1:26" ht="18" customHeight="1" x14ac:dyDescent="0.2">
      <c r="A141" s="7">
        <v>7550000</v>
      </c>
      <c r="B141" s="8" t="s">
        <v>166</v>
      </c>
      <c r="C141" s="9"/>
      <c r="D141" s="10">
        <f>VLOOKUP($A141,'10.07'!$A$9:$W$200,23,0)</f>
        <v>0</v>
      </c>
      <c r="E141" s="10"/>
      <c r="F141" s="10"/>
      <c r="G141" s="10"/>
      <c r="H141" s="9"/>
      <c r="I141" s="10"/>
      <c r="J141" s="10"/>
      <c r="K141" s="10"/>
      <c r="L141" s="9">
        <f t="shared" si="34"/>
        <v>0</v>
      </c>
      <c r="M141" s="10"/>
      <c r="N141" s="10"/>
      <c r="O141" s="10"/>
      <c r="P141" s="10"/>
      <c r="Q141" s="10"/>
      <c r="R141" s="11">
        <f t="shared" si="17"/>
        <v>0</v>
      </c>
      <c r="S141" s="10"/>
      <c r="T141" s="10"/>
      <c r="U141" s="9"/>
      <c r="V141" s="9"/>
      <c r="W141" s="10"/>
      <c r="X141" s="9"/>
      <c r="Y141" s="18"/>
      <c r="Z141" s="17"/>
    </row>
    <row r="142" spans="1:26" ht="18" customHeight="1" x14ac:dyDescent="0.2">
      <c r="A142" s="13">
        <v>7520001</v>
      </c>
      <c r="B142" s="14" t="s">
        <v>167</v>
      </c>
      <c r="C142" s="15">
        <v>80000</v>
      </c>
      <c r="D142" s="10">
        <f>VLOOKUP($A142,'10.07'!$A$9:$W$200,23,0)</f>
        <v>0</v>
      </c>
      <c r="E142" s="15"/>
      <c r="F142" s="15"/>
      <c r="G142" s="15"/>
      <c r="H142" s="9">
        <f t="shared" ref="H142:H156" si="35">SUM(E142:G142)</f>
        <v>0</v>
      </c>
      <c r="I142" s="15"/>
      <c r="J142" s="15"/>
      <c r="K142" s="15"/>
      <c r="L142" s="9">
        <f t="shared" si="34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ref="V142:V156" si="36">D142+H142-L142-R142-U142</f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7520012</v>
      </c>
      <c r="B143" s="14" t="s">
        <v>168</v>
      </c>
      <c r="C143" s="15">
        <v>80000</v>
      </c>
      <c r="D143" s="10">
        <f>VLOOKUP($A143,'10.07'!$A$9:$W$200,23,0)</f>
        <v>8</v>
      </c>
      <c r="E143" s="15"/>
      <c r="F143" s="15"/>
      <c r="G143" s="15"/>
      <c r="H143" s="9">
        <f t="shared" si="35"/>
        <v>0</v>
      </c>
      <c r="I143" s="15">
        <v>1</v>
      </c>
      <c r="J143" s="15"/>
      <c r="K143" s="15"/>
      <c r="L143" s="9">
        <f t="shared" si="34"/>
        <v>1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si="36"/>
        <v>7</v>
      </c>
      <c r="W143" s="15">
        <v>7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7520013</v>
      </c>
      <c r="B144" s="14" t="s">
        <v>169</v>
      </c>
      <c r="C144" s="15">
        <v>80000</v>
      </c>
      <c r="D144" s="10">
        <f>VLOOKUP($A144,'10.07'!$A$9:$W$200,23,0)</f>
        <v>8</v>
      </c>
      <c r="E144" s="15"/>
      <c r="F144" s="15"/>
      <c r="G144" s="15"/>
      <c r="H144" s="9">
        <f t="shared" si="35"/>
        <v>0</v>
      </c>
      <c r="I144" s="15"/>
      <c r="J144" s="15"/>
      <c r="K144" s="15"/>
      <c r="L144" s="9">
        <f t="shared" si="34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6"/>
        <v>8</v>
      </c>
      <c r="W144" s="15">
        <v>8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7520014</v>
      </c>
      <c r="B145" s="14" t="s">
        <v>170</v>
      </c>
      <c r="C145" s="15">
        <v>5000</v>
      </c>
      <c r="D145" s="10">
        <f>VLOOKUP($A145,'10.07'!$A$9:$W$200,23,0)</f>
        <v>0</v>
      </c>
      <c r="E145" s="15"/>
      <c r="F145" s="15"/>
      <c r="G145" s="15"/>
      <c r="H145" s="9">
        <f t="shared" si="35"/>
        <v>0</v>
      </c>
      <c r="I145" s="15"/>
      <c r="J145" s="15"/>
      <c r="K145" s="15"/>
      <c r="L145" s="9">
        <f t="shared" si="34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6"/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7550006</v>
      </c>
      <c r="B146" s="14" t="s">
        <v>171</v>
      </c>
      <c r="C146" s="15">
        <v>12000</v>
      </c>
      <c r="D146" s="10">
        <f>VLOOKUP($A146,'10.07'!$A$9:$W$200,23,0)</f>
        <v>2</v>
      </c>
      <c r="E146" s="15"/>
      <c r="F146" s="15"/>
      <c r="G146" s="15"/>
      <c r="H146" s="9">
        <f t="shared" si="35"/>
        <v>0</v>
      </c>
      <c r="I146" s="15">
        <v>1</v>
      </c>
      <c r="J146" s="15"/>
      <c r="K146" s="15"/>
      <c r="L146" s="9">
        <f t="shared" si="34"/>
        <v>1</v>
      </c>
      <c r="M146" s="15"/>
      <c r="N146" s="15"/>
      <c r="O146" s="15"/>
      <c r="P146" s="15"/>
      <c r="Q146" s="15"/>
      <c r="R146" s="11">
        <f t="shared" si="17"/>
        <v>0</v>
      </c>
      <c r="S146" s="15"/>
      <c r="T146" s="15"/>
      <c r="U146" s="9">
        <f t="shared" ref="U146:U156" si="37">S146+T146</f>
        <v>0</v>
      </c>
      <c r="V146" s="9">
        <f t="shared" si="36"/>
        <v>1</v>
      </c>
      <c r="W146" s="15">
        <v>1</v>
      </c>
      <c r="X146" s="16">
        <f t="shared" ref="X146:X156" si="38">W146-V146</f>
        <v>0</v>
      </c>
      <c r="Y146" s="18"/>
      <c r="Z146" s="17"/>
    </row>
    <row r="147" spans="1:26" ht="18" customHeight="1" x14ac:dyDescent="0.2">
      <c r="A147" s="13">
        <v>7550007</v>
      </c>
      <c r="B147" s="14" t="s">
        <v>172</v>
      </c>
      <c r="C147" s="15">
        <v>9000</v>
      </c>
      <c r="D147" s="10">
        <f>VLOOKUP($A147,'10.07'!$A$9:$W$200,23,0)</f>
        <v>7</v>
      </c>
      <c r="E147" s="15"/>
      <c r="F147" s="15"/>
      <c r="G147" s="15"/>
      <c r="H147" s="9">
        <f t="shared" si="35"/>
        <v>0</v>
      </c>
      <c r="I147" s="15"/>
      <c r="J147" s="15"/>
      <c r="K147" s="15"/>
      <c r="L147" s="9">
        <f t="shared" si="34"/>
        <v>0</v>
      </c>
      <c r="M147" s="15"/>
      <c r="N147" s="15"/>
      <c r="O147" s="15"/>
      <c r="P147" s="15"/>
      <c r="Q147" s="15"/>
      <c r="R147" s="11">
        <f t="shared" si="17"/>
        <v>0</v>
      </c>
      <c r="S147" s="15"/>
      <c r="T147" s="15"/>
      <c r="U147" s="9">
        <f t="shared" si="37"/>
        <v>0</v>
      </c>
      <c r="V147" s="9">
        <f t="shared" si="36"/>
        <v>7</v>
      </c>
      <c r="W147" s="15">
        <v>7</v>
      </c>
      <c r="X147" s="16">
        <f t="shared" si="38"/>
        <v>0</v>
      </c>
      <c r="Y147" s="18"/>
      <c r="Z147" s="17"/>
    </row>
    <row r="148" spans="1:26" ht="18" customHeight="1" x14ac:dyDescent="0.2">
      <c r="A148" s="13">
        <v>7550008</v>
      </c>
      <c r="B148" s="14" t="s">
        <v>173</v>
      </c>
      <c r="C148" s="15">
        <v>21000</v>
      </c>
      <c r="D148" s="10">
        <f>VLOOKUP($A148,'10.07'!$A$9:$W$200,23,0)</f>
        <v>8</v>
      </c>
      <c r="E148" s="15"/>
      <c r="F148" s="15"/>
      <c r="G148" s="15"/>
      <c r="H148" s="9">
        <f t="shared" si="35"/>
        <v>0</v>
      </c>
      <c r="I148" s="15"/>
      <c r="J148" s="15"/>
      <c r="K148" s="15"/>
      <c r="L148" s="9">
        <f t="shared" si="34"/>
        <v>0</v>
      </c>
      <c r="M148" s="15"/>
      <c r="N148" s="15"/>
      <c r="O148" s="15"/>
      <c r="P148" s="15"/>
      <c r="Q148" s="15"/>
      <c r="R148" s="11">
        <f t="shared" si="17"/>
        <v>0</v>
      </c>
      <c r="S148" s="15"/>
      <c r="T148" s="15"/>
      <c r="U148" s="9">
        <f t="shared" si="37"/>
        <v>0</v>
      </c>
      <c r="V148" s="9">
        <f t="shared" si="36"/>
        <v>8</v>
      </c>
      <c r="W148" s="15">
        <v>8</v>
      </c>
      <c r="X148" s="16">
        <f t="shared" si="38"/>
        <v>0</v>
      </c>
      <c r="Y148" s="18"/>
      <c r="Z148" s="17"/>
    </row>
    <row r="149" spans="1:26" ht="18" customHeight="1" x14ac:dyDescent="0.2">
      <c r="A149" s="13">
        <v>7550011</v>
      </c>
      <c r="B149" s="14" t="s">
        <v>174</v>
      </c>
      <c r="C149" s="15">
        <v>16000</v>
      </c>
      <c r="D149" s="10">
        <f>VLOOKUP($A149,'10.07'!$A$9:$W$200,23,0)</f>
        <v>7</v>
      </c>
      <c r="E149" s="15"/>
      <c r="F149" s="15"/>
      <c r="G149" s="15"/>
      <c r="H149" s="9">
        <f t="shared" si="35"/>
        <v>0</v>
      </c>
      <c r="I149" s="15"/>
      <c r="J149" s="15"/>
      <c r="K149" s="15"/>
      <c r="L149" s="9">
        <f t="shared" si="34"/>
        <v>0</v>
      </c>
      <c r="M149" s="15"/>
      <c r="N149" s="15"/>
      <c r="O149" s="15"/>
      <c r="P149" s="15"/>
      <c r="Q149" s="15"/>
      <c r="R149" s="11">
        <f t="shared" si="17"/>
        <v>0</v>
      </c>
      <c r="S149" s="15"/>
      <c r="T149" s="15"/>
      <c r="U149" s="9">
        <f t="shared" si="37"/>
        <v>0</v>
      </c>
      <c r="V149" s="9">
        <f t="shared" si="36"/>
        <v>7</v>
      </c>
      <c r="W149" s="15">
        <v>7</v>
      </c>
      <c r="X149" s="16">
        <f t="shared" si="38"/>
        <v>0</v>
      </c>
      <c r="Y149" s="18"/>
      <c r="Z149" s="17"/>
    </row>
    <row r="150" spans="1:26" ht="18" customHeight="1" x14ac:dyDescent="0.2">
      <c r="A150" s="13">
        <v>7550012</v>
      </c>
      <c r="B150" s="14" t="s">
        <v>175</v>
      </c>
      <c r="C150" s="15">
        <v>24000</v>
      </c>
      <c r="D150" s="10">
        <f>VLOOKUP($A150,'10.07'!$A$9:$W$200,23,0)</f>
        <v>2</v>
      </c>
      <c r="E150" s="15"/>
      <c r="F150" s="15"/>
      <c r="G150" s="15"/>
      <c r="H150" s="9">
        <f t="shared" si="35"/>
        <v>0</v>
      </c>
      <c r="I150" s="15"/>
      <c r="J150" s="15"/>
      <c r="K150" s="15"/>
      <c r="L150" s="9">
        <f t="shared" si="34"/>
        <v>0</v>
      </c>
      <c r="M150" s="15"/>
      <c r="N150" s="15"/>
      <c r="O150" s="15"/>
      <c r="P150" s="15"/>
      <c r="Q150" s="15"/>
      <c r="R150" s="11">
        <f t="shared" si="17"/>
        <v>0</v>
      </c>
      <c r="S150" s="15"/>
      <c r="T150" s="15"/>
      <c r="U150" s="9">
        <f t="shared" si="37"/>
        <v>0</v>
      </c>
      <c r="V150" s="9">
        <f t="shared" si="36"/>
        <v>2</v>
      </c>
      <c r="W150" s="15">
        <v>2</v>
      </c>
      <c r="X150" s="16">
        <f t="shared" si="38"/>
        <v>0</v>
      </c>
      <c r="Y150" s="18"/>
      <c r="Z150" s="17"/>
    </row>
    <row r="151" spans="1:26" ht="18" customHeight="1" x14ac:dyDescent="0.2">
      <c r="A151" s="13">
        <v>7550015</v>
      </c>
      <c r="B151" s="14" t="s">
        <v>176</v>
      </c>
      <c r="C151" s="15">
        <v>14000</v>
      </c>
      <c r="D151" s="10">
        <f>VLOOKUP($A151,'10.07'!$A$9:$W$200,23,0)</f>
        <v>2</v>
      </c>
      <c r="E151" s="15"/>
      <c r="F151" s="15"/>
      <c r="G151" s="15"/>
      <c r="H151" s="9">
        <f t="shared" si="35"/>
        <v>0</v>
      </c>
      <c r="I151" s="15">
        <v>1</v>
      </c>
      <c r="J151" s="15"/>
      <c r="K151" s="15"/>
      <c r="L151" s="9">
        <f t="shared" si="34"/>
        <v>1</v>
      </c>
      <c r="M151" s="15"/>
      <c r="N151" s="15"/>
      <c r="O151" s="15"/>
      <c r="P151" s="15"/>
      <c r="Q151" s="15"/>
      <c r="R151" s="11">
        <f t="shared" si="17"/>
        <v>0</v>
      </c>
      <c r="S151" s="15"/>
      <c r="T151" s="15"/>
      <c r="U151" s="9">
        <f t="shared" si="37"/>
        <v>0</v>
      </c>
      <c r="V151" s="9">
        <f t="shared" si="36"/>
        <v>1</v>
      </c>
      <c r="W151" s="15">
        <v>1</v>
      </c>
      <c r="X151" s="16">
        <f t="shared" si="38"/>
        <v>0</v>
      </c>
      <c r="Y151" s="18"/>
      <c r="Z151" s="17"/>
    </row>
    <row r="152" spans="1:26" ht="18" customHeight="1" x14ac:dyDescent="0.2">
      <c r="A152" s="13">
        <v>7550016</v>
      </c>
      <c r="B152" s="14" t="s">
        <v>177</v>
      </c>
      <c r="C152" s="15">
        <v>14000</v>
      </c>
      <c r="D152" s="10">
        <f>VLOOKUP($A152,'10.07'!$A$9:$W$200,23,0)</f>
        <v>11</v>
      </c>
      <c r="E152" s="15"/>
      <c r="F152" s="15"/>
      <c r="G152" s="15"/>
      <c r="H152" s="9">
        <f t="shared" si="35"/>
        <v>0</v>
      </c>
      <c r="I152" s="15"/>
      <c r="J152" s="15"/>
      <c r="K152" s="15"/>
      <c r="L152" s="9">
        <f t="shared" si="34"/>
        <v>0</v>
      </c>
      <c r="M152" s="15"/>
      <c r="N152" s="15"/>
      <c r="O152" s="15"/>
      <c r="P152" s="15"/>
      <c r="Q152" s="15"/>
      <c r="R152" s="11">
        <f t="shared" si="17"/>
        <v>0</v>
      </c>
      <c r="S152" s="15"/>
      <c r="T152" s="15"/>
      <c r="U152" s="9">
        <f t="shared" si="37"/>
        <v>0</v>
      </c>
      <c r="V152" s="9">
        <f t="shared" si="36"/>
        <v>11</v>
      </c>
      <c r="W152" s="15">
        <v>11</v>
      </c>
      <c r="X152" s="16">
        <f t="shared" si="38"/>
        <v>0</v>
      </c>
      <c r="Y152" s="18"/>
      <c r="Z152" s="17"/>
    </row>
    <row r="153" spans="1:26" ht="18" customHeight="1" x14ac:dyDescent="0.2">
      <c r="A153" s="13">
        <v>7550017</v>
      </c>
      <c r="B153" s="14" t="s">
        <v>178</v>
      </c>
      <c r="C153" s="15">
        <v>14000</v>
      </c>
      <c r="D153" s="10">
        <f>VLOOKUP($A153,'10.07'!$A$9:$W$200,23,0)</f>
        <v>11</v>
      </c>
      <c r="E153" s="15"/>
      <c r="F153" s="15"/>
      <c r="G153" s="15"/>
      <c r="H153" s="9">
        <f t="shared" si="35"/>
        <v>0</v>
      </c>
      <c r="I153" s="15"/>
      <c r="J153" s="15"/>
      <c r="K153" s="15"/>
      <c r="L153" s="9">
        <f t="shared" si="34"/>
        <v>0</v>
      </c>
      <c r="M153" s="15"/>
      <c r="N153" s="15"/>
      <c r="O153" s="15"/>
      <c r="P153" s="15"/>
      <c r="Q153" s="15"/>
      <c r="R153" s="11">
        <f t="shared" si="17"/>
        <v>0</v>
      </c>
      <c r="S153" s="15"/>
      <c r="T153" s="15"/>
      <c r="U153" s="9">
        <f t="shared" si="37"/>
        <v>0</v>
      </c>
      <c r="V153" s="9">
        <f t="shared" si="36"/>
        <v>11</v>
      </c>
      <c r="W153" s="15">
        <v>11</v>
      </c>
      <c r="X153" s="16">
        <f t="shared" si="38"/>
        <v>0</v>
      </c>
      <c r="Y153" s="18"/>
      <c r="Z153" s="17"/>
    </row>
    <row r="154" spans="1:26" ht="18" customHeight="1" x14ac:dyDescent="0.2">
      <c r="A154" s="13">
        <v>7550019</v>
      </c>
      <c r="B154" s="14" t="s">
        <v>179</v>
      </c>
      <c r="C154" s="15">
        <v>10000</v>
      </c>
      <c r="D154" s="10">
        <f>VLOOKUP($A154,'10.07'!$A$9:$W$200,23,0)</f>
        <v>99</v>
      </c>
      <c r="E154" s="15"/>
      <c r="F154" s="15"/>
      <c r="G154" s="15"/>
      <c r="H154" s="9">
        <f t="shared" si="35"/>
        <v>0</v>
      </c>
      <c r="I154" s="15">
        <v>13</v>
      </c>
      <c r="J154" s="15"/>
      <c r="K154" s="15"/>
      <c r="L154" s="9">
        <f t="shared" si="34"/>
        <v>13</v>
      </c>
      <c r="M154" s="15"/>
      <c r="N154" s="15"/>
      <c r="O154" s="15"/>
      <c r="P154" s="15"/>
      <c r="Q154" s="15"/>
      <c r="R154" s="11">
        <f t="shared" si="17"/>
        <v>0</v>
      </c>
      <c r="S154" s="15"/>
      <c r="T154" s="15"/>
      <c r="U154" s="9">
        <f t="shared" si="37"/>
        <v>0</v>
      </c>
      <c r="V154" s="9">
        <f t="shared" si="36"/>
        <v>86</v>
      </c>
      <c r="W154" s="15">
        <v>86</v>
      </c>
      <c r="X154" s="16">
        <f t="shared" si="38"/>
        <v>0</v>
      </c>
      <c r="Y154" s="18"/>
      <c r="Z154" s="17"/>
    </row>
    <row r="155" spans="1:26" ht="18" customHeight="1" x14ac:dyDescent="0.2">
      <c r="A155" s="13">
        <v>7550026</v>
      </c>
      <c r="B155" s="14" t="s">
        <v>180</v>
      </c>
      <c r="C155" s="15">
        <v>26000</v>
      </c>
      <c r="D155" s="10">
        <f>VLOOKUP($A155,'10.07'!$A$9:$W$200,23,0)</f>
        <v>35</v>
      </c>
      <c r="E155" s="15"/>
      <c r="F155" s="15"/>
      <c r="G155" s="15"/>
      <c r="H155" s="9">
        <f t="shared" si="35"/>
        <v>0</v>
      </c>
      <c r="I155" s="15">
        <v>4</v>
      </c>
      <c r="J155" s="15"/>
      <c r="K155" s="15"/>
      <c r="L155" s="9">
        <f t="shared" si="34"/>
        <v>4</v>
      </c>
      <c r="M155" s="15"/>
      <c r="N155" s="15"/>
      <c r="O155" s="15"/>
      <c r="P155" s="15"/>
      <c r="Q155" s="15"/>
      <c r="R155" s="11">
        <f t="shared" si="17"/>
        <v>0</v>
      </c>
      <c r="S155" s="15"/>
      <c r="T155" s="15"/>
      <c r="U155" s="9">
        <f t="shared" si="37"/>
        <v>0</v>
      </c>
      <c r="V155" s="9">
        <f t="shared" si="36"/>
        <v>31</v>
      </c>
      <c r="W155" s="15">
        <v>34</v>
      </c>
      <c r="X155" s="16">
        <f t="shared" si="38"/>
        <v>3</v>
      </c>
      <c r="Y155" s="18"/>
      <c r="Z155" s="17"/>
    </row>
    <row r="156" spans="1:26" ht="18" customHeight="1" x14ac:dyDescent="0.2">
      <c r="A156" s="13">
        <v>4551001</v>
      </c>
      <c r="B156" s="14" t="s">
        <v>225</v>
      </c>
      <c r="C156" s="15">
        <v>15000</v>
      </c>
      <c r="D156" s="10">
        <f>VLOOKUP($A156,'10.07'!$A$9:$W$200,23,0)</f>
        <v>0</v>
      </c>
      <c r="E156" s="15"/>
      <c r="F156" s="15"/>
      <c r="G156" s="15"/>
      <c r="H156" s="9">
        <f t="shared" si="35"/>
        <v>0</v>
      </c>
      <c r="I156" s="15"/>
      <c r="J156" s="15"/>
      <c r="K156" s="15"/>
      <c r="L156" s="9">
        <f t="shared" si="34"/>
        <v>0</v>
      </c>
      <c r="M156" s="15"/>
      <c r="N156" s="15"/>
      <c r="O156" s="15"/>
      <c r="P156" s="15"/>
      <c r="Q156" s="15"/>
      <c r="R156" s="11">
        <f t="shared" ref="R156:R198" si="39">SUM(M156:Q156)</f>
        <v>0</v>
      </c>
      <c r="S156" s="15"/>
      <c r="T156" s="15"/>
      <c r="U156" s="9">
        <f t="shared" si="37"/>
        <v>0</v>
      </c>
      <c r="V156" s="9">
        <f t="shared" si="36"/>
        <v>0</v>
      </c>
      <c r="W156" s="15"/>
      <c r="X156" s="16">
        <f t="shared" si="38"/>
        <v>0</v>
      </c>
      <c r="Y156" s="18"/>
      <c r="Z156" s="17"/>
    </row>
    <row r="157" spans="1:26" ht="18" customHeight="1" x14ac:dyDescent="0.2">
      <c r="A157" s="7">
        <v>5500000</v>
      </c>
      <c r="B157" s="8" t="s">
        <v>181</v>
      </c>
      <c r="C157" s="9"/>
      <c r="D157" s="10">
        <f>VLOOKUP($A157,'10.07'!$A$9:$W$200,23,0)</f>
        <v>0</v>
      </c>
      <c r="E157" s="10"/>
      <c r="F157" s="10"/>
      <c r="G157" s="10"/>
      <c r="H157" s="9"/>
      <c r="I157" s="10"/>
      <c r="J157" s="10"/>
      <c r="K157" s="10"/>
      <c r="L157" s="9">
        <f t="shared" si="34"/>
        <v>0</v>
      </c>
      <c r="M157" s="10"/>
      <c r="N157" s="10"/>
      <c r="O157" s="10"/>
      <c r="P157" s="10"/>
      <c r="Q157" s="10"/>
      <c r="R157" s="11">
        <f t="shared" si="39"/>
        <v>0</v>
      </c>
      <c r="S157" s="10"/>
      <c r="T157" s="10"/>
      <c r="U157" s="9"/>
      <c r="V157" s="9"/>
      <c r="W157" s="10"/>
      <c r="X157" s="9"/>
      <c r="Y157" s="18"/>
      <c r="Z157" s="17"/>
    </row>
    <row r="158" spans="1:26" s="24" customFormat="1" ht="18" customHeight="1" x14ac:dyDescent="0.2">
      <c r="A158" s="13">
        <v>5500044</v>
      </c>
      <c r="B158" s="20" t="s">
        <v>182</v>
      </c>
      <c r="C158" s="21">
        <v>28000</v>
      </c>
      <c r="D158" s="10">
        <f>VLOOKUP($A158,'10.07'!$A$9:$W$200,23,0)</f>
        <v>0</v>
      </c>
      <c r="E158" s="15">
        <v>2</v>
      </c>
      <c r="F158" s="15"/>
      <c r="G158" s="15"/>
      <c r="H158" s="9">
        <f t="shared" ref="H158:H197" si="40">SUM(E158:G158)</f>
        <v>2</v>
      </c>
      <c r="I158" s="15">
        <v>2</v>
      </c>
      <c r="J158" s="15"/>
      <c r="K158" s="15"/>
      <c r="L158" s="9">
        <f t="shared" si="34"/>
        <v>2</v>
      </c>
      <c r="M158" s="15"/>
      <c r="N158" s="15"/>
      <c r="O158" s="15"/>
      <c r="P158" s="15"/>
      <c r="Q158" s="15"/>
      <c r="R158" s="11">
        <f t="shared" si="39"/>
        <v>0</v>
      </c>
      <c r="S158" s="15"/>
      <c r="T158" s="15"/>
      <c r="U158" s="9">
        <f t="shared" ref="U158:U184" si="41">S158+T158</f>
        <v>0</v>
      </c>
      <c r="V158" s="9">
        <f t="shared" ref="V158:V197" si="42">D158+H158-L158-R158-U158</f>
        <v>0</v>
      </c>
      <c r="W158" s="15"/>
      <c r="X158" s="16">
        <f t="shared" ref="X158:X184" si="43">W158-V158</f>
        <v>0</v>
      </c>
      <c r="Y158" s="22"/>
      <c r="Z158" s="23"/>
    </row>
    <row r="159" spans="1:26" s="24" customFormat="1" ht="18" customHeight="1" x14ac:dyDescent="0.2">
      <c r="A159" s="13">
        <v>5500045</v>
      </c>
      <c r="B159" s="20" t="s">
        <v>183</v>
      </c>
      <c r="C159" s="21">
        <v>30000</v>
      </c>
      <c r="D159" s="10">
        <f>VLOOKUP($A159,'10.07'!$A$9:$W$200,23,0)</f>
        <v>0</v>
      </c>
      <c r="E159" s="15"/>
      <c r="F159" s="15"/>
      <c r="G159" s="15"/>
      <c r="H159" s="9">
        <f t="shared" si="40"/>
        <v>0</v>
      </c>
      <c r="I159" s="15"/>
      <c r="J159" s="15"/>
      <c r="K159" s="15"/>
      <c r="L159" s="9">
        <f t="shared" si="34"/>
        <v>0</v>
      </c>
      <c r="M159" s="15"/>
      <c r="N159" s="15"/>
      <c r="O159" s="15"/>
      <c r="P159" s="15"/>
      <c r="Q159" s="15"/>
      <c r="R159" s="11">
        <f t="shared" si="39"/>
        <v>0</v>
      </c>
      <c r="S159" s="15"/>
      <c r="T159" s="15"/>
      <c r="U159" s="9">
        <f t="shared" si="41"/>
        <v>0</v>
      </c>
      <c r="V159" s="9">
        <f t="shared" si="42"/>
        <v>0</v>
      </c>
      <c r="W159" s="15"/>
      <c r="X159" s="16">
        <f t="shared" si="43"/>
        <v>0</v>
      </c>
      <c r="Y159" s="22"/>
      <c r="Z159" s="23"/>
    </row>
    <row r="160" spans="1:26" ht="18" customHeight="1" x14ac:dyDescent="0.2">
      <c r="A160" s="13">
        <v>5500063</v>
      </c>
      <c r="B160" s="14" t="s">
        <v>184</v>
      </c>
      <c r="C160" s="15">
        <v>21000</v>
      </c>
      <c r="D160" s="10">
        <f>VLOOKUP($A160,'10.07'!$A$9:$W$200,23,0)</f>
        <v>0</v>
      </c>
      <c r="E160" s="15"/>
      <c r="F160" s="15"/>
      <c r="G160" s="15"/>
      <c r="H160" s="9">
        <f t="shared" si="40"/>
        <v>0</v>
      </c>
      <c r="I160" s="15"/>
      <c r="J160" s="15"/>
      <c r="K160" s="15"/>
      <c r="L160" s="9">
        <f t="shared" si="34"/>
        <v>0</v>
      </c>
      <c r="M160" s="15"/>
      <c r="N160" s="15"/>
      <c r="O160" s="15"/>
      <c r="P160" s="15"/>
      <c r="Q160" s="15"/>
      <c r="R160" s="11">
        <f t="shared" si="39"/>
        <v>0</v>
      </c>
      <c r="S160" s="15"/>
      <c r="T160" s="15"/>
      <c r="U160" s="9">
        <f t="shared" si="41"/>
        <v>0</v>
      </c>
      <c r="V160" s="9">
        <f t="shared" si="42"/>
        <v>0</v>
      </c>
      <c r="W160" s="15"/>
      <c r="X160" s="16">
        <f t="shared" si="43"/>
        <v>0</v>
      </c>
      <c r="Y160" s="18"/>
      <c r="Z160" s="17"/>
    </row>
    <row r="161" spans="1:26" ht="18" customHeight="1" x14ac:dyDescent="0.2">
      <c r="A161" s="13">
        <v>5500064</v>
      </c>
      <c r="B161" s="14" t="s">
        <v>185</v>
      </c>
      <c r="C161" s="15">
        <v>26000</v>
      </c>
      <c r="D161" s="10">
        <f>VLOOKUP($A161,'10.07'!$A$9:$W$200,23,0)</f>
        <v>0</v>
      </c>
      <c r="E161" s="15"/>
      <c r="F161" s="15"/>
      <c r="G161" s="15"/>
      <c r="H161" s="9">
        <f t="shared" si="40"/>
        <v>0</v>
      </c>
      <c r="I161" s="15"/>
      <c r="J161" s="15"/>
      <c r="K161" s="15"/>
      <c r="L161" s="9">
        <f t="shared" si="34"/>
        <v>0</v>
      </c>
      <c r="M161" s="15"/>
      <c r="N161" s="15"/>
      <c r="O161" s="15"/>
      <c r="P161" s="15"/>
      <c r="Q161" s="15"/>
      <c r="R161" s="11">
        <f t="shared" si="39"/>
        <v>0</v>
      </c>
      <c r="S161" s="15"/>
      <c r="T161" s="15"/>
      <c r="U161" s="9">
        <f t="shared" si="41"/>
        <v>0</v>
      </c>
      <c r="V161" s="9">
        <f t="shared" si="42"/>
        <v>0</v>
      </c>
      <c r="W161" s="15"/>
      <c r="X161" s="16">
        <f t="shared" si="43"/>
        <v>0</v>
      </c>
      <c r="Y161" s="18"/>
      <c r="Z161" s="17"/>
    </row>
    <row r="162" spans="1:26" ht="18" customHeight="1" x14ac:dyDescent="0.2">
      <c r="A162" s="13">
        <v>5500065</v>
      </c>
      <c r="B162" s="14" t="s">
        <v>186</v>
      </c>
      <c r="C162" s="15">
        <v>24000</v>
      </c>
      <c r="D162" s="10">
        <f>VLOOKUP($A162,'10.07'!$A$9:$W$200,23,0)</f>
        <v>0</v>
      </c>
      <c r="E162" s="15"/>
      <c r="F162" s="15"/>
      <c r="G162" s="15"/>
      <c r="H162" s="9">
        <f t="shared" si="40"/>
        <v>0</v>
      </c>
      <c r="I162" s="15"/>
      <c r="J162" s="15"/>
      <c r="K162" s="15"/>
      <c r="L162" s="9">
        <f t="shared" si="34"/>
        <v>0</v>
      </c>
      <c r="M162" s="15"/>
      <c r="N162" s="15"/>
      <c r="O162" s="15"/>
      <c r="P162" s="15"/>
      <c r="Q162" s="15"/>
      <c r="R162" s="11">
        <f t="shared" si="39"/>
        <v>0</v>
      </c>
      <c r="S162" s="15"/>
      <c r="T162" s="15"/>
      <c r="U162" s="9">
        <f t="shared" si="41"/>
        <v>0</v>
      </c>
      <c r="V162" s="9">
        <f t="shared" si="42"/>
        <v>0</v>
      </c>
      <c r="W162" s="15"/>
      <c r="X162" s="16">
        <f t="shared" si="43"/>
        <v>0</v>
      </c>
      <c r="Y162" s="18"/>
      <c r="Z162" s="17"/>
    </row>
    <row r="163" spans="1:26" ht="18" customHeight="1" x14ac:dyDescent="0.2">
      <c r="A163" s="13">
        <v>5500066</v>
      </c>
      <c r="B163" s="14" t="s">
        <v>187</v>
      </c>
      <c r="C163" s="15">
        <v>32000</v>
      </c>
      <c r="D163" s="10">
        <f>VLOOKUP($A163,'10.07'!$A$9:$W$200,23,0)</f>
        <v>0</v>
      </c>
      <c r="E163" s="15"/>
      <c r="F163" s="15"/>
      <c r="G163" s="15"/>
      <c r="H163" s="9">
        <f t="shared" si="40"/>
        <v>0</v>
      </c>
      <c r="I163" s="15"/>
      <c r="J163" s="15"/>
      <c r="K163" s="15"/>
      <c r="L163" s="9">
        <f t="shared" si="34"/>
        <v>0</v>
      </c>
      <c r="M163" s="15"/>
      <c r="N163" s="15"/>
      <c r="O163" s="15"/>
      <c r="P163" s="15"/>
      <c r="Q163" s="15"/>
      <c r="R163" s="11">
        <f t="shared" si="39"/>
        <v>0</v>
      </c>
      <c r="S163" s="15"/>
      <c r="T163" s="15"/>
      <c r="U163" s="9">
        <f t="shared" si="41"/>
        <v>0</v>
      </c>
      <c r="V163" s="9">
        <f t="shared" si="42"/>
        <v>0</v>
      </c>
      <c r="W163" s="15"/>
      <c r="X163" s="16">
        <f t="shared" si="43"/>
        <v>0</v>
      </c>
      <c r="Y163" s="18"/>
      <c r="Z163" s="17"/>
    </row>
    <row r="164" spans="1:26" ht="18" customHeight="1" x14ac:dyDescent="0.2">
      <c r="A164" s="13">
        <v>5510070</v>
      </c>
      <c r="B164" s="14" t="s">
        <v>188</v>
      </c>
      <c r="C164" s="15">
        <v>28000</v>
      </c>
      <c r="D164" s="10">
        <f>VLOOKUP($A164,'10.07'!$A$9:$W$200,23,0)</f>
        <v>0</v>
      </c>
      <c r="E164" s="15">
        <v>5</v>
      </c>
      <c r="F164" s="15"/>
      <c r="G164" s="15"/>
      <c r="H164" s="9">
        <f t="shared" si="40"/>
        <v>5</v>
      </c>
      <c r="I164" s="15">
        <v>5</v>
      </c>
      <c r="J164" s="15"/>
      <c r="K164" s="15"/>
      <c r="L164" s="9">
        <f t="shared" si="34"/>
        <v>5</v>
      </c>
      <c r="M164" s="15"/>
      <c r="N164" s="15"/>
      <c r="O164" s="15"/>
      <c r="P164" s="15"/>
      <c r="Q164" s="15"/>
      <c r="R164" s="11">
        <f t="shared" si="39"/>
        <v>0</v>
      </c>
      <c r="S164" s="15"/>
      <c r="T164" s="15"/>
      <c r="U164" s="9">
        <f t="shared" si="41"/>
        <v>0</v>
      </c>
      <c r="V164" s="9">
        <f t="shared" si="42"/>
        <v>0</v>
      </c>
      <c r="W164" s="15"/>
      <c r="X164" s="16">
        <f t="shared" si="43"/>
        <v>0</v>
      </c>
      <c r="Y164" s="18"/>
      <c r="Z164" s="17"/>
    </row>
    <row r="165" spans="1:26" ht="18" customHeight="1" x14ac:dyDescent="0.2">
      <c r="A165" s="13">
        <v>5510072</v>
      </c>
      <c r="B165" s="14" t="s">
        <v>189</v>
      </c>
      <c r="C165" s="15">
        <v>29000</v>
      </c>
      <c r="D165" s="10">
        <f>VLOOKUP($A165,'10.07'!$A$9:$W$200,23,0)</f>
        <v>0</v>
      </c>
      <c r="E165" s="15"/>
      <c r="F165" s="15"/>
      <c r="G165" s="15"/>
      <c r="H165" s="9">
        <f t="shared" si="40"/>
        <v>0</v>
      </c>
      <c r="I165" s="15"/>
      <c r="J165" s="15"/>
      <c r="K165" s="15"/>
      <c r="L165" s="9">
        <f t="shared" si="34"/>
        <v>0</v>
      </c>
      <c r="M165" s="15"/>
      <c r="N165" s="15"/>
      <c r="O165" s="15"/>
      <c r="P165" s="15"/>
      <c r="Q165" s="15"/>
      <c r="R165" s="11">
        <f t="shared" si="39"/>
        <v>0</v>
      </c>
      <c r="S165" s="15"/>
      <c r="T165" s="15"/>
      <c r="U165" s="9">
        <f t="shared" si="41"/>
        <v>0</v>
      </c>
      <c r="V165" s="9">
        <f t="shared" si="42"/>
        <v>0</v>
      </c>
      <c r="W165" s="15"/>
      <c r="X165" s="16">
        <f t="shared" si="43"/>
        <v>0</v>
      </c>
      <c r="Y165" s="18"/>
      <c r="Z165" s="17"/>
    </row>
    <row r="166" spans="1:26" ht="18" customHeight="1" x14ac:dyDescent="0.2">
      <c r="A166" s="13">
        <v>5510074</v>
      </c>
      <c r="B166" s="14" t="s">
        <v>190</v>
      </c>
      <c r="C166" s="15">
        <v>30000</v>
      </c>
      <c r="D166" s="10">
        <f>VLOOKUP($A166,'10.07'!$A$9:$W$200,23,0)</f>
        <v>0</v>
      </c>
      <c r="E166" s="15">
        <v>1</v>
      </c>
      <c r="F166" s="15"/>
      <c r="G166" s="15"/>
      <c r="H166" s="9">
        <f t="shared" si="40"/>
        <v>1</v>
      </c>
      <c r="I166" s="15">
        <v>1</v>
      </c>
      <c r="J166" s="15"/>
      <c r="K166" s="15"/>
      <c r="L166" s="9">
        <f t="shared" si="34"/>
        <v>1</v>
      </c>
      <c r="M166" s="15"/>
      <c r="N166" s="15"/>
      <c r="O166" s="15"/>
      <c r="P166" s="15"/>
      <c r="Q166" s="15"/>
      <c r="R166" s="11">
        <f t="shared" si="39"/>
        <v>0</v>
      </c>
      <c r="S166" s="15"/>
      <c r="T166" s="15"/>
      <c r="U166" s="9">
        <f t="shared" si="41"/>
        <v>0</v>
      </c>
      <c r="V166" s="9">
        <f t="shared" si="42"/>
        <v>0</v>
      </c>
      <c r="W166" s="15"/>
      <c r="X166" s="16">
        <f t="shared" si="43"/>
        <v>0</v>
      </c>
      <c r="Y166" s="18"/>
      <c r="Z166" s="17"/>
    </row>
    <row r="167" spans="1:26" ht="18" customHeight="1" x14ac:dyDescent="0.2">
      <c r="A167" s="13">
        <v>5520002</v>
      </c>
      <c r="B167" s="14" t="s">
        <v>191</v>
      </c>
      <c r="C167" s="15">
        <v>34000</v>
      </c>
      <c r="D167" s="10">
        <f>VLOOKUP($A167,'10.07'!$A$9:$W$200,23,0)</f>
        <v>0</v>
      </c>
      <c r="E167" s="15"/>
      <c r="F167" s="15"/>
      <c r="G167" s="15"/>
      <c r="H167" s="9">
        <f t="shared" si="40"/>
        <v>0</v>
      </c>
      <c r="I167" s="15"/>
      <c r="J167" s="15"/>
      <c r="K167" s="15"/>
      <c r="L167" s="9">
        <f t="shared" si="34"/>
        <v>0</v>
      </c>
      <c r="M167" s="15"/>
      <c r="N167" s="15"/>
      <c r="O167" s="15"/>
      <c r="P167" s="15"/>
      <c r="Q167" s="15"/>
      <c r="R167" s="11">
        <f>SUM(M167:Q167)</f>
        <v>0</v>
      </c>
      <c r="S167" s="15"/>
      <c r="T167" s="15"/>
      <c r="U167" s="9">
        <f>S167+T167</f>
        <v>0</v>
      </c>
      <c r="V167" s="9">
        <f t="shared" si="42"/>
        <v>0</v>
      </c>
      <c r="W167" s="15"/>
      <c r="X167" s="16">
        <f>W167-V167</f>
        <v>0</v>
      </c>
      <c r="Y167" s="18"/>
      <c r="Z167" s="17"/>
    </row>
    <row r="168" spans="1:26" ht="18" customHeight="1" x14ac:dyDescent="0.2">
      <c r="A168" s="13">
        <v>5520003</v>
      </c>
      <c r="B168" s="14" t="s">
        <v>192</v>
      </c>
      <c r="C168" s="15">
        <v>34000</v>
      </c>
      <c r="D168" s="10">
        <f>VLOOKUP($A168,'10.07'!$A$9:$W$200,23,0)</f>
        <v>0</v>
      </c>
      <c r="E168" s="15"/>
      <c r="F168" s="15"/>
      <c r="G168" s="15"/>
      <c r="H168" s="9">
        <f t="shared" si="40"/>
        <v>0</v>
      </c>
      <c r="I168" s="15"/>
      <c r="J168" s="15"/>
      <c r="K168" s="15"/>
      <c r="L168" s="9">
        <f t="shared" si="34"/>
        <v>0</v>
      </c>
      <c r="M168" s="15"/>
      <c r="N168" s="15"/>
      <c r="O168" s="15"/>
      <c r="P168" s="15"/>
      <c r="Q168" s="15"/>
      <c r="R168" s="11">
        <f>SUM(M168:Q168)</f>
        <v>0</v>
      </c>
      <c r="S168" s="15"/>
      <c r="T168" s="15"/>
      <c r="U168" s="9">
        <f>S168+T168</f>
        <v>0</v>
      </c>
      <c r="V168" s="9">
        <f t="shared" si="42"/>
        <v>0</v>
      </c>
      <c r="W168" s="15"/>
      <c r="X168" s="16">
        <f>W168-V168</f>
        <v>0</v>
      </c>
      <c r="Y168" s="18"/>
      <c r="Z168" s="17"/>
    </row>
    <row r="169" spans="1:26" ht="18" customHeight="1" x14ac:dyDescent="0.2">
      <c r="A169" s="13">
        <v>5520005</v>
      </c>
      <c r="B169" s="14" t="s">
        <v>193</v>
      </c>
      <c r="C169" s="15">
        <v>19000</v>
      </c>
      <c r="D169" s="10">
        <f>VLOOKUP($A169,'10.07'!$A$9:$W$200,23,0)</f>
        <v>0</v>
      </c>
      <c r="E169" s="15">
        <v>7</v>
      </c>
      <c r="F169" s="15"/>
      <c r="G169" s="15"/>
      <c r="H169" s="9">
        <f t="shared" si="40"/>
        <v>7</v>
      </c>
      <c r="I169" s="15">
        <v>7</v>
      </c>
      <c r="J169" s="15"/>
      <c r="K169" s="15"/>
      <c r="L169" s="9">
        <f t="shared" si="34"/>
        <v>7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2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5530001</v>
      </c>
      <c r="B170" s="14" t="s">
        <v>194</v>
      </c>
      <c r="C170" s="15">
        <v>46000</v>
      </c>
      <c r="D170" s="10">
        <f>VLOOKUP($A170,'10.07'!$A$9:$W$200,23,0)</f>
        <v>0</v>
      </c>
      <c r="E170" s="15"/>
      <c r="F170" s="15"/>
      <c r="G170" s="15"/>
      <c r="H170" s="9">
        <f t="shared" si="40"/>
        <v>0</v>
      </c>
      <c r="I170" s="15"/>
      <c r="J170" s="15"/>
      <c r="K170" s="15"/>
      <c r="L170" s="9">
        <f t="shared" si="34"/>
        <v>0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2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5530002</v>
      </c>
      <c r="B171" s="14" t="s">
        <v>195</v>
      </c>
      <c r="C171" s="15">
        <v>38000</v>
      </c>
      <c r="D171" s="10">
        <f>VLOOKUP($A171,'10.07'!$A$9:$W$200,23,0)</f>
        <v>0</v>
      </c>
      <c r="E171" s="15">
        <v>1</v>
      </c>
      <c r="F171" s="15"/>
      <c r="G171" s="15"/>
      <c r="H171" s="9">
        <f t="shared" si="40"/>
        <v>1</v>
      </c>
      <c r="I171" s="15">
        <v>1</v>
      </c>
      <c r="J171" s="15"/>
      <c r="K171" s="15"/>
      <c r="L171" s="9">
        <f t="shared" si="34"/>
        <v>1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2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5530003</v>
      </c>
      <c r="B172" s="14" t="s">
        <v>196</v>
      </c>
      <c r="C172" s="15">
        <v>38000</v>
      </c>
      <c r="D172" s="10">
        <f>VLOOKUP($A172,'10.07'!$A$9:$W$200,23,0)</f>
        <v>0</v>
      </c>
      <c r="E172" s="15"/>
      <c r="F172" s="15"/>
      <c r="G172" s="15"/>
      <c r="H172" s="9">
        <f t="shared" si="40"/>
        <v>0</v>
      </c>
      <c r="I172" s="15"/>
      <c r="J172" s="15"/>
      <c r="K172" s="15"/>
      <c r="L172" s="9">
        <f t="shared" si="34"/>
        <v>0</v>
      </c>
      <c r="M172" s="15"/>
      <c r="N172" s="15"/>
      <c r="O172" s="15"/>
      <c r="P172" s="15"/>
      <c r="Q172" s="15"/>
      <c r="R172" s="11">
        <f t="shared" si="39"/>
        <v>0</v>
      </c>
      <c r="S172" s="15"/>
      <c r="T172" s="15"/>
      <c r="U172" s="9">
        <f t="shared" si="41"/>
        <v>0</v>
      </c>
      <c r="V172" s="9">
        <f t="shared" si="42"/>
        <v>0</v>
      </c>
      <c r="W172" s="15"/>
      <c r="X172" s="16">
        <f t="shared" si="43"/>
        <v>0</v>
      </c>
      <c r="Y172" s="18"/>
      <c r="Z172" s="17"/>
    </row>
    <row r="173" spans="1:26" ht="18" customHeight="1" x14ac:dyDescent="0.2">
      <c r="A173" s="13">
        <v>5530004</v>
      </c>
      <c r="B173" s="14" t="s">
        <v>197</v>
      </c>
      <c r="C173" s="15">
        <v>39000</v>
      </c>
      <c r="D173" s="10">
        <f>VLOOKUP($A173,'10.07'!$A$9:$W$200,23,0)</f>
        <v>0</v>
      </c>
      <c r="E173" s="15"/>
      <c r="F173" s="15"/>
      <c r="G173" s="15"/>
      <c r="H173" s="9">
        <f t="shared" si="40"/>
        <v>0</v>
      </c>
      <c r="I173" s="15"/>
      <c r="J173" s="15"/>
      <c r="K173" s="15"/>
      <c r="L173" s="9">
        <f t="shared" si="34"/>
        <v>0</v>
      </c>
      <c r="M173" s="15"/>
      <c r="N173" s="15"/>
      <c r="O173" s="15"/>
      <c r="P173" s="15"/>
      <c r="Q173" s="15"/>
      <c r="R173" s="11">
        <f t="shared" si="39"/>
        <v>0</v>
      </c>
      <c r="S173" s="15"/>
      <c r="T173" s="15"/>
      <c r="U173" s="9">
        <f t="shared" si="41"/>
        <v>0</v>
      </c>
      <c r="V173" s="9">
        <f t="shared" si="42"/>
        <v>0</v>
      </c>
      <c r="W173" s="15"/>
      <c r="X173" s="16">
        <f t="shared" si="43"/>
        <v>0</v>
      </c>
      <c r="Y173" s="18"/>
      <c r="Z173" s="17"/>
    </row>
    <row r="174" spans="1:26" ht="18" customHeight="1" x14ac:dyDescent="0.2">
      <c r="A174" s="13">
        <v>5530005</v>
      </c>
      <c r="B174" s="14" t="s">
        <v>198</v>
      </c>
      <c r="C174" s="15">
        <v>35000</v>
      </c>
      <c r="D174" s="10">
        <f>VLOOKUP($A174,'10.07'!$A$9:$W$200,23,0)</f>
        <v>0</v>
      </c>
      <c r="E174" s="15">
        <v>2</v>
      </c>
      <c r="F174" s="15"/>
      <c r="G174" s="15"/>
      <c r="H174" s="9">
        <f t="shared" si="40"/>
        <v>2</v>
      </c>
      <c r="I174" s="15">
        <v>2</v>
      </c>
      <c r="J174" s="15"/>
      <c r="K174" s="15"/>
      <c r="L174" s="9">
        <f t="shared" si="34"/>
        <v>2</v>
      </c>
      <c r="M174" s="15"/>
      <c r="N174" s="15"/>
      <c r="O174" s="15"/>
      <c r="P174" s="15"/>
      <c r="Q174" s="15"/>
      <c r="R174" s="11">
        <f t="shared" si="39"/>
        <v>0</v>
      </c>
      <c r="S174" s="15"/>
      <c r="T174" s="15"/>
      <c r="U174" s="9">
        <f t="shared" si="41"/>
        <v>0</v>
      </c>
      <c r="V174" s="9">
        <f t="shared" si="42"/>
        <v>0</v>
      </c>
      <c r="W174" s="15"/>
      <c r="X174" s="16">
        <f t="shared" si="43"/>
        <v>0</v>
      </c>
      <c r="Y174" s="18"/>
      <c r="Z174" s="17"/>
    </row>
    <row r="175" spans="1:26" ht="18" customHeight="1" x14ac:dyDescent="0.2">
      <c r="A175" s="13">
        <v>5530008</v>
      </c>
      <c r="B175" s="14" t="s">
        <v>199</v>
      </c>
      <c r="C175" s="15">
        <v>29000</v>
      </c>
      <c r="D175" s="10">
        <f>VLOOKUP($A175,'10.07'!$A$9:$W$200,23,0)</f>
        <v>0</v>
      </c>
      <c r="E175" s="15">
        <v>1</v>
      </c>
      <c r="F175" s="15"/>
      <c r="G175" s="15"/>
      <c r="H175" s="9">
        <f t="shared" si="40"/>
        <v>1</v>
      </c>
      <c r="I175" s="15">
        <v>1</v>
      </c>
      <c r="J175" s="15"/>
      <c r="K175" s="15"/>
      <c r="L175" s="9">
        <f t="shared" si="34"/>
        <v>1</v>
      </c>
      <c r="M175" s="15"/>
      <c r="N175" s="15"/>
      <c r="O175" s="15"/>
      <c r="P175" s="15"/>
      <c r="Q175" s="15"/>
      <c r="R175" s="11">
        <f t="shared" si="39"/>
        <v>0</v>
      </c>
      <c r="S175" s="15"/>
      <c r="T175" s="15"/>
      <c r="U175" s="9">
        <f t="shared" si="41"/>
        <v>0</v>
      </c>
      <c r="V175" s="9">
        <f t="shared" si="42"/>
        <v>0</v>
      </c>
      <c r="W175" s="15"/>
      <c r="X175" s="16">
        <f t="shared" si="43"/>
        <v>0</v>
      </c>
      <c r="Y175" s="18"/>
      <c r="Z175" s="17"/>
    </row>
    <row r="176" spans="1:26" ht="18" customHeight="1" x14ac:dyDescent="0.2">
      <c r="A176" s="13">
        <v>5540001</v>
      </c>
      <c r="B176" s="14" t="s">
        <v>200</v>
      </c>
      <c r="C176" s="15">
        <v>18000</v>
      </c>
      <c r="D176" s="10">
        <f>VLOOKUP($A176,'10.07'!$A$9:$W$200,23,0)</f>
        <v>0</v>
      </c>
      <c r="E176" s="15"/>
      <c r="F176" s="15"/>
      <c r="G176" s="15"/>
      <c r="H176" s="9">
        <f t="shared" si="40"/>
        <v>0</v>
      </c>
      <c r="I176" s="15"/>
      <c r="J176" s="15"/>
      <c r="K176" s="15"/>
      <c r="L176" s="9">
        <f t="shared" si="34"/>
        <v>0</v>
      </c>
      <c r="M176" s="15"/>
      <c r="N176" s="15"/>
      <c r="O176" s="15"/>
      <c r="P176" s="15"/>
      <c r="Q176" s="15"/>
      <c r="R176" s="11">
        <f>SUM(M176:Q176)</f>
        <v>0</v>
      </c>
      <c r="S176" s="15"/>
      <c r="T176" s="15"/>
      <c r="U176" s="9">
        <f>S176+T176</f>
        <v>0</v>
      </c>
      <c r="V176" s="9">
        <f t="shared" si="42"/>
        <v>0</v>
      </c>
      <c r="W176" s="15"/>
      <c r="X176" s="16">
        <f>W176-V176</f>
        <v>0</v>
      </c>
      <c r="Y176" s="18"/>
      <c r="Z176" s="17"/>
    </row>
    <row r="177" spans="1:26" ht="18" customHeight="1" x14ac:dyDescent="0.2">
      <c r="A177" s="13">
        <v>5540003</v>
      </c>
      <c r="B177" s="14" t="s">
        <v>201</v>
      </c>
      <c r="C177" s="15">
        <v>18000</v>
      </c>
      <c r="D177" s="10">
        <f>VLOOKUP($A177,'10.07'!$A$9:$W$200,23,0)</f>
        <v>104</v>
      </c>
      <c r="E177" s="15"/>
      <c r="F177" s="15"/>
      <c r="G177" s="15"/>
      <c r="H177" s="9">
        <f t="shared" si="40"/>
        <v>0</v>
      </c>
      <c r="I177" s="15"/>
      <c r="J177" s="15"/>
      <c r="K177" s="15"/>
      <c r="L177" s="9">
        <f t="shared" si="34"/>
        <v>0</v>
      </c>
      <c r="M177" s="15"/>
      <c r="N177" s="15"/>
      <c r="O177" s="15"/>
      <c r="P177" s="15"/>
      <c r="Q177" s="15"/>
      <c r="R177" s="11">
        <f t="shared" si="39"/>
        <v>0</v>
      </c>
      <c r="S177" s="15"/>
      <c r="T177" s="15"/>
      <c r="U177" s="9">
        <f t="shared" si="41"/>
        <v>0</v>
      </c>
      <c r="V177" s="9">
        <f t="shared" si="42"/>
        <v>104</v>
      </c>
      <c r="W177" s="15">
        <v>104</v>
      </c>
      <c r="X177" s="16">
        <f t="shared" si="43"/>
        <v>0</v>
      </c>
      <c r="Y177" s="18"/>
      <c r="Z177" s="17"/>
    </row>
    <row r="178" spans="1:26" ht="18" customHeight="1" x14ac:dyDescent="0.2">
      <c r="A178" s="13">
        <v>5540008</v>
      </c>
      <c r="B178" s="14" t="s">
        <v>202</v>
      </c>
      <c r="C178" s="15">
        <v>15000</v>
      </c>
      <c r="D178" s="10">
        <f>VLOOKUP($A178,'10.07'!$A$9:$W$200,23,0)</f>
        <v>0</v>
      </c>
      <c r="E178" s="15"/>
      <c r="F178" s="15"/>
      <c r="G178" s="15"/>
      <c r="H178" s="9">
        <f t="shared" si="40"/>
        <v>0</v>
      </c>
      <c r="I178" s="15"/>
      <c r="J178" s="15"/>
      <c r="K178" s="15"/>
      <c r="L178" s="9">
        <f t="shared" si="34"/>
        <v>0</v>
      </c>
      <c r="M178" s="15"/>
      <c r="N178" s="15"/>
      <c r="O178" s="15"/>
      <c r="P178" s="15"/>
      <c r="Q178" s="15"/>
      <c r="R178" s="11">
        <f t="shared" si="39"/>
        <v>0</v>
      </c>
      <c r="S178" s="15"/>
      <c r="T178" s="15"/>
      <c r="U178" s="9">
        <f t="shared" si="41"/>
        <v>0</v>
      </c>
      <c r="V178" s="9">
        <f t="shared" si="42"/>
        <v>0</v>
      </c>
      <c r="W178" s="15"/>
      <c r="X178" s="16">
        <f t="shared" si="43"/>
        <v>0</v>
      </c>
      <c r="Y178" s="18"/>
      <c r="Z178" s="17"/>
    </row>
    <row r="179" spans="1:26" ht="18" customHeight="1" x14ac:dyDescent="0.2">
      <c r="A179" s="13">
        <v>5540017</v>
      </c>
      <c r="B179" s="14" t="s">
        <v>203</v>
      </c>
      <c r="C179" s="15">
        <v>25000</v>
      </c>
      <c r="D179" s="10">
        <f>VLOOKUP($A179,'10.07'!$A$9:$W$200,23,0)</f>
        <v>0</v>
      </c>
      <c r="E179" s="15">
        <v>2</v>
      </c>
      <c r="F179" s="15"/>
      <c r="G179" s="15"/>
      <c r="H179" s="9">
        <f t="shared" si="40"/>
        <v>2</v>
      </c>
      <c r="I179" s="15">
        <v>2</v>
      </c>
      <c r="J179" s="15"/>
      <c r="K179" s="15"/>
      <c r="L179" s="9">
        <f t="shared" si="34"/>
        <v>2</v>
      </c>
      <c r="M179" s="15"/>
      <c r="N179" s="15"/>
      <c r="O179" s="15"/>
      <c r="P179" s="15"/>
      <c r="Q179" s="15"/>
      <c r="R179" s="11">
        <f t="shared" si="39"/>
        <v>0</v>
      </c>
      <c r="S179" s="15"/>
      <c r="T179" s="15"/>
      <c r="U179" s="9">
        <f t="shared" si="41"/>
        <v>0</v>
      </c>
      <c r="V179" s="9">
        <f t="shared" si="42"/>
        <v>0</v>
      </c>
      <c r="W179" s="15"/>
      <c r="X179" s="16">
        <f t="shared" si="43"/>
        <v>0</v>
      </c>
      <c r="Y179" s="18"/>
      <c r="Z179" s="17"/>
    </row>
    <row r="180" spans="1:26" ht="18" customHeight="1" x14ac:dyDescent="0.2">
      <c r="A180" s="13">
        <v>5540018</v>
      </c>
      <c r="B180" s="14" t="s">
        <v>204</v>
      </c>
      <c r="C180" s="15">
        <v>32000</v>
      </c>
      <c r="D180" s="10">
        <f>VLOOKUP($A180,'10.07'!$A$9:$W$200,23,0)</f>
        <v>0</v>
      </c>
      <c r="E180" s="15">
        <v>6</v>
      </c>
      <c r="F180" s="15"/>
      <c r="G180" s="15"/>
      <c r="H180" s="9">
        <f t="shared" si="40"/>
        <v>6</v>
      </c>
      <c r="I180" s="15">
        <v>6</v>
      </c>
      <c r="J180" s="15"/>
      <c r="K180" s="15"/>
      <c r="L180" s="9">
        <f t="shared" si="34"/>
        <v>6</v>
      </c>
      <c r="M180" s="15"/>
      <c r="N180" s="15"/>
      <c r="O180" s="15"/>
      <c r="P180" s="15"/>
      <c r="Q180" s="15"/>
      <c r="R180" s="11">
        <f t="shared" si="39"/>
        <v>0</v>
      </c>
      <c r="S180" s="15"/>
      <c r="T180" s="15"/>
      <c r="U180" s="9">
        <f t="shared" si="41"/>
        <v>0</v>
      </c>
      <c r="V180" s="9">
        <f t="shared" si="42"/>
        <v>0</v>
      </c>
      <c r="W180" s="15"/>
      <c r="X180" s="16">
        <f t="shared" si="43"/>
        <v>0</v>
      </c>
      <c r="Y180" s="18"/>
      <c r="Z180" s="17"/>
    </row>
    <row r="181" spans="1:26" ht="18" customHeight="1" x14ac:dyDescent="0.2">
      <c r="A181" s="13">
        <v>5540019</v>
      </c>
      <c r="B181" s="14" t="s">
        <v>205</v>
      </c>
      <c r="C181" s="15">
        <v>39000</v>
      </c>
      <c r="D181" s="10">
        <f>VLOOKUP($A181,'10.07'!$A$9:$W$200,23,0)</f>
        <v>0</v>
      </c>
      <c r="E181" s="15">
        <v>6</v>
      </c>
      <c r="F181" s="15"/>
      <c r="G181" s="15"/>
      <c r="H181" s="9">
        <f t="shared" si="40"/>
        <v>6</v>
      </c>
      <c r="I181" s="15">
        <v>6</v>
      </c>
      <c r="J181" s="15"/>
      <c r="K181" s="15"/>
      <c r="L181" s="9">
        <f t="shared" si="34"/>
        <v>6</v>
      </c>
      <c r="M181" s="15"/>
      <c r="N181" s="15"/>
      <c r="O181" s="15"/>
      <c r="P181" s="15"/>
      <c r="Q181" s="15"/>
      <c r="R181" s="11">
        <f t="shared" si="39"/>
        <v>0</v>
      </c>
      <c r="S181" s="15"/>
      <c r="T181" s="15"/>
      <c r="U181" s="9">
        <f t="shared" si="41"/>
        <v>0</v>
      </c>
      <c r="V181" s="9">
        <f t="shared" si="42"/>
        <v>0</v>
      </c>
      <c r="W181" s="15"/>
      <c r="X181" s="16">
        <f t="shared" si="43"/>
        <v>0</v>
      </c>
      <c r="Y181" s="18"/>
      <c r="Z181" s="17"/>
    </row>
    <row r="182" spans="1:26" ht="18" customHeight="1" x14ac:dyDescent="0.2">
      <c r="A182" s="13">
        <v>5540020</v>
      </c>
      <c r="B182" s="14" t="s">
        <v>206</v>
      </c>
      <c r="C182" s="15">
        <v>40000</v>
      </c>
      <c r="D182" s="10">
        <f>VLOOKUP($A182,'10.07'!$A$9:$W$200,23,0)</f>
        <v>0</v>
      </c>
      <c r="E182" s="15">
        <v>6</v>
      </c>
      <c r="F182" s="15"/>
      <c r="G182" s="15"/>
      <c r="H182" s="9">
        <f t="shared" si="40"/>
        <v>6</v>
      </c>
      <c r="I182" s="15">
        <v>6</v>
      </c>
      <c r="J182" s="15"/>
      <c r="K182" s="15"/>
      <c r="L182" s="9">
        <f t="shared" si="34"/>
        <v>6</v>
      </c>
      <c r="M182" s="15"/>
      <c r="N182" s="15"/>
      <c r="O182" s="15"/>
      <c r="P182" s="15"/>
      <c r="Q182" s="15"/>
      <c r="R182" s="11">
        <f t="shared" si="39"/>
        <v>0</v>
      </c>
      <c r="S182" s="15"/>
      <c r="T182" s="15"/>
      <c r="U182" s="9">
        <f t="shared" si="41"/>
        <v>0</v>
      </c>
      <c r="V182" s="9">
        <f t="shared" si="42"/>
        <v>0</v>
      </c>
      <c r="W182" s="15"/>
      <c r="X182" s="16">
        <f t="shared" si="43"/>
        <v>0</v>
      </c>
      <c r="Y182" s="18"/>
      <c r="Z182" s="17"/>
    </row>
    <row r="183" spans="1:26" ht="18" customHeight="1" x14ac:dyDescent="0.2">
      <c r="A183" s="13">
        <v>5540021</v>
      </c>
      <c r="B183" s="14" t="s">
        <v>207</v>
      </c>
      <c r="C183" s="15">
        <v>46000</v>
      </c>
      <c r="D183" s="10">
        <f>VLOOKUP($A183,'10.07'!$A$9:$W$200,23,0)</f>
        <v>0</v>
      </c>
      <c r="E183" s="15"/>
      <c r="F183" s="15"/>
      <c r="G183" s="15"/>
      <c r="H183" s="9">
        <f t="shared" si="40"/>
        <v>0</v>
      </c>
      <c r="I183" s="15"/>
      <c r="J183" s="15"/>
      <c r="K183" s="15"/>
      <c r="L183" s="9">
        <f t="shared" si="34"/>
        <v>0</v>
      </c>
      <c r="M183" s="15"/>
      <c r="N183" s="15"/>
      <c r="O183" s="15"/>
      <c r="P183" s="15"/>
      <c r="Q183" s="15"/>
      <c r="R183" s="11">
        <f t="shared" si="39"/>
        <v>0</v>
      </c>
      <c r="S183" s="15"/>
      <c r="T183" s="15"/>
      <c r="U183" s="9">
        <f t="shared" si="41"/>
        <v>0</v>
      </c>
      <c r="V183" s="9">
        <f t="shared" si="42"/>
        <v>0</v>
      </c>
      <c r="W183" s="15"/>
      <c r="X183" s="16">
        <f t="shared" si="43"/>
        <v>0</v>
      </c>
      <c r="Y183" s="18"/>
      <c r="Z183" s="17"/>
    </row>
    <row r="184" spans="1:26" ht="18" customHeight="1" x14ac:dyDescent="0.2">
      <c r="A184" s="13">
        <v>5540029</v>
      </c>
      <c r="B184" s="14" t="s">
        <v>208</v>
      </c>
      <c r="C184" s="15">
        <v>18000</v>
      </c>
      <c r="D184" s="10">
        <f>VLOOKUP($A184,'10.07'!$A$9:$W$200,23,0)</f>
        <v>28</v>
      </c>
      <c r="E184" s="15"/>
      <c r="F184" s="15"/>
      <c r="G184" s="15"/>
      <c r="H184" s="9">
        <f t="shared" si="40"/>
        <v>0</v>
      </c>
      <c r="I184" s="15"/>
      <c r="J184" s="15"/>
      <c r="K184" s="15"/>
      <c r="L184" s="9">
        <f t="shared" si="34"/>
        <v>0</v>
      </c>
      <c r="M184" s="15"/>
      <c r="N184" s="15"/>
      <c r="O184" s="15"/>
      <c r="P184" s="15"/>
      <c r="Q184" s="15"/>
      <c r="R184" s="11">
        <f t="shared" si="39"/>
        <v>0</v>
      </c>
      <c r="S184" s="15"/>
      <c r="T184" s="15"/>
      <c r="U184" s="9">
        <f t="shared" si="41"/>
        <v>0</v>
      </c>
      <c r="V184" s="9">
        <f t="shared" si="42"/>
        <v>28</v>
      </c>
      <c r="W184" s="15">
        <v>28</v>
      </c>
      <c r="X184" s="16">
        <f t="shared" si="43"/>
        <v>0</v>
      </c>
      <c r="Y184" s="18"/>
      <c r="Z184" s="17"/>
    </row>
    <row r="185" spans="1:26" ht="18" customHeight="1" x14ac:dyDescent="0.2">
      <c r="A185" s="13">
        <v>5540030</v>
      </c>
      <c r="B185" s="14" t="s">
        <v>209</v>
      </c>
      <c r="C185" s="15">
        <v>20000</v>
      </c>
      <c r="D185" s="10">
        <f>VLOOKUP($A185,'10.07'!$A$9:$W$200,23,0)</f>
        <v>55</v>
      </c>
      <c r="E185" s="15"/>
      <c r="F185" s="15"/>
      <c r="G185" s="15"/>
      <c r="H185" s="9">
        <f t="shared" si="40"/>
        <v>0</v>
      </c>
      <c r="I185" s="15"/>
      <c r="J185" s="15"/>
      <c r="K185" s="15"/>
      <c r="L185" s="9">
        <f t="shared" si="34"/>
        <v>0</v>
      </c>
      <c r="M185" s="15"/>
      <c r="N185" s="15"/>
      <c r="O185" s="15"/>
      <c r="P185" s="15"/>
      <c r="Q185" s="15"/>
      <c r="R185" s="11">
        <f>SUM(M185:Q185)</f>
        <v>0</v>
      </c>
      <c r="S185" s="15"/>
      <c r="T185" s="15"/>
      <c r="U185" s="9">
        <f>S185+T185</f>
        <v>0</v>
      </c>
      <c r="V185" s="9">
        <f t="shared" si="42"/>
        <v>55</v>
      </c>
      <c r="W185" s="15">
        <v>55</v>
      </c>
      <c r="X185" s="16">
        <f>W185-V185</f>
        <v>0</v>
      </c>
      <c r="Y185" s="18"/>
      <c r="Z185" s="17"/>
    </row>
    <row r="186" spans="1:26" ht="18" customHeight="1" x14ac:dyDescent="0.2">
      <c r="A186" s="13">
        <v>5540031</v>
      </c>
      <c r="B186" s="14" t="s">
        <v>210</v>
      </c>
      <c r="C186" s="15">
        <v>20000</v>
      </c>
      <c r="D186" s="10">
        <f>VLOOKUP($A186,'10.07'!$A$9:$W$200,23,0)</f>
        <v>47</v>
      </c>
      <c r="E186" s="15"/>
      <c r="F186" s="15"/>
      <c r="G186" s="15"/>
      <c r="H186" s="9">
        <f t="shared" si="40"/>
        <v>0</v>
      </c>
      <c r="I186" s="15">
        <v>1</v>
      </c>
      <c r="J186" s="15"/>
      <c r="K186" s="15"/>
      <c r="L186" s="9">
        <f t="shared" si="34"/>
        <v>1</v>
      </c>
      <c r="M186" s="15"/>
      <c r="N186" s="15"/>
      <c r="O186" s="15"/>
      <c r="P186" s="15"/>
      <c r="Q186" s="15"/>
      <c r="R186" s="11">
        <f t="shared" si="39"/>
        <v>0</v>
      </c>
      <c r="S186" s="15"/>
      <c r="T186" s="15"/>
      <c r="U186" s="9">
        <f t="shared" ref="U186:U197" si="44">S186+T186</f>
        <v>0</v>
      </c>
      <c r="V186" s="9">
        <f t="shared" si="42"/>
        <v>46</v>
      </c>
      <c r="W186" s="15">
        <v>47</v>
      </c>
      <c r="X186" s="16">
        <f t="shared" ref="X186:X197" si="45">W186-V186</f>
        <v>1</v>
      </c>
      <c r="Y186" s="18"/>
      <c r="Z186" s="17"/>
    </row>
    <row r="187" spans="1:26" ht="18" customHeight="1" x14ac:dyDescent="0.2">
      <c r="A187" s="13">
        <v>5540032</v>
      </c>
      <c r="B187" s="14" t="s">
        <v>211</v>
      </c>
      <c r="C187" s="15">
        <v>15000</v>
      </c>
      <c r="D187" s="10">
        <f>VLOOKUP($A187,'10.07'!$A$9:$W$200,23,0)</f>
        <v>189</v>
      </c>
      <c r="E187" s="15"/>
      <c r="F187" s="15"/>
      <c r="G187" s="15"/>
      <c r="H187" s="9">
        <f t="shared" si="40"/>
        <v>0</v>
      </c>
      <c r="I187" s="15">
        <v>4</v>
      </c>
      <c r="J187" s="15"/>
      <c r="K187" s="15"/>
      <c r="L187" s="9">
        <f t="shared" si="34"/>
        <v>4</v>
      </c>
      <c r="M187" s="15"/>
      <c r="N187" s="15"/>
      <c r="O187" s="15"/>
      <c r="P187" s="15"/>
      <c r="Q187" s="15"/>
      <c r="R187" s="11">
        <f t="shared" si="39"/>
        <v>0</v>
      </c>
      <c r="S187" s="15"/>
      <c r="T187" s="15"/>
      <c r="U187" s="9">
        <f t="shared" si="44"/>
        <v>0</v>
      </c>
      <c r="V187" s="9">
        <f t="shared" si="42"/>
        <v>185</v>
      </c>
      <c r="W187" s="15">
        <v>185</v>
      </c>
      <c r="X187" s="16">
        <f t="shared" si="45"/>
        <v>0</v>
      </c>
      <c r="Y187" s="18"/>
      <c r="Z187" s="17"/>
    </row>
    <row r="188" spans="1:26" ht="18" customHeight="1" x14ac:dyDescent="0.2">
      <c r="A188" s="13">
        <v>5540033</v>
      </c>
      <c r="B188" s="14" t="s">
        <v>212</v>
      </c>
      <c r="C188" s="15">
        <v>15000</v>
      </c>
      <c r="D188" s="10">
        <f>VLOOKUP($A188,'10.07'!$A$9:$W$200,23,0)</f>
        <v>58</v>
      </c>
      <c r="E188" s="15"/>
      <c r="F188" s="15"/>
      <c r="G188" s="15"/>
      <c r="H188" s="9">
        <f t="shared" si="40"/>
        <v>0</v>
      </c>
      <c r="I188" s="15">
        <v>1</v>
      </c>
      <c r="J188" s="15"/>
      <c r="K188" s="15"/>
      <c r="L188" s="9">
        <f t="shared" si="34"/>
        <v>1</v>
      </c>
      <c r="M188" s="15"/>
      <c r="N188" s="15"/>
      <c r="O188" s="15"/>
      <c r="P188" s="15"/>
      <c r="Q188" s="15"/>
      <c r="R188" s="11">
        <f t="shared" si="39"/>
        <v>0</v>
      </c>
      <c r="S188" s="15"/>
      <c r="T188" s="15"/>
      <c r="U188" s="9">
        <f t="shared" si="44"/>
        <v>0</v>
      </c>
      <c r="V188" s="9">
        <f t="shared" si="42"/>
        <v>57</v>
      </c>
      <c r="W188" s="15">
        <v>57</v>
      </c>
      <c r="X188" s="16">
        <f t="shared" si="45"/>
        <v>0</v>
      </c>
      <c r="Y188" s="18"/>
      <c r="Z188" s="17"/>
    </row>
    <row r="189" spans="1:26" ht="18" customHeight="1" x14ac:dyDescent="0.2">
      <c r="A189" s="13">
        <v>5540035</v>
      </c>
      <c r="B189" s="14" t="s">
        <v>213</v>
      </c>
      <c r="C189" s="15">
        <v>20000</v>
      </c>
      <c r="D189" s="10">
        <f>VLOOKUP($A189,'10.07'!$A$9:$W$200,23,0)</f>
        <v>30</v>
      </c>
      <c r="E189" s="15"/>
      <c r="F189" s="15"/>
      <c r="G189" s="15"/>
      <c r="H189" s="9">
        <f t="shared" si="40"/>
        <v>0</v>
      </c>
      <c r="I189" s="15">
        <v>1</v>
      </c>
      <c r="J189" s="15"/>
      <c r="K189" s="15"/>
      <c r="L189" s="9">
        <f t="shared" si="34"/>
        <v>1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2"/>
        <v>29</v>
      </c>
      <c r="W189" s="15">
        <v>29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5540037</v>
      </c>
      <c r="B190" s="14" t="s">
        <v>214</v>
      </c>
      <c r="C190" s="15">
        <v>18000</v>
      </c>
      <c r="D190" s="10">
        <f>VLOOKUP($A190,'10.07'!$A$9:$W$200,23,0)</f>
        <v>81</v>
      </c>
      <c r="E190" s="15"/>
      <c r="F190" s="15"/>
      <c r="G190" s="15"/>
      <c r="H190" s="9">
        <f t="shared" si="40"/>
        <v>0</v>
      </c>
      <c r="I190" s="15">
        <v>4</v>
      </c>
      <c r="J190" s="15"/>
      <c r="K190" s="15"/>
      <c r="L190" s="9">
        <f t="shared" si="34"/>
        <v>4</v>
      </c>
      <c r="M190" s="15"/>
      <c r="N190" s="15"/>
      <c r="O190" s="15"/>
      <c r="P190" s="15"/>
      <c r="Q190" s="15"/>
      <c r="R190" s="11">
        <f t="shared" si="39"/>
        <v>0</v>
      </c>
      <c r="S190" s="15"/>
      <c r="T190" s="15"/>
      <c r="U190" s="9">
        <f t="shared" si="44"/>
        <v>0</v>
      </c>
      <c r="V190" s="9">
        <f t="shared" si="42"/>
        <v>77</v>
      </c>
      <c r="W190" s="15">
        <v>77</v>
      </c>
      <c r="X190" s="16">
        <f t="shared" si="45"/>
        <v>0</v>
      </c>
      <c r="Y190" s="18"/>
      <c r="Z190" s="17"/>
    </row>
    <row r="191" spans="1:26" ht="18" customHeight="1" x14ac:dyDescent="0.2">
      <c r="A191" s="13">
        <v>5541001</v>
      </c>
      <c r="B191" s="14" t="s">
        <v>215</v>
      </c>
      <c r="C191" s="15">
        <v>29000</v>
      </c>
      <c r="D191" s="10">
        <f>VLOOKUP($A191,'10.07'!$A$9:$W$200,23,0)</f>
        <v>0</v>
      </c>
      <c r="E191" s="15"/>
      <c r="F191" s="15"/>
      <c r="G191" s="15"/>
      <c r="H191" s="9">
        <f t="shared" si="40"/>
        <v>0</v>
      </c>
      <c r="I191" s="15"/>
      <c r="J191" s="15"/>
      <c r="K191" s="15"/>
      <c r="L191" s="9">
        <f t="shared" si="34"/>
        <v>0</v>
      </c>
      <c r="M191" s="15"/>
      <c r="N191" s="15"/>
      <c r="O191" s="15"/>
      <c r="P191" s="15"/>
      <c r="Q191" s="15"/>
      <c r="R191" s="11">
        <f t="shared" si="39"/>
        <v>0</v>
      </c>
      <c r="S191" s="15"/>
      <c r="T191" s="15"/>
      <c r="U191" s="9">
        <f t="shared" si="44"/>
        <v>0</v>
      </c>
      <c r="V191" s="9">
        <f t="shared" si="42"/>
        <v>0</v>
      </c>
      <c r="W191" s="15"/>
      <c r="X191" s="16">
        <f t="shared" si="45"/>
        <v>0</v>
      </c>
      <c r="Y191" s="18"/>
      <c r="Z191" s="17"/>
    </row>
    <row r="192" spans="1:26" ht="18" customHeight="1" x14ac:dyDescent="0.2">
      <c r="A192" s="13">
        <v>7111005</v>
      </c>
      <c r="B192" s="14" t="s">
        <v>216</v>
      </c>
      <c r="C192" s="15">
        <v>10000</v>
      </c>
      <c r="D192" s="10">
        <f>VLOOKUP($A192,'10.07'!$A$9:$W$200,23,0)</f>
        <v>0</v>
      </c>
      <c r="E192" s="15"/>
      <c r="F192" s="15"/>
      <c r="G192" s="15"/>
      <c r="H192" s="9">
        <f t="shared" si="40"/>
        <v>0</v>
      </c>
      <c r="I192" s="15"/>
      <c r="J192" s="15"/>
      <c r="K192" s="15"/>
      <c r="L192" s="9">
        <f t="shared" si="34"/>
        <v>0</v>
      </c>
      <c r="M192" s="15"/>
      <c r="N192" s="15"/>
      <c r="O192" s="15"/>
      <c r="P192" s="15"/>
      <c r="Q192" s="15"/>
      <c r="R192" s="11">
        <f t="shared" si="39"/>
        <v>0</v>
      </c>
      <c r="S192" s="15"/>
      <c r="T192" s="15"/>
      <c r="U192" s="9">
        <f t="shared" si="44"/>
        <v>0</v>
      </c>
      <c r="V192" s="9">
        <f t="shared" si="42"/>
        <v>0</v>
      </c>
      <c r="W192" s="15"/>
      <c r="X192" s="16">
        <f t="shared" si="45"/>
        <v>0</v>
      </c>
      <c r="Y192" s="18"/>
      <c r="Z192" s="17"/>
    </row>
    <row r="193" spans="1:28" ht="18" customHeight="1" x14ac:dyDescent="0.2">
      <c r="A193" s="13">
        <v>7116001</v>
      </c>
      <c r="B193" s="14" t="s">
        <v>217</v>
      </c>
      <c r="C193" s="15">
        <v>99000</v>
      </c>
      <c r="D193" s="10">
        <f>VLOOKUP($A193,'10.07'!$A$9:$W$200,23,0)</f>
        <v>0</v>
      </c>
      <c r="E193" s="15"/>
      <c r="F193" s="15"/>
      <c r="G193" s="15"/>
      <c r="H193" s="9">
        <f t="shared" si="40"/>
        <v>0</v>
      </c>
      <c r="I193" s="15"/>
      <c r="J193" s="15"/>
      <c r="K193" s="15"/>
      <c r="L193" s="9">
        <f t="shared" si="34"/>
        <v>0</v>
      </c>
      <c r="M193" s="15"/>
      <c r="N193" s="15"/>
      <c r="O193" s="15"/>
      <c r="P193" s="15"/>
      <c r="Q193" s="15"/>
      <c r="R193" s="11">
        <f t="shared" si="39"/>
        <v>0</v>
      </c>
      <c r="S193" s="15"/>
      <c r="T193" s="15"/>
      <c r="U193" s="9">
        <f t="shared" si="44"/>
        <v>0</v>
      </c>
      <c r="V193" s="9">
        <f t="shared" si="42"/>
        <v>0</v>
      </c>
      <c r="W193" s="15"/>
      <c r="X193" s="16">
        <f t="shared" si="45"/>
        <v>0</v>
      </c>
      <c r="Y193" s="18"/>
      <c r="Z193" s="17"/>
    </row>
    <row r="194" spans="1:28" ht="18" customHeight="1" x14ac:dyDescent="0.2">
      <c r="A194" s="13">
        <v>7116002</v>
      </c>
      <c r="B194" s="14" t="s">
        <v>227</v>
      </c>
      <c r="C194" s="15">
        <v>60000</v>
      </c>
      <c r="D194" s="10">
        <f>VLOOKUP($A194,'10.07'!$A$9:$W$200,23,0)</f>
        <v>0</v>
      </c>
      <c r="E194" s="15"/>
      <c r="F194" s="15"/>
      <c r="G194" s="15"/>
      <c r="H194" s="9">
        <f t="shared" si="40"/>
        <v>0</v>
      </c>
      <c r="I194" s="15"/>
      <c r="J194" s="15"/>
      <c r="K194" s="15"/>
      <c r="L194" s="9">
        <f t="shared" si="34"/>
        <v>0</v>
      </c>
      <c r="M194" s="15"/>
      <c r="N194" s="15"/>
      <c r="O194" s="15"/>
      <c r="P194" s="15"/>
      <c r="Q194" s="15"/>
      <c r="R194" s="11">
        <f t="shared" si="39"/>
        <v>0</v>
      </c>
      <c r="S194" s="15"/>
      <c r="T194" s="15"/>
      <c r="U194" s="9">
        <f t="shared" si="44"/>
        <v>0</v>
      </c>
      <c r="V194" s="9">
        <f t="shared" si="42"/>
        <v>0</v>
      </c>
      <c r="W194" s="15"/>
      <c r="X194" s="16">
        <f t="shared" si="45"/>
        <v>0</v>
      </c>
      <c r="Y194" s="18"/>
      <c r="Z194" s="17"/>
    </row>
    <row r="195" spans="1:28" ht="18" customHeight="1" x14ac:dyDescent="0.2">
      <c r="A195" s="13">
        <v>7116003</v>
      </c>
      <c r="B195" s="14" t="s">
        <v>228</v>
      </c>
      <c r="C195" s="15">
        <v>60000</v>
      </c>
      <c r="D195" s="10">
        <f>VLOOKUP($A195,'10.07'!$A$9:$W$200,23,0)</f>
        <v>0</v>
      </c>
      <c r="E195" s="15"/>
      <c r="F195" s="15"/>
      <c r="G195" s="15"/>
      <c r="H195" s="9">
        <f t="shared" si="40"/>
        <v>0</v>
      </c>
      <c r="I195" s="15"/>
      <c r="J195" s="15"/>
      <c r="K195" s="15"/>
      <c r="L195" s="9">
        <f t="shared" si="34"/>
        <v>0</v>
      </c>
      <c r="M195" s="15"/>
      <c r="N195" s="15"/>
      <c r="O195" s="15"/>
      <c r="P195" s="15"/>
      <c r="Q195" s="15"/>
      <c r="R195" s="11">
        <f t="shared" si="39"/>
        <v>0</v>
      </c>
      <c r="S195" s="15"/>
      <c r="T195" s="15"/>
      <c r="U195" s="9">
        <f t="shared" si="44"/>
        <v>0</v>
      </c>
      <c r="V195" s="9">
        <f t="shared" si="42"/>
        <v>0</v>
      </c>
      <c r="W195" s="15"/>
      <c r="X195" s="16">
        <f t="shared" si="45"/>
        <v>0</v>
      </c>
      <c r="Y195" s="18"/>
      <c r="Z195" s="17"/>
    </row>
    <row r="196" spans="1:28" ht="18" customHeight="1" x14ac:dyDescent="0.2">
      <c r="A196" s="13">
        <v>9500002</v>
      </c>
      <c r="B196" s="14" t="s">
        <v>218</v>
      </c>
      <c r="C196" s="15">
        <v>4000</v>
      </c>
      <c r="D196" s="10">
        <f>VLOOKUP($A196,'10.07'!$A$9:$W$200,23,0)</f>
        <v>0</v>
      </c>
      <c r="E196" s="15"/>
      <c r="F196" s="15"/>
      <c r="G196" s="15"/>
      <c r="H196" s="9">
        <f t="shared" si="40"/>
        <v>0</v>
      </c>
      <c r="I196" s="15"/>
      <c r="J196" s="15"/>
      <c r="K196" s="15"/>
      <c r="L196" s="9">
        <f t="shared" si="34"/>
        <v>0</v>
      </c>
      <c r="M196" s="15"/>
      <c r="N196" s="15"/>
      <c r="O196" s="15"/>
      <c r="P196" s="15"/>
      <c r="Q196" s="15"/>
      <c r="R196" s="11">
        <f t="shared" si="39"/>
        <v>0</v>
      </c>
      <c r="S196" s="15"/>
      <c r="T196" s="15"/>
      <c r="U196" s="9">
        <f t="shared" si="44"/>
        <v>0</v>
      </c>
      <c r="V196" s="9">
        <f t="shared" si="42"/>
        <v>0</v>
      </c>
      <c r="W196" s="15"/>
      <c r="X196" s="16">
        <f t="shared" si="45"/>
        <v>0</v>
      </c>
      <c r="Y196" s="18"/>
      <c r="Z196" s="17"/>
    </row>
    <row r="197" spans="1:28" ht="18" customHeight="1" x14ac:dyDescent="0.2">
      <c r="A197" s="13">
        <v>9500003</v>
      </c>
      <c r="B197" s="14" t="s">
        <v>219</v>
      </c>
      <c r="C197" s="15">
        <v>5000</v>
      </c>
      <c r="D197" s="10">
        <f>VLOOKUP($A197,'10.07'!$A$9:$W$200,23,0)</f>
        <v>0</v>
      </c>
      <c r="E197" s="15"/>
      <c r="F197" s="15"/>
      <c r="G197" s="15"/>
      <c r="H197" s="9">
        <f t="shared" si="40"/>
        <v>0</v>
      </c>
      <c r="I197" s="15"/>
      <c r="J197" s="15"/>
      <c r="K197" s="15"/>
      <c r="L197" s="9">
        <f t="shared" si="34"/>
        <v>0</v>
      </c>
      <c r="M197" s="15"/>
      <c r="N197" s="15"/>
      <c r="O197" s="15"/>
      <c r="P197" s="15"/>
      <c r="Q197" s="15"/>
      <c r="R197" s="11">
        <f t="shared" si="39"/>
        <v>0</v>
      </c>
      <c r="S197" s="15"/>
      <c r="T197" s="15"/>
      <c r="U197" s="9">
        <f t="shared" si="44"/>
        <v>0</v>
      </c>
      <c r="V197" s="9">
        <f t="shared" si="42"/>
        <v>0</v>
      </c>
      <c r="W197" s="15"/>
      <c r="X197" s="16">
        <f t="shared" si="45"/>
        <v>0</v>
      </c>
      <c r="Y197" s="18"/>
      <c r="Z197" s="17"/>
    </row>
    <row r="198" spans="1:28" ht="18" customHeight="1" x14ac:dyDescent="0.2">
      <c r="A198" s="7"/>
      <c r="B198" s="28" t="s">
        <v>220</v>
      </c>
      <c r="C198" s="9"/>
      <c r="D198" s="10"/>
      <c r="E198" s="10"/>
      <c r="F198" s="10"/>
      <c r="G198" s="10"/>
      <c r="H198" s="9"/>
      <c r="I198" s="10"/>
      <c r="J198" s="10"/>
      <c r="K198" s="10"/>
      <c r="L198" s="9">
        <f t="shared" si="34"/>
        <v>0</v>
      </c>
      <c r="M198" s="10"/>
      <c r="N198" s="10"/>
      <c r="O198" s="10"/>
      <c r="P198" s="10"/>
      <c r="Q198" s="10"/>
      <c r="R198" s="11">
        <f t="shared" si="39"/>
        <v>0</v>
      </c>
      <c r="S198" s="10"/>
      <c r="T198" s="10"/>
      <c r="U198" s="9"/>
      <c r="V198" s="9"/>
      <c r="W198" s="10"/>
      <c r="X198" s="9"/>
      <c r="Y198" s="18"/>
      <c r="Z198" s="17"/>
    </row>
    <row r="200" spans="1:28" ht="25.5" customHeight="1" x14ac:dyDescent="0.2">
      <c r="D200" s="30">
        <f>SUM(D9:D198)</f>
        <v>880</v>
      </c>
      <c r="E200" s="31"/>
      <c r="F200" s="31"/>
      <c r="G200" s="31"/>
      <c r="H200" s="31"/>
      <c r="I200" s="30">
        <f>SUM(I9:I198)</f>
        <v>332</v>
      </c>
      <c r="J200" s="30">
        <f>SUM(J9:J198)</f>
        <v>0</v>
      </c>
      <c r="K200" s="30"/>
      <c r="L200" s="31"/>
      <c r="M200" s="31"/>
      <c r="N200" s="31"/>
      <c r="O200" s="31"/>
      <c r="P200" s="31"/>
      <c r="Q200" s="30">
        <f>SUM(Q9:Q198)</f>
        <v>0</v>
      </c>
      <c r="R200" s="30">
        <f>SUM(R9:R198)</f>
        <v>2</v>
      </c>
      <c r="S200" s="30">
        <f>SUM(S9:S198)</f>
        <v>73</v>
      </c>
      <c r="T200" s="31"/>
      <c r="U200" s="31"/>
      <c r="V200" s="32"/>
      <c r="W200" s="30">
        <f>SUM(W9:W198)</f>
        <v>912</v>
      </c>
      <c r="X200" s="30">
        <f>SUM(X9:X198)</f>
        <v>7</v>
      </c>
    </row>
    <row r="201" spans="1:28" ht="12.75" customHeight="1" x14ac:dyDescent="0.2"/>
    <row r="202" spans="1:28" s="1" customFormat="1" x14ac:dyDescent="0.2">
      <c r="A202" s="29"/>
      <c r="B202" s="29" t="s">
        <v>221</v>
      </c>
      <c r="I202" s="33" t="s">
        <v>222</v>
      </c>
      <c r="S202" s="1" t="s">
        <v>223</v>
      </c>
      <c r="V202" s="2"/>
      <c r="W202" s="2"/>
      <c r="X202" s="2"/>
      <c r="Y202" s="3"/>
      <c r="Z202" s="3"/>
      <c r="AA202" s="3"/>
      <c r="AB202" s="3"/>
    </row>
    <row r="204" spans="1:28" s="1" customFormat="1" x14ac:dyDescent="0.2">
      <c r="A204" s="29" t="s">
        <v>224</v>
      </c>
      <c r="B204" s="3"/>
      <c r="V204" s="2"/>
      <c r="W204" s="2"/>
      <c r="X204" s="2"/>
      <c r="Y204" s="3"/>
      <c r="Z204" s="3"/>
      <c r="AA204" s="3"/>
      <c r="AB204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0:B101">
    <cfRule type="duplicateValues" dxfId="888" priority="34" stopIfTrue="1"/>
  </conditionalFormatting>
  <conditionalFormatting sqref="B132">
    <cfRule type="duplicateValues" dxfId="887" priority="33" stopIfTrue="1"/>
  </conditionalFormatting>
  <conditionalFormatting sqref="B118">
    <cfRule type="duplicateValues" dxfId="886" priority="32" stopIfTrue="1"/>
  </conditionalFormatting>
  <conditionalFormatting sqref="B198">
    <cfRule type="duplicateValues" dxfId="885" priority="31" stopIfTrue="1"/>
  </conditionalFormatting>
  <conditionalFormatting sqref="B201:B274">
    <cfRule type="duplicateValues" dxfId="884" priority="30" stopIfTrue="1"/>
  </conditionalFormatting>
  <conditionalFormatting sqref="B200">
    <cfRule type="duplicateValues" dxfId="883" priority="29" stopIfTrue="1"/>
  </conditionalFormatting>
  <conditionalFormatting sqref="I202">
    <cfRule type="duplicateValues" dxfId="882" priority="28" stopIfTrue="1"/>
  </conditionalFormatting>
  <conditionalFormatting sqref="I202">
    <cfRule type="duplicateValues" dxfId="881" priority="25" stopIfTrue="1"/>
    <cfRule type="duplicateValues" dxfId="880" priority="26" stopIfTrue="1"/>
    <cfRule type="duplicateValues" dxfId="879" priority="27" stopIfTrue="1"/>
  </conditionalFormatting>
  <conditionalFormatting sqref="B20">
    <cfRule type="duplicateValues" dxfId="878" priority="19" stopIfTrue="1"/>
  </conditionalFormatting>
  <conditionalFormatting sqref="B20">
    <cfRule type="duplicateValues" dxfId="877" priority="20" stopIfTrue="1"/>
  </conditionalFormatting>
  <conditionalFormatting sqref="B20">
    <cfRule type="duplicateValues" dxfId="876" priority="21" stopIfTrue="1"/>
  </conditionalFormatting>
  <conditionalFormatting sqref="B20">
    <cfRule type="duplicateValues" dxfId="875" priority="22" stopIfTrue="1"/>
    <cfRule type="duplicateValues" dxfId="874" priority="23" stopIfTrue="1"/>
    <cfRule type="duplicateValues" dxfId="873" priority="24" stopIfTrue="1"/>
  </conditionalFormatting>
  <conditionalFormatting sqref="A20:A25">
    <cfRule type="duplicateValues" dxfId="872" priority="18" stopIfTrue="1"/>
  </conditionalFormatting>
  <conditionalFormatting sqref="A26">
    <cfRule type="duplicateValues" dxfId="871" priority="17" stopIfTrue="1"/>
  </conditionalFormatting>
  <conditionalFormatting sqref="A27">
    <cfRule type="duplicateValues" dxfId="870" priority="16" stopIfTrue="1"/>
  </conditionalFormatting>
  <conditionalFormatting sqref="A28">
    <cfRule type="duplicateValues" dxfId="869" priority="15" stopIfTrue="1"/>
  </conditionalFormatting>
  <conditionalFormatting sqref="A29">
    <cfRule type="duplicateValues" dxfId="868" priority="14" stopIfTrue="1"/>
  </conditionalFormatting>
  <conditionalFormatting sqref="A30">
    <cfRule type="duplicateValues" dxfId="867" priority="13" stopIfTrue="1"/>
  </conditionalFormatting>
  <conditionalFormatting sqref="B275:B65318 B200 B5 B8:B19 B119:B131 B21:B117 B133:B197">
    <cfRule type="duplicateValues" dxfId="866" priority="35" stopIfTrue="1"/>
  </conditionalFormatting>
  <conditionalFormatting sqref="B275:B65318 B200 B5 B8:B19 B102:B117 B119:B131 B21:B99 B133:B197">
    <cfRule type="duplicateValues" dxfId="865" priority="36" stopIfTrue="1"/>
  </conditionalFormatting>
  <conditionalFormatting sqref="A200:A65318 A1:A5 A8:A19 A31:A198">
    <cfRule type="duplicateValues" dxfId="864" priority="37" stopIfTrue="1"/>
  </conditionalFormatting>
  <conditionalFormatting sqref="B200:B65318 B5 B8:B19 B21:B198">
    <cfRule type="duplicateValues" dxfId="863" priority="38" stopIfTrue="1"/>
  </conditionalFormatting>
  <conditionalFormatting sqref="B200:B65318 B1:B5 B8:B19 B21:B198">
    <cfRule type="duplicateValues" dxfId="862" priority="39" stopIfTrue="1"/>
    <cfRule type="duplicateValues" dxfId="861" priority="40" stopIfTrue="1"/>
    <cfRule type="duplicateValues" dxfId="860" priority="41" stopIfTrue="1"/>
  </conditionalFormatting>
  <conditionalFormatting sqref="Y17">
    <cfRule type="duplicateValues" dxfId="859" priority="7" stopIfTrue="1"/>
  </conditionalFormatting>
  <conditionalFormatting sqref="Y17">
    <cfRule type="duplicateValues" dxfId="858" priority="8" stopIfTrue="1"/>
  </conditionalFormatting>
  <conditionalFormatting sqref="Y17">
    <cfRule type="duplicateValues" dxfId="857" priority="9" stopIfTrue="1"/>
  </conditionalFormatting>
  <conditionalFormatting sqref="Y17">
    <cfRule type="duplicateValues" dxfId="856" priority="10" stopIfTrue="1"/>
    <cfRule type="duplicateValues" dxfId="855" priority="11" stopIfTrue="1"/>
    <cfRule type="duplicateValues" dxfId="854" priority="12" stopIfTrue="1"/>
  </conditionalFormatting>
  <conditionalFormatting sqref="Y13">
    <cfRule type="duplicateValues" dxfId="853" priority="1" stopIfTrue="1"/>
  </conditionalFormatting>
  <conditionalFormatting sqref="Y13">
    <cfRule type="duplicateValues" dxfId="852" priority="2" stopIfTrue="1"/>
  </conditionalFormatting>
  <conditionalFormatting sqref="Y13">
    <cfRule type="duplicateValues" dxfId="851" priority="3" stopIfTrue="1"/>
  </conditionalFormatting>
  <conditionalFormatting sqref="Y13">
    <cfRule type="duplicateValues" dxfId="850" priority="4" stopIfTrue="1"/>
    <cfRule type="duplicateValues" dxfId="849" priority="5" stopIfTrue="1"/>
    <cfRule type="duplicateValues" dxfId="848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4"/>
  <sheetViews>
    <sheetView zoomScaleNormal="100" workbookViewId="0">
      <pane xSplit="4" ySplit="8" topLeftCell="K90" activePane="bottomRight" state="frozen"/>
      <selection activeCell="F144" sqref="F144"/>
      <selection pane="topRight" activeCell="F144" sqref="F144"/>
      <selection pane="bottomLeft" activeCell="F144" sqref="F144"/>
      <selection pane="bottomRight" activeCell="Y87" sqref="Y87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42578125" style="1" customWidth="1"/>
    <col min="7" max="7" width="0.28515625" style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72" t="s">
        <v>0</v>
      </c>
      <c r="B1" s="172"/>
    </row>
    <row r="2" spans="1:28" x14ac:dyDescent="0.2">
      <c r="A2" s="172" t="s">
        <v>1</v>
      </c>
      <c r="B2" s="172"/>
    </row>
    <row r="3" spans="1:28" ht="19.5" x14ac:dyDescent="0.2">
      <c r="A3" s="173" t="s">
        <v>2</v>
      </c>
      <c r="B3" s="173"/>
      <c r="C3" s="173"/>
      <c r="D3" s="173"/>
      <c r="E3" s="173"/>
      <c r="F3" s="173"/>
      <c r="G3" s="173"/>
      <c r="H3" s="173"/>
      <c r="I3" s="173"/>
      <c r="J3" s="173"/>
      <c r="K3" s="173"/>
      <c r="L3" s="173"/>
      <c r="M3" s="173"/>
      <c r="N3" s="173"/>
      <c r="O3" s="173"/>
      <c r="P3" s="173"/>
      <c r="Q3" s="173"/>
      <c r="R3" s="173"/>
      <c r="S3" s="173"/>
      <c r="T3" s="173"/>
      <c r="U3" s="173"/>
      <c r="V3" s="173"/>
      <c r="W3" s="173"/>
      <c r="X3" s="173"/>
    </row>
    <row r="4" spans="1:28" ht="18.75" x14ac:dyDescent="0.2">
      <c r="A4" s="81" t="s">
        <v>3</v>
      </c>
      <c r="B4" s="4">
        <v>42563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74" t="s">
        <v>4</v>
      </c>
      <c r="B5" s="174" t="s">
        <v>5</v>
      </c>
      <c r="C5" s="175" t="s">
        <v>6</v>
      </c>
      <c r="D5" s="176" t="s">
        <v>7</v>
      </c>
      <c r="E5" s="175" t="s">
        <v>8</v>
      </c>
      <c r="F5" s="175"/>
      <c r="G5" s="175"/>
      <c r="H5" s="175"/>
      <c r="I5" s="175" t="s">
        <v>9</v>
      </c>
      <c r="J5" s="175"/>
      <c r="K5" s="175"/>
      <c r="L5" s="175"/>
      <c r="M5" s="175" t="s">
        <v>10</v>
      </c>
      <c r="N5" s="175"/>
      <c r="O5" s="175"/>
      <c r="P5" s="175"/>
      <c r="Q5" s="175"/>
      <c r="R5" s="175"/>
      <c r="S5" s="160" t="s">
        <v>11</v>
      </c>
      <c r="T5" s="161"/>
      <c r="U5" s="162"/>
      <c r="V5" s="163" t="s">
        <v>12</v>
      </c>
      <c r="W5" s="166" t="s">
        <v>13</v>
      </c>
      <c r="X5" s="166" t="s">
        <v>14</v>
      </c>
      <c r="Z5" s="159" t="s">
        <v>15</v>
      </c>
      <c r="AA5" s="159"/>
      <c r="AB5" s="159"/>
    </row>
    <row r="6" spans="1:28" ht="20.25" customHeight="1" x14ac:dyDescent="0.2">
      <c r="A6" s="174"/>
      <c r="B6" s="174"/>
      <c r="C6" s="175"/>
      <c r="D6" s="176"/>
      <c r="E6" s="169" t="s">
        <v>16</v>
      </c>
      <c r="F6" s="169" t="s">
        <v>17</v>
      </c>
      <c r="G6" s="163" t="s">
        <v>18</v>
      </c>
      <c r="H6" s="163" t="s">
        <v>19</v>
      </c>
      <c r="I6" s="163" t="s">
        <v>20</v>
      </c>
      <c r="J6" s="163" t="s">
        <v>21</v>
      </c>
      <c r="K6" s="163" t="s">
        <v>226</v>
      </c>
      <c r="L6" s="163" t="s">
        <v>22</v>
      </c>
      <c r="M6" s="163" t="s">
        <v>18</v>
      </c>
      <c r="N6" s="163" t="s">
        <v>23</v>
      </c>
      <c r="O6" s="171" t="s">
        <v>24</v>
      </c>
      <c r="P6" s="171"/>
      <c r="Q6" s="171"/>
      <c r="R6" s="163" t="s">
        <v>25</v>
      </c>
      <c r="S6" s="163" t="s">
        <v>26</v>
      </c>
      <c r="T6" s="163" t="s">
        <v>27</v>
      </c>
      <c r="U6" s="163" t="s">
        <v>28</v>
      </c>
      <c r="V6" s="164"/>
      <c r="W6" s="167"/>
      <c r="X6" s="167"/>
      <c r="Z6" s="159"/>
      <c r="AA6" s="159"/>
      <c r="AB6" s="159"/>
    </row>
    <row r="7" spans="1:28" ht="58.5" customHeight="1" x14ac:dyDescent="0.2">
      <c r="A7" s="174"/>
      <c r="B7" s="174"/>
      <c r="C7" s="175"/>
      <c r="D7" s="176"/>
      <c r="E7" s="170"/>
      <c r="F7" s="170"/>
      <c r="G7" s="165"/>
      <c r="H7" s="165"/>
      <c r="I7" s="165"/>
      <c r="J7" s="165"/>
      <c r="K7" s="165"/>
      <c r="L7" s="165"/>
      <c r="M7" s="165"/>
      <c r="N7" s="165"/>
      <c r="O7" s="83" t="s">
        <v>29</v>
      </c>
      <c r="P7" s="83" t="s">
        <v>30</v>
      </c>
      <c r="Q7" s="82" t="s">
        <v>31</v>
      </c>
      <c r="R7" s="165"/>
      <c r="S7" s="165"/>
      <c r="T7" s="165"/>
      <c r="U7" s="165"/>
      <c r="V7" s="165"/>
      <c r="W7" s="168"/>
      <c r="X7" s="168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VLOOKUP($A9,'11.07'!$A$9:$W$200,23,0)</f>
        <v>0</v>
      </c>
      <c r="E9" s="15">
        <v>10</v>
      </c>
      <c r="F9" s="15"/>
      <c r="G9" s="15"/>
      <c r="H9" s="9">
        <f t="shared" ref="H9:H52" si="0">SUM(E9:G9)</f>
        <v>10</v>
      </c>
      <c r="I9" s="15">
        <v>10</v>
      </c>
      <c r="J9" s="15"/>
      <c r="K9" s="15"/>
      <c r="L9" s="9">
        <f>SUM(I9:K9)</f>
        <v>10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VLOOKUP($A10,'11.07'!$A$9:$W$200,23,0)</f>
        <v>0</v>
      </c>
      <c r="E10" s="15">
        <v>6</v>
      </c>
      <c r="F10" s="15"/>
      <c r="G10" s="15"/>
      <c r="H10" s="9">
        <f t="shared" si="0"/>
        <v>6</v>
      </c>
      <c r="I10" s="15">
        <v>4</v>
      </c>
      <c r="J10" s="15"/>
      <c r="K10" s="15"/>
      <c r="L10" s="9">
        <f t="shared" ref="L10:L73" si="4">SUM(I10:K10)</f>
        <v>4</v>
      </c>
      <c r="M10" s="15"/>
      <c r="N10" s="15"/>
      <c r="O10" s="15"/>
      <c r="P10" s="15"/>
      <c r="Q10" s="15"/>
      <c r="R10" s="11">
        <f t="shared" ref="R10:R86" si="5">SUM(M10:Q10)</f>
        <v>0</v>
      </c>
      <c r="S10" s="15">
        <v>2</v>
      </c>
      <c r="T10" s="15"/>
      <c r="U10" s="9">
        <f t="shared" si="1"/>
        <v>2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VLOOKUP($A11,'11.07'!$A$9:$W$200,23,0)</f>
        <v>0</v>
      </c>
      <c r="E11" s="15">
        <v>6</v>
      </c>
      <c r="F11" s="15"/>
      <c r="G11" s="15"/>
      <c r="H11" s="9">
        <f t="shared" si="0"/>
        <v>6</v>
      </c>
      <c r="I11" s="15">
        <v>4</v>
      </c>
      <c r="J11" s="15"/>
      <c r="K11" s="15"/>
      <c r="L11" s="9">
        <f t="shared" si="4"/>
        <v>4</v>
      </c>
      <c r="M11" s="15"/>
      <c r="N11" s="15"/>
      <c r="O11" s="15"/>
      <c r="P11" s="15"/>
      <c r="Q11" s="15"/>
      <c r="R11" s="11">
        <f t="shared" si="5"/>
        <v>0</v>
      </c>
      <c r="S11" s="15">
        <v>2</v>
      </c>
      <c r="T11" s="15"/>
      <c r="U11" s="9">
        <f t="shared" si="1"/>
        <v>2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VLOOKUP($A12,'11.07'!$A$9:$W$200,23,0)</f>
        <v>0</v>
      </c>
      <c r="E12" s="15">
        <v>11</v>
      </c>
      <c r="F12" s="15"/>
      <c r="G12" s="15"/>
      <c r="H12" s="9">
        <f t="shared" si="0"/>
        <v>11</v>
      </c>
      <c r="I12" s="15">
        <v>11</v>
      </c>
      <c r="J12" s="15"/>
      <c r="K12" s="15"/>
      <c r="L12" s="9">
        <f t="shared" si="4"/>
        <v>11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VLOOKUP($A13,'11.07'!$A$9:$W$200,23,0)</f>
        <v>0</v>
      </c>
      <c r="E13" s="15"/>
      <c r="F13" s="15"/>
      <c r="G13" s="15"/>
      <c r="H13" s="9">
        <f t="shared" si="0"/>
        <v>0</v>
      </c>
      <c r="I13" s="15"/>
      <c r="J13" s="15"/>
      <c r="K13" s="15"/>
      <c r="L13" s="9">
        <f t="shared" si="4"/>
        <v>0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0</v>
      </c>
      <c r="W13" s="15"/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VLOOKUP($A14,'11.07'!$A$9:$W$200,23,0)</f>
        <v>0</v>
      </c>
      <c r="E14" s="15">
        <v>10</v>
      </c>
      <c r="F14" s="15"/>
      <c r="G14" s="15"/>
      <c r="H14" s="9">
        <f t="shared" si="0"/>
        <v>10</v>
      </c>
      <c r="I14" s="15">
        <v>10</v>
      </c>
      <c r="J14" s="15"/>
      <c r="K14" s="15"/>
      <c r="L14" s="9">
        <f t="shared" si="4"/>
        <v>10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VLOOKUP($A15,'11.07'!$A$9:$W$200,23,0)</f>
        <v>0</v>
      </c>
      <c r="E15" s="15">
        <v>6</v>
      </c>
      <c r="F15" s="15"/>
      <c r="G15" s="15"/>
      <c r="H15" s="9">
        <f t="shared" si="0"/>
        <v>6</v>
      </c>
      <c r="I15" s="15">
        <v>4</v>
      </c>
      <c r="J15" s="15"/>
      <c r="K15" s="15"/>
      <c r="L15" s="9">
        <f t="shared" si="4"/>
        <v>4</v>
      </c>
      <c r="M15" s="15"/>
      <c r="N15" s="15"/>
      <c r="O15" s="15"/>
      <c r="P15" s="15"/>
      <c r="Q15" s="15"/>
      <c r="R15" s="11">
        <f t="shared" si="5"/>
        <v>0</v>
      </c>
      <c r="S15" s="15">
        <v>2</v>
      </c>
      <c r="T15" s="15"/>
      <c r="U15" s="9">
        <f t="shared" si="1"/>
        <v>2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VLOOKUP($A16,'11.07'!$A$9:$W$200,23,0)</f>
        <v>0</v>
      </c>
      <c r="E16" s="15">
        <v>6</v>
      </c>
      <c r="F16" s="15"/>
      <c r="G16" s="15"/>
      <c r="H16" s="9">
        <f t="shared" si="0"/>
        <v>6</v>
      </c>
      <c r="I16" s="15">
        <v>6</v>
      </c>
      <c r="J16" s="15"/>
      <c r="K16" s="15"/>
      <c r="L16" s="9">
        <f t="shared" si="4"/>
        <v>6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VLOOKUP($A17,'11.07'!$A$9:$W$200,23,0)</f>
        <v>0</v>
      </c>
      <c r="E17" s="15">
        <v>6</v>
      </c>
      <c r="F17" s="15"/>
      <c r="G17" s="15"/>
      <c r="H17" s="9">
        <f t="shared" si="0"/>
        <v>6</v>
      </c>
      <c r="I17" s="15">
        <v>6</v>
      </c>
      <c r="J17" s="15"/>
      <c r="K17" s="15"/>
      <c r="L17" s="9">
        <f t="shared" si="4"/>
        <v>6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VLOOKUP($A18,'11.07'!$A$9:$W$200,23,0)</f>
        <v>0</v>
      </c>
      <c r="E18" s="15">
        <v>16</v>
      </c>
      <c r="F18" s="15"/>
      <c r="G18" s="15"/>
      <c r="H18" s="9">
        <f t="shared" si="0"/>
        <v>16</v>
      </c>
      <c r="I18" s="15">
        <v>13</v>
      </c>
      <c r="J18" s="15"/>
      <c r="K18" s="15"/>
      <c r="L18" s="9">
        <f t="shared" si="4"/>
        <v>13</v>
      </c>
      <c r="M18" s="15"/>
      <c r="N18" s="15"/>
      <c r="O18" s="15"/>
      <c r="P18" s="15"/>
      <c r="Q18" s="15"/>
      <c r="R18" s="11">
        <f>SUM(M18:Q18)</f>
        <v>0</v>
      </c>
      <c r="S18" s="15">
        <v>3</v>
      </c>
      <c r="T18" s="15"/>
      <c r="U18" s="9">
        <f>S18+T18</f>
        <v>3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44</v>
      </c>
      <c r="C19" s="15">
        <v>19000</v>
      </c>
      <c r="D19" s="10">
        <f>VLOOKUP($A19,'11.07'!$A$9:$W$200,23,0)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45</v>
      </c>
      <c r="C20" s="15">
        <v>19000</v>
      </c>
      <c r="D20" s="10">
        <f>VLOOKUP($A20,'11.07'!$A$9:$W$200,23,0)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80"/>
      <c r="Z20" s="17"/>
    </row>
    <row r="21" spans="1:26" ht="18" customHeight="1" x14ac:dyDescent="0.2">
      <c r="A21" s="13">
        <v>1500022</v>
      </c>
      <c r="B21" s="14" t="s">
        <v>46</v>
      </c>
      <c r="C21" s="15">
        <v>19000</v>
      </c>
      <c r="D21" s="10">
        <f>VLOOKUP($A21,'11.07'!$A$9:$W$200,23,0)</f>
        <v>0</v>
      </c>
      <c r="E21" s="15">
        <v>6</v>
      </c>
      <c r="F21" s="15"/>
      <c r="G21" s="15"/>
      <c r="H21" s="9">
        <f t="shared" si="0"/>
        <v>6</v>
      </c>
      <c r="I21" s="15">
        <v>6</v>
      </c>
      <c r="J21" s="15"/>
      <c r="K21" s="15"/>
      <c r="L21" s="9">
        <f t="shared" si="4"/>
        <v>6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47</v>
      </c>
      <c r="C22" s="15">
        <v>16000</v>
      </c>
      <c r="D22" s="10">
        <f>VLOOKUP($A22,'11.07'!$A$9:$W$200,23,0)</f>
        <v>0</v>
      </c>
      <c r="E22" s="15">
        <v>6</v>
      </c>
      <c r="F22" s="15"/>
      <c r="G22" s="15"/>
      <c r="H22" s="9">
        <f t="shared" si="0"/>
        <v>6</v>
      </c>
      <c r="I22" s="15">
        <v>6</v>
      </c>
      <c r="J22" s="15"/>
      <c r="K22" s="15"/>
      <c r="L22" s="9">
        <f t="shared" si="4"/>
        <v>6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48</v>
      </c>
      <c r="C23" s="15">
        <v>21000</v>
      </c>
      <c r="D23" s="10">
        <f>VLOOKUP($A23,'11.07'!$A$9:$W$200,23,0)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49</v>
      </c>
      <c r="C24" s="15">
        <v>21000</v>
      </c>
      <c r="D24" s="10">
        <f>VLOOKUP($A24,'11.07'!$A$9:$W$200,23,0)</f>
        <v>0</v>
      </c>
      <c r="E24" s="15">
        <v>6</v>
      </c>
      <c r="F24" s="15"/>
      <c r="G24" s="15"/>
      <c r="H24" s="9">
        <f t="shared" si="0"/>
        <v>6</v>
      </c>
      <c r="I24" s="15">
        <v>4</v>
      </c>
      <c r="J24" s="15"/>
      <c r="K24" s="15"/>
      <c r="L24" s="9">
        <f t="shared" si="4"/>
        <v>4</v>
      </c>
      <c r="M24" s="15"/>
      <c r="N24" s="15"/>
      <c r="O24" s="15"/>
      <c r="P24" s="15"/>
      <c r="Q24" s="15"/>
      <c r="R24" s="11">
        <f t="shared" si="5"/>
        <v>0</v>
      </c>
      <c r="S24" s="15">
        <v>2</v>
      </c>
      <c r="T24" s="15"/>
      <c r="U24" s="9">
        <f t="shared" si="1"/>
        <v>2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50</v>
      </c>
      <c r="C25" s="15">
        <v>20000</v>
      </c>
      <c r="D25" s="10">
        <f>VLOOKUP($A25,'11.07'!$A$9:$W$200,23,0)</f>
        <v>0</v>
      </c>
      <c r="E25" s="15">
        <v>6</v>
      </c>
      <c r="F25" s="15"/>
      <c r="G25" s="15"/>
      <c r="H25" s="9">
        <f t="shared" si="0"/>
        <v>6</v>
      </c>
      <c r="I25" s="15">
        <v>6</v>
      </c>
      <c r="J25" s="15"/>
      <c r="K25" s="15"/>
      <c r="L25" s="9">
        <f t="shared" si="4"/>
        <v>6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51</v>
      </c>
      <c r="C26" s="15">
        <v>18000</v>
      </c>
      <c r="D26" s="10">
        <f>VLOOKUP($A26,'11.07'!$A$9:$W$200,23,0)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52</v>
      </c>
      <c r="C27" s="15">
        <v>32000</v>
      </c>
      <c r="D27" s="10">
        <f>VLOOKUP($A27,'11.07'!$A$9:$W$200,23,0)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53</v>
      </c>
      <c r="C28" s="15">
        <v>22000</v>
      </c>
      <c r="D28" s="10">
        <f>VLOOKUP($A28,'11.07'!$A$9:$W$200,23,0)</f>
        <v>0</v>
      </c>
      <c r="E28" s="15">
        <v>6</v>
      </c>
      <c r="F28" s="15"/>
      <c r="G28" s="15"/>
      <c r="H28" s="9">
        <f t="shared" si="0"/>
        <v>6</v>
      </c>
      <c r="I28" s="15">
        <v>4</v>
      </c>
      <c r="J28" s="15"/>
      <c r="K28" s="15"/>
      <c r="L28" s="9">
        <f t="shared" si="4"/>
        <v>4</v>
      </c>
      <c r="M28" s="15"/>
      <c r="N28" s="15"/>
      <c r="O28" s="15"/>
      <c r="P28" s="15"/>
      <c r="Q28" s="15"/>
      <c r="R28" s="11">
        <f>SUM(M28:Q28)</f>
        <v>0</v>
      </c>
      <c r="S28" s="15">
        <v>1</v>
      </c>
      <c r="T28" s="15"/>
      <c r="U28" s="9">
        <f>S28+T28</f>
        <v>1</v>
      </c>
      <c r="V28" s="9">
        <f t="shared" si="2"/>
        <v>1</v>
      </c>
      <c r="W28" s="15"/>
      <c r="X28" s="16">
        <f>W28-V28</f>
        <v>-1</v>
      </c>
      <c r="Y28" s="18" t="s">
        <v>243</v>
      </c>
      <c r="Z28" s="17"/>
    </row>
    <row r="29" spans="1:26" ht="18" customHeight="1" x14ac:dyDescent="0.2">
      <c r="A29" s="13">
        <v>1500088</v>
      </c>
      <c r="B29" s="14" t="s">
        <v>54</v>
      </c>
      <c r="C29" s="15">
        <v>21000</v>
      </c>
      <c r="D29" s="10">
        <f>VLOOKUP($A29,'11.07'!$A$9:$W$200,23,0)</f>
        <v>0</v>
      </c>
      <c r="E29" s="15">
        <v>6</v>
      </c>
      <c r="F29" s="15"/>
      <c r="G29" s="15"/>
      <c r="H29" s="9">
        <f t="shared" si="0"/>
        <v>6</v>
      </c>
      <c r="I29" s="15">
        <v>3</v>
      </c>
      <c r="J29" s="15"/>
      <c r="K29" s="15"/>
      <c r="L29" s="9">
        <f t="shared" si="4"/>
        <v>3</v>
      </c>
      <c r="M29" s="15"/>
      <c r="N29" s="15"/>
      <c r="O29" s="15"/>
      <c r="P29" s="15"/>
      <c r="Q29" s="15"/>
      <c r="R29" s="11">
        <f t="shared" si="5"/>
        <v>0</v>
      </c>
      <c r="S29" s="15">
        <v>3</v>
      </c>
      <c r="T29" s="15"/>
      <c r="U29" s="9">
        <f t="shared" si="1"/>
        <v>3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55</v>
      </c>
      <c r="C30" s="15">
        <v>20000</v>
      </c>
      <c r="D30" s="10">
        <f>VLOOKUP($A30,'11.07'!$A$9:$W$200,23,0)</f>
        <v>0</v>
      </c>
      <c r="E30" s="15">
        <v>6</v>
      </c>
      <c r="F30" s="15"/>
      <c r="G30" s="15"/>
      <c r="H30" s="9">
        <f t="shared" si="0"/>
        <v>6</v>
      </c>
      <c r="I30" s="15">
        <v>6</v>
      </c>
      <c r="J30" s="15"/>
      <c r="K30" s="15"/>
      <c r="L30" s="9">
        <f t="shared" si="4"/>
        <v>6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56</v>
      </c>
      <c r="C31" s="15">
        <v>24000</v>
      </c>
      <c r="D31" s="10">
        <f>VLOOKUP($A31,'11.07'!$A$9:$W$200,23,0)</f>
        <v>0</v>
      </c>
      <c r="E31" s="15">
        <v>6</v>
      </c>
      <c r="F31" s="15"/>
      <c r="G31" s="15"/>
      <c r="H31" s="9">
        <f t="shared" si="0"/>
        <v>6</v>
      </c>
      <c r="I31" s="15">
        <v>5</v>
      </c>
      <c r="J31" s="15"/>
      <c r="K31" s="15"/>
      <c r="L31" s="9">
        <f t="shared" si="4"/>
        <v>5</v>
      </c>
      <c r="M31" s="15"/>
      <c r="N31" s="15"/>
      <c r="O31" s="15"/>
      <c r="P31" s="15"/>
      <c r="Q31" s="15"/>
      <c r="R31" s="11">
        <f t="shared" si="5"/>
        <v>0</v>
      </c>
      <c r="S31" s="15">
        <v>1</v>
      </c>
      <c r="T31" s="15"/>
      <c r="U31" s="9">
        <f t="shared" si="1"/>
        <v>1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57</v>
      </c>
      <c r="C32" s="15">
        <v>18000</v>
      </c>
      <c r="D32" s="10">
        <f>VLOOKUP($A32,'11.07'!$A$9:$W$200,23,0)</f>
        <v>0</v>
      </c>
      <c r="E32" s="15">
        <v>6</v>
      </c>
      <c r="F32" s="15"/>
      <c r="G32" s="15"/>
      <c r="H32" s="9">
        <f t="shared" si="0"/>
        <v>6</v>
      </c>
      <c r="I32" s="15">
        <v>4</v>
      </c>
      <c r="J32" s="15"/>
      <c r="K32" s="15"/>
      <c r="L32" s="9">
        <f t="shared" si="4"/>
        <v>4</v>
      </c>
      <c r="M32" s="15"/>
      <c r="N32" s="15"/>
      <c r="O32" s="15"/>
      <c r="P32" s="15"/>
      <c r="Q32" s="15"/>
      <c r="R32" s="11">
        <f>SUM(M32:Q32)</f>
        <v>0</v>
      </c>
      <c r="S32" s="15">
        <v>2</v>
      </c>
      <c r="T32" s="15"/>
      <c r="U32" s="9">
        <f>S32+T32</f>
        <v>2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58</v>
      </c>
      <c r="C33" s="15">
        <v>22000</v>
      </c>
      <c r="D33" s="10">
        <f>VLOOKUP($A33,'11.07'!$A$9:$W$200,23,0)</f>
        <v>0</v>
      </c>
      <c r="E33" s="15">
        <v>6</v>
      </c>
      <c r="F33" s="15"/>
      <c r="G33" s="15"/>
      <c r="H33" s="9">
        <f t="shared" si="0"/>
        <v>6</v>
      </c>
      <c r="I33" s="15">
        <v>6</v>
      </c>
      <c r="J33" s="15"/>
      <c r="K33" s="15"/>
      <c r="L33" s="9">
        <f t="shared" si="4"/>
        <v>6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80"/>
      <c r="Z33" s="17"/>
    </row>
    <row r="34" spans="1:26" ht="18" customHeight="1" x14ac:dyDescent="0.2">
      <c r="A34" s="13">
        <v>1500301</v>
      </c>
      <c r="B34" s="14" t="s">
        <v>59</v>
      </c>
      <c r="C34" s="15">
        <v>20000</v>
      </c>
      <c r="D34" s="10">
        <f>VLOOKUP($A34,'11.07'!$A$9:$W$200,23,0)</f>
        <v>0</v>
      </c>
      <c r="E34" s="15">
        <v>6</v>
      </c>
      <c r="F34" s="15"/>
      <c r="G34" s="15"/>
      <c r="H34" s="9">
        <f t="shared" si="0"/>
        <v>6</v>
      </c>
      <c r="I34" s="15">
        <v>2</v>
      </c>
      <c r="J34" s="15"/>
      <c r="K34" s="15"/>
      <c r="L34" s="9">
        <f t="shared" si="4"/>
        <v>2</v>
      </c>
      <c r="M34" s="15"/>
      <c r="N34" s="15"/>
      <c r="O34" s="15"/>
      <c r="P34" s="15"/>
      <c r="Q34" s="15"/>
      <c r="R34" s="11">
        <f t="shared" si="5"/>
        <v>0</v>
      </c>
      <c r="S34" s="15">
        <v>4</v>
      </c>
      <c r="T34" s="15"/>
      <c r="U34" s="9">
        <f t="shared" si="1"/>
        <v>4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60</v>
      </c>
      <c r="C35" s="15">
        <v>18000</v>
      </c>
      <c r="D35" s="10">
        <f>VLOOKUP($A35,'11.07'!$A$9:$W$200,23,0)</f>
        <v>0</v>
      </c>
      <c r="E35" s="15">
        <v>6</v>
      </c>
      <c r="F35" s="15"/>
      <c r="G35" s="15"/>
      <c r="H35" s="9">
        <f t="shared" si="0"/>
        <v>6</v>
      </c>
      <c r="I35" s="15">
        <v>2</v>
      </c>
      <c r="J35" s="15"/>
      <c r="K35" s="15"/>
      <c r="L35" s="9">
        <f t="shared" si="4"/>
        <v>2</v>
      </c>
      <c r="M35" s="15"/>
      <c r="N35" s="15"/>
      <c r="O35" s="15"/>
      <c r="P35" s="15"/>
      <c r="Q35" s="15"/>
      <c r="R35" s="11">
        <f t="shared" si="5"/>
        <v>0</v>
      </c>
      <c r="S35" s="15">
        <v>4</v>
      </c>
      <c r="T35" s="15"/>
      <c r="U35" s="9">
        <f t="shared" si="1"/>
        <v>4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61</v>
      </c>
      <c r="C36" s="15">
        <v>18000</v>
      </c>
      <c r="D36" s="10">
        <f>VLOOKUP($A36,'11.07'!$A$9:$W$200,23,0)</f>
        <v>0</v>
      </c>
      <c r="E36" s="15">
        <v>6</v>
      </c>
      <c r="F36" s="15"/>
      <c r="G36" s="15"/>
      <c r="H36" s="9">
        <f t="shared" si="0"/>
        <v>6</v>
      </c>
      <c r="I36" s="15">
        <v>6</v>
      </c>
      <c r="J36" s="15"/>
      <c r="K36" s="15"/>
      <c r="L36" s="9">
        <f t="shared" si="4"/>
        <v>6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62</v>
      </c>
      <c r="C37" s="15">
        <v>17000</v>
      </c>
      <c r="D37" s="10">
        <f>VLOOKUP($A37,'11.07'!$A$9:$W$200,23,0)</f>
        <v>0</v>
      </c>
      <c r="E37" s="15">
        <v>6</v>
      </c>
      <c r="F37" s="15"/>
      <c r="G37" s="15"/>
      <c r="H37" s="9">
        <f t="shared" si="0"/>
        <v>6</v>
      </c>
      <c r="I37" s="15">
        <v>2</v>
      </c>
      <c r="J37" s="15"/>
      <c r="K37" s="15"/>
      <c r="L37" s="9">
        <f t="shared" si="4"/>
        <v>2</v>
      </c>
      <c r="M37" s="15"/>
      <c r="N37" s="15"/>
      <c r="O37" s="15"/>
      <c r="P37" s="15"/>
      <c r="Q37" s="15"/>
      <c r="R37" s="11">
        <f t="shared" si="5"/>
        <v>0</v>
      </c>
      <c r="S37" s="15">
        <v>3</v>
      </c>
      <c r="T37" s="15"/>
      <c r="U37" s="9">
        <f t="shared" si="1"/>
        <v>3</v>
      </c>
      <c r="V37" s="9">
        <f t="shared" si="2"/>
        <v>1</v>
      </c>
      <c r="W37" s="15"/>
      <c r="X37" s="16">
        <f t="shared" si="3"/>
        <v>-1</v>
      </c>
      <c r="Y37" s="80" t="s">
        <v>43</v>
      </c>
      <c r="Z37" s="17"/>
    </row>
    <row r="38" spans="1:26" ht="18" customHeight="1" x14ac:dyDescent="0.2">
      <c r="A38" s="13">
        <v>1500307</v>
      </c>
      <c r="B38" s="14" t="s">
        <v>63</v>
      </c>
      <c r="C38" s="15">
        <v>20000</v>
      </c>
      <c r="D38" s="10">
        <f>VLOOKUP($A38,'11.07'!$A$9:$W$200,23,0)</f>
        <v>0</v>
      </c>
      <c r="E38" s="15">
        <v>6</v>
      </c>
      <c r="F38" s="15"/>
      <c r="G38" s="15"/>
      <c r="H38" s="9">
        <f t="shared" si="0"/>
        <v>6</v>
      </c>
      <c r="I38" s="15">
        <v>4</v>
      </c>
      <c r="J38" s="15"/>
      <c r="K38" s="15"/>
      <c r="L38" s="9">
        <f t="shared" si="4"/>
        <v>4</v>
      </c>
      <c r="M38" s="15"/>
      <c r="N38" s="15"/>
      <c r="O38" s="15"/>
      <c r="P38" s="15"/>
      <c r="Q38" s="15"/>
      <c r="R38" s="11">
        <f t="shared" si="5"/>
        <v>0</v>
      </c>
      <c r="S38" s="15">
        <v>2</v>
      </c>
      <c r="T38" s="15"/>
      <c r="U38" s="9">
        <f t="shared" si="1"/>
        <v>2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64</v>
      </c>
      <c r="C39" s="15">
        <v>18000</v>
      </c>
      <c r="D39" s="10">
        <f>VLOOKUP($A39,'11.07'!$A$9:$W$200,23,0)</f>
        <v>0</v>
      </c>
      <c r="E39" s="15">
        <v>6</v>
      </c>
      <c r="F39" s="15"/>
      <c r="G39" s="15"/>
      <c r="H39" s="9">
        <f t="shared" si="0"/>
        <v>6</v>
      </c>
      <c r="I39" s="15">
        <v>5</v>
      </c>
      <c r="J39" s="15"/>
      <c r="K39" s="15"/>
      <c r="L39" s="9">
        <f t="shared" si="4"/>
        <v>5</v>
      </c>
      <c r="M39" s="15"/>
      <c r="N39" s="15"/>
      <c r="O39" s="15"/>
      <c r="P39" s="15"/>
      <c r="Q39" s="15"/>
      <c r="R39" s="11">
        <f t="shared" si="5"/>
        <v>0</v>
      </c>
      <c r="S39" s="15">
        <v>1</v>
      </c>
      <c r="T39" s="15"/>
      <c r="U39" s="9">
        <f t="shared" si="1"/>
        <v>1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65</v>
      </c>
      <c r="C40" s="15">
        <v>20000</v>
      </c>
      <c r="D40" s="10">
        <f>VLOOKUP($A40,'11.07'!$A$9:$W$200,23,0)</f>
        <v>0</v>
      </c>
      <c r="E40" s="15">
        <v>6</v>
      </c>
      <c r="F40" s="15"/>
      <c r="G40" s="15"/>
      <c r="H40" s="9">
        <f t="shared" si="0"/>
        <v>6</v>
      </c>
      <c r="I40" s="15">
        <v>4</v>
      </c>
      <c r="J40" s="15"/>
      <c r="K40" s="15"/>
      <c r="L40" s="9">
        <f t="shared" si="4"/>
        <v>4</v>
      </c>
      <c r="M40" s="15"/>
      <c r="N40" s="15"/>
      <c r="O40" s="15"/>
      <c r="P40" s="15"/>
      <c r="Q40" s="15"/>
      <c r="R40" s="11">
        <f t="shared" si="5"/>
        <v>0</v>
      </c>
      <c r="S40" s="15">
        <v>2</v>
      </c>
      <c r="T40" s="15"/>
      <c r="U40" s="9">
        <f t="shared" si="1"/>
        <v>2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66</v>
      </c>
      <c r="C41" s="15">
        <v>21000</v>
      </c>
      <c r="D41" s="10">
        <f>VLOOKUP($A41,'11.07'!$A$9:$W$200,23,0)</f>
        <v>0</v>
      </c>
      <c r="E41" s="15">
        <v>6</v>
      </c>
      <c r="F41" s="15"/>
      <c r="G41" s="15"/>
      <c r="H41" s="9">
        <f t="shared" si="0"/>
        <v>6</v>
      </c>
      <c r="I41" s="15">
        <v>4</v>
      </c>
      <c r="J41" s="15"/>
      <c r="K41" s="15"/>
      <c r="L41" s="9">
        <f t="shared" si="4"/>
        <v>4</v>
      </c>
      <c r="M41" s="15"/>
      <c r="N41" s="15"/>
      <c r="O41" s="15"/>
      <c r="P41" s="15"/>
      <c r="Q41" s="15"/>
      <c r="R41" s="11">
        <f t="shared" si="5"/>
        <v>0</v>
      </c>
      <c r="S41" s="15">
        <v>2</v>
      </c>
      <c r="T41" s="15"/>
      <c r="U41" s="9">
        <f t="shared" si="1"/>
        <v>2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67</v>
      </c>
      <c r="C42" s="15">
        <v>21000</v>
      </c>
      <c r="D42" s="10">
        <f>VLOOKUP($A42,'11.07'!$A$9:$W$200,23,0)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68</v>
      </c>
      <c r="C43" s="15">
        <v>20000</v>
      </c>
      <c r="D43" s="10">
        <f>VLOOKUP($A43,'11.07'!$A$9:$W$200,23,0)</f>
        <v>0</v>
      </c>
      <c r="E43" s="15">
        <v>6</v>
      </c>
      <c r="F43" s="15"/>
      <c r="G43" s="15"/>
      <c r="H43" s="9">
        <f t="shared" si="0"/>
        <v>6</v>
      </c>
      <c r="I43" s="15">
        <v>3</v>
      </c>
      <c r="J43" s="15"/>
      <c r="K43" s="15"/>
      <c r="L43" s="9">
        <f t="shared" si="4"/>
        <v>3</v>
      </c>
      <c r="M43" s="15"/>
      <c r="N43" s="15"/>
      <c r="O43" s="15"/>
      <c r="P43" s="15"/>
      <c r="Q43" s="15"/>
      <c r="R43" s="11">
        <f t="shared" si="5"/>
        <v>0</v>
      </c>
      <c r="S43" s="15">
        <v>3</v>
      </c>
      <c r="T43" s="15"/>
      <c r="U43" s="9">
        <f t="shared" si="1"/>
        <v>3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69</v>
      </c>
      <c r="C44" s="15">
        <v>17000</v>
      </c>
      <c r="D44" s="10">
        <f>VLOOKUP($A44,'11.07'!$A$9:$W$200,23,0)</f>
        <v>0</v>
      </c>
      <c r="E44" s="15">
        <v>6</v>
      </c>
      <c r="F44" s="15"/>
      <c r="G44" s="15"/>
      <c r="H44" s="9">
        <f t="shared" si="0"/>
        <v>6</v>
      </c>
      <c r="I44" s="15">
        <v>5</v>
      </c>
      <c r="J44" s="15"/>
      <c r="K44" s="15"/>
      <c r="L44" s="9">
        <f t="shared" si="4"/>
        <v>5</v>
      </c>
      <c r="M44" s="15"/>
      <c r="N44" s="15"/>
      <c r="O44" s="15"/>
      <c r="P44" s="15"/>
      <c r="Q44" s="15"/>
      <c r="R44" s="11">
        <f t="shared" si="5"/>
        <v>0</v>
      </c>
      <c r="S44" s="15">
        <v>1</v>
      </c>
      <c r="T44" s="15"/>
      <c r="U44" s="9">
        <f t="shared" si="1"/>
        <v>1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70</v>
      </c>
      <c r="C45" s="15">
        <v>19000</v>
      </c>
      <c r="D45" s="10">
        <f>VLOOKUP($A45,'11.07'!$A$9:$W$200,23,0)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71</v>
      </c>
      <c r="C46" s="15">
        <v>17000</v>
      </c>
      <c r="D46" s="10">
        <f>VLOOKUP($A46,'11.07'!$A$9:$W$200,23,0)</f>
        <v>0</v>
      </c>
      <c r="E46" s="15">
        <v>6</v>
      </c>
      <c r="F46" s="15"/>
      <c r="G46" s="15"/>
      <c r="H46" s="9">
        <f t="shared" si="0"/>
        <v>6</v>
      </c>
      <c r="I46" s="15">
        <v>6</v>
      </c>
      <c r="J46" s="15"/>
      <c r="K46" s="15"/>
      <c r="L46" s="9">
        <f t="shared" si="4"/>
        <v>6</v>
      </c>
      <c r="M46" s="15"/>
      <c r="N46" s="15"/>
      <c r="O46" s="15"/>
      <c r="P46" s="15"/>
      <c r="Q46" s="15"/>
      <c r="R46" s="11">
        <f t="shared" si="5"/>
        <v>0</v>
      </c>
      <c r="S46" s="15"/>
      <c r="T46" s="15"/>
      <c r="U46" s="9">
        <f t="shared" si="1"/>
        <v>0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72</v>
      </c>
      <c r="C47" s="15">
        <v>18000</v>
      </c>
      <c r="D47" s="10">
        <f>VLOOKUP($A47,'11.07'!$A$9:$W$200,23,0)</f>
        <v>0</v>
      </c>
      <c r="E47" s="15">
        <v>6</v>
      </c>
      <c r="F47" s="15"/>
      <c r="G47" s="15"/>
      <c r="H47" s="9">
        <f t="shared" si="0"/>
        <v>6</v>
      </c>
      <c r="I47" s="15">
        <v>6</v>
      </c>
      <c r="J47" s="15"/>
      <c r="K47" s="15"/>
      <c r="L47" s="9">
        <f t="shared" si="4"/>
        <v>6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73</v>
      </c>
      <c r="C48" s="15">
        <v>20000</v>
      </c>
      <c r="D48" s="10">
        <f>VLOOKUP($A48,'11.07'!$A$9:$W$200,23,0)</f>
        <v>0</v>
      </c>
      <c r="E48" s="15">
        <v>6</v>
      </c>
      <c r="F48" s="15"/>
      <c r="G48" s="15"/>
      <c r="H48" s="9">
        <f t="shared" si="0"/>
        <v>6</v>
      </c>
      <c r="I48" s="15">
        <v>5</v>
      </c>
      <c r="J48" s="15"/>
      <c r="K48" s="15"/>
      <c r="L48" s="9">
        <f t="shared" si="4"/>
        <v>5</v>
      </c>
      <c r="M48" s="15"/>
      <c r="N48" s="15"/>
      <c r="O48" s="15"/>
      <c r="P48" s="15"/>
      <c r="Q48" s="15"/>
      <c r="R48" s="11">
        <f t="shared" si="5"/>
        <v>0</v>
      </c>
      <c r="S48" s="15">
        <v>1</v>
      </c>
      <c r="T48" s="15"/>
      <c r="U48" s="9">
        <f t="shared" si="1"/>
        <v>1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74</v>
      </c>
      <c r="C49" s="15">
        <v>22000</v>
      </c>
      <c r="D49" s="10">
        <f>VLOOKUP($A49,'11.07'!$A$9:$W$200,23,0)</f>
        <v>0</v>
      </c>
      <c r="E49" s="15">
        <v>6</v>
      </c>
      <c r="F49" s="15"/>
      <c r="G49" s="15"/>
      <c r="H49" s="9">
        <f t="shared" si="0"/>
        <v>6</v>
      </c>
      <c r="I49" s="15">
        <v>3</v>
      </c>
      <c r="J49" s="15"/>
      <c r="K49" s="15"/>
      <c r="L49" s="9">
        <f t="shared" si="4"/>
        <v>3</v>
      </c>
      <c r="M49" s="15"/>
      <c r="N49" s="15"/>
      <c r="O49" s="15"/>
      <c r="P49" s="15"/>
      <c r="Q49" s="15"/>
      <c r="R49" s="11">
        <f t="shared" si="5"/>
        <v>0</v>
      </c>
      <c r="S49" s="15">
        <v>3</v>
      </c>
      <c r="T49" s="15"/>
      <c r="U49" s="9">
        <f t="shared" si="1"/>
        <v>3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75</v>
      </c>
      <c r="C50" s="15">
        <v>21000</v>
      </c>
      <c r="D50" s="10">
        <f>VLOOKUP($A50,'11.07'!$A$9:$W$200,23,0)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76</v>
      </c>
      <c r="C51" s="15">
        <v>19000</v>
      </c>
      <c r="D51" s="10">
        <f>VLOOKUP($A51,'11.07'!$A$9:$W$200,23,0)</f>
        <v>0</v>
      </c>
      <c r="E51" s="15">
        <v>6</v>
      </c>
      <c r="F51" s="15"/>
      <c r="G51" s="15"/>
      <c r="H51" s="9">
        <f t="shared" si="0"/>
        <v>6</v>
      </c>
      <c r="I51" s="15">
        <v>6</v>
      </c>
      <c r="J51" s="15"/>
      <c r="K51" s="15"/>
      <c r="L51" s="9">
        <f t="shared" si="4"/>
        <v>6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77</v>
      </c>
      <c r="C52" s="15">
        <v>25000</v>
      </c>
      <c r="D52" s="10">
        <f>VLOOKUP($A52,'11.07'!$A$9:$W$200,23,0)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78</v>
      </c>
      <c r="C53" s="9"/>
      <c r="D53" s="10">
        <f>VLOOKUP($A53,'11.07'!$A$9:$W$200,23,0)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79</v>
      </c>
      <c r="C54" s="21">
        <v>22000</v>
      </c>
      <c r="D54" s="10">
        <f>VLOOKUP($A54,'11.07'!$A$9:$W$200,23,0)</f>
        <v>0</v>
      </c>
      <c r="E54" s="21"/>
      <c r="F54" s="21"/>
      <c r="G54" s="21"/>
      <c r="H54" s="9">
        <f t="shared" ref="H54:H61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1" si="7">S54+T54</f>
        <v>0</v>
      </c>
      <c r="V54" s="9">
        <f t="shared" ref="V54:V61" si="8">D54+H54-L54-R54-U54</f>
        <v>0</v>
      </c>
      <c r="W54" s="21"/>
      <c r="X54" s="16">
        <f t="shared" ref="X54:X61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80</v>
      </c>
      <c r="C55" s="21">
        <v>22000</v>
      </c>
      <c r="D55" s="10">
        <f>VLOOKUP($A55,'11.07'!$A$9:$W$200,23,0)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81</v>
      </c>
      <c r="C56" s="15">
        <v>22000</v>
      </c>
      <c r="D56" s="10">
        <f>VLOOKUP($A56,'11.07'!$A$9:$W$200,23,0)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82</v>
      </c>
      <c r="C57" s="15">
        <v>20000</v>
      </c>
      <c r="D57" s="10">
        <f>VLOOKUP($A57,'11.07'!$A$9:$W$200,23,0)</f>
        <v>0</v>
      </c>
      <c r="E57" s="15">
        <v>6</v>
      </c>
      <c r="F57" s="15"/>
      <c r="G57" s="15"/>
      <c r="H57" s="9">
        <f t="shared" si="6"/>
        <v>6</v>
      </c>
      <c r="I57" s="15">
        <v>5</v>
      </c>
      <c r="J57" s="15"/>
      <c r="K57" s="15"/>
      <c r="L57" s="9">
        <f t="shared" si="4"/>
        <v>5</v>
      </c>
      <c r="M57" s="15"/>
      <c r="N57" s="15"/>
      <c r="O57" s="15"/>
      <c r="P57" s="15"/>
      <c r="Q57" s="15"/>
      <c r="R57" s="11">
        <f t="shared" si="5"/>
        <v>0</v>
      </c>
      <c r="S57" s="15">
        <v>1</v>
      </c>
      <c r="T57" s="15"/>
      <c r="U57" s="9">
        <f t="shared" si="7"/>
        <v>1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83</v>
      </c>
      <c r="C58" s="15">
        <v>29000</v>
      </c>
      <c r="D58" s="10">
        <f>VLOOKUP($A58,'11.07'!$A$9:$W$200,23,0)</f>
        <v>0</v>
      </c>
      <c r="E58" s="15">
        <v>4</v>
      </c>
      <c r="F58" s="15"/>
      <c r="G58" s="15"/>
      <c r="H58" s="9">
        <f t="shared" si="6"/>
        <v>4</v>
      </c>
      <c r="I58" s="15">
        <v>2</v>
      </c>
      <c r="J58" s="15"/>
      <c r="K58" s="15"/>
      <c r="L58" s="9">
        <f t="shared" si="4"/>
        <v>2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2</v>
      </c>
      <c r="W58" s="15">
        <v>2</v>
      </c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84</v>
      </c>
      <c r="C59" s="15">
        <v>32000</v>
      </c>
      <c r="D59" s="10">
        <f>VLOOKUP($A59,'11.07'!$A$9:$W$200,23,0)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85</v>
      </c>
      <c r="C60" s="15">
        <v>25000</v>
      </c>
      <c r="D60" s="10">
        <f>VLOOKUP($A60,'11.07'!$A$9:$W$200,23,0)</f>
        <v>0</v>
      </c>
      <c r="E60" s="15">
        <v>6</v>
      </c>
      <c r="F60" s="15"/>
      <c r="G60" s="15"/>
      <c r="H60" s="9">
        <f t="shared" si="6"/>
        <v>6</v>
      </c>
      <c r="I60" s="15">
        <v>6</v>
      </c>
      <c r="J60" s="15"/>
      <c r="K60" s="15"/>
      <c r="L60" s="9">
        <f t="shared" si="4"/>
        <v>6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1522009</v>
      </c>
      <c r="B61" s="14" t="s">
        <v>86</v>
      </c>
      <c r="C61" s="15">
        <v>24000</v>
      </c>
      <c r="D61" s="10">
        <f>VLOOKUP($A61,'11.07'!$A$9:$W$200,23,0)</f>
        <v>0</v>
      </c>
      <c r="E61" s="15"/>
      <c r="F61" s="15"/>
      <c r="G61" s="15"/>
      <c r="H61" s="9">
        <f t="shared" si="6"/>
        <v>0</v>
      </c>
      <c r="I61" s="15"/>
      <c r="J61" s="15"/>
      <c r="K61" s="15"/>
      <c r="L61" s="9">
        <f t="shared" si="4"/>
        <v>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7">
        <v>1530000</v>
      </c>
      <c r="B62" s="8" t="s">
        <v>87</v>
      </c>
      <c r="C62" s="9"/>
      <c r="D62" s="10">
        <f>VLOOKUP($A62,'11.07'!$A$9:$W$200,23,0)</f>
        <v>0</v>
      </c>
      <c r="E62" s="10"/>
      <c r="F62" s="10"/>
      <c r="G62" s="10"/>
      <c r="H62" s="9"/>
      <c r="I62" s="10"/>
      <c r="J62" s="10"/>
      <c r="K62" s="10"/>
      <c r="L62" s="9">
        <f t="shared" si="4"/>
        <v>0</v>
      </c>
      <c r="M62" s="10"/>
      <c r="N62" s="10"/>
      <c r="O62" s="10"/>
      <c r="P62" s="10"/>
      <c r="Q62" s="10"/>
      <c r="R62" s="11">
        <f t="shared" si="5"/>
        <v>0</v>
      </c>
      <c r="S62" s="10"/>
      <c r="T62" s="10"/>
      <c r="U62" s="9"/>
      <c r="V62" s="9"/>
      <c r="W62" s="10"/>
      <c r="X62" s="9"/>
      <c r="Y62" s="18"/>
      <c r="Z62" s="17"/>
    </row>
    <row r="63" spans="1:28" ht="18" customHeight="1" x14ac:dyDescent="0.2">
      <c r="A63" s="13">
        <v>1532013</v>
      </c>
      <c r="B63" s="14" t="s">
        <v>88</v>
      </c>
      <c r="C63" s="15">
        <v>89000</v>
      </c>
      <c r="D63" s="10">
        <f>VLOOKUP($A63,'11.07'!$A$9:$W$200,23,0)</f>
        <v>5</v>
      </c>
      <c r="E63" s="15"/>
      <c r="F63" s="15"/>
      <c r="G63" s="15"/>
      <c r="H63" s="9">
        <f>SUM(E63:G63)</f>
        <v>0</v>
      </c>
      <c r="I63" s="15">
        <v>2</v>
      </c>
      <c r="J63" s="15"/>
      <c r="K63" s="15"/>
      <c r="L63" s="9">
        <f t="shared" si="4"/>
        <v>2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>S63+T63</f>
        <v>0</v>
      </c>
      <c r="V63" s="9">
        <f>D63+H63-L63-R63-U63</f>
        <v>3</v>
      </c>
      <c r="W63" s="15">
        <v>3</v>
      </c>
      <c r="X63" s="16">
        <f>W63-V63</f>
        <v>0</v>
      </c>
      <c r="Y63" s="18"/>
      <c r="Z63" s="17"/>
    </row>
    <row r="64" spans="1:28" ht="18" customHeight="1" x14ac:dyDescent="0.2">
      <c r="A64" s="7">
        <v>1540000</v>
      </c>
      <c r="B64" s="8" t="s">
        <v>89</v>
      </c>
      <c r="C64" s="9"/>
      <c r="D64" s="10">
        <f>VLOOKUP($A64,'11.07'!$A$9:$W$200,23,0)</f>
        <v>0</v>
      </c>
      <c r="E64" s="10"/>
      <c r="F64" s="10"/>
      <c r="G64" s="10"/>
      <c r="H64" s="9"/>
      <c r="I64" s="10"/>
      <c r="J64" s="10"/>
      <c r="K64" s="10"/>
      <c r="L64" s="9">
        <f t="shared" si="4"/>
        <v>0</v>
      </c>
      <c r="M64" s="10"/>
      <c r="N64" s="10"/>
      <c r="O64" s="10"/>
      <c r="P64" s="10"/>
      <c r="Q64" s="10"/>
      <c r="R64" s="11">
        <f t="shared" si="5"/>
        <v>0</v>
      </c>
      <c r="S64" s="10"/>
      <c r="T64" s="10"/>
      <c r="U64" s="9"/>
      <c r="V64" s="9"/>
      <c r="W64" s="10"/>
      <c r="X64" s="9"/>
      <c r="Y64" s="18"/>
      <c r="Z64" s="17"/>
    </row>
    <row r="65" spans="1:26" s="24" customFormat="1" ht="18" customHeight="1" x14ac:dyDescent="0.2">
      <c r="A65" s="25">
        <v>1540002</v>
      </c>
      <c r="B65" s="20" t="s">
        <v>90</v>
      </c>
      <c r="C65" s="21">
        <v>19000</v>
      </c>
      <c r="D65" s="10">
        <f>VLOOKUP($A65,'11.07'!$A$9:$W$200,23,0)</f>
        <v>0</v>
      </c>
      <c r="E65" s="15"/>
      <c r="F65" s="15"/>
      <c r="G65" s="15"/>
      <c r="H65" s="9">
        <f>SUM(E65:G65)</f>
        <v>0</v>
      </c>
      <c r="I65" s="15"/>
      <c r="J65" s="15"/>
      <c r="K65" s="15"/>
      <c r="L65" s="9">
        <f t="shared" si="4"/>
        <v>0</v>
      </c>
      <c r="M65" s="15"/>
      <c r="N65" s="15"/>
      <c r="O65" s="15"/>
      <c r="P65" s="15"/>
      <c r="Q65" s="15"/>
      <c r="R65" s="11">
        <f t="shared" si="5"/>
        <v>0</v>
      </c>
      <c r="S65" s="15"/>
      <c r="T65" s="15"/>
      <c r="U65" s="9">
        <f>S65+T65</f>
        <v>0</v>
      </c>
      <c r="V65" s="9">
        <f>D65+H65-L65-R65-U65</f>
        <v>0</v>
      </c>
      <c r="W65" s="15"/>
      <c r="X65" s="16">
        <f>W65-V65</f>
        <v>0</v>
      </c>
      <c r="Y65" s="22"/>
      <c r="Z65" s="23"/>
    </row>
    <row r="66" spans="1:26" s="24" customFormat="1" ht="18" customHeight="1" x14ac:dyDescent="0.2">
      <c r="A66" s="25">
        <v>1540034</v>
      </c>
      <c r="B66" s="20" t="s">
        <v>91</v>
      </c>
      <c r="C66" s="21">
        <v>16000</v>
      </c>
      <c r="D66" s="10">
        <f>VLOOKUP($A66,'11.07'!$A$9:$W$200,23,0)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ht="18" customHeight="1" x14ac:dyDescent="0.2">
      <c r="A67" s="7">
        <v>1560000</v>
      </c>
      <c r="B67" s="8" t="s">
        <v>92</v>
      </c>
      <c r="C67" s="9"/>
      <c r="D67" s="10">
        <f>VLOOKUP($A67,'11.07'!$A$9:$W$200,23,0)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ht="18" customHeight="1" x14ac:dyDescent="0.2">
      <c r="A68" s="13">
        <v>1560001</v>
      </c>
      <c r="B68" s="14" t="s">
        <v>93</v>
      </c>
      <c r="C68" s="15">
        <v>28000</v>
      </c>
      <c r="D68" s="10">
        <f>VLOOKUP($A68,'11.07'!$A$9:$W$200,23,0)</f>
        <v>0</v>
      </c>
      <c r="E68" s="15">
        <v>3</v>
      </c>
      <c r="F68" s="15"/>
      <c r="G68" s="15"/>
      <c r="H68" s="9">
        <f>SUM(E68:G68)</f>
        <v>3</v>
      </c>
      <c r="I68" s="15">
        <v>3</v>
      </c>
      <c r="J68" s="15"/>
      <c r="K68" s="15"/>
      <c r="L68" s="9">
        <f t="shared" si="4"/>
        <v>3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 t="shared" ref="U68:U72" si="10">S68+T68</f>
        <v>0</v>
      </c>
      <c r="V68" s="9">
        <f>D68+H68-L68-R68-U68</f>
        <v>0</v>
      </c>
      <c r="W68" s="15"/>
      <c r="X68" s="16">
        <f t="shared" ref="X68:X72" si="11">W68-V68</f>
        <v>0</v>
      </c>
      <c r="Y68" s="26"/>
      <c r="Z68" s="17"/>
    </row>
    <row r="69" spans="1:26" ht="18" customHeight="1" x14ac:dyDescent="0.2">
      <c r="A69" s="13">
        <v>1560002</v>
      </c>
      <c r="B69" s="14" t="s">
        <v>94</v>
      </c>
      <c r="C69" s="15">
        <v>28000</v>
      </c>
      <c r="D69" s="10">
        <f>VLOOKUP($A69,'11.07'!$A$9:$W$200,23,0)</f>
        <v>0</v>
      </c>
      <c r="E69" s="15">
        <v>4</v>
      </c>
      <c r="F69" s="15"/>
      <c r="G69" s="15"/>
      <c r="H69" s="9">
        <f>SUM(E69:G69)</f>
        <v>4</v>
      </c>
      <c r="I69" s="15">
        <v>4</v>
      </c>
      <c r="J69" s="15"/>
      <c r="K69" s="15"/>
      <c r="L69" s="9">
        <f t="shared" si="4"/>
        <v>4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 t="shared" si="10"/>
        <v>0</v>
      </c>
      <c r="V69" s="9">
        <f>D69+H69-L69-R69-U69</f>
        <v>0</v>
      </c>
      <c r="W69" s="15"/>
      <c r="X69" s="16">
        <f t="shared" si="11"/>
        <v>0</v>
      </c>
      <c r="Y69" s="26"/>
      <c r="Z69" s="17"/>
    </row>
    <row r="70" spans="1:26" ht="18" customHeight="1" x14ac:dyDescent="0.2">
      <c r="A70" s="13">
        <v>1560006</v>
      </c>
      <c r="B70" s="14" t="s">
        <v>95</v>
      </c>
      <c r="C70" s="15">
        <v>28000</v>
      </c>
      <c r="D70" s="10">
        <f>VLOOKUP($A70,'11.07'!$A$9:$W$200,23,0)</f>
        <v>0</v>
      </c>
      <c r="E70" s="15">
        <v>3</v>
      </c>
      <c r="F70" s="15"/>
      <c r="G70" s="15"/>
      <c r="H70" s="9">
        <f>SUM(E70:G70)</f>
        <v>3</v>
      </c>
      <c r="I70" s="15">
        <v>3</v>
      </c>
      <c r="J70" s="15"/>
      <c r="K70" s="15"/>
      <c r="L70" s="9">
        <f t="shared" si="4"/>
        <v>3</v>
      </c>
      <c r="M70" s="15"/>
      <c r="N70" s="15"/>
      <c r="O70" s="15"/>
      <c r="P70" s="15"/>
      <c r="Q70" s="15"/>
      <c r="R70" s="11">
        <f>SUM(M70:Q70)</f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1560008</v>
      </c>
      <c r="B71" s="14" t="s">
        <v>96</v>
      </c>
      <c r="C71" s="15">
        <v>28000</v>
      </c>
      <c r="D71" s="10">
        <f>VLOOKUP($A71,'11.07'!$A$9:$W$200,23,0)</f>
        <v>0</v>
      </c>
      <c r="E71" s="15">
        <v>4</v>
      </c>
      <c r="F71" s="15"/>
      <c r="G71" s="15"/>
      <c r="H71" s="9">
        <f>SUM(E71:G71)</f>
        <v>4</v>
      </c>
      <c r="I71" s="15">
        <v>4</v>
      </c>
      <c r="J71" s="15"/>
      <c r="K71" s="15"/>
      <c r="L71" s="9">
        <f t="shared" si="4"/>
        <v>4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1560048</v>
      </c>
      <c r="B72" s="14" t="s">
        <v>97</v>
      </c>
      <c r="C72" s="15">
        <v>28000</v>
      </c>
      <c r="D72" s="10">
        <f>VLOOKUP($A72,'11.07'!$A$9:$W$200,23,0)</f>
        <v>0</v>
      </c>
      <c r="E72" s="15">
        <v>3</v>
      </c>
      <c r="F72" s="15"/>
      <c r="G72" s="15"/>
      <c r="H72" s="9">
        <f>SUM(E72:G72)</f>
        <v>3</v>
      </c>
      <c r="I72" s="15">
        <v>3</v>
      </c>
      <c r="J72" s="15"/>
      <c r="K72" s="15"/>
      <c r="L72" s="9">
        <f t="shared" si="4"/>
        <v>3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 t="shared" si="10"/>
        <v>0</v>
      </c>
      <c r="V72" s="9">
        <f>D72+H72-L72-R72-U72</f>
        <v>0</v>
      </c>
      <c r="W72" s="15"/>
      <c r="X72" s="16">
        <f t="shared" si="11"/>
        <v>0</v>
      </c>
      <c r="Y72" s="26"/>
      <c r="Z72" s="17"/>
    </row>
    <row r="73" spans="1:26" ht="18" customHeight="1" x14ac:dyDescent="0.2">
      <c r="A73" s="7">
        <v>1510000</v>
      </c>
      <c r="B73" s="8" t="s">
        <v>98</v>
      </c>
      <c r="C73" s="9"/>
      <c r="D73" s="10">
        <f>VLOOKUP($A73,'11.07'!$A$9:$W$200,23,0)</f>
        <v>0</v>
      </c>
      <c r="E73" s="10"/>
      <c r="F73" s="10"/>
      <c r="G73" s="10"/>
      <c r="H73" s="9"/>
      <c r="I73" s="10"/>
      <c r="J73" s="10"/>
      <c r="K73" s="10"/>
      <c r="L73" s="9">
        <f t="shared" si="4"/>
        <v>0</v>
      </c>
      <c r="M73" s="10"/>
      <c r="N73" s="10"/>
      <c r="O73" s="10"/>
      <c r="P73" s="10"/>
      <c r="Q73" s="10"/>
      <c r="R73" s="11">
        <f t="shared" si="5"/>
        <v>0</v>
      </c>
      <c r="S73" s="10"/>
      <c r="T73" s="10"/>
      <c r="U73" s="9"/>
      <c r="V73" s="9"/>
      <c r="W73" s="10"/>
      <c r="X73" s="9"/>
      <c r="Y73" s="18"/>
      <c r="Z73" s="17"/>
    </row>
    <row r="74" spans="1:26" ht="18" customHeight="1" x14ac:dyDescent="0.2">
      <c r="A74" s="13">
        <v>1510001</v>
      </c>
      <c r="B74" s="14" t="s">
        <v>99</v>
      </c>
      <c r="C74" s="15">
        <v>55000</v>
      </c>
      <c r="D74" s="10">
        <f>VLOOKUP($A74,'11.07'!$A$9:$W$200,23,0)</f>
        <v>3</v>
      </c>
      <c r="E74" s="15">
        <v>2</v>
      </c>
      <c r="F74" s="15"/>
      <c r="G74" s="15"/>
      <c r="H74" s="9">
        <f t="shared" ref="H74:H87" si="12">SUM(E74:G74)</f>
        <v>2</v>
      </c>
      <c r="I74" s="15">
        <v>1</v>
      </c>
      <c r="J74" s="15"/>
      <c r="K74" s="15"/>
      <c r="L74" s="9">
        <f t="shared" ref="L74:L137" si="13">SUM(I74:K74)</f>
        <v>1</v>
      </c>
      <c r="M74" s="15"/>
      <c r="N74" s="15"/>
      <c r="O74" s="15"/>
      <c r="P74" s="15"/>
      <c r="Q74" s="15"/>
      <c r="R74" s="11">
        <f t="shared" si="5"/>
        <v>0</v>
      </c>
      <c r="S74" s="15"/>
      <c r="T74" s="15"/>
      <c r="U74" s="9">
        <f t="shared" ref="U74:U87" si="14">S74+T74</f>
        <v>0</v>
      </c>
      <c r="V74" s="9">
        <f t="shared" ref="V74:V87" si="15">D74+H74-L74-R74-U74</f>
        <v>4</v>
      </c>
      <c r="W74" s="15">
        <v>2</v>
      </c>
      <c r="X74" s="16">
        <f t="shared" ref="X74:X87" si="16">W74-V74</f>
        <v>-2</v>
      </c>
      <c r="Y74" s="27"/>
      <c r="Z74" s="17"/>
    </row>
    <row r="75" spans="1:26" ht="18" customHeight="1" x14ac:dyDescent="0.2">
      <c r="A75" s="13">
        <v>1510002</v>
      </c>
      <c r="B75" s="14" t="s">
        <v>100</v>
      </c>
      <c r="C75" s="15">
        <v>30000</v>
      </c>
      <c r="D75" s="10">
        <f>VLOOKUP($A75,'11.07'!$A$9:$W$200,23,0)</f>
        <v>1</v>
      </c>
      <c r="E75" s="15">
        <v>4</v>
      </c>
      <c r="F75" s="15"/>
      <c r="G75" s="15"/>
      <c r="H75" s="9">
        <f t="shared" si="12"/>
        <v>4</v>
      </c>
      <c r="I75" s="15">
        <v>2</v>
      </c>
      <c r="J75" s="15"/>
      <c r="K75" s="15"/>
      <c r="L75" s="9">
        <f t="shared" si="13"/>
        <v>2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 t="shared" si="14"/>
        <v>0</v>
      </c>
      <c r="V75" s="9">
        <f t="shared" si="15"/>
        <v>3</v>
      </c>
      <c r="W75" s="15">
        <v>3</v>
      </c>
      <c r="X75" s="16">
        <f t="shared" si="16"/>
        <v>0</v>
      </c>
      <c r="Y75" s="27"/>
      <c r="Z75" s="17"/>
    </row>
    <row r="76" spans="1:26" ht="18" customHeight="1" x14ac:dyDescent="0.2">
      <c r="A76" s="13">
        <v>1510005</v>
      </c>
      <c r="B76" s="14" t="s">
        <v>101</v>
      </c>
      <c r="C76" s="15">
        <v>70000</v>
      </c>
      <c r="D76" s="10">
        <f>VLOOKUP($A76,'11.07'!$A$9:$W$200,23,0)</f>
        <v>0</v>
      </c>
      <c r="E76" s="15"/>
      <c r="F76" s="15"/>
      <c r="G76" s="15"/>
      <c r="H76" s="9">
        <f t="shared" si="12"/>
        <v>0</v>
      </c>
      <c r="I76" s="15"/>
      <c r="J76" s="15"/>
      <c r="K76" s="15"/>
      <c r="L76" s="9">
        <f t="shared" si="13"/>
        <v>0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4"/>
        <v>0</v>
      </c>
      <c r="V76" s="9">
        <f t="shared" si="15"/>
        <v>0</v>
      </c>
      <c r="W76" s="15"/>
      <c r="X76" s="16">
        <f t="shared" si="16"/>
        <v>0</v>
      </c>
      <c r="Y76" s="18"/>
      <c r="Z76" s="17"/>
    </row>
    <row r="77" spans="1:26" ht="18" customHeight="1" x14ac:dyDescent="0.2">
      <c r="A77" s="13">
        <v>1510006</v>
      </c>
      <c r="B77" s="14" t="s">
        <v>102</v>
      </c>
      <c r="C77" s="15">
        <v>38000</v>
      </c>
      <c r="D77" s="10">
        <f>VLOOKUP($A77,'11.07'!$A$9:$W$200,23,0)</f>
        <v>5</v>
      </c>
      <c r="E77" s="15"/>
      <c r="F77" s="15"/>
      <c r="G77" s="15"/>
      <c r="H77" s="9">
        <f t="shared" si="12"/>
        <v>0</v>
      </c>
      <c r="I77" s="15">
        <v>1</v>
      </c>
      <c r="J77" s="15"/>
      <c r="K77" s="15"/>
      <c r="L77" s="9">
        <f t="shared" si="13"/>
        <v>1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4"/>
        <v>0</v>
      </c>
      <c r="V77" s="9">
        <f t="shared" si="15"/>
        <v>4</v>
      </c>
      <c r="W77" s="15">
        <v>4</v>
      </c>
      <c r="X77" s="16">
        <f t="shared" si="16"/>
        <v>0</v>
      </c>
      <c r="Y77" s="18"/>
      <c r="Z77" s="17"/>
    </row>
    <row r="78" spans="1:26" ht="18" customHeight="1" x14ac:dyDescent="0.2">
      <c r="A78" s="13">
        <v>1510007</v>
      </c>
      <c r="B78" s="14" t="s">
        <v>103</v>
      </c>
      <c r="C78" s="15">
        <v>75000</v>
      </c>
      <c r="D78" s="10">
        <f>VLOOKUP($A78,'11.07'!$A$9:$W$200,23,0)</f>
        <v>0</v>
      </c>
      <c r="E78" s="15"/>
      <c r="F78" s="15"/>
      <c r="G78" s="15"/>
      <c r="H78" s="9">
        <f t="shared" si="12"/>
        <v>0</v>
      </c>
      <c r="I78" s="15"/>
      <c r="J78" s="15"/>
      <c r="K78" s="15"/>
      <c r="L78" s="9">
        <f t="shared" si="13"/>
        <v>0</v>
      </c>
      <c r="M78" s="15"/>
      <c r="N78" s="15"/>
      <c r="O78" s="15"/>
      <c r="P78" s="15"/>
      <c r="Q78" s="15"/>
      <c r="R78" s="11">
        <f>SUM(M78:Q78)</f>
        <v>0</v>
      </c>
      <c r="S78" s="15"/>
      <c r="T78" s="15"/>
      <c r="U78" s="9">
        <f>S78+T78</f>
        <v>0</v>
      </c>
      <c r="V78" s="9">
        <f t="shared" si="15"/>
        <v>0</v>
      </c>
      <c r="W78" s="15"/>
      <c r="X78" s="16">
        <f>W78-V78</f>
        <v>0</v>
      </c>
      <c r="Y78" s="18"/>
      <c r="Z78" s="17"/>
    </row>
    <row r="79" spans="1:26" ht="18" customHeight="1" x14ac:dyDescent="0.2">
      <c r="A79" s="13">
        <v>1510008</v>
      </c>
      <c r="B79" s="14" t="s">
        <v>104</v>
      </c>
      <c r="C79" s="15">
        <v>55000</v>
      </c>
      <c r="D79" s="10">
        <f>VLOOKUP($A79,'11.07'!$A$9:$W$200,23,0)</f>
        <v>0</v>
      </c>
      <c r="E79" s="15"/>
      <c r="F79" s="15"/>
      <c r="G79" s="15"/>
      <c r="H79" s="9">
        <f t="shared" si="12"/>
        <v>0</v>
      </c>
      <c r="I79" s="15"/>
      <c r="J79" s="15"/>
      <c r="K79" s="15"/>
      <c r="L79" s="9">
        <f t="shared" si="13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5"/>
        <v>0</v>
      </c>
      <c r="W79" s="15"/>
      <c r="X79" s="16">
        <f>W79-V79</f>
        <v>0</v>
      </c>
      <c r="Y79" s="26"/>
      <c r="Z79" s="17"/>
    </row>
    <row r="80" spans="1:26" ht="18" customHeight="1" x14ac:dyDescent="0.2">
      <c r="A80" s="13">
        <v>1510009</v>
      </c>
      <c r="B80" s="14" t="s">
        <v>105</v>
      </c>
      <c r="C80" s="15">
        <v>30000</v>
      </c>
      <c r="D80" s="10">
        <f>VLOOKUP($A80,'11.07'!$A$9:$W$200,23,0)</f>
        <v>7</v>
      </c>
      <c r="E80" s="15"/>
      <c r="F80" s="15"/>
      <c r="G80" s="15"/>
      <c r="H80" s="9">
        <f t="shared" si="12"/>
        <v>0</v>
      </c>
      <c r="I80" s="15">
        <v>3</v>
      </c>
      <c r="J80" s="15"/>
      <c r="K80" s="15"/>
      <c r="L80" s="9">
        <f t="shared" si="13"/>
        <v>3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4"/>
        <v>0</v>
      </c>
      <c r="V80" s="9">
        <f t="shared" si="15"/>
        <v>4</v>
      </c>
      <c r="W80" s="15">
        <v>4</v>
      </c>
      <c r="X80" s="16">
        <f t="shared" si="16"/>
        <v>0</v>
      </c>
      <c r="Y80" s="26"/>
      <c r="Z80" s="17"/>
    </row>
    <row r="81" spans="1:26" ht="18" customHeight="1" x14ac:dyDescent="0.2">
      <c r="A81" s="13">
        <v>1510018</v>
      </c>
      <c r="B81" s="14" t="s">
        <v>106</v>
      </c>
      <c r="C81" s="15">
        <v>60000</v>
      </c>
      <c r="D81" s="10">
        <f>VLOOKUP($A81,'11.07'!$A$9:$W$200,23,0)</f>
        <v>2</v>
      </c>
      <c r="E81" s="15">
        <v>1</v>
      </c>
      <c r="F81" s="15"/>
      <c r="G81" s="15"/>
      <c r="H81" s="9">
        <f t="shared" si="12"/>
        <v>1</v>
      </c>
      <c r="I81" s="15"/>
      <c r="J81" s="15"/>
      <c r="K81" s="15"/>
      <c r="L81" s="9">
        <f t="shared" si="13"/>
        <v>0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4"/>
        <v>0</v>
      </c>
      <c r="V81" s="9">
        <f t="shared" si="15"/>
        <v>3</v>
      </c>
      <c r="W81" s="15">
        <v>3</v>
      </c>
      <c r="X81" s="16">
        <f t="shared" si="16"/>
        <v>0</v>
      </c>
      <c r="Y81" s="18"/>
      <c r="Z81" s="17"/>
    </row>
    <row r="82" spans="1:26" ht="18" customHeight="1" x14ac:dyDescent="0.2">
      <c r="A82" s="13">
        <v>1510021</v>
      </c>
      <c r="B82" s="14" t="s">
        <v>107</v>
      </c>
      <c r="C82" s="15">
        <v>38000</v>
      </c>
      <c r="D82" s="10">
        <f>VLOOKUP($A82,'11.07'!$A$9:$W$200,23,0)</f>
        <v>4</v>
      </c>
      <c r="E82" s="15"/>
      <c r="F82" s="15"/>
      <c r="G82" s="15"/>
      <c r="H82" s="9">
        <f t="shared" si="12"/>
        <v>0</v>
      </c>
      <c r="I82" s="15"/>
      <c r="J82" s="15"/>
      <c r="K82" s="15"/>
      <c r="L82" s="9">
        <f t="shared" si="13"/>
        <v>0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4"/>
        <v>0</v>
      </c>
      <c r="V82" s="9">
        <f t="shared" si="15"/>
        <v>4</v>
      </c>
      <c r="W82" s="15">
        <v>4</v>
      </c>
      <c r="X82" s="16">
        <f t="shared" si="16"/>
        <v>0</v>
      </c>
      <c r="Y82" s="18"/>
      <c r="Z82" s="17"/>
    </row>
    <row r="83" spans="1:26" ht="18" customHeight="1" x14ac:dyDescent="0.2">
      <c r="A83" s="13">
        <v>1510023</v>
      </c>
      <c r="B83" s="14" t="s">
        <v>108</v>
      </c>
      <c r="C83" s="15">
        <v>55000</v>
      </c>
      <c r="D83" s="10">
        <f>VLOOKUP($A83,'11.07'!$A$9:$W$200,23,0)</f>
        <v>0</v>
      </c>
      <c r="E83" s="15"/>
      <c r="F83" s="15"/>
      <c r="G83" s="15"/>
      <c r="H83" s="9">
        <f t="shared" si="12"/>
        <v>0</v>
      </c>
      <c r="I83" s="15"/>
      <c r="J83" s="15"/>
      <c r="K83" s="15"/>
      <c r="L83" s="9">
        <f t="shared" si="13"/>
        <v>0</v>
      </c>
      <c r="M83" s="15"/>
      <c r="N83" s="15"/>
      <c r="O83" s="15"/>
      <c r="P83" s="15"/>
      <c r="Q83" s="15"/>
      <c r="R83" s="11">
        <f>SUM(M83:Q83)</f>
        <v>0</v>
      </c>
      <c r="S83" s="15"/>
      <c r="T83" s="15"/>
      <c r="U83" s="9">
        <f>S83+T83</f>
        <v>0</v>
      </c>
      <c r="V83" s="9">
        <f t="shared" si="15"/>
        <v>0</v>
      </c>
      <c r="W83" s="15"/>
      <c r="X83" s="16">
        <f>W83-V83</f>
        <v>0</v>
      </c>
      <c r="Y83" s="18"/>
      <c r="Z83" s="17"/>
    </row>
    <row r="84" spans="1:26" ht="18" customHeight="1" x14ac:dyDescent="0.2">
      <c r="A84" s="13">
        <v>1510024</v>
      </c>
      <c r="B84" s="14" t="s">
        <v>109</v>
      </c>
      <c r="C84" s="15">
        <v>30000</v>
      </c>
      <c r="D84" s="10">
        <f>VLOOKUP($A84,'11.07'!$A$9:$W$200,23,0)</f>
        <v>0</v>
      </c>
      <c r="E84" s="15"/>
      <c r="F84" s="15"/>
      <c r="G84" s="15"/>
      <c r="H84" s="9">
        <f t="shared" si="12"/>
        <v>0</v>
      </c>
      <c r="I84" s="15"/>
      <c r="J84" s="15"/>
      <c r="K84" s="15"/>
      <c r="L84" s="9">
        <f t="shared" si="13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5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1510039</v>
      </c>
      <c r="B85" s="14" t="s">
        <v>110</v>
      </c>
      <c r="C85" s="15">
        <v>30000</v>
      </c>
      <c r="D85" s="10">
        <f>VLOOKUP($A85,'11.07'!$A$9:$W$200,23,0)</f>
        <v>2</v>
      </c>
      <c r="E85" s="15">
        <v>2</v>
      </c>
      <c r="F85" s="15"/>
      <c r="G85" s="15"/>
      <c r="H85" s="9">
        <f t="shared" si="12"/>
        <v>2</v>
      </c>
      <c r="I85" s="15"/>
      <c r="J85" s="15"/>
      <c r="K85" s="15"/>
      <c r="L85" s="9">
        <f t="shared" si="13"/>
        <v>0</v>
      </c>
      <c r="M85" s="15">
        <v>1</v>
      </c>
      <c r="N85" s="15"/>
      <c r="O85" s="15"/>
      <c r="P85" s="15"/>
      <c r="Q85" s="15"/>
      <c r="R85" s="11">
        <f t="shared" si="5"/>
        <v>1</v>
      </c>
      <c r="S85" s="15"/>
      <c r="T85" s="15"/>
      <c r="U85" s="9">
        <f t="shared" si="14"/>
        <v>0</v>
      </c>
      <c r="V85" s="9">
        <f t="shared" si="15"/>
        <v>3</v>
      </c>
      <c r="W85" s="15">
        <v>3</v>
      </c>
      <c r="X85" s="16">
        <f t="shared" si="16"/>
        <v>0</v>
      </c>
      <c r="Y85" s="27"/>
      <c r="Z85" s="17"/>
    </row>
    <row r="86" spans="1:26" ht="18" customHeight="1" x14ac:dyDescent="0.2">
      <c r="A86" s="13">
        <v>1510040</v>
      </c>
      <c r="B86" s="14" t="s">
        <v>111</v>
      </c>
      <c r="C86" s="15">
        <v>55000</v>
      </c>
      <c r="D86" s="10">
        <f>VLOOKUP($A86,'11.07'!$A$9:$W$200,23,0)</f>
        <v>2</v>
      </c>
      <c r="E86" s="15">
        <v>1</v>
      </c>
      <c r="F86" s="15"/>
      <c r="G86" s="15"/>
      <c r="H86" s="9">
        <f t="shared" si="12"/>
        <v>1</v>
      </c>
      <c r="I86" s="15"/>
      <c r="J86" s="15"/>
      <c r="K86" s="15"/>
      <c r="L86" s="9">
        <f t="shared" si="13"/>
        <v>0</v>
      </c>
      <c r="M86" s="15">
        <v>2</v>
      </c>
      <c r="N86" s="15"/>
      <c r="O86" s="15"/>
      <c r="P86" s="15"/>
      <c r="Q86" s="15"/>
      <c r="R86" s="11">
        <f t="shared" si="5"/>
        <v>2</v>
      </c>
      <c r="S86" s="15"/>
      <c r="T86" s="15"/>
      <c r="U86" s="9">
        <f t="shared" si="14"/>
        <v>0</v>
      </c>
      <c r="V86" s="9">
        <f t="shared" si="15"/>
        <v>1</v>
      </c>
      <c r="W86" s="15">
        <v>3</v>
      </c>
      <c r="X86" s="16">
        <f t="shared" si="16"/>
        <v>2</v>
      </c>
      <c r="Y86" s="27" t="s">
        <v>259</v>
      </c>
      <c r="Z86" s="17"/>
    </row>
    <row r="87" spans="1:26" ht="18" customHeight="1" x14ac:dyDescent="0.2">
      <c r="A87" s="13">
        <v>1510053</v>
      </c>
      <c r="B87" s="14" t="s">
        <v>112</v>
      </c>
      <c r="C87" s="15">
        <v>35000</v>
      </c>
      <c r="D87" s="10">
        <f>VLOOKUP($A87,'11.07'!$A$9:$W$200,23,0)</f>
        <v>3</v>
      </c>
      <c r="E87" s="15">
        <v>2</v>
      </c>
      <c r="F87" s="15"/>
      <c r="G87" s="15"/>
      <c r="H87" s="9">
        <f t="shared" si="12"/>
        <v>2</v>
      </c>
      <c r="I87" s="15">
        <v>2</v>
      </c>
      <c r="J87" s="15"/>
      <c r="K87" s="15"/>
      <c r="L87" s="9">
        <f t="shared" si="13"/>
        <v>2</v>
      </c>
      <c r="M87" s="15">
        <v>1</v>
      </c>
      <c r="N87" s="15"/>
      <c r="O87" s="15"/>
      <c r="P87" s="15"/>
      <c r="Q87" s="15"/>
      <c r="R87" s="11">
        <f t="shared" ref="R87:R155" si="17">SUM(M87:Q87)</f>
        <v>1</v>
      </c>
      <c r="S87" s="15"/>
      <c r="T87" s="15"/>
      <c r="U87" s="9">
        <f t="shared" si="14"/>
        <v>0</v>
      </c>
      <c r="V87" s="9">
        <f t="shared" si="15"/>
        <v>2</v>
      </c>
      <c r="W87" s="15">
        <v>2</v>
      </c>
      <c r="X87" s="16">
        <f t="shared" si="16"/>
        <v>0</v>
      </c>
      <c r="Y87" s="27"/>
      <c r="Z87" s="17"/>
    </row>
    <row r="88" spans="1:26" ht="18" customHeight="1" x14ac:dyDescent="0.2">
      <c r="A88" s="7">
        <v>3500000</v>
      </c>
      <c r="B88" s="8" t="s">
        <v>113</v>
      </c>
      <c r="C88" s="9"/>
      <c r="D88" s="10">
        <f>VLOOKUP($A88,'11.07'!$A$9:$W$200,23,0)</f>
        <v>0</v>
      </c>
      <c r="E88" s="10"/>
      <c r="F88" s="10"/>
      <c r="G88" s="10"/>
      <c r="H88" s="9"/>
      <c r="I88" s="10"/>
      <c r="J88" s="10"/>
      <c r="K88" s="10"/>
      <c r="L88" s="9">
        <f t="shared" si="13"/>
        <v>0</v>
      </c>
      <c r="M88" s="10"/>
      <c r="N88" s="10"/>
      <c r="O88" s="10"/>
      <c r="P88" s="10"/>
      <c r="Q88" s="10"/>
      <c r="R88" s="11">
        <f t="shared" si="17"/>
        <v>0</v>
      </c>
      <c r="S88" s="10"/>
      <c r="T88" s="10"/>
      <c r="U88" s="9"/>
      <c r="V88" s="9"/>
      <c r="W88" s="10"/>
      <c r="X88" s="9"/>
      <c r="Y88" s="18"/>
      <c r="Z88" s="17"/>
    </row>
    <row r="89" spans="1:26" ht="18" customHeight="1" x14ac:dyDescent="0.2">
      <c r="A89" s="13">
        <v>3500003</v>
      </c>
      <c r="B89" s="14" t="s">
        <v>114</v>
      </c>
      <c r="C89" s="15">
        <v>390000</v>
      </c>
      <c r="D89" s="10">
        <f>VLOOKUP($A89,'11.07'!$A$9:$W$200,23,0)</f>
        <v>1</v>
      </c>
      <c r="E89" s="15"/>
      <c r="F89" s="15"/>
      <c r="G89" s="15"/>
      <c r="H89" s="9">
        <f t="shared" ref="H89:H106" si="18">SUM(E89:G89)</f>
        <v>0</v>
      </c>
      <c r="I89" s="15"/>
      <c r="J89" s="15"/>
      <c r="K89" s="15"/>
      <c r="L89" s="9">
        <f t="shared" si="13"/>
        <v>0</v>
      </c>
      <c r="M89" s="15"/>
      <c r="N89" s="15"/>
      <c r="O89" s="15"/>
      <c r="P89" s="15"/>
      <c r="Q89" s="15"/>
      <c r="R89" s="11">
        <f>SUM(M89:Q89)</f>
        <v>0</v>
      </c>
      <c r="S89" s="15"/>
      <c r="T89" s="15"/>
      <c r="U89" s="9">
        <f>S89+T89</f>
        <v>0</v>
      </c>
      <c r="V89" s="9">
        <f t="shared" ref="V89:V106" si="19">D89+H89-L89-R89-U89</f>
        <v>1</v>
      </c>
      <c r="W89" s="15">
        <v>1</v>
      </c>
      <c r="X89" s="16">
        <f>W89-V89</f>
        <v>0</v>
      </c>
      <c r="Y89" s="18"/>
      <c r="Z89" s="17"/>
    </row>
    <row r="90" spans="1:26" ht="18" customHeight="1" x14ac:dyDescent="0.2">
      <c r="A90" s="13">
        <v>3500004</v>
      </c>
      <c r="B90" s="14" t="s">
        <v>115</v>
      </c>
      <c r="C90" s="15">
        <v>300000</v>
      </c>
      <c r="D90" s="10">
        <f>VLOOKUP($A90,'11.07'!$A$9:$W$200,23,0)</f>
        <v>0</v>
      </c>
      <c r="E90" s="15"/>
      <c r="F90" s="15"/>
      <c r="G90" s="15"/>
      <c r="H90" s="9">
        <f t="shared" si="18"/>
        <v>0</v>
      </c>
      <c r="I90" s="15"/>
      <c r="J90" s="15"/>
      <c r="K90" s="15"/>
      <c r="L90" s="9">
        <f t="shared" si="13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si="19"/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3500001</v>
      </c>
      <c r="B91" s="14" t="s">
        <v>116</v>
      </c>
      <c r="C91" s="15">
        <v>300000</v>
      </c>
      <c r="D91" s="10">
        <f>VLOOKUP($A91,'11.07'!$A$9:$W$200,23,0)</f>
        <v>0</v>
      </c>
      <c r="E91" s="15"/>
      <c r="F91" s="15"/>
      <c r="G91" s="15"/>
      <c r="H91" s="9">
        <f t="shared" si="18"/>
        <v>0</v>
      </c>
      <c r="I91" s="15"/>
      <c r="J91" s="15"/>
      <c r="K91" s="15"/>
      <c r="L91" s="9">
        <f t="shared" si="13"/>
        <v>0</v>
      </c>
      <c r="M91" s="15"/>
      <c r="N91" s="15"/>
      <c r="O91" s="15"/>
      <c r="P91" s="15"/>
      <c r="Q91" s="15"/>
      <c r="R91" s="11">
        <f t="shared" si="17"/>
        <v>0</v>
      </c>
      <c r="S91" s="15"/>
      <c r="T91" s="15"/>
      <c r="U91" s="9">
        <f t="shared" ref="U91:U106" si="20">S91+T91</f>
        <v>0</v>
      </c>
      <c r="V91" s="9">
        <f t="shared" si="19"/>
        <v>0</v>
      </c>
      <c r="W91" s="15"/>
      <c r="X91" s="16">
        <f t="shared" ref="X91:X106" si="21">W91-V91</f>
        <v>0</v>
      </c>
      <c r="Y91" s="18"/>
      <c r="Z91" s="17"/>
    </row>
    <row r="92" spans="1:26" ht="18" customHeight="1" x14ac:dyDescent="0.2">
      <c r="A92" s="13">
        <v>3500009</v>
      </c>
      <c r="B92" s="14" t="s">
        <v>117</v>
      </c>
      <c r="C92" s="15">
        <v>390000</v>
      </c>
      <c r="D92" s="10">
        <f>VLOOKUP($A92,'11.07'!$A$9:$W$200,23,0)</f>
        <v>0</v>
      </c>
      <c r="E92" s="15">
        <v>1</v>
      </c>
      <c r="F92" s="15"/>
      <c r="G92" s="15"/>
      <c r="H92" s="9">
        <f t="shared" si="18"/>
        <v>1</v>
      </c>
      <c r="I92" s="15">
        <v>1</v>
      </c>
      <c r="J92" s="15"/>
      <c r="K92" s="15"/>
      <c r="L92" s="9">
        <f t="shared" si="13"/>
        <v>1</v>
      </c>
      <c r="M92" s="15"/>
      <c r="N92" s="15"/>
      <c r="O92" s="15"/>
      <c r="P92" s="15"/>
      <c r="Q92" s="15"/>
      <c r="R92" s="11">
        <f t="shared" si="17"/>
        <v>0</v>
      </c>
      <c r="S92" s="15"/>
      <c r="T92" s="15"/>
      <c r="U92" s="9">
        <f t="shared" si="20"/>
        <v>0</v>
      </c>
      <c r="V92" s="9">
        <f t="shared" si="19"/>
        <v>0</v>
      </c>
      <c r="W92" s="15"/>
      <c r="X92" s="16">
        <f t="shared" si="21"/>
        <v>0</v>
      </c>
      <c r="Y92" s="18"/>
      <c r="Z92" s="17"/>
    </row>
    <row r="93" spans="1:26" ht="18" customHeight="1" x14ac:dyDescent="0.2">
      <c r="A93" s="13">
        <v>3500021</v>
      </c>
      <c r="B93" s="14" t="s">
        <v>118</v>
      </c>
      <c r="C93" s="15">
        <v>390000</v>
      </c>
      <c r="D93" s="10">
        <f>VLOOKUP($A93,'11.07'!$A$9:$W$200,23,0)</f>
        <v>1</v>
      </c>
      <c r="E93" s="15"/>
      <c r="F93" s="15"/>
      <c r="G93" s="15"/>
      <c r="H93" s="9">
        <f t="shared" si="18"/>
        <v>0</v>
      </c>
      <c r="I93" s="15"/>
      <c r="J93" s="15"/>
      <c r="K93" s="15"/>
      <c r="L93" s="9">
        <f t="shared" si="13"/>
        <v>0</v>
      </c>
      <c r="M93" s="15"/>
      <c r="N93" s="15"/>
      <c r="O93" s="15"/>
      <c r="P93" s="15"/>
      <c r="Q93" s="15"/>
      <c r="R93" s="11">
        <f t="shared" si="17"/>
        <v>0</v>
      </c>
      <c r="S93" s="15"/>
      <c r="T93" s="15"/>
      <c r="U93" s="9">
        <f t="shared" si="20"/>
        <v>0</v>
      </c>
      <c r="V93" s="9">
        <f t="shared" si="19"/>
        <v>1</v>
      </c>
      <c r="W93" s="15">
        <v>1</v>
      </c>
      <c r="X93" s="16">
        <f t="shared" si="21"/>
        <v>0</v>
      </c>
      <c r="Y93" s="18"/>
      <c r="Z93" s="17"/>
    </row>
    <row r="94" spans="1:26" ht="18" customHeight="1" x14ac:dyDescent="0.2">
      <c r="A94" s="13">
        <v>3500022</v>
      </c>
      <c r="B94" s="14" t="s">
        <v>119</v>
      </c>
      <c r="C94" s="15">
        <v>300000</v>
      </c>
      <c r="D94" s="10">
        <f>VLOOKUP($A94,'11.07'!$A$9:$W$200,23,0)</f>
        <v>0</v>
      </c>
      <c r="E94" s="15"/>
      <c r="F94" s="15"/>
      <c r="G94" s="15"/>
      <c r="H94" s="9">
        <f t="shared" si="18"/>
        <v>0</v>
      </c>
      <c r="I94" s="15"/>
      <c r="J94" s="15"/>
      <c r="K94" s="15"/>
      <c r="L94" s="9">
        <f t="shared" si="13"/>
        <v>0</v>
      </c>
      <c r="M94" s="15"/>
      <c r="N94" s="15"/>
      <c r="O94" s="15"/>
      <c r="P94" s="15"/>
      <c r="Q94" s="15"/>
      <c r="R94" s="11">
        <f>SUM(M94:Q94)</f>
        <v>0</v>
      </c>
      <c r="S94" s="15"/>
      <c r="T94" s="15"/>
      <c r="U94" s="9">
        <f>S94+T94</f>
        <v>0</v>
      </c>
      <c r="V94" s="9">
        <f t="shared" si="19"/>
        <v>0</v>
      </c>
      <c r="W94" s="15"/>
      <c r="X94" s="16">
        <f>W94-V94</f>
        <v>0</v>
      </c>
      <c r="Y94" s="18"/>
      <c r="Z94" s="17"/>
    </row>
    <row r="95" spans="1:26" ht="18" customHeight="1" x14ac:dyDescent="0.2">
      <c r="A95" s="13">
        <v>3500029</v>
      </c>
      <c r="B95" s="14" t="s">
        <v>120</v>
      </c>
      <c r="C95" s="15">
        <v>390000</v>
      </c>
      <c r="D95" s="10">
        <f>VLOOKUP($A95,'11.07'!$A$9:$W$200,23,0)</f>
        <v>1</v>
      </c>
      <c r="E95" s="15"/>
      <c r="F95" s="15"/>
      <c r="G95" s="15"/>
      <c r="H95" s="9">
        <f t="shared" si="18"/>
        <v>0</v>
      </c>
      <c r="I95" s="15">
        <v>1</v>
      </c>
      <c r="J95" s="15"/>
      <c r="K95" s="15"/>
      <c r="L95" s="9">
        <f t="shared" si="13"/>
        <v>1</v>
      </c>
      <c r="M95" s="15"/>
      <c r="N95" s="15"/>
      <c r="O95" s="15"/>
      <c r="P95" s="15"/>
      <c r="Q95" s="15"/>
      <c r="R95" s="11">
        <f t="shared" si="17"/>
        <v>0</v>
      </c>
      <c r="S95" s="15"/>
      <c r="T95" s="15"/>
      <c r="U95" s="9">
        <f t="shared" si="20"/>
        <v>0</v>
      </c>
      <c r="V95" s="9">
        <f t="shared" si="19"/>
        <v>0</v>
      </c>
      <c r="W95" s="15"/>
      <c r="X95" s="16">
        <f t="shared" si="21"/>
        <v>0</v>
      </c>
      <c r="Y95" s="18"/>
      <c r="Z95" s="17"/>
    </row>
    <row r="96" spans="1:26" ht="18" customHeight="1" x14ac:dyDescent="0.2">
      <c r="A96" s="13">
        <v>3500030</v>
      </c>
      <c r="B96" s="14" t="s">
        <v>121</v>
      </c>
      <c r="C96" s="15">
        <v>300000</v>
      </c>
      <c r="D96" s="10">
        <f>VLOOKUP($A96,'11.07'!$A$9:$W$200,23,0)</f>
        <v>0</v>
      </c>
      <c r="E96" s="15"/>
      <c r="F96" s="15"/>
      <c r="G96" s="15"/>
      <c r="H96" s="9">
        <f t="shared" si="18"/>
        <v>0</v>
      </c>
      <c r="I96" s="15"/>
      <c r="J96" s="15"/>
      <c r="K96" s="15"/>
      <c r="L96" s="9">
        <f t="shared" si="13"/>
        <v>0</v>
      </c>
      <c r="M96" s="15"/>
      <c r="N96" s="15"/>
      <c r="O96" s="15"/>
      <c r="P96" s="15"/>
      <c r="Q96" s="15"/>
      <c r="R96" s="11">
        <f>SUM(M96:Q96)</f>
        <v>0</v>
      </c>
      <c r="S96" s="15"/>
      <c r="T96" s="15"/>
      <c r="U96" s="9">
        <f>S96+T96</f>
        <v>0</v>
      </c>
      <c r="V96" s="9">
        <f t="shared" si="19"/>
        <v>0</v>
      </c>
      <c r="W96" s="15"/>
      <c r="X96" s="16">
        <f>W96-V96</f>
        <v>0</v>
      </c>
      <c r="Y96" s="18"/>
      <c r="Z96" s="17"/>
    </row>
    <row r="97" spans="1:26" ht="18" customHeight="1" x14ac:dyDescent="0.2">
      <c r="A97" s="13">
        <v>3500049</v>
      </c>
      <c r="B97" s="14" t="s">
        <v>122</v>
      </c>
      <c r="C97" s="15">
        <v>390000</v>
      </c>
      <c r="D97" s="10">
        <f>VLOOKUP($A97,'11.07'!$A$9:$W$200,23,0)</f>
        <v>0</v>
      </c>
      <c r="E97" s="15"/>
      <c r="F97" s="15"/>
      <c r="G97" s="15"/>
      <c r="H97" s="9">
        <f t="shared" si="18"/>
        <v>0</v>
      </c>
      <c r="I97" s="15"/>
      <c r="J97" s="15"/>
      <c r="K97" s="15"/>
      <c r="L97" s="9">
        <f t="shared" si="13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9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3500139</v>
      </c>
      <c r="B98" s="14" t="s">
        <v>123</v>
      </c>
      <c r="C98" s="15">
        <v>390000</v>
      </c>
      <c r="D98" s="10">
        <f>VLOOKUP($A98,'11.07'!$A$9:$W$200,23,0)</f>
        <v>0</v>
      </c>
      <c r="E98" s="15"/>
      <c r="F98" s="15"/>
      <c r="G98" s="15"/>
      <c r="H98" s="9">
        <f t="shared" si="18"/>
        <v>0</v>
      </c>
      <c r="I98" s="15"/>
      <c r="J98" s="15"/>
      <c r="K98" s="15"/>
      <c r="L98" s="9">
        <f t="shared" si="13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9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3500140</v>
      </c>
      <c r="B99" s="14" t="s">
        <v>124</v>
      </c>
      <c r="C99" s="15">
        <v>300000</v>
      </c>
      <c r="D99" s="10">
        <f>VLOOKUP($A99,'11.07'!$A$9:$W$200,23,0)</f>
        <v>0</v>
      </c>
      <c r="E99" s="15"/>
      <c r="F99" s="15"/>
      <c r="G99" s="15"/>
      <c r="H99" s="9">
        <f t="shared" si="18"/>
        <v>0</v>
      </c>
      <c r="I99" s="15"/>
      <c r="J99" s="15"/>
      <c r="K99" s="15"/>
      <c r="L99" s="9">
        <f t="shared" si="13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9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3500155</v>
      </c>
      <c r="B100" s="14" t="s">
        <v>125</v>
      </c>
      <c r="C100" s="15">
        <v>300000</v>
      </c>
      <c r="D100" s="10">
        <f>VLOOKUP($A100,'11.07'!$A$9:$W$200,23,0)</f>
        <v>0</v>
      </c>
      <c r="E100" s="15"/>
      <c r="F100" s="15"/>
      <c r="G100" s="15"/>
      <c r="H100" s="9">
        <f t="shared" si="18"/>
        <v>0</v>
      </c>
      <c r="I100" s="15"/>
      <c r="J100" s="15"/>
      <c r="K100" s="15"/>
      <c r="L100" s="9">
        <f t="shared" si="13"/>
        <v>0</v>
      </c>
      <c r="M100" s="15"/>
      <c r="N100" s="15"/>
      <c r="O100" s="15"/>
      <c r="P100" s="15"/>
      <c r="Q100" s="15"/>
      <c r="R100" s="11">
        <f t="shared" si="17"/>
        <v>0</v>
      </c>
      <c r="S100" s="15"/>
      <c r="T100" s="15"/>
      <c r="U100" s="9">
        <f t="shared" si="20"/>
        <v>0</v>
      </c>
      <c r="V100" s="9">
        <f t="shared" si="19"/>
        <v>0</v>
      </c>
      <c r="W100" s="15"/>
      <c r="X100" s="16">
        <f t="shared" si="21"/>
        <v>0</v>
      </c>
      <c r="Y100" s="18"/>
      <c r="Z100" s="17"/>
    </row>
    <row r="101" spans="1:26" ht="18" customHeight="1" x14ac:dyDescent="0.2">
      <c r="A101" s="13">
        <v>3500156</v>
      </c>
      <c r="B101" s="14" t="s">
        <v>126</v>
      </c>
      <c r="C101" s="15">
        <v>390000</v>
      </c>
      <c r="D101" s="10">
        <f>VLOOKUP($A101,'11.07'!$A$9:$W$200,23,0)</f>
        <v>0</v>
      </c>
      <c r="E101" s="15"/>
      <c r="F101" s="15"/>
      <c r="G101" s="15"/>
      <c r="H101" s="9">
        <f t="shared" si="18"/>
        <v>0</v>
      </c>
      <c r="I101" s="15"/>
      <c r="J101" s="15"/>
      <c r="K101" s="15"/>
      <c r="L101" s="9">
        <f t="shared" si="13"/>
        <v>0</v>
      </c>
      <c r="M101" s="15"/>
      <c r="N101" s="15"/>
      <c r="O101" s="15"/>
      <c r="P101" s="15"/>
      <c r="Q101" s="15"/>
      <c r="R101" s="11">
        <f t="shared" si="17"/>
        <v>0</v>
      </c>
      <c r="S101" s="15"/>
      <c r="T101" s="15"/>
      <c r="U101" s="9">
        <f t="shared" si="20"/>
        <v>0</v>
      </c>
      <c r="V101" s="9">
        <f t="shared" si="19"/>
        <v>0</v>
      </c>
      <c r="W101" s="15"/>
      <c r="X101" s="16">
        <f t="shared" si="21"/>
        <v>0</v>
      </c>
      <c r="Y101" s="18"/>
      <c r="Z101" s="17"/>
    </row>
    <row r="102" spans="1:26" ht="18" customHeight="1" x14ac:dyDescent="0.2">
      <c r="A102" s="13">
        <v>3500141</v>
      </c>
      <c r="B102" s="14" t="s">
        <v>127</v>
      </c>
      <c r="C102" s="15">
        <v>300000</v>
      </c>
      <c r="D102" s="10">
        <f>VLOOKUP($A102,'11.07'!$A$9:$W$200,23,0)</f>
        <v>0</v>
      </c>
      <c r="E102" s="15"/>
      <c r="F102" s="15"/>
      <c r="G102" s="15"/>
      <c r="H102" s="9">
        <f t="shared" si="18"/>
        <v>0</v>
      </c>
      <c r="I102" s="15"/>
      <c r="J102" s="15"/>
      <c r="K102" s="15"/>
      <c r="L102" s="9">
        <f t="shared" si="13"/>
        <v>0</v>
      </c>
      <c r="M102" s="15"/>
      <c r="N102" s="15"/>
      <c r="O102" s="15"/>
      <c r="P102" s="15"/>
      <c r="Q102" s="15"/>
      <c r="R102" s="11">
        <f t="shared" si="17"/>
        <v>0</v>
      </c>
      <c r="S102" s="15"/>
      <c r="T102" s="15"/>
      <c r="U102" s="9">
        <f t="shared" si="20"/>
        <v>0</v>
      </c>
      <c r="V102" s="9">
        <f t="shared" si="19"/>
        <v>0</v>
      </c>
      <c r="W102" s="15"/>
      <c r="X102" s="16">
        <f t="shared" si="21"/>
        <v>0</v>
      </c>
      <c r="Y102" s="18"/>
      <c r="Z102" s="17"/>
    </row>
    <row r="103" spans="1:26" ht="18" customHeight="1" x14ac:dyDescent="0.2">
      <c r="A103" s="13">
        <v>3500142</v>
      </c>
      <c r="B103" s="14" t="s">
        <v>128</v>
      </c>
      <c r="C103" s="15">
        <v>390000</v>
      </c>
      <c r="D103" s="10">
        <f>VLOOKUP($A103,'11.07'!$A$9:$W$200,23,0)</f>
        <v>1</v>
      </c>
      <c r="E103" s="15"/>
      <c r="F103" s="15"/>
      <c r="G103" s="15"/>
      <c r="H103" s="9">
        <f t="shared" si="18"/>
        <v>0</v>
      </c>
      <c r="I103" s="15">
        <v>1</v>
      </c>
      <c r="J103" s="15"/>
      <c r="K103" s="15"/>
      <c r="L103" s="9">
        <f t="shared" si="13"/>
        <v>1</v>
      </c>
      <c r="M103" s="15"/>
      <c r="N103" s="15"/>
      <c r="O103" s="15"/>
      <c r="P103" s="15"/>
      <c r="Q103" s="15"/>
      <c r="R103" s="11">
        <f t="shared" si="17"/>
        <v>0</v>
      </c>
      <c r="S103" s="15"/>
      <c r="T103" s="15"/>
      <c r="U103" s="9">
        <f t="shared" si="20"/>
        <v>0</v>
      </c>
      <c r="V103" s="9">
        <f t="shared" si="19"/>
        <v>0</v>
      </c>
      <c r="W103" s="15"/>
      <c r="X103" s="16">
        <f t="shared" si="21"/>
        <v>0</v>
      </c>
      <c r="Y103" s="18"/>
      <c r="Z103" s="17"/>
    </row>
    <row r="104" spans="1:26" ht="18" customHeight="1" x14ac:dyDescent="0.2">
      <c r="A104" s="13">
        <v>3500143</v>
      </c>
      <c r="B104" s="14" t="s">
        <v>129</v>
      </c>
      <c r="C104" s="15">
        <v>220000</v>
      </c>
      <c r="D104" s="10">
        <f>VLOOKUP($A104,'11.07'!$A$9:$W$200,23,0)</f>
        <v>1</v>
      </c>
      <c r="E104" s="15"/>
      <c r="F104" s="15"/>
      <c r="G104" s="15"/>
      <c r="H104" s="9">
        <f t="shared" si="18"/>
        <v>0</v>
      </c>
      <c r="I104" s="15">
        <v>1</v>
      </c>
      <c r="J104" s="15"/>
      <c r="K104" s="15"/>
      <c r="L104" s="9">
        <f t="shared" si="13"/>
        <v>1</v>
      </c>
      <c r="M104" s="15"/>
      <c r="N104" s="15"/>
      <c r="O104" s="15"/>
      <c r="P104" s="15"/>
      <c r="Q104" s="15"/>
      <c r="R104" s="11">
        <f t="shared" si="17"/>
        <v>0</v>
      </c>
      <c r="S104" s="15"/>
      <c r="T104" s="15"/>
      <c r="U104" s="9">
        <f t="shared" si="20"/>
        <v>0</v>
      </c>
      <c r="V104" s="9">
        <f t="shared" si="19"/>
        <v>0</v>
      </c>
      <c r="W104" s="15"/>
      <c r="X104" s="16">
        <f t="shared" si="21"/>
        <v>0</v>
      </c>
      <c r="Y104" s="18"/>
      <c r="Z104" s="17"/>
    </row>
    <row r="105" spans="1:26" ht="18" customHeight="1" x14ac:dyDescent="0.2">
      <c r="A105" s="13">
        <v>3500144</v>
      </c>
      <c r="B105" s="14" t="s">
        <v>130</v>
      </c>
      <c r="C105" s="15">
        <v>260000</v>
      </c>
      <c r="D105" s="10">
        <f>VLOOKUP($A105,'11.07'!$A$9:$W$200,23,0)</f>
        <v>1</v>
      </c>
      <c r="E105" s="15">
        <v>1</v>
      </c>
      <c r="F105" s="15">
        <v>1</v>
      </c>
      <c r="G105" s="15"/>
      <c r="H105" s="9">
        <f t="shared" si="18"/>
        <v>2</v>
      </c>
      <c r="I105" s="15">
        <v>3</v>
      </c>
      <c r="J105" s="15"/>
      <c r="K105" s="15"/>
      <c r="L105" s="9">
        <f t="shared" si="13"/>
        <v>3</v>
      </c>
      <c r="M105" s="15"/>
      <c r="N105" s="15"/>
      <c r="O105" s="15"/>
      <c r="P105" s="15"/>
      <c r="Q105" s="15"/>
      <c r="R105" s="11">
        <f t="shared" si="17"/>
        <v>0</v>
      </c>
      <c r="S105" s="15"/>
      <c r="T105" s="15"/>
      <c r="U105" s="9">
        <f t="shared" si="20"/>
        <v>0</v>
      </c>
      <c r="V105" s="9">
        <f t="shared" si="19"/>
        <v>0</v>
      </c>
      <c r="W105" s="15"/>
      <c r="X105" s="16">
        <f t="shared" si="21"/>
        <v>0</v>
      </c>
      <c r="Y105" s="18"/>
      <c r="Z105" s="17"/>
    </row>
    <row r="106" spans="1:26" ht="18" customHeight="1" x14ac:dyDescent="0.2">
      <c r="A106" s="13">
        <v>3500145</v>
      </c>
      <c r="B106" s="14" t="s">
        <v>131</v>
      </c>
      <c r="C106" s="15">
        <v>350000</v>
      </c>
      <c r="D106" s="10">
        <f>VLOOKUP($A106,'11.07'!$A$9:$W$200,23,0)</f>
        <v>0</v>
      </c>
      <c r="E106" s="15"/>
      <c r="F106" s="15"/>
      <c r="G106" s="15"/>
      <c r="H106" s="9">
        <f t="shared" si="18"/>
        <v>0</v>
      </c>
      <c r="I106" s="15"/>
      <c r="J106" s="15"/>
      <c r="K106" s="15"/>
      <c r="L106" s="9">
        <f t="shared" si="13"/>
        <v>0</v>
      </c>
      <c r="M106" s="15"/>
      <c r="N106" s="15"/>
      <c r="O106" s="15"/>
      <c r="P106" s="15"/>
      <c r="Q106" s="15"/>
      <c r="R106" s="11">
        <f t="shared" si="17"/>
        <v>0</v>
      </c>
      <c r="S106" s="15"/>
      <c r="T106" s="15"/>
      <c r="U106" s="9">
        <f t="shared" si="20"/>
        <v>0</v>
      </c>
      <c r="V106" s="9">
        <f t="shared" si="19"/>
        <v>0</v>
      </c>
      <c r="W106" s="15"/>
      <c r="X106" s="16">
        <f t="shared" si="21"/>
        <v>0</v>
      </c>
      <c r="Y106" s="18"/>
      <c r="Z106" s="17"/>
    </row>
    <row r="107" spans="1:26" ht="18" customHeight="1" x14ac:dyDescent="0.2">
      <c r="A107" s="7">
        <v>3510000</v>
      </c>
      <c r="B107" s="8" t="s">
        <v>132</v>
      </c>
      <c r="C107" s="9"/>
      <c r="D107" s="10">
        <f>VLOOKUP($A107,'11.07'!$A$9:$W$200,23,0)</f>
        <v>0</v>
      </c>
      <c r="E107" s="10"/>
      <c r="F107" s="10"/>
      <c r="G107" s="10"/>
      <c r="H107" s="9"/>
      <c r="I107" s="10"/>
      <c r="J107" s="10"/>
      <c r="K107" s="10"/>
      <c r="L107" s="9">
        <f t="shared" si="13"/>
        <v>0</v>
      </c>
      <c r="M107" s="10"/>
      <c r="N107" s="10"/>
      <c r="O107" s="10"/>
      <c r="P107" s="10"/>
      <c r="Q107" s="10"/>
      <c r="R107" s="11">
        <f t="shared" si="17"/>
        <v>0</v>
      </c>
      <c r="S107" s="10"/>
      <c r="T107" s="10"/>
      <c r="U107" s="9"/>
      <c r="V107" s="9"/>
      <c r="W107" s="10"/>
      <c r="X107" s="9"/>
      <c r="Y107" s="18"/>
      <c r="Z107" s="17"/>
    </row>
    <row r="108" spans="1:26" ht="18" customHeight="1" x14ac:dyDescent="0.2">
      <c r="A108" s="13">
        <v>3510004</v>
      </c>
      <c r="B108" s="14" t="s">
        <v>133</v>
      </c>
      <c r="C108" s="15">
        <v>43000</v>
      </c>
      <c r="D108" s="10">
        <f>VLOOKUP($A108,'11.07'!$A$9:$W$200,23,0)</f>
        <v>4</v>
      </c>
      <c r="E108" s="15"/>
      <c r="F108" s="15"/>
      <c r="G108" s="15"/>
      <c r="H108" s="9">
        <f t="shared" ref="H108:H117" si="22">SUM(E108:G108)</f>
        <v>0</v>
      </c>
      <c r="I108" s="15">
        <v>2</v>
      </c>
      <c r="J108" s="15"/>
      <c r="K108" s="15"/>
      <c r="L108" s="9">
        <f t="shared" si="13"/>
        <v>2</v>
      </c>
      <c r="M108" s="15"/>
      <c r="N108" s="15"/>
      <c r="O108" s="15"/>
      <c r="P108" s="15"/>
      <c r="Q108" s="15"/>
      <c r="R108" s="11">
        <f>SUM(M108:Q108)</f>
        <v>0</v>
      </c>
      <c r="S108" s="15"/>
      <c r="T108" s="15"/>
      <c r="U108" s="9">
        <f>S108+T108</f>
        <v>0</v>
      </c>
      <c r="V108" s="9">
        <f t="shared" ref="V108:V117" si="23">D108+H108-L108-R108-U108</f>
        <v>2</v>
      </c>
      <c r="W108" s="15">
        <v>2</v>
      </c>
      <c r="X108" s="16">
        <f>W108-V108</f>
        <v>0</v>
      </c>
      <c r="Y108" s="18"/>
      <c r="Z108" s="17"/>
    </row>
    <row r="109" spans="1:26" ht="18" customHeight="1" x14ac:dyDescent="0.2">
      <c r="A109" s="13">
        <v>3510011</v>
      </c>
      <c r="B109" s="14" t="s">
        <v>134</v>
      </c>
      <c r="C109" s="15">
        <v>42000</v>
      </c>
      <c r="D109" s="10">
        <f>VLOOKUP($A109,'11.07'!$A$9:$W$200,23,0)</f>
        <v>8</v>
      </c>
      <c r="E109" s="15"/>
      <c r="F109" s="15"/>
      <c r="G109" s="15"/>
      <c r="H109" s="9">
        <f t="shared" si="22"/>
        <v>0</v>
      </c>
      <c r="I109" s="15">
        <v>1</v>
      </c>
      <c r="J109" s="15"/>
      <c r="K109" s="15"/>
      <c r="L109" s="9">
        <f t="shared" si="13"/>
        <v>1</v>
      </c>
      <c r="M109" s="15"/>
      <c r="N109" s="15"/>
      <c r="O109" s="15"/>
      <c r="P109" s="15"/>
      <c r="Q109" s="15"/>
      <c r="R109" s="11">
        <f t="shared" si="17"/>
        <v>0</v>
      </c>
      <c r="S109" s="15"/>
      <c r="T109" s="15"/>
      <c r="U109" s="9">
        <f t="shared" ref="U109:U117" si="24">S109+T109</f>
        <v>0</v>
      </c>
      <c r="V109" s="9">
        <f t="shared" si="23"/>
        <v>7</v>
      </c>
      <c r="W109" s="15">
        <v>7</v>
      </c>
      <c r="X109" s="16">
        <f t="shared" ref="X109:X117" si="25">W109-V109</f>
        <v>0</v>
      </c>
      <c r="Y109" s="18"/>
      <c r="Z109" s="17"/>
    </row>
    <row r="110" spans="1:26" ht="18" customHeight="1" x14ac:dyDescent="0.2">
      <c r="A110" s="13">
        <v>3510012</v>
      </c>
      <c r="B110" s="14" t="s">
        <v>135</v>
      </c>
      <c r="C110" s="15">
        <v>43000</v>
      </c>
      <c r="D110" s="10">
        <f>VLOOKUP($A110,'11.07'!$A$9:$W$200,23,0)</f>
        <v>0</v>
      </c>
      <c r="E110" s="15">
        <v>9</v>
      </c>
      <c r="F110" s="15"/>
      <c r="G110" s="15"/>
      <c r="H110" s="9">
        <f t="shared" si="22"/>
        <v>9</v>
      </c>
      <c r="I110" s="15">
        <v>4</v>
      </c>
      <c r="J110" s="15"/>
      <c r="K110" s="15"/>
      <c r="L110" s="9">
        <f t="shared" si="13"/>
        <v>4</v>
      </c>
      <c r="M110" s="15"/>
      <c r="N110" s="15"/>
      <c r="O110" s="15"/>
      <c r="P110" s="15"/>
      <c r="Q110" s="15"/>
      <c r="R110" s="11">
        <f>SUM(M110:Q110)</f>
        <v>0</v>
      </c>
      <c r="S110" s="15"/>
      <c r="T110" s="15"/>
      <c r="U110" s="9">
        <f>S110+T110</f>
        <v>0</v>
      </c>
      <c r="V110" s="9">
        <f t="shared" si="23"/>
        <v>5</v>
      </c>
      <c r="W110" s="15">
        <v>5</v>
      </c>
      <c r="X110" s="16">
        <f>W110-V110</f>
        <v>0</v>
      </c>
      <c r="Y110" s="18"/>
      <c r="Z110" s="17"/>
    </row>
    <row r="111" spans="1:26" ht="18" customHeight="1" x14ac:dyDescent="0.2">
      <c r="A111" s="13">
        <v>3510018</v>
      </c>
      <c r="B111" s="14" t="s">
        <v>136</v>
      </c>
      <c r="C111" s="15">
        <v>65000</v>
      </c>
      <c r="D111" s="10">
        <f>VLOOKUP($A111,'11.07'!$A$9:$W$200,23,0)</f>
        <v>1</v>
      </c>
      <c r="E111" s="15">
        <v>9</v>
      </c>
      <c r="F111" s="15"/>
      <c r="G111" s="15"/>
      <c r="H111" s="9">
        <f t="shared" si="22"/>
        <v>9</v>
      </c>
      <c r="I111" s="15">
        <v>3</v>
      </c>
      <c r="J111" s="15"/>
      <c r="K111" s="15"/>
      <c r="L111" s="9">
        <f t="shared" si="13"/>
        <v>3</v>
      </c>
      <c r="M111" s="15"/>
      <c r="N111" s="15"/>
      <c r="O111" s="15"/>
      <c r="P111" s="15"/>
      <c r="Q111" s="15"/>
      <c r="R111" s="11">
        <f t="shared" si="17"/>
        <v>0</v>
      </c>
      <c r="S111" s="15"/>
      <c r="T111" s="15"/>
      <c r="U111" s="9">
        <f t="shared" si="24"/>
        <v>0</v>
      </c>
      <c r="V111" s="9">
        <f t="shared" si="23"/>
        <v>7</v>
      </c>
      <c r="W111" s="15">
        <v>7</v>
      </c>
      <c r="X111" s="16">
        <f t="shared" si="25"/>
        <v>0</v>
      </c>
      <c r="Y111" s="18"/>
      <c r="Z111" s="17"/>
    </row>
    <row r="112" spans="1:26" ht="18" customHeight="1" x14ac:dyDescent="0.2">
      <c r="A112" s="13">
        <v>3510066</v>
      </c>
      <c r="B112" s="14" t="s">
        <v>137</v>
      </c>
      <c r="C112" s="15">
        <v>42000</v>
      </c>
      <c r="D112" s="10">
        <f>VLOOKUP($A112,'11.07'!$A$9:$W$200,23,0)</f>
        <v>0</v>
      </c>
      <c r="E112" s="15"/>
      <c r="F112" s="15"/>
      <c r="G112" s="15"/>
      <c r="H112" s="9">
        <f t="shared" si="22"/>
        <v>0</v>
      </c>
      <c r="I112" s="15"/>
      <c r="J112" s="15"/>
      <c r="K112" s="15"/>
      <c r="L112" s="9">
        <f t="shared" si="13"/>
        <v>0</v>
      </c>
      <c r="M112" s="15"/>
      <c r="N112" s="15"/>
      <c r="O112" s="15"/>
      <c r="P112" s="15"/>
      <c r="Q112" s="15"/>
      <c r="R112" s="11">
        <f t="shared" si="17"/>
        <v>0</v>
      </c>
      <c r="S112" s="15"/>
      <c r="T112" s="15"/>
      <c r="U112" s="9">
        <f t="shared" si="24"/>
        <v>0</v>
      </c>
      <c r="V112" s="9">
        <f t="shared" si="23"/>
        <v>0</v>
      </c>
      <c r="W112" s="15"/>
      <c r="X112" s="16">
        <f t="shared" si="25"/>
        <v>0</v>
      </c>
      <c r="Y112" s="18"/>
      <c r="Z112" s="17"/>
    </row>
    <row r="113" spans="1:26" ht="18" customHeight="1" x14ac:dyDescent="0.2">
      <c r="A113" s="13">
        <v>3510067</v>
      </c>
      <c r="B113" s="14" t="s">
        <v>138</v>
      </c>
      <c r="C113" s="15">
        <v>43000</v>
      </c>
      <c r="D113" s="10">
        <f>VLOOKUP($A113,'11.07'!$A$9:$W$200,23,0)</f>
        <v>1</v>
      </c>
      <c r="E113" s="15"/>
      <c r="F113" s="15"/>
      <c r="G113" s="15"/>
      <c r="H113" s="9">
        <f t="shared" si="22"/>
        <v>0</v>
      </c>
      <c r="I113" s="15">
        <v>1</v>
      </c>
      <c r="J113" s="15"/>
      <c r="K113" s="15"/>
      <c r="L113" s="9">
        <f t="shared" si="13"/>
        <v>1</v>
      </c>
      <c r="M113" s="15"/>
      <c r="N113" s="15"/>
      <c r="O113" s="15"/>
      <c r="P113" s="15"/>
      <c r="Q113" s="15"/>
      <c r="R113" s="11">
        <f t="shared" si="17"/>
        <v>0</v>
      </c>
      <c r="S113" s="15"/>
      <c r="T113" s="15"/>
      <c r="U113" s="9">
        <f t="shared" si="24"/>
        <v>0</v>
      </c>
      <c r="V113" s="9">
        <f t="shared" si="23"/>
        <v>0</v>
      </c>
      <c r="W113" s="15"/>
      <c r="X113" s="16">
        <f t="shared" si="25"/>
        <v>0</v>
      </c>
      <c r="Y113" s="18"/>
      <c r="Z113" s="17"/>
    </row>
    <row r="114" spans="1:26" ht="18" customHeight="1" x14ac:dyDescent="0.2">
      <c r="A114" s="13">
        <v>3510068</v>
      </c>
      <c r="B114" s="14" t="s">
        <v>139</v>
      </c>
      <c r="C114" s="15">
        <v>12000</v>
      </c>
      <c r="D114" s="10">
        <f>VLOOKUP($A114,'11.07'!$A$9:$W$200,23,0)</f>
        <v>0</v>
      </c>
      <c r="E114" s="15"/>
      <c r="F114" s="15"/>
      <c r="G114" s="15"/>
      <c r="H114" s="9">
        <f t="shared" si="22"/>
        <v>0</v>
      </c>
      <c r="I114" s="15"/>
      <c r="J114" s="15"/>
      <c r="K114" s="15"/>
      <c r="L114" s="9">
        <f t="shared" si="13"/>
        <v>0</v>
      </c>
      <c r="M114" s="15"/>
      <c r="N114" s="15"/>
      <c r="O114" s="15"/>
      <c r="P114" s="15"/>
      <c r="Q114" s="15"/>
      <c r="R114" s="11">
        <f>SUM(M114:Q114)</f>
        <v>0</v>
      </c>
      <c r="S114" s="15"/>
      <c r="T114" s="15"/>
      <c r="U114" s="9">
        <f>S114+T114</f>
        <v>0</v>
      </c>
      <c r="V114" s="9">
        <f t="shared" si="23"/>
        <v>0</v>
      </c>
      <c r="W114" s="15"/>
      <c r="X114" s="16">
        <f>W114-V114</f>
        <v>0</v>
      </c>
      <c r="Y114" s="18"/>
      <c r="Z114" s="17"/>
    </row>
    <row r="115" spans="1:26" ht="18" customHeight="1" x14ac:dyDescent="0.2">
      <c r="A115" s="13">
        <v>3510069</v>
      </c>
      <c r="B115" s="14" t="s">
        <v>140</v>
      </c>
      <c r="C115" s="15">
        <v>12000</v>
      </c>
      <c r="D115" s="10">
        <f>VLOOKUP($A115,'11.07'!$A$9:$W$200,23,0)</f>
        <v>0</v>
      </c>
      <c r="E115" s="15"/>
      <c r="F115" s="15"/>
      <c r="G115" s="15"/>
      <c r="H115" s="9">
        <f t="shared" si="22"/>
        <v>0</v>
      </c>
      <c r="I115" s="15"/>
      <c r="J115" s="15"/>
      <c r="K115" s="15"/>
      <c r="L115" s="9">
        <f t="shared" si="13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3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3510070</v>
      </c>
      <c r="B116" s="14" t="s">
        <v>141</v>
      </c>
      <c r="C116" s="15">
        <v>12000</v>
      </c>
      <c r="D116" s="10">
        <f>VLOOKUP($A116,'11.07'!$A$9:$W$200,23,0)</f>
        <v>0</v>
      </c>
      <c r="E116" s="15"/>
      <c r="F116" s="15"/>
      <c r="G116" s="15"/>
      <c r="H116" s="9">
        <f t="shared" si="22"/>
        <v>0</v>
      </c>
      <c r="I116" s="15"/>
      <c r="J116" s="15"/>
      <c r="K116" s="15"/>
      <c r="L116" s="9">
        <f t="shared" si="13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3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3512008</v>
      </c>
      <c r="B117" s="14" t="s">
        <v>142</v>
      </c>
      <c r="C117" s="15">
        <v>44000</v>
      </c>
      <c r="D117" s="10">
        <f>VLOOKUP($A117,'11.07'!$A$9:$W$200,23,0)</f>
        <v>2</v>
      </c>
      <c r="E117" s="15"/>
      <c r="F117" s="15"/>
      <c r="G117" s="15"/>
      <c r="H117" s="9">
        <f t="shared" si="22"/>
        <v>0</v>
      </c>
      <c r="I117" s="15">
        <v>1</v>
      </c>
      <c r="J117" s="15"/>
      <c r="K117" s="15"/>
      <c r="L117" s="9">
        <f t="shared" si="13"/>
        <v>1</v>
      </c>
      <c r="M117" s="15"/>
      <c r="N117" s="15"/>
      <c r="O117" s="15"/>
      <c r="P117" s="15"/>
      <c r="Q117" s="15"/>
      <c r="R117" s="11">
        <f t="shared" si="17"/>
        <v>0</v>
      </c>
      <c r="S117" s="15"/>
      <c r="T117" s="15"/>
      <c r="U117" s="9">
        <f t="shared" si="24"/>
        <v>0</v>
      </c>
      <c r="V117" s="9">
        <f t="shared" si="23"/>
        <v>1</v>
      </c>
      <c r="W117" s="15">
        <v>1</v>
      </c>
      <c r="X117" s="16">
        <f t="shared" si="25"/>
        <v>0</v>
      </c>
      <c r="Y117" s="18"/>
      <c r="Z117" s="17"/>
    </row>
    <row r="118" spans="1:26" ht="18" customHeight="1" x14ac:dyDescent="0.2">
      <c r="A118" s="7">
        <v>3530000</v>
      </c>
      <c r="B118" s="28" t="s">
        <v>143</v>
      </c>
      <c r="C118" s="9"/>
      <c r="D118" s="10">
        <f>VLOOKUP($A118,'11.07'!$A$9:$W$200,23,0)</f>
        <v>0</v>
      </c>
      <c r="E118" s="10"/>
      <c r="F118" s="10"/>
      <c r="G118" s="10"/>
      <c r="H118" s="9"/>
      <c r="I118" s="10"/>
      <c r="J118" s="10"/>
      <c r="K118" s="10"/>
      <c r="L118" s="9">
        <f t="shared" si="13"/>
        <v>0</v>
      </c>
      <c r="M118" s="10"/>
      <c r="N118" s="10"/>
      <c r="O118" s="10"/>
      <c r="P118" s="10"/>
      <c r="Q118" s="10"/>
      <c r="R118" s="11">
        <f t="shared" si="17"/>
        <v>0</v>
      </c>
      <c r="S118" s="10"/>
      <c r="T118" s="10"/>
      <c r="U118" s="9"/>
      <c r="V118" s="9"/>
      <c r="W118" s="10"/>
      <c r="X118" s="9"/>
      <c r="Y118" s="18"/>
      <c r="Z118" s="17"/>
    </row>
    <row r="119" spans="1:26" ht="18" customHeight="1" x14ac:dyDescent="0.2">
      <c r="A119" s="13">
        <v>3530003</v>
      </c>
      <c r="B119" s="14" t="s">
        <v>144</v>
      </c>
      <c r="C119" s="15">
        <v>20000</v>
      </c>
      <c r="D119" s="10">
        <f>VLOOKUP($A119,'11.07'!$A$9:$W$200,23,0)</f>
        <v>0</v>
      </c>
      <c r="E119" s="15"/>
      <c r="F119" s="15"/>
      <c r="G119" s="15"/>
      <c r="H119" s="9">
        <f t="shared" ref="H119:H131" si="26">SUM(E119:G119)</f>
        <v>0</v>
      </c>
      <c r="I119" s="15"/>
      <c r="J119" s="15"/>
      <c r="K119" s="15"/>
      <c r="L119" s="9">
        <f t="shared" si="13"/>
        <v>0</v>
      </c>
      <c r="M119" s="15"/>
      <c r="N119" s="15"/>
      <c r="O119" s="15"/>
      <c r="P119" s="15"/>
      <c r="Q119" s="15"/>
      <c r="R119" s="11">
        <f t="shared" si="17"/>
        <v>0</v>
      </c>
      <c r="S119" s="15"/>
      <c r="T119" s="15"/>
      <c r="U119" s="9">
        <f t="shared" ref="U119:U131" si="27">S119+T119</f>
        <v>0</v>
      </c>
      <c r="V119" s="9">
        <f t="shared" ref="V119:V131" si="28">D119+H119-L119-R119-U119</f>
        <v>0</v>
      </c>
      <c r="W119" s="15"/>
      <c r="X119" s="16">
        <f t="shared" ref="X119:X131" si="29">W119-V119</f>
        <v>0</v>
      </c>
      <c r="Y119" s="18"/>
      <c r="Z119" s="17"/>
    </row>
    <row r="120" spans="1:26" ht="18" customHeight="1" x14ac:dyDescent="0.2">
      <c r="A120" s="13">
        <v>3530008</v>
      </c>
      <c r="B120" s="14" t="s">
        <v>145</v>
      </c>
      <c r="C120" s="15">
        <v>20000</v>
      </c>
      <c r="D120" s="10">
        <f>VLOOKUP($A120,'11.07'!$A$9:$W$200,23,0)</f>
        <v>0</v>
      </c>
      <c r="E120" s="15"/>
      <c r="F120" s="15"/>
      <c r="G120" s="15"/>
      <c r="H120" s="9">
        <f t="shared" si="26"/>
        <v>0</v>
      </c>
      <c r="I120" s="15"/>
      <c r="J120" s="15"/>
      <c r="K120" s="15"/>
      <c r="L120" s="9">
        <f t="shared" si="13"/>
        <v>0</v>
      </c>
      <c r="M120" s="15"/>
      <c r="N120" s="15"/>
      <c r="O120" s="15"/>
      <c r="P120" s="15"/>
      <c r="Q120" s="15"/>
      <c r="R120" s="11">
        <f t="shared" si="17"/>
        <v>0</v>
      </c>
      <c r="S120" s="15"/>
      <c r="T120" s="15"/>
      <c r="U120" s="9">
        <f t="shared" si="27"/>
        <v>0</v>
      </c>
      <c r="V120" s="9">
        <f t="shared" si="28"/>
        <v>0</v>
      </c>
      <c r="W120" s="15"/>
      <c r="X120" s="16">
        <f t="shared" si="29"/>
        <v>0</v>
      </c>
      <c r="Y120" s="18"/>
      <c r="Z120" s="17"/>
    </row>
    <row r="121" spans="1:26" ht="18" customHeight="1" x14ac:dyDescent="0.2">
      <c r="A121" s="13">
        <v>3530009</v>
      </c>
      <c r="B121" s="14" t="s">
        <v>146</v>
      </c>
      <c r="C121" s="15">
        <v>20000</v>
      </c>
      <c r="D121" s="10">
        <f>VLOOKUP($A121,'11.07'!$A$9:$W$200,23,0)</f>
        <v>0</v>
      </c>
      <c r="E121" s="15">
        <v>64</v>
      </c>
      <c r="F121" s="15"/>
      <c r="G121" s="15"/>
      <c r="H121" s="9">
        <f t="shared" si="26"/>
        <v>64</v>
      </c>
      <c r="I121" s="15">
        <v>11</v>
      </c>
      <c r="J121" s="15"/>
      <c r="K121" s="15"/>
      <c r="L121" s="9">
        <f t="shared" si="13"/>
        <v>11</v>
      </c>
      <c r="M121" s="15"/>
      <c r="N121" s="15"/>
      <c r="O121" s="15"/>
      <c r="P121" s="15"/>
      <c r="Q121" s="15"/>
      <c r="R121" s="11">
        <f t="shared" si="17"/>
        <v>0</v>
      </c>
      <c r="S121" s="15"/>
      <c r="T121" s="15"/>
      <c r="U121" s="9">
        <f t="shared" si="27"/>
        <v>0</v>
      </c>
      <c r="V121" s="9">
        <f t="shared" si="28"/>
        <v>53</v>
      </c>
      <c r="W121" s="15">
        <v>53</v>
      </c>
      <c r="X121" s="16">
        <f t="shared" si="29"/>
        <v>0</v>
      </c>
      <c r="Y121" s="18"/>
      <c r="Z121" s="17"/>
    </row>
    <row r="122" spans="1:26" ht="18" customHeight="1" x14ac:dyDescent="0.2">
      <c r="A122" s="13">
        <v>3530010</v>
      </c>
      <c r="B122" s="14" t="s">
        <v>147</v>
      </c>
      <c r="C122" s="15">
        <v>108000</v>
      </c>
      <c r="D122" s="10">
        <f>VLOOKUP($A122,'11.07'!$A$9:$W$200,23,0)</f>
        <v>0</v>
      </c>
      <c r="E122" s="15">
        <v>20</v>
      </c>
      <c r="F122" s="15"/>
      <c r="G122" s="15"/>
      <c r="H122" s="9">
        <f t="shared" si="26"/>
        <v>20</v>
      </c>
      <c r="I122" s="15">
        <v>3</v>
      </c>
      <c r="J122" s="15"/>
      <c r="K122" s="15"/>
      <c r="L122" s="9">
        <f t="shared" si="13"/>
        <v>3</v>
      </c>
      <c r="M122" s="15"/>
      <c r="N122" s="15"/>
      <c r="O122" s="15"/>
      <c r="P122" s="15"/>
      <c r="Q122" s="15"/>
      <c r="R122" s="11">
        <f t="shared" si="17"/>
        <v>0</v>
      </c>
      <c r="S122" s="15"/>
      <c r="T122" s="15"/>
      <c r="U122" s="9">
        <f t="shared" si="27"/>
        <v>0</v>
      </c>
      <c r="V122" s="9">
        <f t="shared" si="28"/>
        <v>17</v>
      </c>
      <c r="W122" s="15">
        <v>17</v>
      </c>
      <c r="X122" s="16">
        <f t="shared" si="29"/>
        <v>0</v>
      </c>
      <c r="Y122" s="18"/>
      <c r="Z122" s="17"/>
    </row>
    <row r="123" spans="1:26" ht="18" customHeight="1" x14ac:dyDescent="0.2">
      <c r="A123" s="13">
        <v>3530014</v>
      </c>
      <c r="B123" s="14" t="s">
        <v>148</v>
      </c>
      <c r="C123" s="15">
        <v>20000</v>
      </c>
      <c r="D123" s="10">
        <f>VLOOKUP($A123,'11.07'!$A$9:$W$200,23,0)</f>
        <v>0</v>
      </c>
      <c r="E123" s="15"/>
      <c r="F123" s="15"/>
      <c r="G123" s="15"/>
      <c r="H123" s="9">
        <f t="shared" si="26"/>
        <v>0</v>
      </c>
      <c r="I123" s="15"/>
      <c r="J123" s="15"/>
      <c r="K123" s="15"/>
      <c r="L123" s="9">
        <f t="shared" si="13"/>
        <v>0</v>
      </c>
      <c r="M123" s="15"/>
      <c r="N123" s="15"/>
      <c r="O123" s="15"/>
      <c r="P123" s="15"/>
      <c r="Q123" s="15"/>
      <c r="R123" s="11">
        <f>SUM(M123:Q123)</f>
        <v>0</v>
      </c>
      <c r="S123" s="15"/>
      <c r="T123" s="15"/>
      <c r="U123" s="9">
        <f>S123+T123</f>
        <v>0</v>
      </c>
      <c r="V123" s="9">
        <f t="shared" si="28"/>
        <v>0</v>
      </c>
      <c r="W123" s="15"/>
      <c r="X123" s="16">
        <f>W123-V123</f>
        <v>0</v>
      </c>
      <c r="Y123" s="18"/>
      <c r="Z123" s="17"/>
    </row>
    <row r="124" spans="1:26" ht="18" customHeight="1" x14ac:dyDescent="0.2">
      <c r="A124" s="13">
        <v>3530087</v>
      </c>
      <c r="B124" s="14" t="s">
        <v>149</v>
      </c>
      <c r="C124" s="15"/>
      <c r="D124" s="10">
        <f>VLOOKUP($A124,'11.07'!$A$9:$W$200,23,0)</f>
        <v>0</v>
      </c>
      <c r="E124" s="15"/>
      <c r="F124" s="15"/>
      <c r="G124" s="15"/>
      <c r="H124" s="9">
        <f t="shared" si="26"/>
        <v>0</v>
      </c>
      <c r="I124" s="15"/>
      <c r="J124" s="15"/>
      <c r="K124" s="15"/>
      <c r="L124" s="9">
        <f t="shared" si="13"/>
        <v>0</v>
      </c>
      <c r="M124" s="15"/>
      <c r="N124" s="15"/>
      <c r="O124" s="15"/>
      <c r="P124" s="15"/>
      <c r="Q124" s="15"/>
      <c r="R124" s="11">
        <f t="shared" si="17"/>
        <v>0</v>
      </c>
      <c r="S124" s="15"/>
      <c r="T124" s="15"/>
      <c r="U124" s="9">
        <f t="shared" si="27"/>
        <v>0</v>
      </c>
      <c r="V124" s="9">
        <f t="shared" si="28"/>
        <v>0</v>
      </c>
      <c r="W124" s="15"/>
      <c r="X124" s="16">
        <f t="shared" si="29"/>
        <v>0</v>
      </c>
      <c r="Y124" s="18"/>
      <c r="Z124" s="17"/>
    </row>
    <row r="125" spans="1:26" ht="18" customHeight="1" x14ac:dyDescent="0.2">
      <c r="A125" s="13">
        <v>3530088</v>
      </c>
      <c r="B125" s="14" t="s">
        <v>150</v>
      </c>
      <c r="C125" s="15">
        <v>20000</v>
      </c>
      <c r="D125" s="10">
        <f>VLOOKUP($A125,'11.07'!$A$9:$W$200,23,0)</f>
        <v>27</v>
      </c>
      <c r="E125" s="15"/>
      <c r="F125" s="15"/>
      <c r="G125" s="15"/>
      <c r="H125" s="9">
        <f t="shared" si="26"/>
        <v>0</v>
      </c>
      <c r="I125" s="15">
        <v>20</v>
      </c>
      <c r="J125" s="15"/>
      <c r="K125" s="15"/>
      <c r="L125" s="9">
        <f t="shared" si="13"/>
        <v>20</v>
      </c>
      <c r="M125" s="15"/>
      <c r="N125" s="15"/>
      <c r="O125" s="15"/>
      <c r="P125" s="15"/>
      <c r="Q125" s="15"/>
      <c r="R125" s="11">
        <f t="shared" si="17"/>
        <v>0</v>
      </c>
      <c r="S125" s="15"/>
      <c r="T125" s="15"/>
      <c r="U125" s="9">
        <f t="shared" si="27"/>
        <v>0</v>
      </c>
      <c r="V125" s="9">
        <f t="shared" si="28"/>
        <v>7</v>
      </c>
      <c r="W125" s="15">
        <v>7</v>
      </c>
      <c r="X125" s="16">
        <f t="shared" si="29"/>
        <v>0</v>
      </c>
      <c r="Y125" s="26"/>
      <c r="Z125" s="17"/>
    </row>
    <row r="126" spans="1:26" ht="18" customHeight="1" x14ac:dyDescent="0.2">
      <c r="A126" s="13">
        <v>3530089</v>
      </c>
      <c r="B126" s="14" t="s">
        <v>151</v>
      </c>
      <c r="C126" s="15">
        <v>95000</v>
      </c>
      <c r="D126" s="10">
        <f>VLOOKUP($A126,'11.07'!$A$9:$W$200,23,0)</f>
        <v>0</v>
      </c>
      <c r="E126" s="15"/>
      <c r="F126" s="15"/>
      <c r="G126" s="15"/>
      <c r="H126" s="9">
        <f t="shared" si="26"/>
        <v>0</v>
      </c>
      <c r="I126" s="15"/>
      <c r="J126" s="15"/>
      <c r="K126" s="15"/>
      <c r="L126" s="9">
        <f t="shared" si="13"/>
        <v>0</v>
      </c>
      <c r="M126" s="15"/>
      <c r="N126" s="15"/>
      <c r="O126" s="15"/>
      <c r="P126" s="15"/>
      <c r="Q126" s="15"/>
      <c r="R126" s="11">
        <f t="shared" si="17"/>
        <v>0</v>
      </c>
      <c r="S126" s="15"/>
      <c r="T126" s="15"/>
      <c r="U126" s="9">
        <f t="shared" si="27"/>
        <v>0</v>
      </c>
      <c r="V126" s="9">
        <f t="shared" si="28"/>
        <v>0</v>
      </c>
      <c r="W126" s="15"/>
      <c r="X126" s="16">
        <f t="shared" si="29"/>
        <v>0</v>
      </c>
      <c r="Y126" s="26"/>
      <c r="Z126" s="17"/>
    </row>
    <row r="127" spans="1:26" ht="18" customHeight="1" x14ac:dyDescent="0.2">
      <c r="A127" s="13">
        <v>3530100</v>
      </c>
      <c r="B127" s="14" t="s">
        <v>152</v>
      </c>
      <c r="C127" s="15">
        <v>22000</v>
      </c>
      <c r="D127" s="10">
        <f>VLOOKUP($A127,'11.07'!$A$9:$W$200,23,0)</f>
        <v>0</v>
      </c>
      <c r="E127" s="15"/>
      <c r="F127" s="15"/>
      <c r="G127" s="15"/>
      <c r="H127" s="9">
        <f t="shared" si="26"/>
        <v>0</v>
      </c>
      <c r="I127" s="15"/>
      <c r="J127" s="15"/>
      <c r="K127" s="15"/>
      <c r="L127" s="9">
        <f t="shared" si="13"/>
        <v>0</v>
      </c>
      <c r="M127" s="15"/>
      <c r="N127" s="15"/>
      <c r="O127" s="15"/>
      <c r="P127" s="15"/>
      <c r="Q127" s="15"/>
      <c r="R127" s="11">
        <f t="shared" si="17"/>
        <v>0</v>
      </c>
      <c r="S127" s="15"/>
      <c r="T127" s="15"/>
      <c r="U127" s="9">
        <f t="shared" si="27"/>
        <v>0</v>
      </c>
      <c r="V127" s="9">
        <f t="shared" si="28"/>
        <v>0</v>
      </c>
      <c r="W127" s="15"/>
      <c r="X127" s="16">
        <f t="shared" si="29"/>
        <v>0</v>
      </c>
      <c r="Y127" s="26"/>
      <c r="Z127" s="17"/>
    </row>
    <row r="128" spans="1:26" ht="18" customHeight="1" x14ac:dyDescent="0.2">
      <c r="A128" s="13">
        <v>3550002</v>
      </c>
      <c r="B128" s="14" t="s">
        <v>153</v>
      </c>
      <c r="C128" s="15">
        <v>20000</v>
      </c>
      <c r="D128" s="10">
        <f>VLOOKUP($A128,'11.07'!$A$9:$W$200,23,0)</f>
        <v>23</v>
      </c>
      <c r="E128" s="15"/>
      <c r="F128" s="15"/>
      <c r="G128" s="15"/>
      <c r="H128" s="9">
        <f>SUM(E128:G128)</f>
        <v>0</v>
      </c>
      <c r="I128" s="15">
        <v>5</v>
      </c>
      <c r="J128" s="15"/>
      <c r="K128" s="15"/>
      <c r="L128" s="9">
        <f t="shared" si="13"/>
        <v>5</v>
      </c>
      <c r="M128" s="15"/>
      <c r="N128" s="15"/>
      <c r="O128" s="15"/>
      <c r="P128" s="15"/>
      <c r="Q128" s="15"/>
      <c r="R128" s="11">
        <f t="shared" si="17"/>
        <v>0</v>
      </c>
      <c r="S128" s="15"/>
      <c r="T128" s="15"/>
      <c r="U128" s="9">
        <f t="shared" si="27"/>
        <v>0</v>
      </c>
      <c r="V128" s="9">
        <f t="shared" si="28"/>
        <v>18</v>
      </c>
      <c r="W128" s="15">
        <v>19</v>
      </c>
      <c r="X128" s="16">
        <f t="shared" si="29"/>
        <v>1</v>
      </c>
      <c r="Y128" s="26"/>
      <c r="Z128" s="17"/>
    </row>
    <row r="129" spans="1:26" ht="18" customHeight="1" x14ac:dyDescent="0.2">
      <c r="A129" s="13">
        <v>3550005</v>
      </c>
      <c r="B129" s="14" t="s">
        <v>154</v>
      </c>
      <c r="C129" s="15">
        <v>20000</v>
      </c>
      <c r="D129" s="10">
        <f>VLOOKUP($A129,'11.07'!$A$9:$W$200,23,0)</f>
        <v>16</v>
      </c>
      <c r="E129" s="15"/>
      <c r="F129" s="15"/>
      <c r="G129" s="15"/>
      <c r="H129" s="9">
        <f>SUM(E129:G129)</f>
        <v>0</v>
      </c>
      <c r="I129" s="15">
        <v>11</v>
      </c>
      <c r="J129" s="15"/>
      <c r="K129" s="15"/>
      <c r="L129" s="9">
        <f t="shared" si="13"/>
        <v>11</v>
      </c>
      <c r="M129" s="15"/>
      <c r="N129" s="15"/>
      <c r="O129" s="15"/>
      <c r="P129" s="15"/>
      <c r="Q129" s="15"/>
      <c r="R129" s="11">
        <f t="shared" si="17"/>
        <v>0</v>
      </c>
      <c r="S129" s="15"/>
      <c r="T129" s="15"/>
      <c r="U129" s="9">
        <f t="shared" si="27"/>
        <v>0</v>
      </c>
      <c r="V129" s="9">
        <f t="shared" si="28"/>
        <v>5</v>
      </c>
      <c r="W129" s="15">
        <v>4</v>
      </c>
      <c r="X129" s="16">
        <f t="shared" si="29"/>
        <v>-1</v>
      </c>
      <c r="Y129" s="26" t="s">
        <v>236</v>
      </c>
      <c r="Z129" s="17"/>
    </row>
    <row r="130" spans="1:26" ht="18" customHeight="1" x14ac:dyDescent="0.2">
      <c r="A130" s="13">
        <v>3550007</v>
      </c>
      <c r="B130" s="14" t="s">
        <v>155</v>
      </c>
      <c r="C130" s="15">
        <v>20000</v>
      </c>
      <c r="D130" s="10">
        <f>VLOOKUP($A130,'11.07'!$A$9:$W$200,23,0)</f>
        <v>17</v>
      </c>
      <c r="E130" s="15"/>
      <c r="F130" s="15"/>
      <c r="G130" s="15"/>
      <c r="H130" s="9">
        <f>SUM(E130:G130)</f>
        <v>0</v>
      </c>
      <c r="I130" s="15">
        <v>6</v>
      </c>
      <c r="J130" s="15"/>
      <c r="K130" s="15"/>
      <c r="L130" s="9">
        <f t="shared" si="13"/>
        <v>6</v>
      </c>
      <c r="M130" s="15"/>
      <c r="N130" s="15"/>
      <c r="O130" s="15"/>
      <c r="P130" s="15"/>
      <c r="Q130" s="15"/>
      <c r="R130" s="11">
        <f t="shared" si="17"/>
        <v>0</v>
      </c>
      <c r="S130" s="15"/>
      <c r="T130" s="15"/>
      <c r="U130" s="9">
        <f t="shared" si="27"/>
        <v>0</v>
      </c>
      <c r="V130" s="9">
        <f t="shared" si="28"/>
        <v>11</v>
      </c>
      <c r="W130" s="15">
        <v>11</v>
      </c>
      <c r="X130" s="16">
        <f t="shared" si="29"/>
        <v>0</v>
      </c>
      <c r="Y130" s="26"/>
      <c r="Z130" s="17"/>
    </row>
    <row r="131" spans="1:26" ht="18" customHeight="1" x14ac:dyDescent="0.2">
      <c r="A131" s="13">
        <v>3550011</v>
      </c>
      <c r="B131" s="14" t="s">
        <v>156</v>
      </c>
      <c r="C131" s="15">
        <v>85000</v>
      </c>
      <c r="D131" s="10">
        <f>VLOOKUP($A131,'11.07'!$A$9:$W$200,23,0)</f>
        <v>0</v>
      </c>
      <c r="E131" s="15"/>
      <c r="F131" s="15"/>
      <c r="G131" s="15"/>
      <c r="H131" s="9">
        <f t="shared" si="26"/>
        <v>0</v>
      </c>
      <c r="I131" s="15"/>
      <c r="J131" s="15"/>
      <c r="K131" s="15"/>
      <c r="L131" s="9">
        <f t="shared" si="13"/>
        <v>0</v>
      </c>
      <c r="M131" s="15"/>
      <c r="N131" s="15"/>
      <c r="O131" s="15"/>
      <c r="P131" s="15"/>
      <c r="Q131" s="15"/>
      <c r="R131" s="11">
        <f t="shared" si="17"/>
        <v>0</v>
      </c>
      <c r="S131" s="15"/>
      <c r="T131" s="15"/>
      <c r="U131" s="9">
        <f t="shared" si="27"/>
        <v>0</v>
      </c>
      <c r="V131" s="9">
        <f t="shared" si="28"/>
        <v>0</v>
      </c>
      <c r="W131" s="15"/>
      <c r="X131" s="16">
        <f t="shared" si="29"/>
        <v>0</v>
      </c>
      <c r="Y131" s="18"/>
      <c r="Z131" s="17"/>
    </row>
    <row r="132" spans="1:26" ht="18" customHeight="1" x14ac:dyDescent="0.2">
      <c r="A132" s="7">
        <v>5530000</v>
      </c>
      <c r="B132" s="28" t="s">
        <v>157</v>
      </c>
      <c r="C132" s="9"/>
      <c r="D132" s="10">
        <f>VLOOKUP($A132,'11.07'!$A$9:$W$200,23,0)</f>
        <v>0</v>
      </c>
      <c r="E132" s="10"/>
      <c r="F132" s="10"/>
      <c r="G132" s="10"/>
      <c r="H132" s="9"/>
      <c r="I132" s="10"/>
      <c r="J132" s="10"/>
      <c r="K132" s="10"/>
      <c r="L132" s="9">
        <f t="shared" si="13"/>
        <v>0</v>
      </c>
      <c r="M132" s="10"/>
      <c r="N132" s="10"/>
      <c r="O132" s="10"/>
      <c r="P132" s="10"/>
      <c r="Q132" s="10"/>
      <c r="R132" s="11">
        <f t="shared" si="17"/>
        <v>0</v>
      </c>
      <c r="S132" s="10"/>
      <c r="T132" s="10"/>
      <c r="U132" s="9"/>
      <c r="V132" s="9"/>
      <c r="W132" s="10"/>
      <c r="X132" s="9"/>
      <c r="Y132" s="18"/>
      <c r="Z132" s="17"/>
    </row>
    <row r="133" spans="1:26" ht="18" customHeight="1" x14ac:dyDescent="0.2">
      <c r="A133" s="13">
        <v>5530012</v>
      </c>
      <c r="B133" s="14" t="s">
        <v>158</v>
      </c>
      <c r="C133" s="15">
        <v>30000</v>
      </c>
      <c r="D133" s="10">
        <f>VLOOKUP($A133,'11.07'!$A$9:$W$200,23,0)</f>
        <v>0</v>
      </c>
      <c r="E133" s="15"/>
      <c r="F133" s="15"/>
      <c r="G133" s="15"/>
      <c r="H133" s="9">
        <f t="shared" ref="H133:H140" si="30">SUM(E133:G133)</f>
        <v>0</v>
      </c>
      <c r="I133" s="15"/>
      <c r="J133" s="15"/>
      <c r="K133" s="15"/>
      <c r="L133" s="9">
        <f t="shared" si="13"/>
        <v>0</v>
      </c>
      <c r="M133" s="15"/>
      <c r="N133" s="15"/>
      <c r="O133" s="15"/>
      <c r="P133" s="15"/>
      <c r="Q133" s="15"/>
      <c r="R133" s="11">
        <f t="shared" si="17"/>
        <v>0</v>
      </c>
      <c r="S133" s="15"/>
      <c r="T133" s="15"/>
      <c r="U133" s="9">
        <f t="shared" ref="U133:U140" si="31">S133+T133</f>
        <v>0</v>
      </c>
      <c r="V133" s="9">
        <f t="shared" ref="V133:V140" si="32">D133+H133-L133-R133-U133</f>
        <v>0</v>
      </c>
      <c r="W133" s="15"/>
      <c r="X133" s="16">
        <f t="shared" ref="X133:X140" si="33">W133-V133</f>
        <v>0</v>
      </c>
      <c r="Y133" s="18"/>
      <c r="Z133" s="17"/>
    </row>
    <row r="134" spans="1:26" ht="18" customHeight="1" x14ac:dyDescent="0.2">
      <c r="A134" s="13">
        <v>5530013</v>
      </c>
      <c r="B134" s="14" t="s">
        <v>159</v>
      </c>
      <c r="C134" s="15">
        <v>30000</v>
      </c>
      <c r="D134" s="10">
        <f>VLOOKUP($A134,'11.07'!$A$9:$W$200,23,0)</f>
        <v>2</v>
      </c>
      <c r="E134" s="15"/>
      <c r="F134" s="15"/>
      <c r="G134" s="15"/>
      <c r="H134" s="9">
        <f t="shared" si="30"/>
        <v>0</v>
      </c>
      <c r="I134" s="15">
        <v>2</v>
      </c>
      <c r="J134" s="15"/>
      <c r="K134" s="15"/>
      <c r="L134" s="9">
        <f t="shared" si="13"/>
        <v>2</v>
      </c>
      <c r="M134" s="15"/>
      <c r="N134" s="15"/>
      <c r="O134" s="15"/>
      <c r="P134" s="15"/>
      <c r="Q134" s="15"/>
      <c r="R134" s="11">
        <f t="shared" si="17"/>
        <v>0</v>
      </c>
      <c r="S134" s="15"/>
      <c r="T134" s="15"/>
      <c r="U134" s="9">
        <f t="shared" si="31"/>
        <v>0</v>
      </c>
      <c r="V134" s="9">
        <f t="shared" si="32"/>
        <v>0</v>
      </c>
      <c r="W134" s="15"/>
      <c r="X134" s="16">
        <f t="shared" si="33"/>
        <v>0</v>
      </c>
      <c r="Y134" s="18"/>
      <c r="Z134" s="17"/>
    </row>
    <row r="135" spans="1:26" ht="18" customHeight="1" x14ac:dyDescent="0.2">
      <c r="A135" s="13">
        <v>5530014</v>
      </c>
      <c r="B135" s="14" t="s">
        <v>160</v>
      </c>
      <c r="C135" s="15">
        <v>30000</v>
      </c>
      <c r="D135" s="10">
        <f>VLOOKUP($A135,'11.07'!$A$9:$W$200,23,0)</f>
        <v>0</v>
      </c>
      <c r="E135" s="15"/>
      <c r="F135" s="15"/>
      <c r="G135" s="15"/>
      <c r="H135" s="9">
        <f t="shared" si="30"/>
        <v>0</v>
      </c>
      <c r="I135" s="15"/>
      <c r="J135" s="15"/>
      <c r="K135" s="15"/>
      <c r="L135" s="9">
        <f t="shared" si="13"/>
        <v>0</v>
      </c>
      <c r="M135" s="15"/>
      <c r="N135" s="15"/>
      <c r="O135" s="15"/>
      <c r="P135" s="15"/>
      <c r="Q135" s="15"/>
      <c r="R135" s="11">
        <f t="shared" si="17"/>
        <v>0</v>
      </c>
      <c r="S135" s="15"/>
      <c r="T135" s="15"/>
      <c r="U135" s="9">
        <f t="shared" si="31"/>
        <v>0</v>
      </c>
      <c r="V135" s="9">
        <f t="shared" si="32"/>
        <v>0</v>
      </c>
      <c r="W135" s="15"/>
      <c r="X135" s="16">
        <f t="shared" si="33"/>
        <v>0</v>
      </c>
      <c r="Y135" s="18"/>
      <c r="Z135" s="17"/>
    </row>
    <row r="136" spans="1:26" ht="18" customHeight="1" x14ac:dyDescent="0.2">
      <c r="A136" s="13">
        <v>5530015</v>
      </c>
      <c r="B136" s="14" t="s">
        <v>161</v>
      </c>
      <c r="C136" s="15">
        <v>30000</v>
      </c>
      <c r="D136" s="10">
        <f>VLOOKUP($A136,'11.07'!$A$9:$W$200,23,0)</f>
        <v>3</v>
      </c>
      <c r="E136" s="15"/>
      <c r="F136" s="15"/>
      <c r="G136" s="15"/>
      <c r="H136" s="9">
        <f t="shared" si="30"/>
        <v>0</v>
      </c>
      <c r="I136" s="15">
        <v>2</v>
      </c>
      <c r="J136" s="15"/>
      <c r="K136" s="15"/>
      <c r="L136" s="9">
        <f t="shared" si="13"/>
        <v>2</v>
      </c>
      <c r="M136" s="15"/>
      <c r="N136" s="15"/>
      <c r="O136" s="15"/>
      <c r="P136" s="15"/>
      <c r="Q136" s="15"/>
      <c r="R136" s="11">
        <f t="shared" si="17"/>
        <v>0</v>
      </c>
      <c r="S136" s="15"/>
      <c r="T136" s="15"/>
      <c r="U136" s="9">
        <f t="shared" si="31"/>
        <v>0</v>
      </c>
      <c r="V136" s="9">
        <f t="shared" si="32"/>
        <v>1</v>
      </c>
      <c r="W136" s="15">
        <v>1</v>
      </c>
      <c r="X136" s="16">
        <f t="shared" si="33"/>
        <v>0</v>
      </c>
      <c r="Y136" s="18"/>
      <c r="Z136" s="17"/>
    </row>
    <row r="137" spans="1:26" ht="18" customHeight="1" x14ac:dyDescent="0.2">
      <c r="A137" s="13">
        <v>5530016</v>
      </c>
      <c r="B137" s="14" t="s">
        <v>162</v>
      </c>
      <c r="C137" s="15">
        <v>30000</v>
      </c>
      <c r="D137" s="10">
        <f>VLOOKUP($A137,'11.07'!$A$9:$W$200,23,0)</f>
        <v>0</v>
      </c>
      <c r="E137" s="15"/>
      <c r="F137" s="15"/>
      <c r="G137" s="15"/>
      <c r="H137" s="9">
        <f t="shared" si="30"/>
        <v>0</v>
      </c>
      <c r="I137" s="15"/>
      <c r="J137" s="15"/>
      <c r="K137" s="15"/>
      <c r="L137" s="9">
        <f t="shared" si="13"/>
        <v>0</v>
      </c>
      <c r="M137" s="15"/>
      <c r="N137" s="15"/>
      <c r="O137" s="15"/>
      <c r="P137" s="15"/>
      <c r="Q137" s="15"/>
      <c r="R137" s="11">
        <f t="shared" si="17"/>
        <v>0</v>
      </c>
      <c r="S137" s="15"/>
      <c r="T137" s="15"/>
      <c r="U137" s="9">
        <f t="shared" si="31"/>
        <v>0</v>
      </c>
      <c r="V137" s="9">
        <f t="shared" si="32"/>
        <v>0</v>
      </c>
      <c r="W137" s="15"/>
      <c r="X137" s="16">
        <f t="shared" si="33"/>
        <v>0</v>
      </c>
      <c r="Y137" s="18"/>
      <c r="Z137" s="17"/>
    </row>
    <row r="138" spans="1:26" ht="18" customHeight="1" x14ac:dyDescent="0.2">
      <c r="A138" s="13">
        <v>5530018</v>
      </c>
      <c r="B138" s="14" t="s">
        <v>163</v>
      </c>
      <c r="C138" s="15">
        <v>30000</v>
      </c>
      <c r="D138" s="10">
        <f>VLOOKUP($A138,'11.07'!$A$9:$W$200,23,0)</f>
        <v>3</v>
      </c>
      <c r="E138" s="15"/>
      <c r="F138" s="15"/>
      <c r="G138" s="15"/>
      <c r="H138" s="9">
        <f t="shared" si="30"/>
        <v>0</v>
      </c>
      <c r="I138" s="15">
        <v>3</v>
      </c>
      <c r="J138" s="15"/>
      <c r="K138" s="15"/>
      <c r="L138" s="9">
        <f t="shared" ref="L138:L198" si="34">SUM(I138:K138)</f>
        <v>3</v>
      </c>
      <c r="M138" s="15"/>
      <c r="N138" s="15"/>
      <c r="O138" s="15"/>
      <c r="P138" s="15"/>
      <c r="Q138" s="15"/>
      <c r="R138" s="11">
        <f>SUM(M138:Q138)</f>
        <v>0</v>
      </c>
      <c r="S138" s="15"/>
      <c r="T138" s="15"/>
      <c r="U138" s="9">
        <f>S138+T138</f>
        <v>0</v>
      </c>
      <c r="V138" s="9">
        <f t="shared" si="32"/>
        <v>0</v>
      </c>
      <c r="W138" s="15"/>
      <c r="X138" s="16">
        <f>W138-V138</f>
        <v>0</v>
      </c>
      <c r="Y138" s="18"/>
      <c r="Z138" s="17"/>
    </row>
    <row r="139" spans="1:26" ht="18" customHeight="1" x14ac:dyDescent="0.2">
      <c r="A139" s="13">
        <v>5530019</v>
      </c>
      <c r="B139" s="14" t="s">
        <v>164</v>
      </c>
      <c r="C139" s="15">
        <v>30000</v>
      </c>
      <c r="D139" s="10">
        <f>VLOOKUP($A139,'11.07'!$A$9:$W$200,23,0)</f>
        <v>0</v>
      </c>
      <c r="E139" s="15"/>
      <c r="F139" s="15"/>
      <c r="G139" s="15"/>
      <c r="H139" s="9">
        <f t="shared" si="30"/>
        <v>0</v>
      </c>
      <c r="I139" s="15"/>
      <c r="J139" s="15"/>
      <c r="K139" s="15"/>
      <c r="L139" s="9">
        <f t="shared" si="34"/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2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5530020</v>
      </c>
      <c r="B140" s="14" t="s">
        <v>165</v>
      </c>
      <c r="C140" s="15">
        <v>30000</v>
      </c>
      <c r="D140" s="10">
        <f>VLOOKUP($A140,'11.07'!$A$9:$W$200,23,0)</f>
        <v>0</v>
      </c>
      <c r="E140" s="15"/>
      <c r="F140" s="15"/>
      <c r="G140" s="15"/>
      <c r="H140" s="9">
        <f t="shared" si="30"/>
        <v>0</v>
      </c>
      <c r="I140" s="15"/>
      <c r="J140" s="15"/>
      <c r="K140" s="15"/>
      <c r="L140" s="9">
        <f t="shared" si="34"/>
        <v>0</v>
      </c>
      <c r="M140" s="15"/>
      <c r="N140" s="15"/>
      <c r="O140" s="15"/>
      <c r="P140" s="15"/>
      <c r="Q140" s="15"/>
      <c r="R140" s="11">
        <f t="shared" si="17"/>
        <v>0</v>
      </c>
      <c r="S140" s="15"/>
      <c r="T140" s="15"/>
      <c r="U140" s="9">
        <f t="shared" si="31"/>
        <v>0</v>
      </c>
      <c r="V140" s="9">
        <f t="shared" si="32"/>
        <v>0</v>
      </c>
      <c r="W140" s="15"/>
      <c r="X140" s="16">
        <f t="shared" si="33"/>
        <v>0</v>
      </c>
      <c r="Y140" s="18"/>
      <c r="Z140" s="17"/>
    </row>
    <row r="141" spans="1:26" ht="18" customHeight="1" x14ac:dyDescent="0.2">
      <c r="A141" s="7">
        <v>7550000</v>
      </c>
      <c r="B141" s="8" t="s">
        <v>166</v>
      </c>
      <c r="C141" s="9"/>
      <c r="D141" s="10">
        <f>VLOOKUP($A141,'11.07'!$A$9:$W$200,23,0)</f>
        <v>0</v>
      </c>
      <c r="E141" s="10"/>
      <c r="F141" s="10"/>
      <c r="G141" s="10"/>
      <c r="H141" s="9"/>
      <c r="I141" s="10"/>
      <c r="J141" s="10"/>
      <c r="K141" s="10"/>
      <c r="L141" s="9">
        <f t="shared" si="34"/>
        <v>0</v>
      </c>
      <c r="M141" s="10"/>
      <c r="N141" s="10"/>
      <c r="O141" s="10"/>
      <c r="P141" s="10"/>
      <c r="Q141" s="10"/>
      <c r="R141" s="11">
        <f t="shared" si="17"/>
        <v>0</v>
      </c>
      <c r="S141" s="10"/>
      <c r="T141" s="10"/>
      <c r="U141" s="9"/>
      <c r="V141" s="9"/>
      <c r="W141" s="10"/>
      <c r="X141" s="9"/>
      <c r="Y141" s="18"/>
      <c r="Z141" s="17"/>
    </row>
    <row r="142" spans="1:26" ht="18" customHeight="1" x14ac:dyDescent="0.2">
      <c r="A142" s="13">
        <v>7520001</v>
      </c>
      <c r="B142" s="14" t="s">
        <v>167</v>
      </c>
      <c r="C142" s="15">
        <v>80000</v>
      </c>
      <c r="D142" s="10">
        <f>VLOOKUP($A142,'11.07'!$A$9:$W$200,23,0)</f>
        <v>0</v>
      </c>
      <c r="E142" s="15"/>
      <c r="F142" s="15"/>
      <c r="G142" s="15"/>
      <c r="H142" s="9">
        <f t="shared" ref="H142:H156" si="35">SUM(E142:G142)</f>
        <v>0</v>
      </c>
      <c r="I142" s="15"/>
      <c r="J142" s="15"/>
      <c r="K142" s="15"/>
      <c r="L142" s="9">
        <f t="shared" si="34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ref="V142:V156" si="36">D142+H142-L142-R142-U142</f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7520012</v>
      </c>
      <c r="B143" s="14" t="s">
        <v>168</v>
      </c>
      <c r="C143" s="15">
        <v>80000</v>
      </c>
      <c r="D143" s="10">
        <f>VLOOKUP($A143,'11.07'!$A$9:$W$200,23,0)</f>
        <v>7</v>
      </c>
      <c r="E143" s="15"/>
      <c r="F143" s="15"/>
      <c r="G143" s="15"/>
      <c r="H143" s="9">
        <f t="shared" si="35"/>
        <v>0</v>
      </c>
      <c r="I143" s="15"/>
      <c r="J143" s="15"/>
      <c r="K143" s="15"/>
      <c r="L143" s="9">
        <f t="shared" si="34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si="36"/>
        <v>7</v>
      </c>
      <c r="W143" s="15">
        <v>7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7520013</v>
      </c>
      <c r="B144" s="14" t="s">
        <v>169</v>
      </c>
      <c r="C144" s="15">
        <v>80000</v>
      </c>
      <c r="D144" s="10">
        <f>VLOOKUP($A144,'11.07'!$A$9:$W$200,23,0)</f>
        <v>8</v>
      </c>
      <c r="E144" s="15"/>
      <c r="F144" s="15"/>
      <c r="G144" s="15"/>
      <c r="H144" s="9">
        <f t="shared" si="35"/>
        <v>0</v>
      </c>
      <c r="I144" s="15"/>
      <c r="J144" s="15"/>
      <c r="K144" s="15"/>
      <c r="L144" s="9">
        <f t="shared" si="34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6"/>
        <v>8</v>
      </c>
      <c r="W144" s="15">
        <v>8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7520014</v>
      </c>
      <c r="B145" s="14" t="s">
        <v>170</v>
      </c>
      <c r="C145" s="15">
        <v>5000</v>
      </c>
      <c r="D145" s="10">
        <f>VLOOKUP($A145,'11.07'!$A$9:$W$200,23,0)</f>
        <v>0</v>
      </c>
      <c r="E145" s="15"/>
      <c r="F145" s="15"/>
      <c r="G145" s="15"/>
      <c r="H145" s="9">
        <f t="shared" si="35"/>
        <v>0</v>
      </c>
      <c r="I145" s="15"/>
      <c r="J145" s="15"/>
      <c r="K145" s="15"/>
      <c r="L145" s="9">
        <f t="shared" si="34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6"/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7550006</v>
      </c>
      <c r="B146" s="14" t="s">
        <v>171</v>
      </c>
      <c r="C146" s="15">
        <v>12000</v>
      </c>
      <c r="D146" s="10">
        <f>VLOOKUP($A146,'11.07'!$A$9:$W$200,23,0)</f>
        <v>1</v>
      </c>
      <c r="E146" s="15"/>
      <c r="F146" s="15"/>
      <c r="G146" s="15"/>
      <c r="H146" s="9">
        <f t="shared" si="35"/>
        <v>0</v>
      </c>
      <c r="I146" s="15">
        <v>1</v>
      </c>
      <c r="J146" s="15"/>
      <c r="K146" s="15"/>
      <c r="L146" s="9">
        <f t="shared" si="34"/>
        <v>1</v>
      </c>
      <c r="M146" s="15"/>
      <c r="N146" s="15"/>
      <c r="O146" s="15"/>
      <c r="P146" s="15"/>
      <c r="Q146" s="15"/>
      <c r="R146" s="11">
        <f t="shared" si="17"/>
        <v>0</v>
      </c>
      <c r="S146" s="15"/>
      <c r="T146" s="15"/>
      <c r="U146" s="9">
        <f t="shared" ref="U146:U156" si="37">S146+T146</f>
        <v>0</v>
      </c>
      <c r="V146" s="9">
        <f t="shared" si="36"/>
        <v>0</v>
      </c>
      <c r="W146" s="15"/>
      <c r="X146" s="16">
        <f t="shared" ref="X146:X156" si="38">W146-V146</f>
        <v>0</v>
      </c>
      <c r="Y146" s="18"/>
      <c r="Z146" s="17"/>
    </row>
    <row r="147" spans="1:26" ht="18" customHeight="1" x14ac:dyDescent="0.2">
      <c r="A147" s="13">
        <v>7550007</v>
      </c>
      <c r="B147" s="14" t="s">
        <v>172</v>
      </c>
      <c r="C147" s="15">
        <v>9000</v>
      </c>
      <c r="D147" s="10">
        <f>VLOOKUP($A147,'11.07'!$A$9:$W$200,23,0)</f>
        <v>7</v>
      </c>
      <c r="E147" s="15"/>
      <c r="F147" s="15"/>
      <c r="G147" s="15"/>
      <c r="H147" s="9">
        <f t="shared" si="35"/>
        <v>0</v>
      </c>
      <c r="I147" s="15">
        <v>7</v>
      </c>
      <c r="J147" s="15"/>
      <c r="K147" s="15"/>
      <c r="L147" s="9">
        <f t="shared" si="34"/>
        <v>7</v>
      </c>
      <c r="M147" s="15"/>
      <c r="N147" s="15"/>
      <c r="O147" s="15"/>
      <c r="P147" s="15"/>
      <c r="Q147" s="15"/>
      <c r="R147" s="11">
        <f t="shared" si="17"/>
        <v>0</v>
      </c>
      <c r="S147" s="15"/>
      <c r="T147" s="15"/>
      <c r="U147" s="9">
        <f t="shared" si="37"/>
        <v>0</v>
      </c>
      <c r="V147" s="9">
        <f t="shared" si="36"/>
        <v>0</v>
      </c>
      <c r="W147" s="15"/>
      <c r="X147" s="16">
        <f t="shared" si="38"/>
        <v>0</v>
      </c>
      <c r="Y147" s="18"/>
      <c r="Z147" s="17"/>
    </row>
    <row r="148" spans="1:26" ht="18" customHeight="1" x14ac:dyDescent="0.2">
      <c r="A148" s="13">
        <v>7550008</v>
      </c>
      <c r="B148" s="14" t="s">
        <v>173</v>
      </c>
      <c r="C148" s="15">
        <v>21000</v>
      </c>
      <c r="D148" s="10">
        <f>VLOOKUP($A148,'11.07'!$A$9:$W$200,23,0)</f>
        <v>8</v>
      </c>
      <c r="E148" s="15"/>
      <c r="F148" s="15"/>
      <c r="G148" s="15"/>
      <c r="H148" s="9">
        <f t="shared" si="35"/>
        <v>0</v>
      </c>
      <c r="I148" s="15">
        <v>1</v>
      </c>
      <c r="J148" s="15"/>
      <c r="K148" s="15"/>
      <c r="L148" s="9">
        <f t="shared" si="34"/>
        <v>1</v>
      </c>
      <c r="M148" s="15"/>
      <c r="N148" s="15"/>
      <c r="O148" s="15"/>
      <c r="P148" s="15"/>
      <c r="Q148" s="15"/>
      <c r="R148" s="11">
        <f t="shared" si="17"/>
        <v>0</v>
      </c>
      <c r="S148" s="15"/>
      <c r="T148" s="15"/>
      <c r="U148" s="9">
        <f t="shared" si="37"/>
        <v>0</v>
      </c>
      <c r="V148" s="9">
        <f t="shared" si="36"/>
        <v>7</v>
      </c>
      <c r="W148" s="15">
        <v>8</v>
      </c>
      <c r="X148" s="16">
        <f t="shared" si="38"/>
        <v>1</v>
      </c>
      <c r="Y148" s="18"/>
      <c r="Z148" s="17"/>
    </row>
    <row r="149" spans="1:26" ht="18" customHeight="1" x14ac:dyDescent="0.2">
      <c r="A149" s="13">
        <v>7550011</v>
      </c>
      <c r="B149" s="14" t="s">
        <v>174</v>
      </c>
      <c r="C149" s="15">
        <v>16000</v>
      </c>
      <c r="D149" s="10">
        <f>VLOOKUP($A149,'11.07'!$A$9:$W$200,23,0)</f>
        <v>7</v>
      </c>
      <c r="E149" s="15"/>
      <c r="F149" s="15"/>
      <c r="G149" s="15"/>
      <c r="H149" s="9">
        <f t="shared" si="35"/>
        <v>0</v>
      </c>
      <c r="I149" s="15"/>
      <c r="J149" s="15"/>
      <c r="K149" s="15"/>
      <c r="L149" s="9">
        <f t="shared" si="34"/>
        <v>0</v>
      </c>
      <c r="M149" s="15"/>
      <c r="N149" s="15"/>
      <c r="O149" s="15"/>
      <c r="P149" s="15"/>
      <c r="Q149" s="15"/>
      <c r="R149" s="11">
        <f t="shared" si="17"/>
        <v>0</v>
      </c>
      <c r="S149" s="15"/>
      <c r="T149" s="15"/>
      <c r="U149" s="9">
        <f t="shared" si="37"/>
        <v>0</v>
      </c>
      <c r="V149" s="9">
        <f t="shared" si="36"/>
        <v>7</v>
      </c>
      <c r="W149" s="15">
        <v>7</v>
      </c>
      <c r="X149" s="16">
        <f t="shared" si="38"/>
        <v>0</v>
      </c>
      <c r="Y149" s="18"/>
      <c r="Z149" s="17"/>
    </row>
    <row r="150" spans="1:26" ht="18" customHeight="1" x14ac:dyDescent="0.2">
      <c r="A150" s="13">
        <v>7550012</v>
      </c>
      <c r="B150" s="14" t="s">
        <v>175</v>
      </c>
      <c r="C150" s="15">
        <v>24000</v>
      </c>
      <c r="D150" s="10">
        <f>VLOOKUP($A150,'11.07'!$A$9:$W$200,23,0)</f>
        <v>2</v>
      </c>
      <c r="E150" s="15"/>
      <c r="F150" s="15"/>
      <c r="G150" s="15"/>
      <c r="H150" s="9">
        <f t="shared" si="35"/>
        <v>0</v>
      </c>
      <c r="I150" s="15"/>
      <c r="J150" s="15"/>
      <c r="K150" s="15"/>
      <c r="L150" s="9">
        <f t="shared" si="34"/>
        <v>0</v>
      </c>
      <c r="M150" s="15"/>
      <c r="N150" s="15"/>
      <c r="O150" s="15"/>
      <c r="P150" s="15"/>
      <c r="Q150" s="15"/>
      <c r="R150" s="11">
        <f t="shared" si="17"/>
        <v>0</v>
      </c>
      <c r="S150" s="15"/>
      <c r="T150" s="15"/>
      <c r="U150" s="9">
        <f t="shared" si="37"/>
        <v>0</v>
      </c>
      <c r="V150" s="9">
        <f t="shared" si="36"/>
        <v>2</v>
      </c>
      <c r="W150" s="15">
        <v>2</v>
      </c>
      <c r="X150" s="16">
        <f t="shared" si="38"/>
        <v>0</v>
      </c>
      <c r="Y150" s="18"/>
      <c r="Z150" s="17"/>
    </row>
    <row r="151" spans="1:26" ht="18" customHeight="1" x14ac:dyDescent="0.2">
      <c r="A151" s="13">
        <v>7550015</v>
      </c>
      <c r="B151" s="14" t="s">
        <v>176</v>
      </c>
      <c r="C151" s="15">
        <v>14000</v>
      </c>
      <c r="D151" s="10">
        <f>VLOOKUP($A151,'11.07'!$A$9:$W$200,23,0)</f>
        <v>1</v>
      </c>
      <c r="E151" s="15"/>
      <c r="F151" s="15"/>
      <c r="G151" s="15"/>
      <c r="H151" s="9">
        <f t="shared" si="35"/>
        <v>0</v>
      </c>
      <c r="I151" s="15"/>
      <c r="J151" s="15"/>
      <c r="K151" s="15"/>
      <c r="L151" s="9">
        <f t="shared" si="34"/>
        <v>0</v>
      </c>
      <c r="M151" s="15"/>
      <c r="N151" s="15"/>
      <c r="O151" s="15"/>
      <c r="P151" s="15"/>
      <c r="Q151" s="15"/>
      <c r="R151" s="11">
        <f t="shared" si="17"/>
        <v>0</v>
      </c>
      <c r="S151" s="15"/>
      <c r="T151" s="15"/>
      <c r="U151" s="9">
        <f t="shared" si="37"/>
        <v>0</v>
      </c>
      <c r="V151" s="9">
        <f t="shared" si="36"/>
        <v>1</v>
      </c>
      <c r="W151" s="15"/>
      <c r="X151" s="16">
        <f t="shared" si="38"/>
        <v>-1</v>
      </c>
      <c r="Y151" s="18"/>
      <c r="Z151" s="17"/>
    </row>
    <row r="152" spans="1:26" ht="18" customHeight="1" x14ac:dyDescent="0.2">
      <c r="A152" s="13">
        <v>7550016</v>
      </c>
      <c r="B152" s="14" t="s">
        <v>177</v>
      </c>
      <c r="C152" s="15">
        <v>14000</v>
      </c>
      <c r="D152" s="10">
        <f>VLOOKUP($A152,'11.07'!$A$9:$W$200,23,0)</f>
        <v>11</v>
      </c>
      <c r="E152" s="15"/>
      <c r="F152" s="15"/>
      <c r="G152" s="15"/>
      <c r="H152" s="9">
        <f t="shared" si="35"/>
        <v>0</v>
      </c>
      <c r="I152" s="15"/>
      <c r="J152" s="15"/>
      <c r="K152" s="15"/>
      <c r="L152" s="9">
        <f t="shared" si="34"/>
        <v>0</v>
      </c>
      <c r="M152" s="15"/>
      <c r="N152" s="15"/>
      <c r="O152" s="15"/>
      <c r="P152" s="15"/>
      <c r="Q152" s="15"/>
      <c r="R152" s="11">
        <f t="shared" si="17"/>
        <v>0</v>
      </c>
      <c r="S152" s="15"/>
      <c r="T152" s="15"/>
      <c r="U152" s="9">
        <f t="shared" si="37"/>
        <v>0</v>
      </c>
      <c r="V152" s="9">
        <f t="shared" si="36"/>
        <v>11</v>
      </c>
      <c r="W152" s="15">
        <v>11</v>
      </c>
      <c r="X152" s="16">
        <f t="shared" si="38"/>
        <v>0</v>
      </c>
      <c r="Y152" s="18"/>
      <c r="Z152" s="17"/>
    </row>
    <row r="153" spans="1:26" ht="18" customHeight="1" x14ac:dyDescent="0.2">
      <c r="A153" s="13">
        <v>7550017</v>
      </c>
      <c r="B153" s="14" t="s">
        <v>178</v>
      </c>
      <c r="C153" s="15">
        <v>14000</v>
      </c>
      <c r="D153" s="10">
        <f>VLOOKUP($A153,'11.07'!$A$9:$W$200,23,0)</f>
        <v>11</v>
      </c>
      <c r="E153" s="15"/>
      <c r="F153" s="15"/>
      <c r="G153" s="15"/>
      <c r="H153" s="9">
        <f t="shared" si="35"/>
        <v>0</v>
      </c>
      <c r="I153" s="15">
        <v>1</v>
      </c>
      <c r="J153" s="15"/>
      <c r="K153" s="15"/>
      <c r="L153" s="9">
        <f t="shared" si="34"/>
        <v>1</v>
      </c>
      <c r="M153" s="15"/>
      <c r="N153" s="15"/>
      <c r="O153" s="15"/>
      <c r="P153" s="15"/>
      <c r="Q153" s="15"/>
      <c r="R153" s="11">
        <f t="shared" si="17"/>
        <v>0</v>
      </c>
      <c r="S153" s="15"/>
      <c r="T153" s="15"/>
      <c r="U153" s="9">
        <f t="shared" si="37"/>
        <v>0</v>
      </c>
      <c r="V153" s="9">
        <f t="shared" si="36"/>
        <v>10</v>
      </c>
      <c r="W153" s="15">
        <v>10</v>
      </c>
      <c r="X153" s="16">
        <f t="shared" si="38"/>
        <v>0</v>
      </c>
      <c r="Y153" s="18"/>
      <c r="Z153" s="17"/>
    </row>
    <row r="154" spans="1:26" ht="18" customHeight="1" x14ac:dyDescent="0.2">
      <c r="A154" s="13">
        <v>7550019</v>
      </c>
      <c r="B154" s="14" t="s">
        <v>179</v>
      </c>
      <c r="C154" s="15">
        <v>10000</v>
      </c>
      <c r="D154" s="10">
        <f>VLOOKUP($A154,'11.07'!$A$9:$W$200,23,0)</f>
        <v>86</v>
      </c>
      <c r="E154" s="15"/>
      <c r="F154" s="15"/>
      <c r="G154" s="15"/>
      <c r="H154" s="9">
        <f t="shared" si="35"/>
        <v>0</v>
      </c>
      <c r="I154" s="15">
        <v>11</v>
      </c>
      <c r="J154" s="15"/>
      <c r="K154" s="15"/>
      <c r="L154" s="9">
        <f t="shared" si="34"/>
        <v>11</v>
      </c>
      <c r="M154" s="15"/>
      <c r="N154" s="15"/>
      <c r="O154" s="15"/>
      <c r="P154" s="15"/>
      <c r="Q154" s="15"/>
      <c r="R154" s="11">
        <f t="shared" si="17"/>
        <v>0</v>
      </c>
      <c r="S154" s="15"/>
      <c r="T154" s="15"/>
      <c r="U154" s="9">
        <f t="shared" si="37"/>
        <v>0</v>
      </c>
      <c r="V154" s="9">
        <f t="shared" si="36"/>
        <v>75</v>
      </c>
      <c r="W154" s="15">
        <v>75</v>
      </c>
      <c r="X154" s="16">
        <f t="shared" si="38"/>
        <v>0</v>
      </c>
      <c r="Y154" s="18"/>
      <c r="Z154" s="17"/>
    </row>
    <row r="155" spans="1:26" ht="18" customHeight="1" x14ac:dyDescent="0.2">
      <c r="A155" s="13">
        <v>7550026</v>
      </c>
      <c r="B155" s="14" t="s">
        <v>180</v>
      </c>
      <c r="C155" s="15">
        <v>26000</v>
      </c>
      <c r="D155" s="10">
        <f>VLOOKUP($A155,'11.07'!$A$9:$W$200,23,0)</f>
        <v>34</v>
      </c>
      <c r="E155" s="15"/>
      <c r="F155" s="15"/>
      <c r="G155" s="15"/>
      <c r="H155" s="9">
        <f t="shared" si="35"/>
        <v>0</v>
      </c>
      <c r="I155" s="15">
        <v>9</v>
      </c>
      <c r="J155" s="15"/>
      <c r="K155" s="15"/>
      <c r="L155" s="9">
        <f t="shared" si="34"/>
        <v>9</v>
      </c>
      <c r="M155" s="15"/>
      <c r="N155" s="15"/>
      <c r="O155" s="15"/>
      <c r="P155" s="15"/>
      <c r="Q155" s="15"/>
      <c r="R155" s="11">
        <f t="shared" si="17"/>
        <v>0</v>
      </c>
      <c r="S155" s="15"/>
      <c r="T155" s="15"/>
      <c r="U155" s="9">
        <f t="shared" si="37"/>
        <v>0</v>
      </c>
      <c r="V155" s="9">
        <f t="shared" si="36"/>
        <v>25</v>
      </c>
      <c r="W155" s="15">
        <v>22</v>
      </c>
      <c r="X155" s="16">
        <f t="shared" si="38"/>
        <v>-3</v>
      </c>
      <c r="Y155" s="18"/>
      <c r="Z155" s="17"/>
    </row>
    <row r="156" spans="1:26" ht="18" customHeight="1" x14ac:dyDescent="0.2">
      <c r="A156" s="13">
        <v>4551001</v>
      </c>
      <c r="B156" s="14" t="s">
        <v>225</v>
      </c>
      <c r="C156" s="15">
        <v>15000</v>
      </c>
      <c r="D156" s="10">
        <f>VLOOKUP($A156,'11.07'!$A$9:$W$200,23,0)</f>
        <v>0</v>
      </c>
      <c r="E156" s="15"/>
      <c r="F156" s="15"/>
      <c r="G156" s="15"/>
      <c r="H156" s="9">
        <f t="shared" si="35"/>
        <v>0</v>
      </c>
      <c r="I156" s="15"/>
      <c r="J156" s="15"/>
      <c r="K156" s="15"/>
      <c r="L156" s="9">
        <f t="shared" si="34"/>
        <v>0</v>
      </c>
      <c r="M156" s="15"/>
      <c r="N156" s="15"/>
      <c r="O156" s="15"/>
      <c r="P156" s="15"/>
      <c r="Q156" s="15"/>
      <c r="R156" s="11">
        <f t="shared" ref="R156:R198" si="39">SUM(M156:Q156)</f>
        <v>0</v>
      </c>
      <c r="S156" s="15"/>
      <c r="T156" s="15"/>
      <c r="U156" s="9">
        <f t="shared" si="37"/>
        <v>0</v>
      </c>
      <c r="V156" s="9">
        <f t="shared" si="36"/>
        <v>0</v>
      </c>
      <c r="W156" s="15"/>
      <c r="X156" s="16">
        <f t="shared" si="38"/>
        <v>0</v>
      </c>
      <c r="Y156" s="18"/>
      <c r="Z156" s="17"/>
    </row>
    <row r="157" spans="1:26" ht="18" customHeight="1" x14ac:dyDescent="0.2">
      <c r="A157" s="7">
        <v>5500000</v>
      </c>
      <c r="B157" s="8" t="s">
        <v>181</v>
      </c>
      <c r="C157" s="9"/>
      <c r="D157" s="10">
        <f>VLOOKUP($A157,'11.07'!$A$9:$W$200,23,0)</f>
        <v>0</v>
      </c>
      <c r="E157" s="10"/>
      <c r="F157" s="10"/>
      <c r="G157" s="10"/>
      <c r="H157" s="9"/>
      <c r="I157" s="10"/>
      <c r="J157" s="10"/>
      <c r="K157" s="10"/>
      <c r="L157" s="9">
        <f t="shared" si="34"/>
        <v>0</v>
      </c>
      <c r="M157" s="10"/>
      <c r="N157" s="10"/>
      <c r="O157" s="10"/>
      <c r="P157" s="10"/>
      <c r="Q157" s="10"/>
      <c r="R157" s="11">
        <f t="shared" si="39"/>
        <v>0</v>
      </c>
      <c r="S157" s="10"/>
      <c r="T157" s="10"/>
      <c r="U157" s="9"/>
      <c r="V157" s="9"/>
      <c r="W157" s="10"/>
      <c r="X157" s="9"/>
      <c r="Y157" s="18"/>
      <c r="Z157" s="17"/>
    </row>
    <row r="158" spans="1:26" s="24" customFormat="1" ht="18" customHeight="1" x14ac:dyDescent="0.2">
      <c r="A158" s="13">
        <v>5500044</v>
      </c>
      <c r="B158" s="20" t="s">
        <v>182</v>
      </c>
      <c r="C158" s="21">
        <v>28000</v>
      </c>
      <c r="D158" s="10">
        <f>VLOOKUP($A158,'11.07'!$A$9:$W$200,23,0)</f>
        <v>0</v>
      </c>
      <c r="E158" s="15">
        <v>1</v>
      </c>
      <c r="F158" s="15"/>
      <c r="G158" s="15"/>
      <c r="H158" s="9">
        <f t="shared" ref="H158:H197" si="40">SUM(E158:G158)</f>
        <v>1</v>
      </c>
      <c r="I158" s="15">
        <v>1</v>
      </c>
      <c r="J158" s="15"/>
      <c r="K158" s="15"/>
      <c r="L158" s="9">
        <f t="shared" si="34"/>
        <v>1</v>
      </c>
      <c r="M158" s="15"/>
      <c r="N158" s="15"/>
      <c r="O158" s="15"/>
      <c r="P158" s="15"/>
      <c r="Q158" s="15"/>
      <c r="R158" s="11">
        <f t="shared" si="39"/>
        <v>0</v>
      </c>
      <c r="S158" s="15"/>
      <c r="T158" s="15"/>
      <c r="U158" s="9">
        <f t="shared" ref="U158:U184" si="41">S158+T158</f>
        <v>0</v>
      </c>
      <c r="V158" s="9">
        <f t="shared" ref="V158:V197" si="42">D158+H158-L158-R158-U158</f>
        <v>0</v>
      </c>
      <c r="W158" s="15"/>
      <c r="X158" s="16">
        <f t="shared" ref="X158:X184" si="43">W158-V158</f>
        <v>0</v>
      </c>
      <c r="Y158" s="22"/>
      <c r="Z158" s="23"/>
    </row>
    <row r="159" spans="1:26" s="24" customFormat="1" ht="18" customHeight="1" x14ac:dyDescent="0.2">
      <c r="A159" s="13">
        <v>5500045</v>
      </c>
      <c r="B159" s="20" t="s">
        <v>183</v>
      </c>
      <c r="C159" s="21">
        <v>30000</v>
      </c>
      <c r="D159" s="10">
        <f>VLOOKUP($A159,'11.07'!$A$9:$W$200,23,0)</f>
        <v>0</v>
      </c>
      <c r="E159" s="15"/>
      <c r="F159" s="15"/>
      <c r="G159" s="15"/>
      <c r="H159" s="9">
        <f t="shared" si="40"/>
        <v>0</v>
      </c>
      <c r="I159" s="15"/>
      <c r="J159" s="15"/>
      <c r="K159" s="15"/>
      <c r="L159" s="9">
        <f t="shared" si="34"/>
        <v>0</v>
      </c>
      <c r="M159" s="15"/>
      <c r="N159" s="15"/>
      <c r="O159" s="15"/>
      <c r="P159" s="15"/>
      <c r="Q159" s="15"/>
      <c r="R159" s="11">
        <f t="shared" si="39"/>
        <v>0</v>
      </c>
      <c r="S159" s="15"/>
      <c r="T159" s="15"/>
      <c r="U159" s="9">
        <f t="shared" si="41"/>
        <v>0</v>
      </c>
      <c r="V159" s="9">
        <f t="shared" si="42"/>
        <v>0</v>
      </c>
      <c r="W159" s="15"/>
      <c r="X159" s="16">
        <f t="shared" si="43"/>
        <v>0</v>
      </c>
      <c r="Y159" s="22"/>
      <c r="Z159" s="23"/>
    </row>
    <row r="160" spans="1:26" ht="18" customHeight="1" x14ac:dyDescent="0.2">
      <c r="A160" s="13">
        <v>5500063</v>
      </c>
      <c r="B160" s="14" t="s">
        <v>184</v>
      </c>
      <c r="C160" s="15">
        <v>21000</v>
      </c>
      <c r="D160" s="10">
        <f>VLOOKUP($A160,'11.07'!$A$9:$W$200,23,0)</f>
        <v>0</v>
      </c>
      <c r="E160" s="15"/>
      <c r="F160" s="15"/>
      <c r="G160" s="15"/>
      <c r="H160" s="9">
        <f t="shared" si="40"/>
        <v>0</v>
      </c>
      <c r="I160" s="15"/>
      <c r="J160" s="15"/>
      <c r="K160" s="15"/>
      <c r="L160" s="9">
        <f t="shared" si="34"/>
        <v>0</v>
      </c>
      <c r="M160" s="15"/>
      <c r="N160" s="15"/>
      <c r="O160" s="15"/>
      <c r="P160" s="15"/>
      <c r="Q160" s="15"/>
      <c r="R160" s="11">
        <f t="shared" si="39"/>
        <v>0</v>
      </c>
      <c r="S160" s="15"/>
      <c r="T160" s="15"/>
      <c r="U160" s="9">
        <f t="shared" si="41"/>
        <v>0</v>
      </c>
      <c r="V160" s="9">
        <f t="shared" si="42"/>
        <v>0</v>
      </c>
      <c r="W160" s="15"/>
      <c r="X160" s="16">
        <f t="shared" si="43"/>
        <v>0</v>
      </c>
      <c r="Y160" s="18"/>
      <c r="Z160" s="17"/>
    </row>
    <row r="161" spans="1:26" ht="18" customHeight="1" x14ac:dyDescent="0.2">
      <c r="A161" s="13">
        <v>5500064</v>
      </c>
      <c r="B161" s="14" t="s">
        <v>185</v>
      </c>
      <c r="C161" s="15">
        <v>26000</v>
      </c>
      <c r="D161" s="10">
        <f>VLOOKUP($A161,'11.07'!$A$9:$W$200,23,0)</f>
        <v>0</v>
      </c>
      <c r="E161" s="15"/>
      <c r="F161" s="15"/>
      <c r="G161" s="15"/>
      <c r="H161" s="9">
        <f t="shared" si="40"/>
        <v>0</v>
      </c>
      <c r="I161" s="15"/>
      <c r="J161" s="15"/>
      <c r="K161" s="15"/>
      <c r="L161" s="9">
        <f t="shared" si="34"/>
        <v>0</v>
      </c>
      <c r="M161" s="15"/>
      <c r="N161" s="15"/>
      <c r="O161" s="15"/>
      <c r="P161" s="15"/>
      <c r="Q161" s="15"/>
      <c r="R161" s="11">
        <f t="shared" si="39"/>
        <v>0</v>
      </c>
      <c r="S161" s="15"/>
      <c r="T161" s="15"/>
      <c r="U161" s="9">
        <f t="shared" si="41"/>
        <v>0</v>
      </c>
      <c r="V161" s="9">
        <f t="shared" si="42"/>
        <v>0</v>
      </c>
      <c r="W161" s="15"/>
      <c r="X161" s="16">
        <f t="shared" si="43"/>
        <v>0</v>
      </c>
      <c r="Y161" s="18"/>
      <c r="Z161" s="17"/>
    </row>
    <row r="162" spans="1:26" ht="18" customHeight="1" x14ac:dyDescent="0.2">
      <c r="A162" s="13">
        <v>5500065</v>
      </c>
      <c r="B162" s="14" t="s">
        <v>186</v>
      </c>
      <c r="C162" s="15">
        <v>24000</v>
      </c>
      <c r="D162" s="10">
        <f>VLOOKUP($A162,'11.07'!$A$9:$W$200,23,0)</f>
        <v>0</v>
      </c>
      <c r="E162" s="15"/>
      <c r="F162" s="15"/>
      <c r="G162" s="15"/>
      <c r="H162" s="9">
        <f t="shared" si="40"/>
        <v>0</v>
      </c>
      <c r="I162" s="15"/>
      <c r="J162" s="15"/>
      <c r="K162" s="15"/>
      <c r="L162" s="9">
        <f t="shared" si="34"/>
        <v>0</v>
      </c>
      <c r="M162" s="15"/>
      <c r="N162" s="15"/>
      <c r="O162" s="15"/>
      <c r="P162" s="15"/>
      <c r="Q162" s="15"/>
      <c r="R162" s="11">
        <f t="shared" si="39"/>
        <v>0</v>
      </c>
      <c r="S162" s="15"/>
      <c r="T162" s="15"/>
      <c r="U162" s="9">
        <f t="shared" si="41"/>
        <v>0</v>
      </c>
      <c r="V162" s="9">
        <f t="shared" si="42"/>
        <v>0</v>
      </c>
      <c r="W162" s="15"/>
      <c r="X162" s="16">
        <f t="shared" si="43"/>
        <v>0</v>
      </c>
      <c r="Y162" s="18"/>
      <c r="Z162" s="17"/>
    </row>
    <row r="163" spans="1:26" ht="18" customHeight="1" x14ac:dyDescent="0.2">
      <c r="A163" s="13">
        <v>5500066</v>
      </c>
      <c r="B163" s="14" t="s">
        <v>187</v>
      </c>
      <c r="C163" s="15">
        <v>32000</v>
      </c>
      <c r="D163" s="10">
        <f>VLOOKUP($A163,'11.07'!$A$9:$W$200,23,0)</f>
        <v>0</v>
      </c>
      <c r="E163" s="15"/>
      <c r="F163" s="15"/>
      <c r="G163" s="15"/>
      <c r="H163" s="9">
        <f t="shared" si="40"/>
        <v>0</v>
      </c>
      <c r="I163" s="15"/>
      <c r="J163" s="15"/>
      <c r="K163" s="15"/>
      <c r="L163" s="9">
        <f t="shared" si="34"/>
        <v>0</v>
      </c>
      <c r="M163" s="15"/>
      <c r="N163" s="15"/>
      <c r="O163" s="15"/>
      <c r="P163" s="15"/>
      <c r="Q163" s="15"/>
      <c r="R163" s="11">
        <f t="shared" si="39"/>
        <v>0</v>
      </c>
      <c r="S163" s="15"/>
      <c r="T163" s="15"/>
      <c r="U163" s="9">
        <f t="shared" si="41"/>
        <v>0</v>
      </c>
      <c r="V163" s="9">
        <f t="shared" si="42"/>
        <v>0</v>
      </c>
      <c r="W163" s="15"/>
      <c r="X163" s="16">
        <f t="shared" si="43"/>
        <v>0</v>
      </c>
      <c r="Y163" s="18"/>
      <c r="Z163" s="17"/>
    </row>
    <row r="164" spans="1:26" ht="18" customHeight="1" x14ac:dyDescent="0.2">
      <c r="A164" s="13">
        <v>5510070</v>
      </c>
      <c r="B164" s="14" t="s">
        <v>188</v>
      </c>
      <c r="C164" s="15">
        <v>28000</v>
      </c>
      <c r="D164" s="10">
        <f>VLOOKUP($A164,'11.07'!$A$9:$W$200,23,0)</f>
        <v>0</v>
      </c>
      <c r="E164" s="15">
        <v>4</v>
      </c>
      <c r="F164" s="15"/>
      <c r="G164" s="15"/>
      <c r="H164" s="9">
        <f t="shared" si="40"/>
        <v>4</v>
      </c>
      <c r="I164" s="15">
        <v>4</v>
      </c>
      <c r="J164" s="15"/>
      <c r="K164" s="15"/>
      <c r="L164" s="9">
        <f t="shared" si="34"/>
        <v>4</v>
      </c>
      <c r="M164" s="15"/>
      <c r="N164" s="15"/>
      <c r="O164" s="15"/>
      <c r="P164" s="15"/>
      <c r="Q164" s="15"/>
      <c r="R164" s="11">
        <f t="shared" si="39"/>
        <v>0</v>
      </c>
      <c r="S164" s="15"/>
      <c r="T164" s="15"/>
      <c r="U164" s="9">
        <f t="shared" si="41"/>
        <v>0</v>
      </c>
      <c r="V164" s="9">
        <f t="shared" si="42"/>
        <v>0</v>
      </c>
      <c r="W164" s="15"/>
      <c r="X164" s="16">
        <f t="shared" si="43"/>
        <v>0</v>
      </c>
      <c r="Y164" s="18"/>
      <c r="Z164" s="17"/>
    </row>
    <row r="165" spans="1:26" ht="18" customHeight="1" x14ac:dyDescent="0.2">
      <c r="A165" s="13">
        <v>5510072</v>
      </c>
      <c r="B165" s="14" t="s">
        <v>189</v>
      </c>
      <c r="C165" s="15">
        <v>29000</v>
      </c>
      <c r="D165" s="10">
        <f>VLOOKUP($A165,'11.07'!$A$9:$W$200,23,0)</f>
        <v>0</v>
      </c>
      <c r="E165" s="15">
        <v>3</v>
      </c>
      <c r="F165" s="15"/>
      <c r="G165" s="15"/>
      <c r="H165" s="9">
        <f t="shared" si="40"/>
        <v>3</v>
      </c>
      <c r="I165" s="15">
        <v>3</v>
      </c>
      <c r="J165" s="15"/>
      <c r="K165" s="15"/>
      <c r="L165" s="9">
        <f t="shared" si="34"/>
        <v>3</v>
      </c>
      <c r="M165" s="15"/>
      <c r="N165" s="15"/>
      <c r="O165" s="15"/>
      <c r="P165" s="15"/>
      <c r="Q165" s="15"/>
      <c r="R165" s="11">
        <f t="shared" si="39"/>
        <v>0</v>
      </c>
      <c r="S165" s="15"/>
      <c r="T165" s="15"/>
      <c r="U165" s="9">
        <f t="shared" si="41"/>
        <v>0</v>
      </c>
      <c r="V165" s="9">
        <f t="shared" si="42"/>
        <v>0</v>
      </c>
      <c r="W165" s="15"/>
      <c r="X165" s="16">
        <f t="shared" si="43"/>
        <v>0</v>
      </c>
      <c r="Y165" s="18"/>
      <c r="Z165" s="17"/>
    </row>
    <row r="166" spans="1:26" ht="18" customHeight="1" x14ac:dyDescent="0.2">
      <c r="A166" s="13">
        <v>5510074</v>
      </c>
      <c r="B166" s="14" t="s">
        <v>190</v>
      </c>
      <c r="C166" s="15">
        <v>30000</v>
      </c>
      <c r="D166" s="10">
        <f>VLOOKUP($A166,'11.07'!$A$9:$W$200,23,0)</f>
        <v>0</v>
      </c>
      <c r="E166" s="15">
        <v>2</v>
      </c>
      <c r="F166" s="15"/>
      <c r="G166" s="15"/>
      <c r="H166" s="9">
        <f t="shared" si="40"/>
        <v>2</v>
      </c>
      <c r="I166" s="15">
        <v>2</v>
      </c>
      <c r="J166" s="15"/>
      <c r="K166" s="15"/>
      <c r="L166" s="9">
        <f t="shared" si="34"/>
        <v>2</v>
      </c>
      <c r="M166" s="15"/>
      <c r="N166" s="15"/>
      <c r="O166" s="15"/>
      <c r="P166" s="15"/>
      <c r="Q166" s="15"/>
      <c r="R166" s="11">
        <f t="shared" si="39"/>
        <v>0</v>
      </c>
      <c r="S166" s="15"/>
      <c r="T166" s="15"/>
      <c r="U166" s="9">
        <f t="shared" si="41"/>
        <v>0</v>
      </c>
      <c r="V166" s="9">
        <f t="shared" si="42"/>
        <v>0</v>
      </c>
      <c r="W166" s="15"/>
      <c r="X166" s="16">
        <f t="shared" si="43"/>
        <v>0</v>
      </c>
      <c r="Y166" s="18"/>
      <c r="Z166" s="17"/>
    </row>
    <row r="167" spans="1:26" ht="18" customHeight="1" x14ac:dyDescent="0.2">
      <c r="A167" s="13">
        <v>5520002</v>
      </c>
      <c r="B167" s="14" t="s">
        <v>191</v>
      </c>
      <c r="C167" s="15">
        <v>34000</v>
      </c>
      <c r="D167" s="10">
        <f>VLOOKUP($A167,'11.07'!$A$9:$W$200,23,0)</f>
        <v>0</v>
      </c>
      <c r="E167" s="15"/>
      <c r="F167" s="15"/>
      <c r="G167" s="15"/>
      <c r="H167" s="9">
        <f t="shared" si="40"/>
        <v>0</v>
      </c>
      <c r="I167" s="15"/>
      <c r="J167" s="15"/>
      <c r="K167" s="15"/>
      <c r="L167" s="9">
        <f t="shared" si="34"/>
        <v>0</v>
      </c>
      <c r="M167" s="15"/>
      <c r="N167" s="15"/>
      <c r="O167" s="15"/>
      <c r="P167" s="15"/>
      <c r="Q167" s="15"/>
      <c r="R167" s="11">
        <f>SUM(M167:Q167)</f>
        <v>0</v>
      </c>
      <c r="S167" s="15"/>
      <c r="T167" s="15"/>
      <c r="U167" s="9">
        <f>S167+T167</f>
        <v>0</v>
      </c>
      <c r="V167" s="9">
        <f t="shared" si="42"/>
        <v>0</v>
      </c>
      <c r="W167" s="15"/>
      <c r="X167" s="16">
        <f>W167-V167</f>
        <v>0</v>
      </c>
      <c r="Y167" s="18"/>
      <c r="Z167" s="17"/>
    </row>
    <row r="168" spans="1:26" ht="18" customHeight="1" x14ac:dyDescent="0.2">
      <c r="A168" s="13">
        <v>5520003</v>
      </c>
      <c r="B168" s="14" t="s">
        <v>192</v>
      </c>
      <c r="C168" s="15">
        <v>34000</v>
      </c>
      <c r="D168" s="10">
        <f>VLOOKUP($A168,'11.07'!$A$9:$W$200,23,0)</f>
        <v>0</v>
      </c>
      <c r="E168" s="15">
        <v>1</v>
      </c>
      <c r="F168" s="15"/>
      <c r="G168" s="15"/>
      <c r="H168" s="9">
        <f t="shared" si="40"/>
        <v>1</v>
      </c>
      <c r="I168" s="15">
        <v>1</v>
      </c>
      <c r="J168" s="15"/>
      <c r="K168" s="15"/>
      <c r="L168" s="9">
        <f t="shared" si="34"/>
        <v>1</v>
      </c>
      <c r="M168" s="15"/>
      <c r="N168" s="15"/>
      <c r="O168" s="15"/>
      <c r="P168" s="15"/>
      <c r="Q168" s="15"/>
      <c r="R168" s="11">
        <f>SUM(M168:Q168)</f>
        <v>0</v>
      </c>
      <c r="S168" s="15"/>
      <c r="T168" s="15"/>
      <c r="U168" s="9">
        <f>S168+T168</f>
        <v>0</v>
      </c>
      <c r="V168" s="9">
        <f t="shared" si="42"/>
        <v>0</v>
      </c>
      <c r="W168" s="15"/>
      <c r="X168" s="16">
        <f>W168-V168</f>
        <v>0</v>
      </c>
      <c r="Y168" s="18"/>
      <c r="Z168" s="17"/>
    </row>
    <row r="169" spans="1:26" ht="18" customHeight="1" x14ac:dyDescent="0.2">
      <c r="A169" s="13">
        <v>5520005</v>
      </c>
      <c r="B169" s="14" t="s">
        <v>193</v>
      </c>
      <c r="C169" s="15">
        <v>19000</v>
      </c>
      <c r="D169" s="10">
        <f>VLOOKUP($A169,'11.07'!$A$9:$W$200,23,0)</f>
        <v>0</v>
      </c>
      <c r="E169" s="15">
        <v>6</v>
      </c>
      <c r="F169" s="15"/>
      <c r="G169" s="15"/>
      <c r="H169" s="9">
        <f t="shared" si="40"/>
        <v>6</v>
      </c>
      <c r="I169" s="15">
        <v>6</v>
      </c>
      <c r="J169" s="15"/>
      <c r="K169" s="15"/>
      <c r="L169" s="9">
        <f t="shared" si="34"/>
        <v>6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2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5530001</v>
      </c>
      <c r="B170" s="14" t="s">
        <v>194</v>
      </c>
      <c r="C170" s="15">
        <v>46000</v>
      </c>
      <c r="D170" s="10">
        <f>VLOOKUP($A170,'11.07'!$A$9:$W$200,23,0)</f>
        <v>0</v>
      </c>
      <c r="E170" s="15"/>
      <c r="F170" s="15"/>
      <c r="G170" s="15"/>
      <c r="H170" s="9">
        <f t="shared" si="40"/>
        <v>0</v>
      </c>
      <c r="I170" s="15"/>
      <c r="J170" s="15"/>
      <c r="K170" s="15"/>
      <c r="L170" s="9">
        <f t="shared" si="34"/>
        <v>0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2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5530002</v>
      </c>
      <c r="B171" s="14" t="s">
        <v>195</v>
      </c>
      <c r="C171" s="15">
        <v>38000</v>
      </c>
      <c r="D171" s="10">
        <f>VLOOKUP($A171,'11.07'!$A$9:$W$200,23,0)</f>
        <v>0</v>
      </c>
      <c r="E171" s="15"/>
      <c r="F171" s="15"/>
      <c r="G171" s="15"/>
      <c r="H171" s="9">
        <f t="shared" si="40"/>
        <v>0</v>
      </c>
      <c r="I171" s="15"/>
      <c r="J171" s="15"/>
      <c r="K171" s="15"/>
      <c r="L171" s="9">
        <f t="shared" si="34"/>
        <v>0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2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5530003</v>
      </c>
      <c r="B172" s="14" t="s">
        <v>196</v>
      </c>
      <c r="C172" s="15">
        <v>38000</v>
      </c>
      <c r="D172" s="10">
        <f>VLOOKUP($A172,'11.07'!$A$9:$W$200,23,0)</f>
        <v>0</v>
      </c>
      <c r="E172" s="15">
        <v>4</v>
      </c>
      <c r="F172" s="15"/>
      <c r="G172" s="15"/>
      <c r="H172" s="9">
        <f t="shared" si="40"/>
        <v>4</v>
      </c>
      <c r="I172" s="15">
        <v>4</v>
      </c>
      <c r="J172" s="15"/>
      <c r="K172" s="15"/>
      <c r="L172" s="9">
        <f t="shared" si="34"/>
        <v>4</v>
      </c>
      <c r="M172" s="15"/>
      <c r="N172" s="15"/>
      <c r="O172" s="15"/>
      <c r="P172" s="15"/>
      <c r="Q172" s="15"/>
      <c r="R172" s="11">
        <f t="shared" si="39"/>
        <v>0</v>
      </c>
      <c r="S172" s="15"/>
      <c r="T172" s="15"/>
      <c r="U172" s="9">
        <f t="shared" si="41"/>
        <v>0</v>
      </c>
      <c r="V172" s="9">
        <f t="shared" si="42"/>
        <v>0</v>
      </c>
      <c r="W172" s="15"/>
      <c r="X172" s="16">
        <f t="shared" si="43"/>
        <v>0</v>
      </c>
      <c r="Y172" s="18"/>
      <c r="Z172" s="17"/>
    </row>
    <row r="173" spans="1:26" ht="18" customHeight="1" x14ac:dyDescent="0.2">
      <c r="A173" s="13">
        <v>5530004</v>
      </c>
      <c r="B173" s="14" t="s">
        <v>197</v>
      </c>
      <c r="C173" s="15">
        <v>39000</v>
      </c>
      <c r="D173" s="10">
        <f>VLOOKUP($A173,'11.07'!$A$9:$W$200,23,0)</f>
        <v>0</v>
      </c>
      <c r="E173" s="15"/>
      <c r="F173" s="15"/>
      <c r="G173" s="15"/>
      <c r="H173" s="9">
        <f t="shared" si="40"/>
        <v>0</v>
      </c>
      <c r="I173" s="15"/>
      <c r="J173" s="15"/>
      <c r="K173" s="15"/>
      <c r="L173" s="9">
        <f t="shared" si="34"/>
        <v>0</v>
      </c>
      <c r="M173" s="15"/>
      <c r="N173" s="15"/>
      <c r="O173" s="15"/>
      <c r="P173" s="15"/>
      <c r="Q173" s="15"/>
      <c r="R173" s="11">
        <f t="shared" si="39"/>
        <v>0</v>
      </c>
      <c r="S173" s="15"/>
      <c r="T173" s="15"/>
      <c r="U173" s="9">
        <f t="shared" si="41"/>
        <v>0</v>
      </c>
      <c r="V173" s="9">
        <f t="shared" si="42"/>
        <v>0</v>
      </c>
      <c r="W173" s="15"/>
      <c r="X173" s="16">
        <f t="shared" si="43"/>
        <v>0</v>
      </c>
      <c r="Y173" s="18"/>
      <c r="Z173" s="17"/>
    </row>
    <row r="174" spans="1:26" ht="18" customHeight="1" x14ac:dyDescent="0.2">
      <c r="A174" s="13">
        <v>5530005</v>
      </c>
      <c r="B174" s="14" t="s">
        <v>198</v>
      </c>
      <c r="C174" s="15">
        <v>35000</v>
      </c>
      <c r="D174" s="10">
        <f>VLOOKUP($A174,'11.07'!$A$9:$W$200,23,0)</f>
        <v>0</v>
      </c>
      <c r="E174" s="15"/>
      <c r="F174" s="15"/>
      <c r="G174" s="15"/>
      <c r="H174" s="9">
        <f t="shared" si="40"/>
        <v>0</v>
      </c>
      <c r="I174" s="15"/>
      <c r="J174" s="15"/>
      <c r="K174" s="15"/>
      <c r="L174" s="9">
        <f t="shared" si="34"/>
        <v>0</v>
      </c>
      <c r="M174" s="15"/>
      <c r="N174" s="15"/>
      <c r="O174" s="15"/>
      <c r="P174" s="15"/>
      <c r="Q174" s="15"/>
      <c r="R174" s="11">
        <f t="shared" si="39"/>
        <v>0</v>
      </c>
      <c r="S174" s="15"/>
      <c r="T174" s="15"/>
      <c r="U174" s="9">
        <f t="shared" si="41"/>
        <v>0</v>
      </c>
      <c r="V174" s="9">
        <f t="shared" si="42"/>
        <v>0</v>
      </c>
      <c r="W174" s="15"/>
      <c r="X174" s="16">
        <f t="shared" si="43"/>
        <v>0</v>
      </c>
      <c r="Y174" s="18"/>
      <c r="Z174" s="17"/>
    </row>
    <row r="175" spans="1:26" ht="18" customHeight="1" x14ac:dyDescent="0.2">
      <c r="A175" s="13">
        <v>5530008</v>
      </c>
      <c r="B175" s="14" t="s">
        <v>199</v>
      </c>
      <c r="C175" s="15">
        <v>29000</v>
      </c>
      <c r="D175" s="10">
        <f>VLOOKUP($A175,'11.07'!$A$9:$W$200,23,0)</f>
        <v>0</v>
      </c>
      <c r="E175" s="15"/>
      <c r="F175" s="15"/>
      <c r="G175" s="15"/>
      <c r="H175" s="9">
        <f t="shared" si="40"/>
        <v>0</v>
      </c>
      <c r="I175" s="15"/>
      <c r="J175" s="15"/>
      <c r="K175" s="15"/>
      <c r="L175" s="9">
        <f t="shared" si="34"/>
        <v>0</v>
      </c>
      <c r="M175" s="15"/>
      <c r="N175" s="15"/>
      <c r="O175" s="15"/>
      <c r="P175" s="15"/>
      <c r="Q175" s="15"/>
      <c r="R175" s="11">
        <f t="shared" si="39"/>
        <v>0</v>
      </c>
      <c r="S175" s="15"/>
      <c r="T175" s="15"/>
      <c r="U175" s="9">
        <f t="shared" si="41"/>
        <v>0</v>
      </c>
      <c r="V175" s="9">
        <f t="shared" si="42"/>
        <v>0</v>
      </c>
      <c r="W175" s="15"/>
      <c r="X175" s="16">
        <f t="shared" si="43"/>
        <v>0</v>
      </c>
      <c r="Y175" s="18"/>
      <c r="Z175" s="17"/>
    </row>
    <row r="176" spans="1:26" ht="18" customHeight="1" x14ac:dyDescent="0.2">
      <c r="A176" s="13">
        <v>5540001</v>
      </c>
      <c r="B176" s="14" t="s">
        <v>200</v>
      </c>
      <c r="C176" s="15">
        <v>18000</v>
      </c>
      <c r="D176" s="10">
        <f>VLOOKUP($A176,'11.07'!$A$9:$W$200,23,0)</f>
        <v>0</v>
      </c>
      <c r="E176" s="15"/>
      <c r="F176" s="15"/>
      <c r="G176" s="15"/>
      <c r="H176" s="9">
        <f t="shared" si="40"/>
        <v>0</v>
      </c>
      <c r="I176" s="15"/>
      <c r="J176" s="15"/>
      <c r="K176" s="15"/>
      <c r="L176" s="9">
        <f t="shared" si="34"/>
        <v>0</v>
      </c>
      <c r="M176" s="15"/>
      <c r="N176" s="15"/>
      <c r="O176" s="15"/>
      <c r="P176" s="15"/>
      <c r="Q176" s="15"/>
      <c r="R176" s="11">
        <f>SUM(M176:Q176)</f>
        <v>0</v>
      </c>
      <c r="S176" s="15"/>
      <c r="T176" s="15"/>
      <c r="U176" s="9">
        <f>S176+T176</f>
        <v>0</v>
      </c>
      <c r="V176" s="9">
        <f t="shared" si="42"/>
        <v>0</v>
      </c>
      <c r="W176" s="15"/>
      <c r="X176" s="16">
        <f>W176-V176</f>
        <v>0</v>
      </c>
      <c r="Y176" s="18"/>
      <c r="Z176" s="17"/>
    </row>
    <row r="177" spans="1:26" ht="18" customHeight="1" x14ac:dyDescent="0.2">
      <c r="A177" s="13">
        <v>5540003</v>
      </c>
      <c r="B177" s="14" t="s">
        <v>201</v>
      </c>
      <c r="C177" s="15">
        <v>18000</v>
      </c>
      <c r="D177" s="10">
        <f>VLOOKUP($A177,'11.07'!$A$9:$W$200,23,0)</f>
        <v>104</v>
      </c>
      <c r="E177" s="15"/>
      <c r="F177" s="15"/>
      <c r="G177" s="15"/>
      <c r="H177" s="9">
        <f t="shared" si="40"/>
        <v>0</v>
      </c>
      <c r="I177" s="15"/>
      <c r="J177" s="15"/>
      <c r="K177" s="15"/>
      <c r="L177" s="9">
        <f t="shared" si="34"/>
        <v>0</v>
      </c>
      <c r="M177" s="15"/>
      <c r="N177" s="15"/>
      <c r="O177" s="15"/>
      <c r="P177" s="15"/>
      <c r="Q177" s="15"/>
      <c r="R177" s="11">
        <f t="shared" si="39"/>
        <v>0</v>
      </c>
      <c r="S177" s="15"/>
      <c r="T177" s="15"/>
      <c r="U177" s="9">
        <f t="shared" si="41"/>
        <v>0</v>
      </c>
      <c r="V177" s="9">
        <f t="shared" si="42"/>
        <v>104</v>
      </c>
      <c r="W177" s="15">
        <v>104</v>
      </c>
      <c r="X177" s="16">
        <f t="shared" si="43"/>
        <v>0</v>
      </c>
      <c r="Y177" s="18"/>
      <c r="Z177" s="17"/>
    </row>
    <row r="178" spans="1:26" ht="18" customHeight="1" x14ac:dyDescent="0.2">
      <c r="A178" s="13">
        <v>5540008</v>
      </c>
      <c r="B178" s="14" t="s">
        <v>202</v>
      </c>
      <c r="C178" s="15">
        <v>15000</v>
      </c>
      <c r="D178" s="10">
        <f>VLOOKUP($A178,'11.07'!$A$9:$W$200,23,0)</f>
        <v>0</v>
      </c>
      <c r="E178" s="15"/>
      <c r="F178" s="15"/>
      <c r="G178" s="15"/>
      <c r="H178" s="9">
        <f t="shared" si="40"/>
        <v>0</v>
      </c>
      <c r="I178" s="15"/>
      <c r="J178" s="15"/>
      <c r="K178" s="15"/>
      <c r="L178" s="9">
        <f t="shared" si="34"/>
        <v>0</v>
      </c>
      <c r="M178" s="15"/>
      <c r="N178" s="15"/>
      <c r="O178" s="15"/>
      <c r="P178" s="15"/>
      <c r="Q178" s="15"/>
      <c r="R178" s="11">
        <f t="shared" si="39"/>
        <v>0</v>
      </c>
      <c r="S178" s="15"/>
      <c r="T178" s="15"/>
      <c r="U178" s="9">
        <f t="shared" si="41"/>
        <v>0</v>
      </c>
      <c r="V178" s="9">
        <f t="shared" si="42"/>
        <v>0</v>
      </c>
      <c r="W178" s="15"/>
      <c r="X178" s="16">
        <f t="shared" si="43"/>
        <v>0</v>
      </c>
      <c r="Y178" s="18"/>
      <c r="Z178" s="17"/>
    </row>
    <row r="179" spans="1:26" ht="18" customHeight="1" x14ac:dyDescent="0.2">
      <c r="A179" s="13">
        <v>5540017</v>
      </c>
      <c r="B179" s="14" t="s">
        <v>203</v>
      </c>
      <c r="C179" s="15">
        <v>25000</v>
      </c>
      <c r="D179" s="10">
        <f>VLOOKUP($A179,'11.07'!$A$9:$W$200,23,0)</f>
        <v>0</v>
      </c>
      <c r="E179" s="15">
        <v>4</v>
      </c>
      <c r="F179" s="15"/>
      <c r="G179" s="15"/>
      <c r="H179" s="9">
        <f t="shared" si="40"/>
        <v>4</v>
      </c>
      <c r="I179" s="15">
        <v>4</v>
      </c>
      <c r="J179" s="15"/>
      <c r="K179" s="15"/>
      <c r="L179" s="9">
        <f t="shared" si="34"/>
        <v>4</v>
      </c>
      <c r="M179" s="15"/>
      <c r="N179" s="15"/>
      <c r="O179" s="15"/>
      <c r="P179" s="15"/>
      <c r="Q179" s="15"/>
      <c r="R179" s="11">
        <f t="shared" si="39"/>
        <v>0</v>
      </c>
      <c r="S179" s="15"/>
      <c r="T179" s="15"/>
      <c r="U179" s="9">
        <f t="shared" si="41"/>
        <v>0</v>
      </c>
      <c r="V179" s="9">
        <f t="shared" si="42"/>
        <v>0</v>
      </c>
      <c r="W179" s="15"/>
      <c r="X179" s="16">
        <f t="shared" si="43"/>
        <v>0</v>
      </c>
      <c r="Y179" s="18"/>
      <c r="Z179" s="17"/>
    </row>
    <row r="180" spans="1:26" ht="18" customHeight="1" x14ac:dyDescent="0.2">
      <c r="A180" s="13">
        <v>5540018</v>
      </c>
      <c r="B180" s="14" t="s">
        <v>204</v>
      </c>
      <c r="C180" s="15">
        <v>32000</v>
      </c>
      <c r="D180" s="10">
        <f>VLOOKUP($A180,'11.07'!$A$9:$W$200,23,0)</f>
        <v>0</v>
      </c>
      <c r="E180" s="15">
        <v>6</v>
      </c>
      <c r="F180" s="15"/>
      <c r="G180" s="15"/>
      <c r="H180" s="9">
        <f t="shared" si="40"/>
        <v>6</v>
      </c>
      <c r="I180" s="15">
        <v>6</v>
      </c>
      <c r="J180" s="15"/>
      <c r="K180" s="15"/>
      <c r="L180" s="9">
        <f t="shared" si="34"/>
        <v>6</v>
      </c>
      <c r="M180" s="15"/>
      <c r="N180" s="15"/>
      <c r="O180" s="15"/>
      <c r="P180" s="15"/>
      <c r="Q180" s="15"/>
      <c r="R180" s="11">
        <f t="shared" si="39"/>
        <v>0</v>
      </c>
      <c r="S180" s="15"/>
      <c r="T180" s="15"/>
      <c r="U180" s="9">
        <f t="shared" si="41"/>
        <v>0</v>
      </c>
      <c r="V180" s="9">
        <f t="shared" si="42"/>
        <v>0</v>
      </c>
      <c r="W180" s="15"/>
      <c r="X180" s="16">
        <f t="shared" si="43"/>
        <v>0</v>
      </c>
      <c r="Y180" s="18"/>
      <c r="Z180" s="17"/>
    </row>
    <row r="181" spans="1:26" ht="18" customHeight="1" x14ac:dyDescent="0.2">
      <c r="A181" s="13">
        <v>5540019</v>
      </c>
      <c r="B181" s="14" t="s">
        <v>205</v>
      </c>
      <c r="C181" s="15">
        <v>39000</v>
      </c>
      <c r="D181" s="10">
        <f>VLOOKUP($A181,'11.07'!$A$9:$W$200,23,0)</f>
        <v>0</v>
      </c>
      <c r="E181" s="15">
        <v>1</v>
      </c>
      <c r="F181" s="15"/>
      <c r="G181" s="15"/>
      <c r="H181" s="9">
        <f t="shared" si="40"/>
        <v>1</v>
      </c>
      <c r="I181" s="15">
        <v>1</v>
      </c>
      <c r="J181" s="15"/>
      <c r="K181" s="15"/>
      <c r="L181" s="9">
        <f t="shared" si="34"/>
        <v>1</v>
      </c>
      <c r="M181" s="15"/>
      <c r="N181" s="15"/>
      <c r="O181" s="15"/>
      <c r="P181" s="15"/>
      <c r="Q181" s="15"/>
      <c r="R181" s="11">
        <f t="shared" si="39"/>
        <v>0</v>
      </c>
      <c r="S181" s="15"/>
      <c r="T181" s="15"/>
      <c r="U181" s="9">
        <f t="shared" si="41"/>
        <v>0</v>
      </c>
      <c r="V181" s="9">
        <f t="shared" si="42"/>
        <v>0</v>
      </c>
      <c r="W181" s="15"/>
      <c r="X181" s="16">
        <f t="shared" si="43"/>
        <v>0</v>
      </c>
      <c r="Y181" s="18"/>
      <c r="Z181" s="17"/>
    </row>
    <row r="182" spans="1:26" ht="18" customHeight="1" x14ac:dyDescent="0.2">
      <c r="A182" s="13">
        <v>5540020</v>
      </c>
      <c r="B182" s="14" t="s">
        <v>206</v>
      </c>
      <c r="C182" s="15">
        <v>40000</v>
      </c>
      <c r="D182" s="10">
        <f>VLOOKUP($A182,'11.07'!$A$9:$W$200,23,0)</f>
        <v>0</v>
      </c>
      <c r="E182" s="15">
        <v>3</v>
      </c>
      <c r="F182" s="15"/>
      <c r="G182" s="15"/>
      <c r="H182" s="9">
        <f t="shared" si="40"/>
        <v>3</v>
      </c>
      <c r="I182" s="15">
        <v>3</v>
      </c>
      <c r="J182" s="15"/>
      <c r="K182" s="15"/>
      <c r="L182" s="9">
        <f t="shared" si="34"/>
        <v>3</v>
      </c>
      <c r="M182" s="15"/>
      <c r="N182" s="15"/>
      <c r="O182" s="15"/>
      <c r="P182" s="15"/>
      <c r="Q182" s="15"/>
      <c r="R182" s="11">
        <f t="shared" si="39"/>
        <v>0</v>
      </c>
      <c r="S182" s="15"/>
      <c r="T182" s="15"/>
      <c r="U182" s="9">
        <f t="shared" si="41"/>
        <v>0</v>
      </c>
      <c r="V182" s="9">
        <f t="shared" si="42"/>
        <v>0</v>
      </c>
      <c r="W182" s="15"/>
      <c r="X182" s="16">
        <f t="shared" si="43"/>
        <v>0</v>
      </c>
      <c r="Y182" s="18"/>
      <c r="Z182" s="17"/>
    </row>
    <row r="183" spans="1:26" ht="18" customHeight="1" x14ac:dyDescent="0.2">
      <c r="A183" s="13">
        <v>5540021</v>
      </c>
      <c r="B183" s="14" t="s">
        <v>207</v>
      </c>
      <c r="C183" s="15">
        <v>46000</v>
      </c>
      <c r="D183" s="10">
        <f>VLOOKUP($A183,'11.07'!$A$9:$W$200,23,0)</f>
        <v>0</v>
      </c>
      <c r="E183" s="15"/>
      <c r="F183" s="15"/>
      <c r="G183" s="15"/>
      <c r="H183" s="9">
        <f t="shared" si="40"/>
        <v>0</v>
      </c>
      <c r="I183" s="15"/>
      <c r="J183" s="15"/>
      <c r="K183" s="15"/>
      <c r="L183" s="9">
        <f t="shared" si="34"/>
        <v>0</v>
      </c>
      <c r="M183" s="15"/>
      <c r="N183" s="15"/>
      <c r="O183" s="15"/>
      <c r="P183" s="15"/>
      <c r="Q183" s="15"/>
      <c r="R183" s="11">
        <f t="shared" si="39"/>
        <v>0</v>
      </c>
      <c r="S183" s="15"/>
      <c r="T183" s="15"/>
      <c r="U183" s="9">
        <f t="shared" si="41"/>
        <v>0</v>
      </c>
      <c r="V183" s="9">
        <f t="shared" si="42"/>
        <v>0</v>
      </c>
      <c r="W183" s="15"/>
      <c r="X183" s="16">
        <f t="shared" si="43"/>
        <v>0</v>
      </c>
      <c r="Y183" s="18"/>
      <c r="Z183" s="17"/>
    </row>
    <row r="184" spans="1:26" ht="18" customHeight="1" x14ac:dyDescent="0.2">
      <c r="A184" s="13">
        <v>5540029</v>
      </c>
      <c r="B184" s="14" t="s">
        <v>208</v>
      </c>
      <c r="C184" s="15">
        <v>18000</v>
      </c>
      <c r="D184" s="10">
        <f>VLOOKUP($A184,'11.07'!$A$9:$W$200,23,0)</f>
        <v>28</v>
      </c>
      <c r="E184" s="15"/>
      <c r="F184" s="15"/>
      <c r="G184" s="15"/>
      <c r="H184" s="9">
        <f t="shared" si="40"/>
        <v>0</v>
      </c>
      <c r="I184" s="15"/>
      <c r="J184" s="15"/>
      <c r="K184" s="15"/>
      <c r="L184" s="9">
        <f t="shared" si="34"/>
        <v>0</v>
      </c>
      <c r="M184" s="15"/>
      <c r="N184" s="15"/>
      <c r="O184" s="15"/>
      <c r="P184" s="15"/>
      <c r="Q184" s="15"/>
      <c r="R184" s="11">
        <f t="shared" si="39"/>
        <v>0</v>
      </c>
      <c r="S184" s="15"/>
      <c r="T184" s="15"/>
      <c r="U184" s="9">
        <f t="shared" si="41"/>
        <v>0</v>
      </c>
      <c r="V184" s="9">
        <f t="shared" si="42"/>
        <v>28</v>
      </c>
      <c r="W184" s="15">
        <v>28</v>
      </c>
      <c r="X184" s="16">
        <f t="shared" si="43"/>
        <v>0</v>
      </c>
      <c r="Y184" s="18"/>
      <c r="Z184" s="17"/>
    </row>
    <row r="185" spans="1:26" ht="18" customHeight="1" x14ac:dyDescent="0.2">
      <c r="A185" s="13">
        <v>5540030</v>
      </c>
      <c r="B185" s="14" t="s">
        <v>209</v>
      </c>
      <c r="C185" s="15">
        <v>20000</v>
      </c>
      <c r="D185" s="10">
        <f>VLOOKUP($A185,'11.07'!$A$9:$W$200,23,0)</f>
        <v>55</v>
      </c>
      <c r="E185" s="15"/>
      <c r="F185" s="15"/>
      <c r="G185" s="15"/>
      <c r="H185" s="9">
        <f t="shared" si="40"/>
        <v>0</v>
      </c>
      <c r="I185" s="15">
        <v>2</v>
      </c>
      <c r="J185" s="15"/>
      <c r="K185" s="15"/>
      <c r="L185" s="9">
        <f t="shared" si="34"/>
        <v>2</v>
      </c>
      <c r="M185" s="15"/>
      <c r="N185" s="15"/>
      <c r="O185" s="15"/>
      <c r="P185" s="15"/>
      <c r="Q185" s="15"/>
      <c r="R185" s="11">
        <f>SUM(M185:Q185)</f>
        <v>0</v>
      </c>
      <c r="S185" s="15"/>
      <c r="T185" s="15"/>
      <c r="U185" s="9">
        <f>S185+T185</f>
        <v>0</v>
      </c>
      <c r="V185" s="9">
        <f t="shared" si="42"/>
        <v>53</v>
      </c>
      <c r="W185" s="15">
        <v>53</v>
      </c>
      <c r="X185" s="16">
        <f>W185-V185</f>
        <v>0</v>
      </c>
      <c r="Y185" s="18"/>
      <c r="Z185" s="17"/>
    </row>
    <row r="186" spans="1:26" ht="18" customHeight="1" x14ac:dyDescent="0.2">
      <c r="A186" s="13">
        <v>5540031</v>
      </c>
      <c r="B186" s="14" t="s">
        <v>210</v>
      </c>
      <c r="C186" s="15">
        <v>20000</v>
      </c>
      <c r="D186" s="10">
        <f>VLOOKUP($A186,'11.07'!$A$9:$W$200,23,0)</f>
        <v>47</v>
      </c>
      <c r="E186" s="15"/>
      <c r="F186" s="15"/>
      <c r="G186" s="15"/>
      <c r="H186" s="9">
        <f t="shared" si="40"/>
        <v>0</v>
      </c>
      <c r="I186" s="15">
        <v>1</v>
      </c>
      <c r="J186" s="15"/>
      <c r="K186" s="15"/>
      <c r="L186" s="9">
        <f t="shared" si="34"/>
        <v>1</v>
      </c>
      <c r="M186" s="15"/>
      <c r="N186" s="15"/>
      <c r="O186" s="15"/>
      <c r="P186" s="15"/>
      <c r="Q186" s="15"/>
      <c r="R186" s="11">
        <f t="shared" si="39"/>
        <v>0</v>
      </c>
      <c r="S186" s="15"/>
      <c r="T186" s="15"/>
      <c r="U186" s="9">
        <f t="shared" ref="U186:U197" si="44">S186+T186</f>
        <v>0</v>
      </c>
      <c r="V186" s="9">
        <f t="shared" si="42"/>
        <v>46</v>
      </c>
      <c r="W186" s="15">
        <v>46</v>
      </c>
      <c r="X186" s="16">
        <f t="shared" ref="X186:X197" si="45">W186-V186</f>
        <v>0</v>
      </c>
      <c r="Y186" s="18"/>
      <c r="Z186" s="17"/>
    </row>
    <row r="187" spans="1:26" ht="18" customHeight="1" x14ac:dyDescent="0.2">
      <c r="A187" s="13">
        <v>5540032</v>
      </c>
      <c r="B187" s="14" t="s">
        <v>211</v>
      </c>
      <c r="C187" s="15">
        <v>15000</v>
      </c>
      <c r="D187" s="10">
        <f>VLOOKUP($A187,'11.07'!$A$9:$W$200,23,0)</f>
        <v>185</v>
      </c>
      <c r="E187" s="15"/>
      <c r="F187" s="15"/>
      <c r="G187" s="15"/>
      <c r="H187" s="9">
        <f t="shared" si="40"/>
        <v>0</v>
      </c>
      <c r="I187" s="15">
        <v>2</v>
      </c>
      <c r="J187" s="15"/>
      <c r="K187" s="15"/>
      <c r="L187" s="9">
        <f t="shared" si="34"/>
        <v>2</v>
      </c>
      <c r="M187" s="15"/>
      <c r="N187" s="15"/>
      <c r="O187" s="15"/>
      <c r="P187" s="15"/>
      <c r="Q187" s="15"/>
      <c r="R187" s="11">
        <f t="shared" si="39"/>
        <v>0</v>
      </c>
      <c r="S187" s="15"/>
      <c r="T187" s="15"/>
      <c r="U187" s="9">
        <f t="shared" si="44"/>
        <v>0</v>
      </c>
      <c r="V187" s="9">
        <f t="shared" si="42"/>
        <v>183</v>
      </c>
      <c r="W187" s="15">
        <v>183</v>
      </c>
      <c r="X187" s="16">
        <f t="shared" si="45"/>
        <v>0</v>
      </c>
      <c r="Y187" s="18"/>
      <c r="Z187" s="17"/>
    </row>
    <row r="188" spans="1:26" ht="18" customHeight="1" x14ac:dyDescent="0.2">
      <c r="A188" s="13">
        <v>5540033</v>
      </c>
      <c r="B188" s="14" t="s">
        <v>212</v>
      </c>
      <c r="C188" s="15">
        <v>15000</v>
      </c>
      <c r="D188" s="10">
        <f>VLOOKUP($A188,'11.07'!$A$9:$W$200,23,0)</f>
        <v>57</v>
      </c>
      <c r="E188" s="15"/>
      <c r="F188" s="15"/>
      <c r="G188" s="15"/>
      <c r="H188" s="9">
        <f t="shared" si="40"/>
        <v>0</v>
      </c>
      <c r="I188" s="15">
        <v>4</v>
      </c>
      <c r="J188" s="15"/>
      <c r="K188" s="15"/>
      <c r="L188" s="9">
        <f t="shared" si="34"/>
        <v>4</v>
      </c>
      <c r="M188" s="15"/>
      <c r="N188" s="15"/>
      <c r="O188" s="15"/>
      <c r="P188" s="15"/>
      <c r="Q188" s="15"/>
      <c r="R188" s="11">
        <f t="shared" si="39"/>
        <v>0</v>
      </c>
      <c r="S188" s="15"/>
      <c r="T188" s="15"/>
      <c r="U188" s="9">
        <f t="shared" si="44"/>
        <v>0</v>
      </c>
      <c r="V188" s="9">
        <f t="shared" si="42"/>
        <v>53</v>
      </c>
      <c r="W188" s="15">
        <v>53</v>
      </c>
      <c r="X188" s="16">
        <f t="shared" si="45"/>
        <v>0</v>
      </c>
      <c r="Y188" s="18"/>
      <c r="Z188" s="17"/>
    </row>
    <row r="189" spans="1:26" ht="18" customHeight="1" x14ac:dyDescent="0.2">
      <c r="A189" s="13">
        <v>5540035</v>
      </c>
      <c r="B189" s="14" t="s">
        <v>213</v>
      </c>
      <c r="C189" s="15">
        <v>20000</v>
      </c>
      <c r="D189" s="10">
        <f>VLOOKUP($A189,'11.07'!$A$9:$W$200,23,0)</f>
        <v>29</v>
      </c>
      <c r="E189" s="15"/>
      <c r="F189" s="15"/>
      <c r="G189" s="15"/>
      <c r="H189" s="9">
        <f t="shared" si="40"/>
        <v>0</v>
      </c>
      <c r="I189" s="15"/>
      <c r="J189" s="15"/>
      <c r="K189" s="15"/>
      <c r="L189" s="9">
        <f t="shared" si="34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2"/>
        <v>29</v>
      </c>
      <c r="W189" s="15">
        <v>29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5540037</v>
      </c>
      <c r="B190" s="14" t="s">
        <v>214</v>
      </c>
      <c r="C190" s="15">
        <v>18000</v>
      </c>
      <c r="D190" s="10">
        <f>VLOOKUP($A190,'11.07'!$A$9:$W$200,23,0)</f>
        <v>77</v>
      </c>
      <c r="E190" s="15"/>
      <c r="F190" s="15"/>
      <c r="G190" s="15"/>
      <c r="H190" s="9">
        <f t="shared" si="40"/>
        <v>0</v>
      </c>
      <c r="I190" s="15">
        <v>11</v>
      </c>
      <c r="J190" s="15"/>
      <c r="K190" s="15"/>
      <c r="L190" s="9">
        <f t="shared" si="34"/>
        <v>11</v>
      </c>
      <c r="M190" s="15"/>
      <c r="N190" s="15"/>
      <c r="O190" s="15"/>
      <c r="P190" s="15"/>
      <c r="Q190" s="15"/>
      <c r="R190" s="11">
        <f t="shared" si="39"/>
        <v>0</v>
      </c>
      <c r="S190" s="15"/>
      <c r="T190" s="15"/>
      <c r="U190" s="9">
        <f t="shared" si="44"/>
        <v>0</v>
      </c>
      <c r="V190" s="9">
        <f t="shared" si="42"/>
        <v>66</v>
      </c>
      <c r="W190" s="15">
        <v>65</v>
      </c>
      <c r="X190" s="16">
        <f t="shared" si="45"/>
        <v>-1</v>
      </c>
      <c r="Y190" s="18"/>
      <c r="Z190" s="17"/>
    </row>
    <row r="191" spans="1:26" ht="18" customHeight="1" x14ac:dyDescent="0.2">
      <c r="A191" s="13">
        <v>5541001</v>
      </c>
      <c r="B191" s="14" t="s">
        <v>215</v>
      </c>
      <c r="C191" s="15">
        <v>29000</v>
      </c>
      <c r="D191" s="10">
        <f>VLOOKUP($A191,'11.07'!$A$9:$W$200,23,0)</f>
        <v>0</v>
      </c>
      <c r="E191" s="15"/>
      <c r="F191" s="15"/>
      <c r="G191" s="15"/>
      <c r="H191" s="9">
        <f t="shared" si="40"/>
        <v>0</v>
      </c>
      <c r="I191" s="15"/>
      <c r="J191" s="15"/>
      <c r="K191" s="15"/>
      <c r="L191" s="9">
        <f t="shared" si="34"/>
        <v>0</v>
      </c>
      <c r="M191" s="15"/>
      <c r="N191" s="15"/>
      <c r="O191" s="15"/>
      <c r="P191" s="15"/>
      <c r="Q191" s="15"/>
      <c r="R191" s="11">
        <f t="shared" si="39"/>
        <v>0</v>
      </c>
      <c r="S191" s="15"/>
      <c r="T191" s="15"/>
      <c r="U191" s="9">
        <f t="shared" si="44"/>
        <v>0</v>
      </c>
      <c r="V191" s="9">
        <f t="shared" si="42"/>
        <v>0</v>
      </c>
      <c r="W191" s="15"/>
      <c r="X191" s="16">
        <f t="shared" si="45"/>
        <v>0</v>
      </c>
      <c r="Y191" s="18"/>
      <c r="Z191" s="17"/>
    </row>
    <row r="192" spans="1:26" ht="18" customHeight="1" x14ac:dyDescent="0.2">
      <c r="A192" s="13">
        <v>7111005</v>
      </c>
      <c r="B192" s="14" t="s">
        <v>216</v>
      </c>
      <c r="C192" s="15">
        <v>10000</v>
      </c>
      <c r="D192" s="10">
        <f>VLOOKUP($A192,'11.07'!$A$9:$W$200,23,0)</f>
        <v>0</v>
      </c>
      <c r="E192" s="15"/>
      <c r="F192" s="15"/>
      <c r="G192" s="15"/>
      <c r="H192" s="9">
        <f t="shared" si="40"/>
        <v>0</v>
      </c>
      <c r="I192" s="15"/>
      <c r="J192" s="15"/>
      <c r="K192" s="15"/>
      <c r="L192" s="9">
        <f t="shared" si="34"/>
        <v>0</v>
      </c>
      <c r="M192" s="15"/>
      <c r="N192" s="15"/>
      <c r="O192" s="15"/>
      <c r="P192" s="15"/>
      <c r="Q192" s="15"/>
      <c r="R192" s="11">
        <f t="shared" si="39"/>
        <v>0</v>
      </c>
      <c r="S192" s="15"/>
      <c r="T192" s="15"/>
      <c r="U192" s="9">
        <f t="shared" si="44"/>
        <v>0</v>
      </c>
      <c r="V192" s="9">
        <f t="shared" si="42"/>
        <v>0</v>
      </c>
      <c r="W192" s="15"/>
      <c r="X192" s="16">
        <f t="shared" si="45"/>
        <v>0</v>
      </c>
      <c r="Y192" s="18"/>
      <c r="Z192" s="17"/>
    </row>
    <row r="193" spans="1:28" ht="18" customHeight="1" x14ac:dyDescent="0.2">
      <c r="A193" s="13">
        <v>7116001</v>
      </c>
      <c r="B193" s="14" t="s">
        <v>217</v>
      </c>
      <c r="C193" s="15">
        <v>99000</v>
      </c>
      <c r="D193" s="10">
        <f>VLOOKUP($A193,'11.07'!$A$9:$W$200,23,0)</f>
        <v>0</v>
      </c>
      <c r="E193" s="15"/>
      <c r="F193" s="15"/>
      <c r="G193" s="15"/>
      <c r="H193" s="9">
        <f t="shared" si="40"/>
        <v>0</v>
      </c>
      <c r="I193" s="15"/>
      <c r="J193" s="15"/>
      <c r="K193" s="15"/>
      <c r="L193" s="9">
        <f t="shared" si="34"/>
        <v>0</v>
      </c>
      <c r="M193" s="15"/>
      <c r="N193" s="15"/>
      <c r="O193" s="15"/>
      <c r="P193" s="15"/>
      <c r="Q193" s="15"/>
      <c r="R193" s="11">
        <f t="shared" si="39"/>
        <v>0</v>
      </c>
      <c r="S193" s="15"/>
      <c r="T193" s="15"/>
      <c r="U193" s="9">
        <f t="shared" si="44"/>
        <v>0</v>
      </c>
      <c r="V193" s="9">
        <f t="shared" si="42"/>
        <v>0</v>
      </c>
      <c r="W193" s="15"/>
      <c r="X193" s="16">
        <f t="shared" si="45"/>
        <v>0</v>
      </c>
      <c r="Y193" s="18"/>
      <c r="Z193" s="17"/>
    </row>
    <row r="194" spans="1:28" ht="18" customHeight="1" x14ac:dyDescent="0.2">
      <c r="A194" s="13">
        <v>7116002</v>
      </c>
      <c r="B194" s="14" t="s">
        <v>227</v>
      </c>
      <c r="C194" s="15">
        <v>60000</v>
      </c>
      <c r="D194" s="10">
        <f>VLOOKUP($A194,'11.07'!$A$9:$W$200,23,0)</f>
        <v>0</v>
      </c>
      <c r="E194" s="15"/>
      <c r="F194" s="15"/>
      <c r="G194" s="15"/>
      <c r="H194" s="9">
        <f t="shared" si="40"/>
        <v>0</v>
      </c>
      <c r="I194" s="15"/>
      <c r="J194" s="15"/>
      <c r="K194" s="15"/>
      <c r="L194" s="9">
        <f t="shared" si="34"/>
        <v>0</v>
      </c>
      <c r="M194" s="15"/>
      <c r="N194" s="15"/>
      <c r="O194" s="15"/>
      <c r="P194" s="15"/>
      <c r="Q194" s="15"/>
      <c r="R194" s="11">
        <f t="shared" si="39"/>
        <v>0</v>
      </c>
      <c r="S194" s="15"/>
      <c r="T194" s="15"/>
      <c r="U194" s="9">
        <f t="shared" si="44"/>
        <v>0</v>
      </c>
      <c r="V194" s="9">
        <f t="shared" si="42"/>
        <v>0</v>
      </c>
      <c r="W194" s="15"/>
      <c r="X194" s="16">
        <f t="shared" si="45"/>
        <v>0</v>
      </c>
      <c r="Y194" s="18"/>
      <c r="Z194" s="17"/>
    </row>
    <row r="195" spans="1:28" ht="18" customHeight="1" x14ac:dyDescent="0.2">
      <c r="A195" s="13">
        <v>7116003</v>
      </c>
      <c r="B195" s="14" t="s">
        <v>228</v>
      </c>
      <c r="C195" s="15">
        <v>60000</v>
      </c>
      <c r="D195" s="10">
        <f>VLOOKUP($A195,'11.07'!$A$9:$W$200,23,0)</f>
        <v>0</v>
      </c>
      <c r="E195" s="15"/>
      <c r="F195" s="15"/>
      <c r="G195" s="15"/>
      <c r="H195" s="9">
        <f t="shared" si="40"/>
        <v>0</v>
      </c>
      <c r="I195" s="15"/>
      <c r="J195" s="15"/>
      <c r="K195" s="15"/>
      <c r="L195" s="9">
        <f t="shared" si="34"/>
        <v>0</v>
      </c>
      <c r="M195" s="15"/>
      <c r="N195" s="15"/>
      <c r="O195" s="15"/>
      <c r="P195" s="15"/>
      <c r="Q195" s="15"/>
      <c r="R195" s="11">
        <f t="shared" si="39"/>
        <v>0</v>
      </c>
      <c r="S195" s="15"/>
      <c r="T195" s="15"/>
      <c r="U195" s="9">
        <f t="shared" si="44"/>
        <v>0</v>
      </c>
      <c r="V195" s="9">
        <f t="shared" si="42"/>
        <v>0</v>
      </c>
      <c r="W195" s="15"/>
      <c r="X195" s="16">
        <f t="shared" si="45"/>
        <v>0</v>
      </c>
      <c r="Y195" s="18"/>
      <c r="Z195" s="17"/>
    </row>
    <row r="196" spans="1:28" ht="18" customHeight="1" x14ac:dyDescent="0.2">
      <c r="A196" s="13">
        <v>9500002</v>
      </c>
      <c r="B196" s="14" t="s">
        <v>218</v>
      </c>
      <c r="C196" s="15">
        <v>4000</v>
      </c>
      <c r="D196" s="10">
        <f>VLOOKUP($A196,'11.07'!$A$9:$W$200,23,0)</f>
        <v>0</v>
      </c>
      <c r="E196" s="15"/>
      <c r="F196" s="15"/>
      <c r="G196" s="15"/>
      <c r="H196" s="9">
        <f t="shared" si="40"/>
        <v>0</v>
      </c>
      <c r="I196" s="15"/>
      <c r="J196" s="15"/>
      <c r="K196" s="15"/>
      <c r="L196" s="9">
        <f t="shared" si="34"/>
        <v>0</v>
      </c>
      <c r="M196" s="15"/>
      <c r="N196" s="15"/>
      <c r="O196" s="15"/>
      <c r="P196" s="15"/>
      <c r="Q196" s="15"/>
      <c r="R196" s="11">
        <f t="shared" si="39"/>
        <v>0</v>
      </c>
      <c r="S196" s="15"/>
      <c r="T196" s="15"/>
      <c r="U196" s="9">
        <f t="shared" si="44"/>
        <v>0</v>
      </c>
      <c r="V196" s="9">
        <f t="shared" si="42"/>
        <v>0</v>
      </c>
      <c r="W196" s="15"/>
      <c r="X196" s="16">
        <f t="shared" si="45"/>
        <v>0</v>
      </c>
      <c r="Y196" s="18"/>
      <c r="Z196" s="17"/>
    </row>
    <row r="197" spans="1:28" ht="18" customHeight="1" x14ac:dyDescent="0.2">
      <c r="A197" s="13">
        <v>9500003</v>
      </c>
      <c r="B197" s="14" t="s">
        <v>219</v>
      </c>
      <c r="C197" s="15">
        <v>5000</v>
      </c>
      <c r="D197" s="10">
        <f>VLOOKUP($A197,'11.07'!$A$9:$W$200,23,0)</f>
        <v>0</v>
      </c>
      <c r="E197" s="15"/>
      <c r="F197" s="15"/>
      <c r="G197" s="15"/>
      <c r="H197" s="9">
        <f t="shared" si="40"/>
        <v>0</v>
      </c>
      <c r="I197" s="15"/>
      <c r="J197" s="15"/>
      <c r="K197" s="15"/>
      <c r="L197" s="9">
        <f t="shared" si="34"/>
        <v>0</v>
      </c>
      <c r="M197" s="15"/>
      <c r="N197" s="15"/>
      <c r="O197" s="15"/>
      <c r="P197" s="15"/>
      <c r="Q197" s="15"/>
      <c r="R197" s="11">
        <f t="shared" si="39"/>
        <v>0</v>
      </c>
      <c r="S197" s="15"/>
      <c r="T197" s="15"/>
      <c r="U197" s="9">
        <f t="shared" si="44"/>
        <v>0</v>
      </c>
      <c r="V197" s="9">
        <f t="shared" si="42"/>
        <v>0</v>
      </c>
      <c r="W197" s="15"/>
      <c r="X197" s="16">
        <f t="shared" si="45"/>
        <v>0</v>
      </c>
      <c r="Y197" s="18"/>
      <c r="Z197" s="17"/>
    </row>
    <row r="198" spans="1:28" ht="18" customHeight="1" x14ac:dyDescent="0.2">
      <c r="A198" s="7"/>
      <c r="B198" s="28" t="s">
        <v>220</v>
      </c>
      <c r="C198" s="9"/>
      <c r="D198" s="10"/>
      <c r="E198" s="10"/>
      <c r="F198" s="10"/>
      <c r="G198" s="10"/>
      <c r="H198" s="9"/>
      <c r="I198" s="10"/>
      <c r="J198" s="10"/>
      <c r="K198" s="10"/>
      <c r="L198" s="9">
        <f t="shared" si="34"/>
        <v>0</v>
      </c>
      <c r="M198" s="10"/>
      <c r="N198" s="10"/>
      <c r="O198" s="10"/>
      <c r="P198" s="10"/>
      <c r="Q198" s="10"/>
      <c r="R198" s="11">
        <f t="shared" si="39"/>
        <v>0</v>
      </c>
      <c r="S198" s="10"/>
      <c r="T198" s="10"/>
      <c r="U198" s="9"/>
      <c r="V198" s="9"/>
      <c r="W198" s="10"/>
      <c r="X198" s="9"/>
      <c r="Y198" s="18"/>
      <c r="Z198" s="17"/>
    </row>
    <row r="200" spans="1:28" ht="25.5" customHeight="1" x14ac:dyDescent="0.2">
      <c r="D200" s="30">
        <f>SUM(D9:D198)</f>
        <v>912</v>
      </c>
      <c r="E200" s="31"/>
      <c r="F200" s="31"/>
      <c r="G200" s="31"/>
      <c r="H200" s="31"/>
      <c r="I200" s="30">
        <f>SUM(I9:I198)</f>
        <v>395</v>
      </c>
      <c r="J200" s="30">
        <f>SUM(J9:J198)</f>
        <v>0</v>
      </c>
      <c r="K200" s="30"/>
      <c r="L200" s="31"/>
      <c r="M200" s="31"/>
      <c r="N200" s="31"/>
      <c r="O200" s="31"/>
      <c r="P200" s="31"/>
      <c r="Q200" s="30">
        <f>SUM(Q9:Q198)</f>
        <v>0</v>
      </c>
      <c r="R200" s="30">
        <f>SUM(R9:R198)</f>
        <v>4</v>
      </c>
      <c r="S200" s="30">
        <f>SUM(S9:S198)</f>
        <v>45</v>
      </c>
      <c r="T200" s="31"/>
      <c r="U200" s="31"/>
      <c r="V200" s="32"/>
      <c r="W200" s="30">
        <f>SUM(W9:W198)</f>
        <v>880</v>
      </c>
      <c r="X200" s="30">
        <f>SUM(X9:X198)</f>
        <v>-6</v>
      </c>
    </row>
    <row r="201" spans="1:28" ht="12.75" customHeight="1" x14ac:dyDescent="0.2"/>
    <row r="202" spans="1:28" s="1" customFormat="1" x14ac:dyDescent="0.2">
      <c r="A202" s="29"/>
      <c r="B202" s="29" t="s">
        <v>221</v>
      </c>
      <c r="I202" s="33" t="s">
        <v>222</v>
      </c>
      <c r="S202" s="1" t="s">
        <v>223</v>
      </c>
      <c r="V202" s="2"/>
      <c r="W202" s="2"/>
      <c r="X202" s="2"/>
      <c r="Y202" s="3"/>
      <c r="Z202" s="3"/>
      <c r="AA202" s="3"/>
      <c r="AB202" s="3"/>
    </row>
    <row r="204" spans="1:28" s="1" customFormat="1" x14ac:dyDescent="0.2">
      <c r="A204" s="29" t="s">
        <v>224</v>
      </c>
      <c r="B204" s="3"/>
      <c r="V204" s="2"/>
      <c r="W204" s="2"/>
      <c r="X204" s="2"/>
      <c r="Y204" s="3"/>
      <c r="Z204" s="3"/>
      <c r="AA204" s="3"/>
      <c r="AB204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0:B101">
    <cfRule type="duplicateValues" dxfId="847" priority="34" stopIfTrue="1"/>
  </conditionalFormatting>
  <conditionalFormatting sqref="B132">
    <cfRule type="duplicateValues" dxfId="846" priority="33" stopIfTrue="1"/>
  </conditionalFormatting>
  <conditionalFormatting sqref="B118">
    <cfRule type="duplicateValues" dxfId="845" priority="32" stopIfTrue="1"/>
  </conditionalFormatting>
  <conditionalFormatting sqref="B198">
    <cfRule type="duplicateValues" dxfId="844" priority="31" stopIfTrue="1"/>
  </conditionalFormatting>
  <conditionalFormatting sqref="B201:B274">
    <cfRule type="duplicateValues" dxfId="843" priority="30" stopIfTrue="1"/>
  </conditionalFormatting>
  <conditionalFormatting sqref="B200">
    <cfRule type="duplicateValues" dxfId="842" priority="29" stopIfTrue="1"/>
  </conditionalFormatting>
  <conditionalFormatting sqref="I202">
    <cfRule type="duplicateValues" dxfId="841" priority="28" stopIfTrue="1"/>
  </conditionalFormatting>
  <conditionalFormatting sqref="I202">
    <cfRule type="duplicateValues" dxfId="840" priority="25" stopIfTrue="1"/>
    <cfRule type="duplicateValues" dxfId="839" priority="26" stopIfTrue="1"/>
    <cfRule type="duplicateValues" dxfId="838" priority="27" stopIfTrue="1"/>
  </conditionalFormatting>
  <conditionalFormatting sqref="B20">
    <cfRule type="duplicateValues" dxfId="837" priority="19" stopIfTrue="1"/>
  </conditionalFormatting>
  <conditionalFormatting sqref="B20">
    <cfRule type="duplicateValues" dxfId="836" priority="20" stopIfTrue="1"/>
  </conditionalFormatting>
  <conditionalFormatting sqref="B20">
    <cfRule type="duplicateValues" dxfId="835" priority="21" stopIfTrue="1"/>
  </conditionalFormatting>
  <conditionalFormatting sqref="B20">
    <cfRule type="duplicateValues" dxfId="834" priority="22" stopIfTrue="1"/>
    <cfRule type="duplicateValues" dxfId="833" priority="23" stopIfTrue="1"/>
    <cfRule type="duplicateValues" dxfId="832" priority="24" stopIfTrue="1"/>
  </conditionalFormatting>
  <conditionalFormatting sqref="A20:A25">
    <cfRule type="duplicateValues" dxfId="831" priority="18" stopIfTrue="1"/>
  </conditionalFormatting>
  <conditionalFormatting sqref="A26">
    <cfRule type="duplicateValues" dxfId="830" priority="17" stopIfTrue="1"/>
  </conditionalFormatting>
  <conditionalFormatting sqref="A27">
    <cfRule type="duplicateValues" dxfId="829" priority="16" stopIfTrue="1"/>
  </conditionalFormatting>
  <conditionalFormatting sqref="A28">
    <cfRule type="duplicateValues" dxfId="828" priority="15" stopIfTrue="1"/>
  </conditionalFormatting>
  <conditionalFormatting sqref="A29">
    <cfRule type="duplicateValues" dxfId="827" priority="14" stopIfTrue="1"/>
  </conditionalFormatting>
  <conditionalFormatting sqref="A30">
    <cfRule type="duplicateValues" dxfId="826" priority="13" stopIfTrue="1"/>
  </conditionalFormatting>
  <conditionalFormatting sqref="B275:B65318 B200 B5 B8:B19 B119:B131 B21:B117 B133:B197">
    <cfRule type="duplicateValues" dxfId="825" priority="35" stopIfTrue="1"/>
  </conditionalFormatting>
  <conditionalFormatting sqref="B275:B65318 B200 B5 B8:B19 B102:B117 B119:B131 B21:B99 B133:B197">
    <cfRule type="duplicateValues" dxfId="824" priority="36" stopIfTrue="1"/>
  </conditionalFormatting>
  <conditionalFormatting sqref="A200:A65318 A1:A5 A8:A19 A31:A198">
    <cfRule type="duplicateValues" dxfId="823" priority="37" stopIfTrue="1"/>
  </conditionalFormatting>
  <conditionalFormatting sqref="B200:B65318 B5 B8:B19 B21:B198">
    <cfRule type="duplicateValues" dxfId="822" priority="38" stopIfTrue="1"/>
  </conditionalFormatting>
  <conditionalFormatting sqref="B200:B65318 B1:B5 B8:B19 B21:B198">
    <cfRule type="duplicateValues" dxfId="821" priority="39" stopIfTrue="1"/>
    <cfRule type="duplicateValues" dxfId="820" priority="40" stopIfTrue="1"/>
    <cfRule type="duplicateValues" dxfId="819" priority="41" stopIfTrue="1"/>
  </conditionalFormatting>
  <conditionalFormatting sqref="Y17">
    <cfRule type="duplicateValues" dxfId="818" priority="7" stopIfTrue="1"/>
  </conditionalFormatting>
  <conditionalFormatting sqref="Y17">
    <cfRule type="duplicateValues" dxfId="817" priority="8" stopIfTrue="1"/>
  </conditionalFormatting>
  <conditionalFormatting sqref="Y17">
    <cfRule type="duplicateValues" dxfId="816" priority="9" stopIfTrue="1"/>
  </conditionalFormatting>
  <conditionalFormatting sqref="Y17">
    <cfRule type="duplicateValues" dxfId="815" priority="10" stopIfTrue="1"/>
    <cfRule type="duplicateValues" dxfId="814" priority="11" stopIfTrue="1"/>
    <cfRule type="duplicateValues" dxfId="813" priority="12" stopIfTrue="1"/>
  </conditionalFormatting>
  <conditionalFormatting sqref="Y13">
    <cfRule type="duplicateValues" dxfId="812" priority="1" stopIfTrue="1"/>
  </conditionalFormatting>
  <conditionalFormatting sqref="Y13">
    <cfRule type="duplicateValues" dxfId="811" priority="2" stopIfTrue="1"/>
  </conditionalFormatting>
  <conditionalFormatting sqref="Y13">
    <cfRule type="duplicateValues" dxfId="810" priority="3" stopIfTrue="1"/>
  </conditionalFormatting>
  <conditionalFormatting sqref="Y13">
    <cfRule type="duplicateValues" dxfId="809" priority="4" stopIfTrue="1"/>
    <cfRule type="duplicateValues" dxfId="808" priority="5" stopIfTrue="1"/>
    <cfRule type="duplicateValues" dxfId="807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4"/>
  <sheetViews>
    <sheetView zoomScaleNormal="100" workbookViewId="0">
      <pane xSplit="4" ySplit="8" topLeftCell="K9" activePane="bottomRight" state="frozen"/>
      <selection activeCell="F144" sqref="F144"/>
      <selection pane="topRight" activeCell="F144" sqref="F144"/>
      <selection pane="bottomLeft" activeCell="F144" sqref="F144"/>
      <selection pane="bottomRight" activeCell="AA65" sqref="AA65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42578125" style="1" customWidth="1"/>
    <col min="7" max="7" width="0.28515625" style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72" t="s">
        <v>0</v>
      </c>
      <c r="B1" s="172"/>
    </row>
    <row r="2" spans="1:28" x14ac:dyDescent="0.2">
      <c r="A2" s="172" t="s">
        <v>1</v>
      </c>
      <c r="B2" s="172"/>
    </row>
    <row r="3" spans="1:28" ht="19.5" x14ac:dyDescent="0.2">
      <c r="A3" s="173" t="s">
        <v>2</v>
      </c>
      <c r="B3" s="173"/>
      <c r="C3" s="173"/>
      <c r="D3" s="173"/>
      <c r="E3" s="173"/>
      <c r="F3" s="173"/>
      <c r="G3" s="173"/>
      <c r="H3" s="173"/>
      <c r="I3" s="173"/>
      <c r="J3" s="173"/>
      <c r="K3" s="173"/>
      <c r="L3" s="173"/>
      <c r="M3" s="173"/>
      <c r="N3" s="173"/>
      <c r="O3" s="173"/>
      <c r="P3" s="173"/>
      <c r="Q3" s="173"/>
      <c r="R3" s="173"/>
      <c r="S3" s="173"/>
      <c r="T3" s="173"/>
      <c r="U3" s="173"/>
      <c r="V3" s="173"/>
      <c r="W3" s="173"/>
      <c r="X3" s="173"/>
    </row>
    <row r="4" spans="1:28" ht="18.75" x14ac:dyDescent="0.2">
      <c r="A4" s="81" t="s">
        <v>3</v>
      </c>
      <c r="B4" s="4">
        <v>42564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74" t="s">
        <v>4</v>
      </c>
      <c r="B5" s="174" t="s">
        <v>5</v>
      </c>
      <c r="C5" s="175" t="s">
        <v>6</v>
      </c>
      <c r="D5" s="176" t="s">
        <v>7</v>
      </c>
      <c r="E5" s="175" t="s">
        <v>8</v>
      </c>
      <c r="F5" s="175"/>
      <c r="G5" s="175"/>
      <c r="H5" s="175"/>
      <c r="I5" s="175" t="s">
        <v>9</v>
      </c>
      <c r="J5" s="175"/>
      <c r="K5" s="175"/>
      <c r="L5" s="175"/>
      <c r="M5" s="175" t="s">
        <v>10</v>
      </c>
      <c r="N5" s="175"/>
      <c r="O5" s="175"/>
      <c r="P5" s="175"/>
      <c r="Q5" s="175"/>
      <c r="R5" s="175"/>
      <c r="S5" s="160" t="s">
        <v>11</v>
      </c>
      <c r="T5" s="161"/>
      <c r="U5" s="162"/>
      <c r="V5" s="163" t="s">
        <v>12</v>
      </c>
      <c r="W5" s="166" t="s">
        <v>13</v>
      </c>
      <c r="X5" s="166" t="s">
        <v>14</v>
      </c>
      <c r="Z5" s="159" t="s">
        <v>15</v>
      </c>
      <c r="AA5" s="159"/>
      <c r="AB5" s="159"/>
    </row>
    <row r="6" spans="1:28" ht="20.25" customHeight="1" x14ac:dyDescent="0.2">
      <c r="A6" s="174"/>
      <c r="B6" s="174"/>
      <c r="C6" s="175"/>
      <c r="D6" s="176"/>
      <c r="E6" s="169" t="s">
        <v>16</v>
      </c>
      <c r="F6" s="169" t="s">
        <v>17</v>
      </c>
      <c r="G6" s="163" t="s">
        <v>18</v>
      </c>
      <c r="H6" s="163" t="s">
        <v>19</v>
      </c>
      <c r="I6" s="163" t="s">
        <v>20</v>
      </c>
      <c r="J6" s="163" t="s">
        <v>21</v>
      </c>
      <c r="K6" s="163" t="s">
        <v>226</v>
      </c>
      <c r="L6" s="163" t="s">
        <v>22</v>
      </c>
      <c r="M6" s="163" t="s">
        <v>18</v>
      </c>
      <c r="N6" s="163" t="s">
        <v>23</v>
      </c>
      <c r="O6" s="171" t="s">
        <v>24</v>
      </c>
      <c r="P6" s="171"/>
      <c r="Q6" s="171"/>
      <c r="R6" s="163" t="s">
        <v>25</v>
      </c>
      <c r="S6" s="163" t="s">
        <v>26</v>
      </c>
      <c r="T6" s="163" t="s">
        <v>27</v>
      </c>
      <c r="U6" s="163" t="s">
        <v>28</v>
      </c>
      <c r="V6" s="164"/>
      <c r="W6" s="167"/>
      <c r="X6" s="167"/>
      <c r="Z6" s="159"/>
      <c r="AA6" s="159"/>
      <c r="AB6" s="159"/>
    </row>
    <row r="7" spans="1:28" ht="58.5" customHeight="1" x14ac:dyDescent="0.2">
      <c r="A7" s="174"/>
      <c r="B7" s="174"/>
      <c r="C7" s="175"/>
      <c r="D7" s="176"/>
      <c r="E7" s="170"/>
      <c r="F7" s="170"/>
      <c r="G7" s="165"/>
      <c r="H7" s="165"/>
      <c r="I7" s="165"/>
      <c r="J7" s="165"/>
      <c r="K7" s="165"/>
      <c r="L7" s="165"/>
      <c r="M7" s="165"/>
      <c r="N7" s="165"/>
      <c r="O7" s="83" t="s">
        <v>29</v>
      </c>
      <c r="P7" s="83" t="s">
        <v>30</v>
      </c>
      <c r="Q7" s="82" t="s">
        <v>31</v>
      </c>
      <c r="R7" s="165"/>
      <c r="S7" s="165"/>
      <c r="T7" s="165"/>
      <c r="U7" s="165"/>
      <c r="V7" s="165"/>
      <c r="W7" s="168"/>
      <c r="X7" s="168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VLOOKUP($A9,'12.07'!$A$9:$W$200,23,0)</f>
        <v>0</v>
      </c>
      <c r="E9" s="15">
        <v>10</v>
      </c>
      <c r="F9" s="15"/>
      <c r="G9" s="15"/>
      <c r="H9" s="9">
        <f t="shared" ref="H9:H52" si="0">SUM(E9:G9)</f>
        <v>10</v>
      </c>
      <c r="I9" s="15">
        <v>10</v>
      </c>
      <c r="J9" s="15"/>
      <c r="K9" s="15"/>
      <c r="L9" s="9">
        <f>SUM(I9:K9)</f>
        <v>10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VLOOKUP($A10,'12.07'!$A$9:$W$200,23,0)</f>
        <v>0</v>
      </c>
      <c r="E10" s="15">
        <v>6</v>
      </c>
      <c r="F10" s="15"/>
      <c r="G10" s="15"/>
      <c r="H10" s="9">
        <f t="shared" si="0"/>
        <v>6</v>
      </c>
      <c r="I10" s="15">
        <v>6</v>
      </c>
      <c r="J10" s="15"/>
      <c r="K10" s="15"/>
      <c r="L10" s="9">
        <f t="shared" ref="L10:L73" si="4">SUM(I10:K10)</f>
        <v>6</v>
      </c>
      <c r="M10" s="15"/>
      <c r="N10" s="15"/>
      <c r="O10" s="15"/>
      <c r="P10" s="15"/>
      <c r="Q10" s="15"/>
      <c r="R10" s="11">
        <f t="shared" ref="R10:R86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VLOOKUP($A11,'12.07'!$A$9:$W$200,23,0)</f>
        <v>0</v>
      </c>
      <c r="E11" s="15">
        <v>6</v>
      </c>
      <c r="F11" s="15"/>
      <c r="G11" s="15"/>
      <c r="H11" s="9">
        <f t="shared" si="0"/>
        <v>6</v>
      </c>
      <c r="I11" s="15">
        <v>3</v>
      </c>
      <c r="J11" s="15"/>
      <c r="K11" s="15"/>
      <c r="L11" s="9">
        <f t="shared" si="4"/>
        <v>3</v>
      </c>
      <c r="M11" s="15"/>
      <c r="N11" s="15"/>
      <c r="O11" s="15"/>
      <c r="P11" s="15"/>
      <c r="Q11" s="15"/>
      <c r="R11" s="11">
        <f t="shared" si="5"/>
        <v>0</v>
      </c>
      <c r="S11" s="15">
        <v>3</v>
      </c>
      <c r="T11" s="15"/>
      <c r="U11" s="9">
        <f t="shared" si="1"/>
        <v>3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VLOOKUP($A12,'12.07'!$A$9:$W$200,23,0)</f>
        <v>0</v>
      </c>
      <c r="E12" s="15">
        <v>10</v>
      </c>
      <c r="F12" s="15"/>
      <c r="G12" s="15"/>
      <c r="H12" s="9">
        <f t="shared" si="0"/>
        <v>10</v>
      </c>
      <c r="I12" s="15">
        <v>10</v>
      </c>
      <c r="J12" s="15"/>
      <c r="K12" s="15"/>
      <c r="L12" s="9">
        <f t="shared" si="4"/>
        <v>10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VLOOKUP($A13,'12.07'!$A$9:$W$200,23,0)</f>
        <v>0</v>
      </c>
      <c r="E13" s="15">
        <v>18</v>
      </c>
      <c r="F13" s="15"/>
      <c r="G13" s="15"/>
      <c r="H13" s="9">
        <f t="shared" si="0"/>
        <v>18</v>
      </c>
      <c r="I13" s="15">
        <v>7</v>
      </c>
      <c r="J13" s="15"/>
      <c r="K13" s="15"/>
      <c r="L13" s="9">
        <f t="shared" si="4"/>
        <v>7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11</v>
      </c>
      <c r="W13" s="15">
        <v>11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VLOOKUP($A14,'12.07'!$A$9:$W$200,23,0)</f>
        <v>0</v>
      </c>
      <c r="E14" s="15"/>
      <c r="F14" s="15"/>
      <c r="G14" s="15"/>
      <c r="H14" s="9">
        <f t="shared" si="0"/>
        <v>0</v>
      </c>
      <c r="I14" s="15"/>
      <c r="J14" s="15"/>
      <c r="K14" s="15"/>
      <c r="L14" s="9">
        <f t="shared" si="4"/>
        <v>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VLOOKUP($A15,'12.07'!$A$9:$W$200,23,0)</f>
        <v>0</v>
      </c>
      <c r="E15" s="15">
        <v>6</v>
      </c>
      <c r="F15" s="15"/>
      <c r="G15" s="15"/>
      <c r="H15" s="9">
        <f t="shared" si="0"/>
        <v>6</v>
      </c>
      <c r="I15" s="15">
        <v>4</v>
      </c>
      <c r="J15" s="15"/>
      <c r="K15" s="15"/>
      <c r="L15" s="9">
        <f t="shared" si="4"/>
        <v>4</v>
      </c>
      <c r="M15" s="15"/>
      <c r="N15" s="15"/>
      <c r="O15" s="15"/>
      <c r="P15" s="15"/>
      <c r="Q15" s="15"/>
      <c r="R15" s="11">
        <f t="shared" si="5"/>
        <v>0</v>
      </c>
      <c r="S15" s="15">
        <v>2</v>
      </c>
      <c r="T15" s="15"/>
      <c r="U15" s="9">
        <f t="shared" si="1"/>
        <v>2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VLOOKUP($A16,'12.07'!$A$9:$W$200,23,0)</f>
        <v>0</v>
      </c>
      <c r="E16" s="15">
        <v>6</v>
      </c>
      <c r="F16" s="15"/>
      <c r="G16" s="15"/>
      <c r="H16" s="9">
        <f t="shared" si="0"/>
        <v>6</v>
      </c>
      <c r="I16" s="15">
        <v>5</v>
      </c>
      <c r="J16" s="15"/>
      <c r="K16" s="15"/>
      <c r="L16" s="9">
        <f t="shared" si="4"/>
        <v>5</v>
      </c>
      <c r="M16" s="15"/>
      <c r="N16" s="15"/>
      <c r="O16" s="15"/>
      <c r="P16" s="15"/>
      <c r="Q16" s="15"/>
      <c r="R16" s="11">
        <f t="shared" si="5"/>
        <v>0</v>
      </c>
      <c r="S16" s="15">
        <v>1</v>
      </c>
      <c r="T16" s="15"/>
      <c r="U16" s="9">
        <f t="shared" si="1"/>
        <v>1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VLOOKUP($A17,'12.07'!$A$9:$W$200,23,0)</f>
        <v>0</v>
      </c>
      <c r="E17" s="15">
        <v>6</v>
      </c>
      <c r="F17" s="15"/>
      <c r="G17" s="15"/>
      <c r="H17" s="9">
        <f t="shared" si="0"/>
        <v>6</v>
      </c>
      <c r="I17" s="15">
        <v>6</v>
      </c>
      <c r="J17" s="15"/>
      <c r="K17" s="15"/>
      <c r="L17" s="9">
        <f t="shared" si="4"/>
        <v>6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VLOOKUP($A18,'12.07'!$A$9:$W$200,23,0)</f>
        <v>0</v>
      </c>
      <c r="E18" s="15">
        <v>16</v>
      </c>
      <c r="F18" s="15"/>
      <c r="G18" s="15"/>
      <c r="H18" s="9">
        <f t="shared" si="0"/>
        <v>16</v>
      </c>
      <c r="I18" s="15">
        <v>14</v>
      </c>
      <c r="J18" s="15"/>
      <c r="K18" s="15"/>
      <c r="L18" s="9">
        <f t="shared" si="4"/>
        <v>14</v>
      </c>
      <c r="M18" s="15"/>
      <c r="N18" s="15"/>
      <c r="O18" s="15"/>
      <c r="P18" s="15"/>
      <c r="Q18" s="15"/>
      <c r="R18" s="11">
        <f>SUM(M18:Q18)</f>
        <v>0</v>
      </c>
      <c r="S18" s="15">
        <v>2</v>
      </c>
      <c r="T18" s="15"/>
      <c r="U18" s="9">
        <f>S18+T18</f>
        <v>2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44</v>
      </c>
      <c r="C19" s="15">
        <v>19000</v>
      </c>
      <c r="D19" s="10">
        <f>VLOOKUP($A19,'12.07'!$A$9:$W$200,23,0)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45</v>
      </c>
      <c r="C20" s="15">
        <v>19000</v>
      </c>
      <c r="D20" s="10">
        <f>VLOOKUP($A20,'12.07'!$A$9:$W$200,23,0)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80"/>
      <c r="Z20" s="17"/>
    </row>
    <row r="21" spans="1:26" ht="18" customHeight="1" x14ac:dyDescent="0.2">
      <c r="A21" s="13">
        <v>1500022</v>
      </c>
      <c r="B21" s="14" t="s">
        <v>46</v>
      </c>
      <c r="C21" s="15">
        <v>19000</v>
      </c>
      <c r="D21" s="10">
        <f>VLOOKUP($A21,'12.07'!$A$9:$W$200,23,0)</f>
        <v>0</v>
      </c>
      <c r="E21" s="15">
        <v>6</v>
      </c>
      <c r="F21" s="15"/>
      <c r="G21" s="15"/>
      <c r="H21" s="9">
        <f t="shared" si="0"/>
        <v>6</v>
      </c>
      <c r="I21" s="15">
        <v>6</v>
      </c>
      <c r="J21" s="15"/>
      <c r="K21" s="15"/>
      <c r="L21" s="9">
        <f t="shared" si="4"/>
        <v>6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47</v>
      </c>
      <c r="C22" s="15">
        <v>16000</v>
      </c>
      <c r="D22" s="10">
        <f>VLOOKUP($A22,'12.07'!$A$9:$W$200,23,0)</f>
        <v>0</v>
      </c>
      <c r="E22" s="15">
        <v>6</v>
      </c>
      <c r="F22" s="15"/>
      <c r="G22" s="15"/>
      <c r="H22" s="9">
        <f t="shared" si="0"/>
        <v>6</v>
      </c>
      <c r="I22" s="15">
        <v>5</v>
      </c>
      <c r="J22" s="15"/>
      <c r="K22" s="15"/>
      <c r="L22" s="9">
        <f t="shared" si="4"/>
        <v>5</v>
      </c>
      <c r="M22" s="15"/>
      <c r="N22" s="15"/>
      <c r="O22" s="15"/>
      <c r="P22" s="15"/>
      <c r="Q22" s="15"/>
      <c r="R22" s="11">
        <f t="shared" si="5"/>
        <v>0</v>
      </c>
      <c r="S22" s="15">
        <v>1</v>
      </c>
      <c r="T22" s="15"/>
      <c r="U22" s="9">
        <f t="shared" si="1"/>
        <v>1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48</v>
      </c>
      <c r="C23" s="15">
        <v>21000</v>
      </c>
      <c r="D23" s="10">
        <f>VLOOKUP($A23,'12.07'!$A$9:$W$200,23,0)</f>
        <v>0</v>
      </c>
      <c r="E23" s="15">
        <v>9</v>
      </c>
      <c r="F23" s="15"/>
      <c r="G23" s="15"/>
      <c r="H23" s="9">
        <f t="shared" si="0"/>
        <v>9</v>
      </c>
      <c r="I23" s="15">
        <v>6</v>
      </c>
      <c r="J23" s="15"/>
      <c r="K23" s="15"/>
      <c r="L23" s="9">
        <f t="shared" si="4"/>
        <v>6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3</v>
      </c>
      <c r="W23" s="15">
        <v>3</v>
      </c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49</v>
      </c>
      <c r="C24" s="15">
        <v>21000</v>
      </c>
      <c r="D24" s="10">
        <f>VLOOKUP($A24,'12.07'!$A$9:$W$200,23,0)</f>
        <v>0</v>
      </c>
      <c r="E24" s="15">
        <v>6</v>
      </c>
      <c r="F24" s="15"/>
      <c r="G24" s="15"/>
      <c r="H24" s="9">
        <f t="shared" si="0"/>
        <v>6</v>
      </c>
      <c r="I24" s="15">
        <v>6</v>
      </c>
      <c r="J24" s="15"/>
      <c r="K24" s="15"/>
      <c r="L24" s="9">
        <f t="shared" si="4"/>
        <v>6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50</v>
      </c>
      <c r="C25" s="15">
        <v>20000</v>
      </c>
      <c r="D25" s="10">
        <f>VLOOKUP($A25,'12.07'!$A$9:$W$200,23,0)</f>
        <v>0</v>
      </c>
      <c r="E25" s="15">
        <v>6</v>
      </c>
      <c r="F25" s="15"/>
      <c r="G25" s="15"/>
      <c r="H25" s="9">
        <f t="shared" si="0"/>
        <v>6</v>
      </c>
      <c r="I25" s="15">
        <v>6</v>
      </c>
      <c r="J25" s="15"/>
      <c r="K25" s="15"/>
      <c r="L25" s="9">
        <f t="shared" si="4"/>
        <v>6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51</v>
      </c>
      <c r="C26" s="15">
        <v>18000</v>
      </c>
      <c r="D26" s="10">
        <f>VLOOKUP($A26,'12.07'!$A$9:$W$200,23,0)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52</v>
      </c>
      <c r="C27" s="15">
        <v>32000</v>
      </c>
      <c r="D27" s="10">
        <f>VLOOKUP($A27,'12.07'!$A$9:$W$200,23,0)</f>
        <v>0</v>
      </c>
      <c r="E27" s="15">
        <v>6</v>
      </c>
      <c r="F27" s="15"/>
      <c r="G27" s="15"/>
      <c r="H27" s="9">
        <f t="shared" si="0"/>
        <v>6</v>
      </c>
      <c r="I27" s="15">
        <v>3</v>
      </c>
      <c r="J27" s="15"/>
      <c r="K27" s="15"/>
      <c r="L27" s="9">
        <f t="shared" si="4"/>
        <v>3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3</v>
      </c>
      <c r="W27" s="15">
        <v>3</v>
      </c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53</v>
      </c>
      <c r="C28" s="15">
        <v>22000</v>
      </c>
      <c r="D28" s="10">
        <f>VLOOKUP($A28,'12.07'!$A$9:$W$200,23,0)</f>
        <v>0</v>
      </c>
      <c r="E28" s="15">
        <v>6</v>
      </c>
      <c r="F28" s="15"/>
      <c r="G28" s="15"/>
      <c r="H28" s="9">
        <f t="shared" si="0"/>
        <v>6</v>
      </c>
      <c r="I28" s="15">
        <v>4</v>
      </c>
      <c r="J28" s="15"/>
      <c r="K28" s="15"/>
      <c r="L28" s="9">
        <f t="shared" si="4"/>
        <v>4</v>
      </c>
      <c r="M28" s="15"/>
      <c r="N28" s="15"/>
      <c r="O28" s="15"/>
      <c r="P28" s="15"/>
      <c r="Q28" s="15"/>
      <c r="R28" s="11">
        <f>SUM(M28:Q28)</f>
        <v>0</v>
      </c>
      <c r="S28" s="15">
        <v>2</v>
      </c>
      <c r="T28" s="15"/>
      <c r="U28" s="9">
        <f>S28+T28</f>
        <v>2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54</v>
      </c>
      <c r="C29" s="15">
        <v>21000</v>
      </c>
      <c r="D29" s="10">
        <f>VLOOKUP($A29,'12.07'!$A$9:$W$200,23,0)</f>
        <v>0</v>
      </c>
      <c r="E29" s="15">
        <v>6</v>
      </c>
      <c r="F29" s="15"/>
      <c r="G29" s="15"/>
      <c r="H29" s="9">
        <f t="shared" si="0"/>
        <v>6</v>
      </c>
      <c r="I29" s="15">
        <v>3</v>
      </c>
      <c r="J29" s="15"/>
      <c r="K29" s="15"/>
      <c r="L29" s="9">
        <f t="shared" si="4"/>
        <v>3</v>
      </c>
      <c r="M29" s="15"/>
      <c r="N29" s="15"/>
      <c r="O29" s="15"/>
      <c r="P29" s="15"/>
      <c r="Q29" s="15"/>
      <c r="R29" s="11">
        <f t="shared" si="5"/>
        <v>0</v>
      </c>
      <c r="S29" s="15">
        <v>3</v>
      </c>
      <c r="T29" s="15"/>
      <c r="U29" s="9">
        <f t="shared" si="1"/>
        <v>3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55</v>
      </c>
      <c r="C30" s="15">
        <v>20000</v>
      </c>
      <c r="D30" s="10">
        <f>VLOOKUP($A30,'12.07'!$A$9:$W$200,23,0)</f>
        <v>0</v>
      </c>
      <c r="E30" s="15">
        <v>6</v>
      </c>
      <c r="F30" s="15"/>
      <c r="G30" s="15"/>
      <c r="H30" s="9">
        <f t="shared" si="0"/>
        <v>6</v>
      </c>
      <c r="I30" s="15">
        <v>6</v>
      </c>
      <c r="J30" s="15"/>
      <c r="K30" s="15"/>
      <c r="L30" s="9">
        <f t="shared" si="4"/>
        <v>6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56</v>
      </c>
      <c r="C31" s="15">
        <v>24000</v>
      </c>
      <c r="D31" s="10">
        <f>VLOOKUP($A31,'12.07'!$A$9:$W$200,23,0)</f>
        <v>0</v>
      </c>
      <c r="E31" s="15">
        <v>6</v>
      </c>
      <c r="F31" s="15"/>
      <c r="G31" s="15"/>
      <c r="H31" s="9">
        <f t="shared" si="0"/>
        <v>6</v>
      </c>
      <c r="I31" s="15">
        <v>5</v>
      </c>
      <c r="J31" s="15"/>
      <c r="K31" s="15"/>
      <c r="L31" s="9">
        <f t="shared" si="4"/>
        <v>5</v>
      </c>
      <c r="M31" s="15"/>
      <c r="N31" s="15"/>
      <c r="O31" s="15"/>
      <c r="P31" s="15"/>
      <c r="Q31" s="15"/>
      <c r="R31" s="11">
        <f t="shared" si="5"/>
        <v>0</v>
      </c>
      <c r="S31" s="15">
        <v>1</v>
      </c>
      <c r="T31" s="15"/>
      <c r="U31" s="9">
        <f t="shared" si="1"/>
        <v>1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57</v>
      </c>
      <c r="C32" s="15">
        <v>18000</v>
      </c>
      <c r="D32" s="10">
        <f>VLOOKUP($A32,'12.07'!$A$9:$W$200,23,0)</f>
        <v>0</v>
      </c>
      <c r="E32" s="15">
        <v>6</v>
      </c>
      <c r="F32" s="15"/>
      <c r="G32" s="15"/>
      <c r="H32" s="9">
        <f t="shared" si="0"/>
        <v>6</v>
      </c>
      <c r="I32" s="15">
        <v>6</v>
      </c>
      <c r="J32" s="15"/>
      <c r="K32" s="15"/>
      <c r="L32" s="9">
        <f t="shared" si="4"/>
        <v>6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58</v>
      </c>
      <c r="C33" s="15">
        <v>22000</v>
      </c>
      <c r="D33" s="10">
        <f>VLOOKUP($A33,'12.07'!$A$9:$W$200,23,0)</f>
        <v>0</v>
      </c>
      <c r="E33" s="15">
        <v>6</v>
      </c>
      <c r="F33" s="15"/>
      <c r="G33" s="15"/>
      <c r="H33" s="9">
        <f t="shared" si="0"/>
        <v>6</v>
      </c>
      <c r="I33" s="15">
        <v>5</v>
      </c>
      <c r="J33" s="15"/>
      <c r="K33" s="15"/>
      <c r="L33" s="9">
        <f t="shared" si="4"/>
        <v>5</v>
      </c>
      <c r="M33" s="15"/>
      <c r="N33" s="15"/>
      <c r="O33" s="15"/>
      <c r="P33" s="15"/>
      <c r="Q33" s="15"/>
      <c r="R33" s="11">
        <f t="shared" si="5"/>
        <v>0</v>
      </c>
      <c r="S33" s="15">
        <v>1</v>
      </c>
      <c r="T33" s="15"/>
      <c r="U33" s="9">
        <f t="shared" si="1"/>
        <v>1</v>
      </c>
      <c r="V33" s="9">
        <f t="shared" si="2"/>
        <v>0</v>
      </c>
      <c r="W33" s="15"/>
      <c r="X33" s="16">
        <f t="shared" si="3"/>
        <v>0</v>
      </c>
      <c r="Y33" s="80"/>
      <c r="Z33" s="17"/>
    </row>
    <row r="34" spans="1:26" ht="18" customHeight="1" x14ac:dyDescent="0.2">
      <c r="A34" s="13">
        <v>1500301</v>
      </c>
      <c r="B34" s="14" t="s">
        <v>59</v>
      </c>
      <c r="C34" s="15">
        <v>20000</v>
      </c>
      <c r="D34" s="10">
        <f>VLOOKUP($A34,'12.07'!$A$9:$W$200,23,0)</f>
        <v>0</v>
      </c>
      <c r="E34" s="15">
        <v>6</v>
      </c>
      <c r="F34" s="15"/>
      <c r="G34" s="15"/>
      <c r="H34" s="9">
        <f t="shared" si="0"/>
        <v>6</v>
      </c>
      <c r="I34" s="15">
        <v>4</v>
      </c>
      <c r="J34" s="15"/>
      <c r="K34" s="15"/>
      <c r="L34" s="9">
        <f t="shared" si="4"/>
        <v>4</v>
      </c>
      <c r="M34" s="15"/>
      <c r="N34" s="15"/>
      <c r="O34" s="15"/>
      <c r="P34" s="15"/>
      <c r="Q34" s="15"/>
      <c r="R34" s="11">
        <f t="shared" si="5"/>
        <v>0</v>
      </c>
      <c r="S34" s="15">
        <v>2</v>
      </c>
      <c r="T34" s="15"/>
      <c r="U34" s="9">
        <f t="shared" si="1"/>
        <v>2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60</v>
      </c>
      <c r="C35" s="15">
        <v>18000</v>
      </c>
      <c r="D35" s="10">
        <f>VLOOKUP($A35,'12.07'!$A$9:$W$200,23,0)</f>
        <v>0</v>
      </c>
      <c r="E35" s="15">
        <v>6</v>
      </c>
      <c r="F35" s="15"/>
      <c r="G35" s="15"/>
      <c r="H35" s="9">
        <f t="shared" si="0"/>
        <v>6</v>
      </c>
      <c r="I35" s="15">
        <v>4</v>
      </c>
      <c r="J35" s="15"/>
      <c r="K35" s="15"/>
      <c r="L35" s="9">
        <f t="shared" si="4"/>
        <v>4</v>
      </c>
      <c r="M35" s="15"/>
      <c r="N35" s="15"/>
      <c r="O35" s="15"/>
      <c r="P35" s="15"/>
      <c r="Q35" s="15"/>
      <c r="R35" s="11">
        <f t="shared" si="5"/>
        <v>0</v>
      </c>
      <c r="S35" s="15">
        <v>2</v>
      </c>
      <c r="T35" s="15"/>
      <c r="U35" s="9">
        <f t="shared" si="1"/>
        <v>2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61</v>
      </c>
      <c r="C36" s="15">
        <v>18000</v>
      </c>
      <c r="D36" s="10">
        <f>VLOOKUP($A36,'12.07'!$A$9:$W$200,23,0)</f>
        <v>0</v>
      </c>
      <c r="E36" s="15">
        <v>6</v>
      </c>
      <c r="F36" s="15"/>
      <c r="G36" s="15"/>
      <c r="H36" s="9">
        <f t="shared" si="0"/>
        <v>6</v>
      </c>
      <c r="I36" s="15">
        <v>6</v>
      </c>
      <c r="J36" s="15"/>
      <c r="K36" s="15"/>
      <c r="L36" s="9">
        <f t="shared" si="4"/>
        <v>6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62</v>
      </c>
      <c r="C37" s="15">
        <v>17000</v>
      </c>
      <c r="D37" s="10">
        <f>VLOOKUP($A37,'12.07'!$A$9:$W$200,23,0)</f>
        <v>0</v>
      </c>
      <c r="E37" s="15">
        <v>6</v>
      </c>
      <c r="F37" s="15"/>
      <c r="G37" s="15"/>
      <c r="H37" s="9">
        <f t="shared" si="0"/>
        <v>6</v>
      </c>
      <c r="I37" s="15"/>
      <c r="J37" s="15"/>
      <c r="K37" s="15"/>
      <c r="L37" s="9">
        <f t="shared" si="4"/>
        <v>0</v>
      </c>
      <c r="M37" s="15"/>
      <c r="N37" s="15"/>
      <c r="O37" s="15"/>
      <c r="P37" s="15"/>
      <c r="Q37" s="15"/>
      <c r="R37" s="11">
        <f t="shared" si="5"/>
        <v>0</v>
      </c>
      <c r="S37" s="15">
        <v>6</v>
      </c>
      <c r="T37" s="15"/>
      <c r="U37" s="9">
        <f t="shared" si="1"/>
        <v>6</v>
      </c>
      <c r="V37" s="9">
        <f t="shared" si="2"/>
        <v>0</v>
      </c>
      <c r="W37" s="15"/>
      <c r="X37" s="16">
        <f t="shared" si="3"/>
        <v>0</v>
      </c>
      <c r="Y37" s="80"/>
      <c r="Z37" s="17"/>
    </row>
    <row r="38" spans="1:26" ht="18" customHeight="1" x14ac:dyDescent="0.2">
      <c r="A38" s="13">
        <v>1500307</v>
      </c>
      <c r="B38" s="14" t="s">
        <v>63</v>
      </c>
      <c r="C38" s="15">
        <v>20000</v>
      </c>
      <c r="D38" s="10">
        <f>VLOOKUP($A38,'12.07'!$A$9:$W$200,23,0)</f>
        <v>0</v>
      </c>
      <c r="E38" s="15">
        <v>6</v>
      </c>
      <c r="F38" s="15"/>
      <c r="G38" s="15"/>
      <c r="H38" s="9">
        <f t="shared" si="0"/>
        <v>6</v>
      </c>
      <c r="I38" s="15">
        <v>3</v>
      </c>
      <c r="J38" s="15"/>
      <c r="K38" s="15"/>
      <c r="L38" s="9">
        <f t="shared" si="4"/>
        <v>3</v>
      </c>
      <c r="M38" s="15"/>
      <c r="N38" s="15"/>
      <c r="O38" s="15"/>
      <c r="P38" s="15"/>
      <c r="Q38" s="15"/>
      <c r="R38" s="11">
        <f t="shared" si="5"/>
        <v>0</v>
      </c>
      <c r="S38" s="15">
        <v>3</v>
      </c>
      <c r="T38" s="15"/>
      <c r="U38" s="9">
        <f t="shared" si="1"/>
        <v>3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64</v>
      </c>
      <c r="C39" s="15">
        <v>18000</v>
      </c>
      <c r="D39" s="10">
        <f>VLOOKUP($A39,'12.07'!$A$9:$W$200,23,0)</f>
        <v>0</v>
      </c>
      <c r="E39" s="15">
        <v>6</v>
      </c>
      <c r="F39" s="15"/>
      <c r="G39" s="15"/>
      <c r="H39" s="9">
        <f t="shared" si="0"/>
        <v>6</v>
      </c>
      <c r="I39" s="15">
        <v>5</v>
      </c>
      <c r="J39" s="15"/>
      <c r="K39" s="15"/>
      <c r="L39" s="9">
        <f t="shared" si="4"/>
        <v>5</v>
      </c>
      <c r="M39" s="15"/>
      <c r="N39" s="15"/>
      <c r="O39" s="15"/>
      <c r="P39" s="15"/>
      <c r="Q39" s="15"/>
      <c r="R39" s="11">
        <f t="shared" si="5"/>
        <v>0</v>
      </c>
      <c r="S39" s="15">
        <v>1</v>
      </c>
      <c r="T39" s="15"/>
      <c r="U39" s="9">
        <f t="shared" si="1"/>
        <v>1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65</v>
      </c>
      <c r="C40" s="15">
        <v>20000</v>
      </c>
      <c r="D40" s="10">
        <f>VLOOKUP($A40,'12.07'!$A$9:$W$200,23,0)</f>
        <v>0</v>
      </c>
      <c r="E40" s="15">
        <v>6</v>
      </c>
      <c r="F40" s="15"/>
      <c r="G40" s="15"/>
      <c r="H40" s="9">
        <f t="shared" si="0"/>
        <v>6</v>
      </c>
      <c r="I40" s="15">
        <v>6</v>
      </c>
      <c r="J40" s="15"/>
      <c r="K40" s="15"/>
      <c r="L40" s="9">
        <f t="shared" si="4"/>
        <v>6</v>
      </c>
      <c r="M40" s="15"/>
      <c r="N40" s="15"/>
      <c r="O40" s="15"/>
      <c r="P40" s="15"/>
      <c r="Q40" s="15"/>
      <c r="R40" s="11">
        <f t="shared" si="5"/>
        <v>0</v>
      </c>
      <c r="S40" s="15"/>
      <c r="T40" s="15"/>
      <c r="U40" s="9">
        <f t="shared" si="1"/>
        <v>0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66</v>
      </c>
      <c r="C41" s="15">
        <v>21000</v>
      </c>
      <c r="D41" s="10">
        <f>VLOOKUP($A41,'12.07'!$A$9:$W$200,23,0)</f>
        <v>0</v>
      </c>
      <c r="E41" s="15">
        <v>6</v>
      </c>
      <c r="F41" s="15"/>
      <c r="G41" s="15"/>
      <c r="H41" s="9">
        <f t="shared" si="0"/>
        <v>6</v>
      </c>
      <c r="I41" s="15">
        <v>5</v>
      </c>
      <c r="J41" s="15"/>
      <c r="K41" s="15"/>
      <c r="L41" s="9">
        <f t="shared" si="4"/>
        <v>5</v>
      </c>
      <c r="M41" s="15"/>
      <c r="N41" s="15"/>
      <c r="O41" s="15"/>
      <c r="P41" s="15"/>
      <c r="Q41" s="15"/>
      <c r="R41" s="11">
        <f t="shared" si="5"/>
        <v>0</v>
      </c>
      <c r="S41" s="15">
        <v>1</v>
      </c>
      <c r="T41" s="15"/>
      <c r="U41" s="9">
        <f t="shared" si="1"/>
        <v>1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67</v>
      </c>
      <c r="C42" s="15">
        <v>21000</v>
      </c>
      <c r="D42" s="10">
        <f>VLOOKUP($A42,'12.07'!$A$9:$W$200,23,0)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68</v>
      </c>
      <c r="C43" s="15">
        <v>20000</v>
      </c>
      <c r="D43" s="10">
        <f>VLOOKUP($A43,'12.07'!$A$9:$W$200,23,0)</f>
        <v>0</v>
      </c>
      <c r="E43" s="15">
        <v>6</v>
      </c>
      <c r="F43" s="15"/>
      <c r="G43" s="15"/>
      <c r="H43" s="9">
        <f t="shared" si="0"/>
        <v>6</v>
      </c>
      <c r="I43" s="15">
        <v>6</v>
      </c>
      <c r="J43" s="15"/>
      <c r="K43" s="15"/>
      <c r="L43" s="9">
        <f t="shared" si="4"/>
        <v>6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69</v>
      </c>
      <c r="C44" s="15">
        <v>17000</v>
      </c>
      <c r="D44" s="10">
        <f>VLOOKUP($A44,'12.07'!$A$9:$W$200,23,0)</f>
        <v>0</v>
      </c>
      <c r="E44" s="15">
        <v>6</v>
      </c>
      <c r="F44" s="15"/>
      <c r="G44" s="15"/>
      <c r="H44" s="9">
        <f t="shared" si="0"/>
        <v>6</v>
      </c>
      <c r="I44" s="15">
        <v>6</v>
      </c>
      <c r="J44" s="15"/>
      <c r="K44" s="15"/>
      <c r="L44" s="9">
        <f t="shared" si="4"/>
        <v>6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70</v>
      </c>
      <c r="C45" s="15">
        <v>19000</v>
      </c>
      <c r="D45" s="10">
        <f>VLOOKUP($A45,'12.07'!$A$9:$W$200,23,0)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71</v>
      </c>
      <c r="C46" s="15">
        <v>17000</v>
      </c>
      <c r="D46" s="10">
        <f>VLOOKUP($A46,'12.07'!$A$9:$W$200,23,0)</f>
        <v>0</v>
      </c>
      <c r="E46" s="15">
        <v>6</v>
      </c>
      <c r="F46" s="15"/>
      <c r="G46" s="15"/>
      <c r="H46" s="9">
        <f t="shared" si="0"/>
        <v>6</v>
      </c>
      <c r="I46" s="15">
        <v>5</v>
      </c>
      <c r="J46" s="15"/>
      <c r="K46" s="15"/>
      <c r="L46" s="9">
        <f t="shared" si="4"/>
        <v>5</v>
      </c>
      <c r="M46" s="15"/>
      <c r="N46" s="15"/>
      <c r="O46" s="15"/>
      <c r="P46" s="15"/>
      <c r="Q46" s="15"/>
      <c r="R46" s="11">
        <f t="shared" si="5"/>
        <v>0</v>
      </c>
      <c r="S46" s="15"/>
      <c r="T46" s="15"/>
      <c r="U46" s="9">
        <f t="shared" si="1"/>
        <v>0</v>
      </c>
      <c r="V46" s="9">
        <f t="shared" si="2"/>
        <v>1</v>
      </c>
      <c r="W46" s="15"/>
      <c r="X46" s="16">
        <f t="shared" si="3"/>
        <v>-1</v>
      </c>
      <c r="Y46" s="26" t="s">
        <v>243</v>
      </c>
      <c r="Z46" s="17"/>
    </row>
    <row r="47" spans="1:26" ht="18" customHeight="1" x14ac:dyDescent="0.2">
      <c r="A47" s="13">
        <v>1502012</v>
      </c>
      <c r="B47" s="14" t="s">
        <v>72</v>
      </c>
      <c r="C47" s="15">
        <v>18000</v>
      </c>
      <c r="D47" s="10">
        <f>VLOOKUP($A47,'12.07'!$A$9:$W$200,23,0)</f>
        <v>0</v>
      </c>
      <c r="E47" s="15">
        <v>6</v>
      </c>
      <c r="F47" s="15"/>
      <c r="G47" s="15"/>
      <c r="H47" s="9">
        <f t="shared" si="0"/>
        <v>6</v>
      </c>
      <c r="I47" s="15">
        <v>6</v>
      </c>
      <c r="J47" s="15"/>
      <c r="K47" s="15"/>
      <c r="L47" s="9">
        <f t="shared" si="4"/>
        <v>6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73</v>
      </c>
      <c r="C48" s="15">
        <v>20000</v>
      </c>
      <c r="D48" s="10">
        <f>VLOOKUP($A48,'12.07'!$A$9:$W$200,23,0)</f>
        <v>0</v>
      </c>
      <c r="E48" s="15">
        <v>6</v>
      </c>
      <c r="F48" s="15"/>
      <c r="G48" s="15"/>
      <c r="H48" s="9">
        <f t="shared" si="0"/>
        <v>6</v>
      </c>
      <c r="I48" s="15">
        <v>3</v>
      </c>
      <c r="J48" s="15"/>
      <c r="K48" s="15"/>
      <c r="L48" s="9">
        <f t="shared" si="4"/>
        <v>3</v>
      </c>
      <c r="M48" s="15"/>
      <c r="N48" s="15"/>
      <c r="O48" s="15"/>
      <c r="P48" s="15"/>
      <c r="Q48" s="15"/>
      <c r="R48" s="11">
        <f t="shared" si="5"/>
        <v>0</v>
      </c>
      <c r="S48" s="15">
        <v>3</v>
      </c>
      <c r="T48" s="15"/>
      <c r="U48" s="9">
        <f t="shared" si="1"/>
        <v>3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74</v>
      </c>
      <c r="C49" s="15">
        <v>22000</v>
      </c>
      <c r="D49" s="10">
        <f>VLOOKUP($A49,'12.07'!$A$9:$W$200,23,0)</f>
        <v>0</v>
      </c>
      <c r="E49" s="15">
        <v>6</v>
      </c>
      <c r="F49" s="15"/>
      <c r="G49" s="15"/>
      <c r="H49" s="9">
        <f t="shared" si="0"/>
        <v>6</v>
      </c>
      <c r="I49" s="15">
        <v>1</v>
      </c>
      <c r="J49" s="15"/>
      <c r="K49" s="15"/>
      <c r="L49" s="9">
        <f t="shared" si="4"/>
        <v>1</v>
      </c>
      <c r="M49" s="15"/>
      <c r="N49" s="15"/>
      <c r="O49" s="15"/>
      <c r="P49" s="15"/>
      <c r="Q49" s="15"/>
      <c r="R49" s="11">
        <f t="shared" si="5"/>
        <v>0</v>
      </c>
      <c r="S49" s="15">
        <v>5</v>
      </c>
      <c r="T49" s="15"/>
      <c r="U49" s="9">
        <f t="shared" si="1"/>
        <v>5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75</v>
      </c>
      <c r="C50" s="15">
        <v>21000</v>
      </c>
      <c r="D50" s="10">
        <f>VLOOKUP($A50,'12.07'!$A$9:$W$200,23,0)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76</v>
      </c>
      <c r="C51" s="15">
        <v>19000</v>
      </c>
      <c r="D51" s="10">
        <f>VLOOKUP($A51,'12.07'!$A$9:$W$200,23,0)</f>
        <v>0</v>
      </c>
      <c r="E51" s="15">
        <v>6</v>
      </c>
      <c r="F51" s="15"/>
      <c r="G51" s="15"/>
      <c r="H51" s="9">
        <f t="shared" si="0"/>
        <v>6</v>
      </c>
      <c r="I51" s="15">
        <v>6</v>
      </c>
      <c r="J51" s="15"/>
      <c r="K51" s="15"/>
      <c r="L51" s="9">
        <f t="shared" si="4"/>
        <v>6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77</v>
      </c>
      <c r="C52" s="15">
        <v>25000</v>
      </c>
      <c r="D52" s="10">
        <f>VLOOKUP($A52,'12.07'!$A$9:$W$200,23,0)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78</v>
      </c>
      <c r="C53" s="9"/>
      <c r="D53" s="10">
        <f>VLOOKUP($A53,'12.07'!$A$9:$W$200,23,0)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79</v>
      </c>
      <c r="C54" s="21">
        <v>22000</v>
      </c>
      <c r="D54" s="10">
        <f>VLOOKUP($A54,'12.07'!$A$9:$W$200,23,0)</f>
        <v>0</v>
      </c>
      <c r="E54" s="21"/>
      <c r="F54" s="21"/>
      <c r="G54" s="21"/>
      <c r="H54" s="9">
        <f t="shared" ref="H54:H61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1" si="7">S54+T54</f>
        <v>0</v>
      </c>
      <c r="V54" s="9">
        <f t="shared" ref="V54:V61" si="8">D54+H54-L54-R54-U54</f>
        <v>0</v>
      </c>
      <c r="W54" s="21"/>
      <c r="X54" s="16">
        <f t="shared" ref="X54:X61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80</v>
      </c>
      <c r="C55" s="21">
        <v>22000</v>
      </c>
      <c r="D55" s="10">
        <f>VLOOKUP($A55,'12.07'!$A$9:$W$200,23,0)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81</v>
      </c>
      <c r="C56" s="15">
        <v>22000</v>
      </c>
      <c r="D56" s="10">
        <f>VLOOKUP($A56,'12.07'!$A$9:$W$200,23,0)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82</v>
      </c>
      <c r="C57" s="15">
        <v>20000</v>
      </c>
      <c r="D57" s="10">
        <f>VLOOKUP($A57,'12.07'!$A$9:$W$200,23,0)</f>
        <v>0</v>
      </c>
      <c r="E57" s="15">
        <v>6</v>
      </c>
      <c r="F57" s="15"/>
      <c r="G57" s="15"/>
      <c r="H57" s="9">
        <f t="shared" si="6"/>
        <v>6</v>
      </c>
      <c r="I57" s="15">
        <v>4</v>
      </c>
      <c r="J57" s="15"/>
      <c r="K57" s="15"/>
      <c r="L57" s="9">
        <f t="shared" si="4"/>
        <v>4</v>
      </c>
      <c r="M57" s="15"/>
      <c r="N57" s="15"/>
      <c r="O57" s="15"/>
      <c r="P57" s="15"/>
      <c r="Q57" s="15"/>
      <c r="R57" s="11">
        <f t="shared" si="5"/>
        <v>0</v>
      </c>
      <c r="S57" s="15">
        <v>1</v>
      </c>
      <c r="T57" s="15"/>
      <c r="U57" s="9">
        <f t="shared" si="7"/>
        <v>1</v>
      </c>
      <c r="V57" s="9">
        <f t="shared" si="8"/>
        <v>1</v>
      </c>
      <c r="W57" s="15"/>
      <c r="X57" s="16">
        <f t="shared" si="9"/>
        <v>-1</v>
      </c>
      <c r="Y57" s="18" t="s">
        <v>43</v>
      </c>
      <c r="Z57" s="17"/>
    </row>
    <row r="58" spans="1:28" ht="18" customHeight="1" x14ac:dyDescent="0.2">
      <c r="A58" s="13">
        <v>1520041</v>
      </c>
      <c r="B58" s="14" t="s">
        <v>83</v>
      </c>
      <c r="C58" s="15">
        <v>29000</v>
      </c>
      <c r="D58" s="10">
        <f>VLOOKUP($A58,'12.07'!$A$9:$W$200,23,0)</f>
        <v>2</v>
      </c>
      <c r="E58" s="15"/>
      <c r="F58" s="15"/>
      <c r="G58" s="15"/>
      <c r="H58" s="9">
        <f t="shared" si="6"/>
        <v>0</v>
      </c>
      <c r="I58" s="15">
        <v>2</v>
      </c>
      <c r="J58" s="15"/>
      <c r="K58" s="15"/>
      <c r="L58" s="9">
        <f t="shared" si="4"/>
        <v>2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84</v>
      </c>
      <c r="C59" s="15">
        <v>32000</v>
      </c>
      <c r="D59" s="10">
        <f>VLOOKUP($A59,'12.07'!$A$9:$W$200,23,0)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85</v>
      </c>
      <c r="C60" s="15">
        <v>25000</v>
      </c>
      <c r="D60" s="10">
        <f>VLOOKUP($A60,'12.07'!$A$9:$W$200,23,0)</f>
        <v>0</v>
      </c>
      <c r="E60" s="15">
        <v>6</v>
      </c>
      <c r="F60" s="15"/>
      <c r="G60" s="15"/>
      <c r="H60" s="9">
        <f t="shared" si="6"/>
        <v>6</v>
      </c>
      <c r="I60" s="15">
        <v>4</v>
      </c>
      <c r="J60" s="15"/>
      <c r="K60" s="15"/>
      <c r="L60" s="9">
        <f t="shared" si="4"/>
        <v>4</v>
      </c>
      <c r="M60" s="15"/>
      <c r="N60" s="15"/>
      <c r="O60" s="15"/>
      <c r="P60" s="15"/>
      <c r="Q60" s="15"/>
      <c r="R60" s="11">
        <f t="shared" si="5"/>
        <v>0</v>
      </c>
      <c r="S60" s="15">
        <v>2</v>
      </c>
      <c r="T60" s="15"/>
      <c r="U60" s="9">
        <f t="shared" si="7"/>
        <v>2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1522009</v>
      </c>
      <c r="B61" s="14" t="s">
        <v>86</v>
      </c>
      <c r="C61" s="15">
        <v>24000</v>
      </c>
      <c r="D61" s="10">
        <f>VLOOKUP($A61,'12.07'!$A$9:$W$200,23,0)</f>
        <v>0</v>
      </c>
      <c r="E61" s="15"/>
      <c r="F61" s="15"/>
      <c r="G61" s="15"/>
      <c r="H61" s="9">
        <f t="shared" si="6"/>
        <v>0</v>
      </c>
      <c r="I61" s="15"/>
      <c r="J61" s="15"/>
      <c r="K61" s="15"/>
      <c r="L61" s="9">
        <f t="shared" si="4"/>
        <v>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7">
        <v>1530000</v>
      </c>
      <c r="B62" s="8" t="s">
        <v>87</v>
      </c>
      <c r="C62" s="9"/>
      <c r="D62" s="10">
        <f>VLOOKUP($A62,'12.07'!$A$9:$W$200,23,0)</f>
        <v>0</v>
      </c>
      <c r="E62" s="10"/>
      <c r="F62" s="10"/>
      <c r="G62" s="10"/>
      <c r="H62" s="9"/>
      <c r="I62" s="10"/>
      <c r="J62" s="10"/>
      <c r="K62" s="10"/>
      <c r="L62" s="9">
        <f t="shared" si="4"/>
        <v>0</v>
      </c>
      <c r="M62" s="10"/>
      <c r="N62" s="10"/>
      <c r="O62" s="10"/>
      <c r="P62" s="10"/>
      <c r="Q62" s="10"/>
      <c r="R62" s="11">
        <f t="shared" si="5"/>
        <v>0</v>
      </c>
      <c r="S62" s="10"/>
      <c r="T62" s="10"/>
      <c r="U62" s="9"/>
      <c r="V62" s="9"/>
      <c r="W62" s="10"/>
      <c r="X62" s="9"/>
      <c r="Y62" s="18"/>
      <c r="Z62" s="17"/>
    </row>
    <row r="63" spans="1:28" ht="18" customHeight="1" x14ac:dyDescent="0.2">
      <c r="A63" s="13">
        <v>1532013</v>
      </c>
      <c r="B63" s="14" t="s">
        <v>88</v>
      </c>
      <c r="C63" s="15">
        <v>89000</v>
      </c>
      <c r="D63" s="10">
        <f>VLOOKUP($A63,'12.07'!$A$9:$W$200,23,0)</f>
        <v>3</v>
      </c>
      <c r="E63" s="15"/>
      <c r="F63" s="15"/>
      <c r="G63" s="15"/>
      <c r="H63" s="9">
        <f>SUM(E63:G63)</f>
        <v>0</v>
      </c>
      <c r="I63" s="15">
        <v>1</v>
      </c>
      <c r="J63" s="15"/>
      <c r="K63" s="15"/>
      <c r="L63" s="9">
        <f t="shared" si="4"/>
        <v>1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>S63+T63</f>
        <v>0</v>
      </c>
      <c r="V63" s="9">
        <f>D63+H63-L63-R63-U63</f>
        <v>2</v>
      </c>
      <c r="W63" s="15">
        <v>2</v>
      </c>
      <c r="X63" s="16">
        <f>W63-V63</f>
        <v>0</v>
      </c>
      <c r="Y63" s="18"/>
      <c r="Z63" s="17"/>
    </row>
    <row r="64" spans="1:28" ht="18" customHeight="1" x14ac:dyDescent="0.2">
      <c r="A64" s="7">
        <v>1540000</v>
      </c>
      <c r="B64" s="8" t="s">
        <v>89</v>
      </c>
      <c r="C64" s="9"/>
      <c r="D64" s="10">
        <f>VLOOKUP($A64,'12.07'!$A$9:$W$200,23,0)</f>
        <v>0</v>
      </c>
      <c r="E64" s="10"/>
      <c r="F64" s="10"/>
      <c r="G64" s="10"/>
      <c r="H64" s="9"/>
      <c r="I64" s="10"/>
      <c r="J64" s="10"/>
      <c r="K64" s="10"/>
      <c r="L64" s="9">
        <f t="shared" si="4"/>
        <v>0</v>
      </c>
      <c r="M64" s="10"/>
      <c r="N64" s="10"/>
      <c r="O64" s="10"/>
      <c r="P64" s="10"/>
      <c r="Q64" s="10"/>
      <c r="R64" s="11">
        <f t="shared" si="5"/>
        <v>0</v>
      </c>
      <c r="S64" s="10"/>
      <c r="T64" s="10"/>
      <c r="U64" s="9"/>
      <c r="V64" s="9"/>
      <c r="W64" s="10"/>
      <c r="X64" s="9"/>
      <c r="Y64" s="18"/>
      <c r="Z64" s="17"/>
    </row>
    <row r="65" spans="1:26" s="24" customFormat="1" ht="18" customHeight="1" x14ac:dyDescent="0.2">
      <c r="A65" s="25">
        <v>1540002</v>
      </c>
      <c r="B65" s="20" t="s">
        <v>90</v>
      </c>
      <c r="C65" s="21">
        <v>19000</v>
      </c>
      <c r="D65" s="10">
        <f>VLOOKUP($A65,'12.07'!$A$9:$W$200,23,0)</f>
        <v>0</v>
      </c>
      <c r="E65" s="15">
        <v>3</v>
      </c>
      <c r="F65" s="15"/>
      <c r="G65" s="15"/>
      <c r="H65" s="9">
        <f>SUM(E65:G65)</f>
        <v>3</v>
      </c>
      <c r="I65" s="15">
        <v>2</v>
      </c>
      <c r="J65" s="15"/>
      <c r="K65" s="15"/>
      <c r="L65" s="9">
        <f t="shared" si="4"/>
        <v>2</v>
      </c>
      <c r="M65" s="15"/>
      <c r="N65" s="15"/>
      <c r="O65" s="15"/>
      <c r="P65" s="15"/>
      <c r="Q65" s="15"/>
      <c r="R65" s="11">
        <f t="shared" si="5"/>
        <v>0</v>
      </c>
      <c r="S65" s="15"/>
      <c r="T65" s="15"/>
      <c r="U65" s="9">
        <f>S65+T65</f>
        <v>0</v>
      </c>
      <c r="V65" s="9">
        <f>D65+H65-L65-R65-U65</f>
        <v>1</v>
      </c>
      <c r="W65" s="15">
        <v>1</v>
      </c>
      <c r="X65" s="16">
        <f>W65-V65</f>
        <v>0</v>
      </c>
      <c r="Y65" s="22"/>
      <c r="Z65" s="23"/>
    </row>
    <row r="66" spans="1:26" s="24" customFormat="1" ht="18" customHeight="1" x14ac:dyDescent="0.2">
      <c r="A66" s="25">
        <v>1540034</v>
      </c>
      <c r="B66" s="20" t="s">
        <v>91</v>
      </c>
      <c r="C66" s="21">
        <v>16000</v>
      </c>
      <c r="D66" s="10">
        <f>VLOOKUP($A66,'12.07'!$A$9:$W$200,23,0)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ht="18" customHeight="1" x14ac:dyDescent="0.2">
      <c r="A67" s="7">
        <v>1560000</v>
      </c>
      <c r="B67" s="8" t="s">
        <v>92</v>
      </c>
      <c r="C67" s="9"/>
      <c r="D67" s="10">
        <f>VLOOKUP($A67,'12.07'!$A$9:$W$200,23,0)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ht="18" customHeight="1" x14ac:dyDescent="0.2">
      <c r="A68" s="13">
        <v>1560001</v>
      </c>
      <c r="B68" s="14" t="s">
        <v>93</v>
      </c>
      <c r="C68" s="15">
        <v>28000</v>
      </c>
      <c r="D68" s="10">
        <f>VLOOKUP($A68,'12.07'!$A$9:$W$200,23,0)</f>
        <v>0</v>
      </c>
      <c r="E68" s="15">
        <v>3</v>
      </c>
      <c r="F68" s="15"/>
      <c r="G68" s="15"/>
      <c r="H68" s="9">
        <f>SUM(E68:G68)</f>
        <v>3</v>
      </c>
      <c r="I68" s="15">
        <v>3</v>
      </c>
      <c r="J68" s="15"/>
      <c r="K68" s="15"/>
      <c r="L68" s="9">
        <f t="shared" si="4"/>
        <v>3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 t="shared" ref="U68:U72" si="10">S68+T68</f>
        <v>0</v>
      </c>
      <c r="V68" s="9">
        <f>D68+H68-L68-R68-U68</f>
        <v>0</v>
      </c>
      <c r="W68" s="15"/>
      <c r="X68" s="16">
        <f t="shared" ref="X68:X72" si="11">W68-V68</f>
        <v>0</v>
      </c>
      <c r="Y68" s="26"/>
      <c r="Z68" s="17"/>
    </row>
    <row r="69" spans="1:26" ht="18" customHeight="1" x14ac:dyDescent="0.2">
      <c r="A69" s="13">
        <v>1560002</v>
      </c>
      <c r="B69" s="14" t="s">
        <v>94</v>
      </c>
      <c r="C69" s="15">
        <v>28000</v>
      </c>
      <c r="D69" s="10">
        <f>VLOOKUP($A69,'12.07'!$A$9:$W$200,23,0)</f>
        <v>0</v>
      </c>
      <c r="E69" s="15">
        <v>4</v>
      </c>
      <c r="F69" s="15"/>
      <c r="G69" s="15"/>
      <c r="H69" s="9">
        <f>SUM(E69:G69)</f>
        <v>4</v>
      </c>
      <c r="I69" s="15">
        <v>4</v>
      </c>
      <c r="J69" s="15"/>
      <c r="K69" s="15"/>
      <c r="L69" s="9">
        <f t="shared" si="4"/>
        <v>4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 t="shared" si="10"/>
        <v>0</v>
      </c>
      <c r="V69" s="9">
        <f>D69+H69-L69-R69-U69</f>
        <v>0</v>
      </c>
      <c r="W69" s="15"/>
      <c r="X69" s="16">
        <f t="shared" si="11"/>
        <v>0</v>
      </c>
      <c r="Y69" s="26"/>
      <c r="Z69" s="17"/>
    </row>
    <row r="70" spans="1:26" ht="18" customHeight="1" x14ac:dyDescent="0.2">
      <c r="A70" s="13">
        <v>1560006</v>
      </c>
      <c r="B70" s="14" t="s">
        <v>95</v>
      </c>
      <c r="C70" s="15">
        <v>28000</v>
      </c>
      <c r="D70" s="10">
        <f>VLOOKUP($A70,'12.07'!$A$9:$W$200,23,0)</f>
        <v>0</v>
      </c>
      <c r="E70" s="15">
        <v>4</v>
      </c>
      <c r="F70" s="15"/>
      <c r="G70" s="15"/>
      <c r="H70" s="9">
        <f>SUM(E70:G70)</f>
        <v>4</v>
      </c>
      <c r="I70" s="15">
        <v>4</v>
      </c>
      <c r="J70" s="15"/>
      <c r="K70" s="15"/>
      <c r="L70" s="9">
        <f t="shared" si="4"/>
        <v>4</v>
      </c>
      <c r="M70" s="15"/>
      <c r="N70" s="15"/>
      <c r="O70" s="15"/>
      <c r="P70" s="15"/>
      <c r="Q70" s="15"/>
      <c r="R70" s="11">
        <f>SUM(M70:Q70)</f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1560008</v>
      </c>
      <c r="B71" s="14" t="s">
        <v>96</v>
      </c>
      <c r="C71" s="15">
        <v>28000</v>
      </c>
      <c r="D71" s="10">
        <f>VLOOKUP($A71,'12.07'!$A$9:$W$200,23,0)</f>
        <v>0</v>
      </c>
      <c r="E71" s="15">
        <v>3</v>
      </c>
      <c r="F71" s="15"/>
      <c r="G71" s="15"/>
      <c r="H71" s="9">
        <f>SUM(E71:G71)</f>
        <v>3</v>
      </c>
      <c r="I71" s="15">
        <v>3</v>
      </c>
      <c r="J71" s="15"/>
      <c r="K71" s="15"/>
      <c r="L71" s="9">
        <f t="shared" si="4"/>
        <v>3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1560048</v>
      </c>
      <c r="B72" s="14" t="s">
        <v>97</v>
      </c>
      <c r="C72" s="15">
        <v>28000</v>
      </c>
      <c r="D72" s="10">
        <f>VLOOKUP($A72,'12.07'!$A$9:$W$200,23,0)</f>
        <v>0</v>
      </c>
      <c r="E72" s="15">
        <v>3</v>
      </c>
      <c r="F72" s="15"/>
      <c r="G72" s="15"/>
      <c r="H72" s="9">
        <f>SUM(E72:G72)</f>
        <v>3</v>
      </c>
      <c r="I72" s="15">
        <v>1</v>
      </c>
      <c r="J72" s="15"/>
      <c r="K72" s="15"/>
      <c r="L72" s="9">
        <f t="shared" si="4"/>
        <v>1</v>
      </c>
      <c r="M72" s="15"/>
      <c r="N72" s="15"/>
      <c r="O72" s="15"/>
      <c r="P72" s="15"/>
      <c r="Q72" s="15"/>
      <c r="R72" s="11">
        <f t="shared" si="5"/>
        <v>0</v>
      </c>
      <c r="S72" s="15">
        <v>2</v>
      </c>
      <c r="T72" s="15"/>
      <c r="U72" s="9">
        <f t="shared" si="10"/>
        <v>2</v>
      </c>
      <c r="V72" s="9">
        <f>D72+H72-L72-R72-U72</f>
        <v>0</v>
      </c>
      <c r="W72" s="15"/>
      <c r="X72" s="16">
        <f t="shared" si="11"/>
        <v>0</v>
      </c>
      <c r="Y72" s="26"/>
      <c r="Z72" s="17"/>
    </row>
    <row r="73" spans="1:26" ht="18" customHeight="1" x14ac:dyDescent="0.2">
      <c r="A73" s="7">
        <v>1510000</v>
      </c>
      <c r="B73" s="8" t="s">
        <v>98</v>
      </c>
      <c r="C73" s="9"/>
      <c r="D73" s="10">
        <f>VLOOKUP($A73,'12.07'!$A$9:$W$200,23,0)</f>
        <v>0</v>
      </c>
      <c r="E73" s="10"/>
      <c r="F73" s="10"/>
      <c r="G73" s="10"/>
      <c r="H73" s="9"/>
      <c r="I73" s="10"/>
      <c r="J73" s="10"/>
      <c r="K73" s="10"/>
      <c r="L73" s="9">
        <f t="shared" si="4"/>
        <v>0</v>
      </c>
      <c r="M73" s="10"/>
      <c r="N73" s="10"/>
      <c r="O73" s="10"/>
      <c r="P73" s="10"/>
      <c r="Q73" s="10"/>
      <c r="R73" s="11">
        <f t="shared" si="5"/>
        <v>0</v>
      </c>
      <c r="S73" s="10"/>
      <c r="T73" s="10"/>
      <c r="U73" s="9"/>
      <c r="V73" s="9"/>
      <c r="W73" s="10"/>
      <c r="X73" s="9"/>
      <c r="Y73" s="18"/>
      <c r="Z73" s="17"/>
    </row>
    <row r="74" spans="1:26" ht="18" customHeight="1" x14ac:dyDescent="0.2">
      <c r="A74" s="13">
        <v>1510001</v>
      </c>
      <c r="B74" s="14" t="s">
        <v>99</v>
      </c>
      <c r="C74" s="15">
        <v>55000</v>
      </c>
      <c r="D74" s="10">
        <f>VLOOKUP($A74,'12.07'!$A$9:$W$200,23,0)</f>
        <v>2</v>
      </c>
      <c r="E74" s="15">
        <v>2</v>
      </c>
      <c r="F74" s="15"/>
      <c r="G74" s="15"/>
      <c r="H74" s="9">
        <f t="shared" ref="H74:H87" si="12">SUM(E74:G74)</f>
        <v>2</v>
      </c>
      <c r="I74" s="15">
        <v>1</v>
      </c>
      <c r="J74" s="15"/>
      <c r="K74" s="15"/>
      <c r="L74" s="9">
        <f t="shared" ref="L74:L137" si="13">SUM(I74:K74)</f>
        <v>1</v>
      </c>
      <c r="M74" s="15">
        <v>2</v>
      </c>
      <c r="N74" s="15"/>
      <c r="O74" s="15"/>
      <c r="P74" s="15"/>
      <c r="Q74" s="15"/>
      <c r="R74" s="11">
        <f t="shared" si="5"/>
        <v>2</v>
      </c>
      <c r="S74" s="15"/>
      <c r="T74" s="15"/>
      <c r="U74" s="9">
        <f t="shared" ref="U74:U87" si="14">S74+T74</f>
        <v>0</v>
      </c>
      <c r="V74" s="9">
        <f t="shared" ref="V74:V87" si="15">D74+H74-L74-R74-U74</f>
        <v>1</v>
      </c>
      <c r="W74" s="15">
        <v>1</v>
      </c>
      <c r="X74" s="16">
        <f t="shared" ref="X74:X87" si="16">W74-V74</f>
        <v>0</v>
      </c>
      <c r="Y74" s="27"/>
      <c r="Z74" s="17"/>
    </row>
    <row r="75" spans="1:26" ht="18" customHeight="1" x14ac:dyDescent="0.2">
      <c r="A75" s="13">
        <v>1510002</v>
      </c>
      <c r="B75" s="14" t="s">
        <v>100</v>
      </c>
      <c r="C75" s="15">
        <v>30000</v>
      </c>
      <c r="D75" s="10">
        <f>VLOOKUP($A75,'12.07'!$A$9:$W$200,23,0)</f>
        <v>3</v>
      </c>
      <c r="E75" s="15">
        <v>4</v>
      </c>
      <c r="F75" s="15"/>
      <c r="G75" s="15"/>
      <c r="H75" s="9">
        <f t="shared" si="12"/>
        <v>4</v>
      </c>
      <c r="I75" s="15">
        <v>1</v>
      </c>
      <c r="J75" s="15"/>
      <c r="K75" s="15"/>
      <c r="L75" s="9">
        <f t="shared" si="13"/>
        <v>1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 t="shared" si="14"/>
        <v>0</v>
      </c>
      <c r="V75" s="9">
        <f t="shared" si="15"/>
        <v>6</v>
      </c>
      <c r="W75" s="15">
        <v>6</v>
      </c>
      <c r="X75" s="16">
        <f t="shared" si="16"/>
        <v>0</v>
      </c>
      <c r="Y75" s="27"/>
      <c r="Z75" s="17"/>
    </row>
    <row r="76" spans="1:26" ht="18" customHeight="1" x14ac:dyDescent="0.2">
      <c r="A76" s="13">
        <v>1510005</v>
      </c>
      <c r="B76" s="14" t="s">
        <v>101</v>
      </c>
      <c r="C76" s="15">
        <v>70000</v>
      </c>
      <c r="D76" s="10">
        <f>VLOOKUP($A76,'12.07'!$A$9:$W$200,23,0)</f>
        <v>0</v>
      </c>
      <c r="E76" s="15"/>
      <c r="F76" s="15"/>
      <c r="G76" s="15"/>
      <c r="H76" s="9">
        <f t="shared" si="12"/>
        <v>0</v>
      </c>
      <c r="I76" s="15"/>
      <c r="J76" s="15"/>
      <c r="K76" s="15"/>
      <c r="L76" s="9">
        <f t="shared" si="13"/>
        <v>0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4"/>
        <v>0</v>
      </c>
      <c r="V76" s="9">
        <f t="shared" si="15"/>
        <v>0</v>
      </c>
      <c r="W76" s="15"/>
      <c r="X76" s="16">
        <f t="shared" si="16"/>
        <v>0</v>
      </c>
      <c r="Y76" s="18"/>
      <c r="Z76" s="17"/>
    </row>
    <row r="77" spans="1:26" ht="18" customHeight="1" x14ac:dyDescent="0.2">
      <c r="A77" s="13">
        <v>1510006</v>
      </c>
      <c r="B77" s="14" t="s">
        <v>102</v>
      </c>
      <c r="C77" s="15">
        <v>38000</v>
      </c>
      <c r="D77" s="10">
        <f>VLOOKUP($A77,'12.07'!$A$9:$W$200,23,0)</f>
        <v>4</v>
      </c>
      <c r="E77" s="15"/>
      <c r="F77" s="15"/>
      <c r="G77" s="15"/>
      <c r="H77" s="9">
        <f t="shared" si="12"/>
        <v>0</v>
      </c>
      <c r="I77" s="15">
        <v>2</v>
      </c>
      <c r="J77" s="15"/>
      <c r="K77" s="15"/>
      <c r="L77" s="9">
        <f t="shared" si="13"/>
        <v>2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4"/>
        <v>0</v>
      </c>
      <c r="V77" s="9">
        <f t="shared" si="15"/>
        <v>2</v>
      </c>
      <c r="W77" s="15">
        <v>2</v>
      </c>
      <c r="X77" s="16">
        <f t="shared" si="16"/>
        <v>0</v>
      </c>
      <c r="Y77" s="18"/>
      <c r="Z77" s="17"/>
    </row>
    <row r="78" spans="1:26" ht="18" customHeight="1" x14ac:dyDescent="0.2">
      <c r="A78" s="13">
        <v>1510007</v>
      </c>
      <c r="B78" s="14" t="s">
        <v>103</v>
      </c>
      <c r="C78" s="15">
        <v>75000</v>
      </c>
      <c r="D78" s="10">
        <f>VLOOKUP($A78,'12.07'!$A$9:$W$200,23,0)</f>
        <v>0</v>
      </c>
      <c r="E78" s="15"/>
      <c r="F78" s="15"/>
      <c r="G78" s="15"/>
      <c r="H78" s="9">
        <f t="shared" si="12"/>
        <v>0</v>
      </c>
      <c r="I78" s="15"/>
      <c r="J78" s="15"/>
      <c r="K78" s="15"/>
      <c r="L78" s="9">
        <f t="shared" si="13"/>
        <v>0</v>
      </c>
      <c r="M78" s="15"/>
      <c r="N78" s="15"/>
      <c r="O78" s="15"/>
      <c r="P78" s="15"/>
      <c r="Q78" s="15"/>
      <c r="R78" s="11">
        <f>SUM(M78:Q78)</f>
        <v>0</v>
      </c>
      <c r="S78" s="15"/>
      <c r="T78" s="15"/>
      <c r="U78" s="9">
        <f>S78+T78</f>
        <v>0</v>
      </c>
      <c r="V78" s="9">
        <f t="shared" si="15"/>
        <v>0</v>
      </c>
      <c r="W78" s="15"/>
      <c r="X78" s="16">
        <f>W78-V78</f>
        <v>0</v>
      </c>
      <c r="Y78" s="18"/>
      <c r="Z78" s="17"/>
    </row>
    <row r="79" spans="1:26" ht="18" customHeight="1" x14ac:dyDescent="0.2">
      <c r="A79" s="13">
        <v>1510008</v>
      </c>
      <c r="B79" s="14" t="s">
        <v>104</v>
      </c>
      <c r="C79" s="15">
        <v>55000</v>
      </c>
      <c r="D79" s="10">
        <f>VLOOKUP($A79,'12.07'!$A$9:$W$200,23,0)</f>
        <v>0</v>
      </c>
      <c r="E79" s="15"/>
      <c r="F79" s="15"/>
      <c r="G79" s="15"/>
      <c r="H79" s="9">
        <f t="shared" si="12"/>
        <v>0</v>
      </c>
      <c r="I79" s="15"/>
      <c r="J79" s="15"/>
      <c r="K79" s="15"/>
      <c r="L79" s="9">
        <f t="shared" si="13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5"/>
        <v>0</v>
      </c>
      <c r="W79" s="15"/>
      <c r="X79" s="16">
        <f>W79-V79</f>
        <v>0</v>
      </c>
      <c r="Y79" s="26"/>
      <c r="Z79" s="17"/>
    </row>
    <row r="80" spans="1:26" ht="18" customHeight="1" x14ac:dyDescent="0.2">
      <c r="A80" s="13">
        <v>1510009</v>
      </c>
      <c r="B80" s="14" t="s">
        <v>105</v>
      </c>
      <c r="C80" s="15">
        <v>30000</v>
      </c>
      <c r="D80" s="10">
        <f>VLOOKUP($A80,'12.07'!$A$9:$W$200,23,0)</f>
        <v>4</v>
      </c>
      <c r="E80" s="15"/>
      <c r="F80" s="15"/>
      <c r="G80" s="15"/>
      <c r="H80" s="9">
        <f t="shared" si="12"/>
        <v>0</v>
      </c>
      <c r="I80" s="15"/>
      <c r="J80" s="15"/>
      <c r="K80" s="15"/>
      <c r="L80" s="9">
        <f t="shared" si="13"/>
        <v>0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4"/>
        <v>0</v>
      </c>
      <c r="V80" s="9">
        <f t="shared" si="15"/>
        <v>4</v>
      </c>
      <c r="W80" s="15">
        <v>4</v>
      </c>
      <c r="X80" s="16">
        <f t="shared" si="16"/>
        <v>0</v>
      </c>
      <c r="Y80" s="26"/>
      <c r="Z80" s="17"/>
    </row>
    <row r="81" spans="1:26" ht="18" customHeight="1" x14ac:dyDescent="0.2">
      <c r="A81" s="13">
        <v>1510018</v>
      </c>
      <c r="B81" s="14" t="s">
        <v>106</v>
      </c>
      <c r="C81" s="15">
        <v>60000</v>
      </c>
      <c r="D81" s="10">
        <f>VLOOKUP($A81,'12.07'!$A$9:$W$200,23,0)</f>
        <v>3</v>
      </c>
      <c r="E81" s="15">
        <v>1</v>
      </c>
      <c r="F81" s="15"/>
      <c r="G81" s="15"/>
      <c r="H81" s="9">
        <f t="shared" si="12"/>
        <v>1</v>
      </c>
      <c r="I81" s="15">
        <v>1</v>
      </c>
      <c r="J81" s="15"/>
      <c r="K81" s="15"/>
      <c r="L81" s="9">
        <f t="shared" si="13"/>
        <v>1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4"/>
        <v>0</v>
      </c>
      <c r="V81" s="9">
        <f t="shared" si="15"/>
        <v>3</v>
      </c>
      <c r="W81" s="15">
        <v>3</v>
      </c>
      <c r="X81" s="16">
        <f t="shared" si="16"/>
        <v>0</v>
      </c>
      <c r="Y81" s="18"/>
      <c r="Z81" s="17"/>
    </row>
    <row r="82" spans="1:26" ht="18" customHeight="1" x14ac:dyDescent="0.2">
      <c r="A82" s="13">
        <v>1510021</v>
      </c>
      <c r="B82" s="14" t="s">
        <v>107</v>
      </c>
      <c r="C82" s="15">
        <v>38000</v>
      </c>
      <c r="D82" s="10">
        <f>VLOOKUP($A82,'12.07'!$A$9:$W$200,23,0)</f>
        <v>4</v>
      </c>
      <c r="E82" s="15"/>
      <c r="F82" s="15"/>
      <c r="G82" s="15"/>
      <c r="H82" s="9">
        <f t="shared" si="12"/>
        <v>0</v>
      </c>
      <c r="I82" s="15">
        <v>2</v>
      </c>
      <c r="J82" s="15"/>
      <c r="K82" s="15"/>
      <c r="L82" s="9">
        <f t="shared" si="13"/>
        <v>2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4"/>
        <v>0</v>
      </c>
      <c r="V82" s="9">
        <f t="shared" si="15"/>
        <v>2</v>
      </c>
      <c r="W82" s="15">
        <v>2</v>
      </c>
      <c r="X82" s="16">
        <f t="shared" si="16"/>
        <v>0</v>
      </c>
      <c r="Y82" s="18"/>
      <c r="Z82" s="17"/>
    </row>
    <row r="83" spans="1:26" ht="18" customHeight="1" x14ac:dyDescent="0.2">
      <c r="A83" s="13">
        <v>1510023</v>
      </c>
      <c r="B83" s="14" t="s">
        <v>108</v>
      </c>
      <c r="C83" s="15">
        <v>55000</v>
      </c>
      <c r="D83" s="10">
        <f>VLOOKUP($A83,'12.07'!$A$9:$W$200,23,0)</f>
        <v>0</v>
      </c>
      <c r="E83" s="15"/>
      <c r="F83" s="15"/>
      <c r="G83" s="15"/>
      <c r="H83" s="9">
        <f t="shared" si="12"/>
        <v>0</v>
      </c>
      <c r="I83" s="15"/>
      <c r="J83" s="15"/>
      <c r="K83" s="15"/>
      <c r="L83" s="9">
        <f t="shared" si="13"/>
        <v>0</v>
      </c>
      <c r="M83" s="15"/>
      <c r="N83" s="15"/>
      <c r="O83" s="15"/>
      <c r="P83" s="15"/>
      <c r="Q83" s="15"/>
      <c r="R83" s="11">
        <f>SUM(M83:Q83)</f>
        <v>0</v>
      </c>
      <c r="S83" s="15"/>
      <c r="T83" s="15"/>
      <c r="U83" s="9">
        <f>S83+T83</f>
        <v>0</v>
      </c>
      <c r="V83" s="9">
        <f t="shared" si="15"/>
        <v>0</v>
      </c>
      <c r="W83" s="15"/>
      <c r="X83" s="16">
        <f>W83-V83</f>
        <v>0</v>
      </c>
      <c r="Y83" s="18"/>
      <c r="Z83" s="17"/>
    </row>
    <row r="84" spans="1:26" ht="18" customHeight="1" x14ac:dyDescent="0.2">
      <c r="A84" s="13">
        <v>1510024</v>
      </c>
      <c r="B84" s="14" t="s">
        <v>109</v>
      </c>
      <c r="C84" s="15">
        <v>30000</v>
      </c>
      <c r="D84" s="10">
        <f>VLOOKUP($A84,'12.07'!$A$9:$W$200,23,0)</f>
        <v>0</v>
      </c>
      <c r="E84" s="15"/>
      <c r="F84" s="15"/>
      <c r="G84" s="15"/>
      <c r="H84" s="9">
        <f t="shared" si="12"/>
        <v>0</v>
      </c>
      <c r="I84" s="15"/>
      <c r="J84" s="15"/>
      <c r="K84" s="15"/>
      <c r="L84" s="9">
        <f t="shared" si="13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5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1510039</v>
      </c>
      <c r="B85" s="14" t="s">
        <v>110</v>
      </c>
      <c r="C85" s="15">
        <v>30000</v>
      </c>
      <c r="D85" s="10">
        <f>VLOOKUP($A85,'12.07'!$A$9:$W$200,23,0)</f>
        <v>3</v>
      </c>
      <c r="E85" s="15">
        <v>2</v>
      </c>
      <c r="F85" s="15"/>
      <c r="G85" s="15"/>
      <c r="H85" s="9">
        <f t="shared" si="12"/>
        <v>2</v>
      </c>
      <c r="I85" s="15"/>
      <c r="J85" s="15"/>
      <c r="K85" s="15"/>
      <c r="L85" s="9">
        <f t="shared" si="13"/>
        <v>0</v>
      </c>
      <c r="M85" s="15">
        <v>1</v>
      </c>
      <c r="N85" s="15"/>
      <c r="O85" s="15"/>
      <c r="P85" s="15"/>
      <c r="Q85" s="15"/>
      <c r="R85" s="11">
        <f t="shared" si="5"/>
        <v>1</v>
      </c>
      <c r="S85" s="15"/>
      <c r="T85" s="15"/>
      <c r="U85" s="9">
        <f t="shared" si="14"/>
        <v>0</v>
      </c>
      <c r="V85" s="9">
        <f t="shared" si="15"/>
        <v>4</v>
      </c>
      <c r="W85" s="15">
        <v>4</v>
      </c>
      <c r="X85" s="16">
        <f t="shared" si="16"/>
        <v>0</v>
      </c>
      <c r="Y85" s="27"/>
      <c r="Z85" s="17"/>
    </row>
    <row r="86" spans="1:26" ht="18" customHeight="1" x14ac:dyDescent="0.2">
      <c r="A86" s="13">
        <v>1510040</v>
      </c>
      <c r="B86" s="14" t="s">
        <v>111</v>
      </c>
      <c r="C86" s="15">
        <v>55000</v>
      </c>
      <c r="D86" s="10">
        <f>VLOOKUP($A86,'12.07'!$A$9:$W$200,23,0)</f>
        <v>3</v>
      </c>
      <c r="E86" s="15">
        <v>1</v>
      </c>
      <c r="F86" s="15"/>
      <c r="G86" s="15"/>
      <c r="H86" s="9">
        <f t="shared" si="12"/>
        <v>1</v>
      </c>
      <c r="I86" s="15"/>
      <c r="J86" s="15"/>
      <c r="K86" s="15"/>
      <c r="L86" s="9">
        <f t="shared" si="13"/>
        <v>0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4"/>
        <v>0</v>
      </c>
      <c r="V86" s="9">
        <f t="shared" si="15"/>
        <v>4</v>
      </c>
      <c r="W86" s="15">
        <v>4</v>
      </c>
      <c r="X86" s="16">
        <f t="shared" si="16"/>
        <v>0</v>
      </c>
      <c r="Y86" s="27"/>
      <c r="Z86" s="17"/>
    </row>
    <row r="87" spans="1:26" ht="18" customHeight="1" x14ac:dyDescent="0.2">
      <c r="A87" s="13">
        <v>1510053</v>
      </c>
      <c r="B87" s="14" t="s">
        <v>112</v>
      </c>
      <c r="C87" s="15">
        <v>35000</v>
      </c>
      <c r="D87" s="10">
        <f>VLOOKUP($A87,'12.07'!$A$9:$W$200,23,0)</f>
        <v>2</v>
      </c>
      <c r="E87" s="15">
        <v>2</v>
      </c>
      <c r="F87" s="15"/>
      <c r="G87" s="15"/>
      <c r="H87" s="9">
        <f t="shared" si="12"/>
        <v>2</v>
      </c>
      <c r="I87" s="15">
        <v>1</v>
      </c>
      <c r="J87" s="15"/>
      <c r="K87" s="15"/>
      <c r="L87" s="9">
        <f t="shared" si="13"/>
        <v>1</v>
      </c>
      <c r="M87" s="15">
        <v>1</v>
      </c>
      <c r="N87" s="15"/>
      <c r="O87" s="15"/>
      <c r="P87" s="15"/>
      <c r="Q87" s="15"/>
      <c r="R87" s="11">
        <f t="shared" ref="R87:R155" si="17">SUM(M87:Q87)</f>
        <v>1</v>
      </c>
      <c r="S87" s="15"/>
      <c r="T87" s="15"/>
      <c r="U87" s="9">
        <f t="shared" si="14"/>
        <v>0</v>
      </c>
      <c r="V87" s="9">
        <f t="shared" si="15"/>
        <v>2</v>
      </c>
      <c r="W87" s="15">
        <v>2</v>
      </c>
      <c r="X87" s="16">
        <f t="shared" si="16"/>
        <v>0</v>
      </c>
      <c r="Y87" s="27"/>
      <c r="Z87" s="17"/>
    </row>
    <row r="88" spans="1:26" ht="18" customHeight="1" x14ac:dyDescent="0.2">
      <c r="A88" s="7">
        <v>3500000</v>
      </c>
      <c r="B88" s="8" t="s">
        <v>113</v>
      </c>
      <c r="C88" s="9"/>
      <c r="D88" s="10">
        <f>VLOOKUP($A88,'12.07'!$A$9:$W$200,23,0)</f>
        <v>0</v>
      </c>
      <c r="E88" s="10"/>
      <c r="F88" s="10"/>
      <c r="G88" s="10"/>
      <c r="H88" s="9"/>
      <c r="I88" s="10"/>
      <c r="J88" s="10"/>
      <c r="K88" s="10"/>
      <c r="L88" s="9">
        <f t="shared" si="13"/>
        <v>0</v>
      </c>
      <c r="M88" s="10"/>
      <c r="N88" s="10"/>
      <c r="O88" s="10"/>
      <c r="P88" s="10"/>
      <c r="Q88" s="10"/>
      <c r="R88" s="11">
        <f t="shared" si="17"/>
        <v>0</v>
      </c>
      <c r="S88" s="10"/>
      <c r="T88" s="10"/>
      <c r="U88" s="9"/>
      <c r="V88" s="9"/>
      <c r="W88" s="10"/>
      <c r="X88" s="9"/>
      <c r="Y88" s="18"/>
      <c r="Z88" s="17"/>
    </row>
    <row r="89" spans="1:26" ht="18" customHeight="1" x14ac:dyDescent="0.2">
      <c r="A89" s="13">
        <v>3500003</v>
      </c>
      <c r="B89" s="14" t="s">
        <v>114</v>
      </c>
      <c r="C89" s="15">
        <v>390000</v>
      </c>
      <c r="D89" s="10">
        <f>VLOOKUP($A89,'12.07'!$A$9:$W$200,23,0)</f>
        <v>1</v>
      </c>
      <c r="E89" s="15"/>
      <c r="F89" s="15"/>
      <c r="G89" s="15"/>
      <c r="H89" s="9">
        <f t="shared" ref="H89:H106" si="18">SUM(E89:G89)</f>
        <v>0</v>
      </c>
      <c r="I89" s="15">
        <v>1</v>
      </c>
      <c r="J89" s="15"/>
      <c r="K89" s="15"/>
      <c r="L89" s="9">
        <f t="shared" si="13"/>
        <v>1</v>
      </c>
      <c r="M89" s="15"/>
      <c r="N89" s="15"/>
      <c r="O89" s="15"/>
      <c r="P89" s="15"/>
      <c r="Q89" s="15"/>
      <c r="R89" s="11">
        <f>SUM(M89:Q89)</f>
        <v>0</v>
      </c>
      <c r="S89" s="15"/>
      <c r="T89" s="15"/>
      <c r="U89" s="9">
        <f>S89+T89</f>
        <v>0</v>
      </c>
      <c r="V89" s="9">
        <f t="shared" ref="V89:V106" si="19">D89+H89-L89-R89-U89</f>
        <v>0</v>
      </c>
      <c r="W89" s="15"/>
      <c r="X89" s="16">
        <f>W89-V89</f>
        <v>0</v>
      </c>
      <c r="Y89" s="18"/>
      <c r="Z89" s="17"/>
    </row>
    <row r="90" spans="1:26" ht="18" customHeight="1" x14ac:dyDescent="0.2">
      <c r="A90" s="13">
        <v>3500004</v>
      </c>
      <c r="B90" s="14" t="s">
        <v>115</v>
      </c>
      <c r="C90" s="15">
        <v>300000</v>
      </c>
      <c r="D90" s="10">
        <f>VLOOKUP($A90,'12.07'!$A$9:$W$200,23,0)</f>
        <v>0</v>
      </c>
      <c r="E90" s="15"/>
      <c r="F90" s="15"/>
      <c r="G90" s="15"/>
      <c r="H90" s="9">
        <f t="shared" si="18"/>
        <v>0</v>
      </c>
      <c r="I90" s="15"/>
      <c r="J90" s="15"/>
      <c r="K90" s="15"/>
      <c r="L90" s="9">
        <f t="shared" si="13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si="19"/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3500001</v>
      </c>
      <c r="B91" s="14" t="s">
        <v>116</v>
      </c>
      <c r="C91" s="15">
        <v>300000</v>
      </c>
      <c r="D91" s="10">
        <f>VLOOKUP($A91,'12.07'!$A$9:$W$200,23,0)</f>
        <v>0</v>
      </c>
      <c r="E91" s="15"/>
      <c r="F91" s="15"/>
      <c r="G91" s="15"/>
      <c r="H91" s="9">
        <f t="shared" si="18"/>
        <v>0</v>
      </c>
      <c r="I91" s="15"/>
      <c r="J91" s="15"/>
      <c r="K91" s="15"/>
      <c r="L91" s="9">
        <f t="shared" si="13"/>
        <v>0</v>
      </c>
      <c r="M91" s="15"/>
      <c r="N91" s="15"/>
      <c r="O91" s="15"/>
      <c r="P91" s="15"/>
      <c r="Q91" s="15"/>
      <c r="R91" s="11">
        <f t="shared" si="17"/>
        <v>0</v>
      </c>
      <c r="S91" s="15"/>
      <c r="T91" s="15"/>
      <c r="U91" s="9">
        <f t="shared" ref="U91:U106" si="20">S91+T91</f>
        <v>0</v>
      </c>
      <c r="V91" s="9">
        <f t="shared" si="19"/>
        <v>0</v>
      </c>
      <c r="W91" s="15"/>
      <c r="X91" s="16">
        <f t="shared" ref="X91:X106" si="21">W91-V91</f>
        <v>0</v>
      </c>
      <c r="Y91" s="18"/>
      <c r="Z91" s="17"/>
    </row>
    <row r="92" spans="1:26" ht="18" customHeight="1" x14ac:dyDescent="0.2">
      <c r="A92" s="13">
        <v>3500009</v>
      </c>
      <c r="B92" s="14" t="s">
        <v>117</v>
      </c>
      <c r="C92" s="15">
        <v>390000</v>
      </c>
      <c r="D92" s="10">
        <f>VLOOKUP($A92,'12.07'!$A$9:$W$200,23,0)</f>
        <v>0</v>
      </c>
      <c r="E92" s="15"/>
      <c r="F92" s="15"/>
      <c r="G92" s="15"/>
      <c r="H92" s="9">
        <f t="shared" si="18"/>
        <v>0</v>
      </c>
      <c r="I92" s="15"/>
      <c r="J92" s="15"/>
      <c r="K92" s="15"/>
      <c r="L92" s="9">
        <f t="shared" si="13"/>
        <v>0</v>
      </c>
      <c r="M92" s="15"/>
      <c r="N92" s="15"/>
      <c r="O92" s="15"/>
      <c r="P92" s="15"/>
      <c r="Q92" s="15"/>
      <c r="R92" s="11">
        <f t="shared" si="17"/>
        <v>0</v>
      </c>
      <c r="S92" s="15"/>
      <c r="T92" s="15"/>
      <c r="U92" s="9">
        <f t="shared" si="20"/>
        <v>0</v>
      </c>
      <c r="V92" s="9">
        <f t="shared" si="19"/>
        <v>0</v>
      </c>
      <c r="W92" s="15"/>
      <c r="X92" s="16">
        <f t="shared" si="21"/>
        <v>0</v>
      </c>
      <c r="Y92" s="18"/>
      <c r="Z92" s="17"/>
    </row>
    <row r="93" spans="1:26" ht="18" customHeight="1" x14ac:dyDescent="0.2">
      <c r="A93" s="13">
        <v>3500021</v>
      </c>
      <c r="B93" s="14" t="s">
        <v>118</v>
      </c>
      <c r="C93" s="15">
        <v>390000</v>
      </c>
      <c r="D93" s="10">
        <f>VLOOKUP($A93,'12.07'!$A$9:$W$200,23,0)</f>
        <v>1</v>
      </c>
      <c r="E93" s="15"/>
      <c r="F93" s="15"/>
      <c r="G93" s="15"/>
      <c r="H93" s="9">
        <f t="shared" si="18"/>
        <v>0</v>
      </c>
      <c r="I93" s="15"/>
      <c r="J93" s="15"/>
      <c r="K93" s="15"/>
      <c r="L93" s="9">
        <f t="shared" si="13"/>
        <v>0</v>
      </c>
      <c r="M93" s="15"/>
      <c r="N93" s="15"/>
      <c r="O93" s="15"/>
      <c r="P93" s="15"/>
      <c r="Q93" s="15"/>
      <c r="R93" s="11">
        <f t="shared" si="17"/>
        <v>0</v>
      </c>
      <c r="S93" s="15">
        <v>1</v>
      </c>
      <c r="T93" s="15"/>
      <c r="U93" s="9">
        <f t="shared" si="20"/>
        <v>1</v>
      </c>
      <c r="V93" s="9">
        <f t="shared" si="19"/>
        <v>0</v>
      </c>
      <c r="W93" s="15"/>
      <c r="X93" s="16">
        <f t="shared" si="21"/>
        <v>0</v>
      </c>
      <c r="Y93" s="18"/>
      <c r="Z93" s="17"/>
    </row>
    <row r="94" spans="1:26" ht="18" customHeight="1" x14ac:dyDescent="0.2">
      <c r="A94" s="13">
        <v>3500022</v>
      </c>
      <c r="B94" s="14" t="s">
        <v>119</v>
      </c>
      <c r="C94" s="15">
        <v>300000</v>
      </c>
      <c r="D94" s="10">
        <f>VLOOKUP($A94,'12.07'!$A$9:$W$200,23,0)</f>
        <v>0</v>
      </c>
      <c r="E94" s="15"/>
      <c r="F94" s="15"/>
      <c r="G94" s="15"/>
      <c r="H94" s="9">
        <f t="shared" si="18"/>
        <v>0</v>
      </c>
      <c r="I94" s="15"/>
      <c r="J94" s="15"/>
      <c r="K94" s="15"/>
      <c r="L94" s="9">
        <f t="shared" si="13"/>
        <v>0</v>
      </c>
      <c r="M94" s="15"/>
      <c r="N94" s="15"/>
      <c r="O94" s="15"/>
      <c r="P94" s="15"/>
      <c r="Q94" s="15"/>
      <c r="R94" s="11">
        <f>SUM(M94:Q94)</f>
        <v>0</v>
      </c>
      <c r="S94" s="15"/>
      <c r="T94" s="15"/>
      <c r="U94" s="9">
        <f>S94+T94</f>
        <v>0</v>
      </c>
      <c r="V94" s="9">
        <f t="shared" si="19"/>
        <v>0</v>
      </c>
      <c r="W94" s="15"/>
      <c r="X94" s="16">
        <f>W94-V94</f>
        <v>0</v>
      </c>
      <c r="Y94" s="18"/>
      <c r="Z94" s="17"/>
    </row>
    <row r="95" spans="1:26" ht="18" customHeight="1" x14ac:dyDescent="0.2">
      <c r="A95" s="13">
        <v>3500029</v>
      </c>
      <c r="B95" s="14" t="s">
        <v>120</v>
      </c>
      <c r="C95" s="15">
        <v>390000</v>
      </c>
      <c r="D95" s="10">
        <f>VLOOKUP($A95,'12.07'!$A$9:$W$200,23,0)</f>
        <v>0</v>
      </c>
      <c r="E95" s="15"/>
      <c r="F95" s="15"/>
      <c r="G95" s="15"/>
      <c r="H95" s="9">
        <f t="shared" si="18"/>
        <v>0</v>
      </c>
      <c r="I95" s="15"/>
      <c r="J95" s="15"/>
      <c r="K95" s="15"/>
      <c r="L95" s="9">
        <f t="shared" si="13"/>
        <v>0</v>
      </c>
      <c r="M95" s="15"/>
      <c r="N95" s="15"/>
      <c r="O95" s="15"/>
      <c r="P95" s="15"/>
      <c r="Q95" s="15"/>
      <c r="R95" s="11">
        <f t="shared" si="17"/>
        <v>0</v>
      </c>
      <c r="S95" s="15"/>
      <c r="T95" s="15"/>
      <c r="U95" s="9">
        <f t="shared" si="20"/>
        <v>0</v>
      </c>
      <c r="V95" s="9">
        <f t="shared" si="19"/>
        <v>0</v>
      </c>
      <c r="W95" s="15"/>
      <c r="X95" s="16">
        <f t="shared" si="21"/>
        <v>0</v>
      </c>
      <c r="Y95" s="18"/>
      <c r="Z95" s="17"/>
    </row>
    <row r="96" spans="1:26" ht="18" customHeight="1" x14ac:dyDescent="0.2">
      <c r="A96" s="13">
        <v>3500030</v>
      </c>
      <c r="B96" s="14" t="s">
        <v>121</v>
      </c>
      <c r="C96" s="15">
        <v>300000</v>
      </c>
      <c r="D96" s="10">
        <f>VLOOKUP($A96,'12.07'!$A$9:$W$200,23,0)</f>
        <v>0</v>
      </c>
      <c r="E96" s="15"/>
      <c r="F96" s="15"/>
      <c r="G96" s="15"/>
      <c r="H96" s="9">
        <f t="shared" si="18"/>
        <v>0</v>
      </c>
      <c r="I96" s="15"/>
      <c r="J96" s="15"/>
      <c r="K96" s="15"/>
      <c r="L96" s="9">
        <f t="shared" si="13"/>
        <v>0</v>
      </c>
      <c r="M96" s="15"/>
      <c r="N96" s="15"/>
      <c r="O96" s="15"/>
      <c r="P96" s="15"/>
      <c r="Q96" s="15"/>
      <c r="R96" s="11">
        <f>SUM(M96:Q96)</f>
        <v>0</v>
      </c>
      <c r="S96" s="15"/>
      <c r="T96" s="15"/>
      <c r="U96" s="9">
        <f>S96+T96</f>
        <v>0</v>
      </c>
      <c r="V96" s="9">
        <f t="shared" si="19"/>
        <v>0</v>
      </c>
      <c r="W96" s="15"/>
      <c r="X96" s="16">
        <f>W96-V96</f>
        <v>0</v>
      </c>
      <c r="Y96" s="18"/>
      <c r="Z96" s="17"/>
    </row>
    <row r="97" spans="1:26" ht="18" customHeight="1" x14ac:dyDescent="0.2">
      <c r="A97" s="13">
        <v>3500049</v>
      </c>
      <c r="B97" s="14" t="s">
        <v>122</v>
      </c>
      <c r="C97" s="15">
        <v>390000</v>
      </c>
      <c r="D97" s="10">
        <f>VLOOKUP($A97,'12.07'!$A$9:$W$200,23,0)</f>
        <v>0</v>
      </c>
      <c r="E97" s="15"/>
      <c r="F97" s="15"/>
      <c r="G97" s="15"/>
      <c r="H97" s="9">
        <f t="shared" si="18"/>
        <v>0</v>
      </c>
      <c r="I97" s="15"/>
      <c r="J97" s="15"/>
      <c r="K97" s="15"/>
      <c r="L97" s="9">
        <f t="shared" si="13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9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3500139</v>
      </c>
      <c r="B98" s="14" t="s">
        <v>123</v>
      </c>
      <c r="C98" s="15">
        <v>390000</v>
      </c>
      <c r="D98" s="10">
        <f>VLOOKUP($A98,'12.07'!$A$9:$W$200,23,0)</f>
        <v>0</v>
      </c>
      <c r="E98" s="15"/>
      <c r="F98" s="15"/>
      <c r="G98" s="15"/>
      <c r="H98" s="9">
        <f t="shared" si="18"/>
        <v>0</v>
      </c>
      <c r="I98" s="15"/>
      <c r="J98" s="15"/>
      <c r="K98" s="15"/>
      <c r="L98" s="9">
        <f t="shared" si="13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9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3500140</v>
      </c>
      <c r="B99" s="14" t="s">
        <v>124</v>
      </c>
      <c r="C99" s="15">
        <v>300000</v>
      </c>
      <c r="D99" s="10">
        <f>VLOOKUP($A99,'12.07'!$A$9:$W$200,23,0)</f>
        <v>0</v>
      </c>
      <c r="E99" s="15"/>
      <c r="F99" s="15"/>
      <c r="G99" s="15"/>
      <c r="H99" s="9">
        <f t="shared" si="18"/>
        <v>0</v>
      </c>
      <c r="I99" s="15"/>
      <c r="J99" s="15"/>
      <c r="K99" s="15"/>
      <c r="L99" s="9">
        <f t="shared" si="13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9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3500155</v>
      </c>
      <c r="B100" s="14" t="s">
        <v>125</v>
      </c>
      <c r="C100" s="15">
        <v>300000</v>
      </c>
      <c r="D100" s="10">
        <f>VLOOKUP($A100,'12.07'!$A$9:$W$200,23,0)</f>
        <v>0</v>
      </c>
      <c r="E100" s="15"/>
      <c r="F100" s="15"/>
      <c r="G100" s="15"/>
      <c r="H100" s="9">
        <f t="shared" si="18"/>
        <v>0</v>
      </c>
      <c r="I100" s="15"/>
      <c r="J100" s="15"/>
      <c r="K100" s="15"/>
      <c r="L100" s="9">
        <f t="shared" si="13"/>
        <v>0</v>
      </c>
      <c r="M100" s="15"/>
      <c r="N100" s="15"/>
      <c r="O100" s="15"/>
      <c r="P100" s="15"/>
      <c r="Q100" s="15"/>
      <c r="R100" s="11">
        <f t="shared" si="17"/>
        <v>0</v>
      </c>
      <c r="S100" s="15"/>
      <c r="T100" s="15"/>
      <c r="U100" s="9">
        <f t="shared" si="20"/>
        <v>0</v>
      </c>
      <c r="V100" s="9">
        <f t="shared" si="19"/>
        <v>0</v>
      </c>
      <c r="W100" s="15"/>
      <c r="X100" s="16">
        <f t="shared" si="21"/>
        <v>0</v>
      </c>
      <c r="Y100" s="18"/>
      <c r="Z100" s="17"/>
    </row>
    <row r="101" spans="1:26" ht="18" customHeight="1" x14ac:dyDescent="0.2">
      <c r="A101" s="13">
        <v>3500156</v>
      </c>
      <c r="B101" s="14" t="s">
        <v>126</v>
      </c>
      <c r="C101" s="15">
        <v>390000</v>
      </c>
      <c r="D101" s="10">
        <f>VLOOKUP($A101,'12.07'!$A$9:$W$200,23,0)</f>
        <v>0</v>
      </c>
      <c r="E101" s="15"/>
      <c r="F101" s="15"/>
      <c r="G101" s="15"/>
      <c r="H101" s="9">
        <f t="shared" si="18"/>
        <v>0</v>
      </c>
      <c r="I101" s="15"/>
      <c r="J101" s="15"/>
      <c r="K101" s="15"/>
      <c r="L101" s="9">
        <f t="shared" si="13"/>
        <v>0</v>
      </c>
      <c r="M101" s="15"/>
      <c r="N101" s="15"/>
      <c r="O101" s="15"/>
      <c r="P101" s="15"/>
      <c r="Q101" s="15"/>
      <c r="R101" s="11">
        <f t="shared" si="17"/>
        <v>0</v>
      </c>
      <c r="S101" s="15"/>
      <c r="T101" s="15"/>
      <c r="U101" s="9">
        <f t="shared" si="20"/>
        <v>0</v>
      </c>
      <c r="V101" s="9">
        <f t="shared" si="19"/>
        <v>0</v>
      </c>
      <c r="W101" s="15"/>
      <c r="X101" s="16">
        <f t="shared" si="21"/>
        <v>0</v>
      </c>
      <c r="Y101" s="18"/>
      <c r="Z101" s="17"/>
    </row>
    <row r="102" spans="1:26" ht="18" customHeight="1" x14ac:dyDescent="0.2">
      <c r="A102" s="13">
        <v>3500141</v>
      </c>
      <c r="B102" s="14" t="s">
        <v>127</v>
      </c>
      <c r="C102" s="15">
        <v>300000</v>
      </c>
      <c r="D102" s="10">
        <f>VLOOKUP($A102,'12.07'!$A$9:$W$200,23,0)</f>
        <v>0</v>
      </c>
      <c r="E102" s="15"/>
      <c r="F102" s="15"/>
      <c r="G102" s="15"/>
      <c r="H102" s="9">
        <f t="shared" si="18"/>
        <v>0</v>
      </c>
      <c r="I102" s="15"/>
      <c r="J102" s="15"/>
      <c r="K102" s="15"/>
      <c r="L102" s="9">
        <f t="shared" si="13"/>
        <v>0</v>
      </c>
      <c r="M102" s="15"/>
      <c r="N102" s="15"/>
      <c r="O102" s="15"/>
      <c r="P102" s="15"/>
      <c r="Q102" s="15"/>
      <c r="R102" s="11">
        <f t="shared" si="17"/>
        <v>0</v>
      </c>
      <c r="S102" s="15"/>
      <c r="T102" s="15"/>
      <c r="U102" s="9">
        <f t="shared" si="20"/>
        <v>0</v>
      </c>
      <c r="V102" s="9">
        <f t="shared" si="19"/>
        <v>0</v>
      </c>
      <c r="W102" s="15"/>
      <c r="X102" s="16">
        <f t="shared" si="21"/>
        <v>0</v>
      </c>
      <c r="Y102" s="18"/>
      <c r="Z102" s="17"/>
    </row>
    <row r="103" spans="1:26" ht="18" customHeight="1" x14ac:dyDescent="0.2">
      <c r="A103" s="13">
        <v>3500142</v>
      </c>
      <c r="B103" s="14" t="s">
        <v>128</v>
      </c>
      <c r="C103" s="15">
        <v>390000</v>
      </c>
      <c r="D103" s="10">
        <f>VLOOKUP($A103,'12.07'!$A$9:$W$200,23,0)</f>
        <v>0</v>
      </c>
      <c r="E103" s="15"/>
      <c r="F103" s="15"/>
      <c r="G103" s="15"/>
      <c r="H103" s="9">
        <f t="shared" si="18"/>
        <v>0</v>
      </c>
      <c r="I103" s="15"/>
      <c r="J103" s="15"/>
      <c r="K103" s="15"/>
      <c r="L103" s="9">
        <f t="shared" si="13"/>
        <v>0</v>
      </c>
      <c r="M103" s="15"/>
      <c r="N103" s="15"/>
      <c r="O103" s="15"/>
      <c r="P103" s="15"/>
      <c r="Q103" s="15"/>
      <c r="R103" s="11">
        <f t="shared" si="17"/>
        <v>0</v>
      </c>
      <c r="S103" s="15"/>
      <c r="T103" s="15"/>
      <c r="U103" s="9">
        <f t="shared" si="20"/>
        <v>0</v>
      </c>
      <c r="V103" s="9">
        <f t="shared" si="19"/>
        <v>0</v>
      </c>
      <c r="W103" s="15"/>
      <c r="X103" s="16">
        <f t="shared" si="21"/>
        <v>0</v>
      </c>
      <c r="Y103" s="18"/>
      <c r="Z103" s="17"/>
    </row>
    <row r="104" spans="1:26" ht="18" customHeight="1" x14ac:dyDescent="0.2">
      <c r="A104" s="13">
        <v>3500143</v>
      </c>
      <c r="B104" s="14" t="s">
        <v>129</v>
      </c>
      <c r="C104" s="15">
        <v>220000</v>
      </c>
      <c r="D104" s="10">
        <f>VLOOKUP($A104,'12.07'!$A$9:$W$200,23,0)</f>
        <v>0</v>
      </c>
      <c r="E104" s="15">
        <v>4</v>
      </c>
      <c r="F104" s="15"/>
      <c r="G104" s="15"/>
      <c r="H104" s="9">
        <f t="shared" si="18"/>
        <v>4</v>
      </c>
      <c r="I104" s="15">
        <v>2</v>
      </c>
      <c r="J104" s="15"/>
      <c r="K104" s="15"/>
      <c r="L104" s="9">
        <f t="shared" si="13"/>
        <v>2</v>
      </c>
      <c r="M104" s="15"/>
      <c r="N104" s="15"/>
      <c r="O104" s="15"/>
      <c r="P104" s="15"/>
      <c r="Q104" s="15"/>
      <c r="R104" s="11">
        <f t="shared" si="17"/>
        <v>0</v>
      </c>
      <c r="S104" s="15"/>
      <c r="T104" s="15"/>
      <c r="U104" s="9">
        <f t="shared" si="20"/>
        <v>0</v>
      </c>
      <c r="V104" s="9">
        <f t="shared" si="19"/>
        <v>2</v>
      </c>
      <c r="W104" s="15">
        <v>2</v>
      </c>
      <c r="X104" s="16">
        <f t="shared" si="21"/>
        <v>0</v>
      </c>
      <c r="Y104" s="18"/>
      <c r="Z104" s="17"/>
    </row>
    <row r="105" spans="1:26" ht="18" customHeight="1" x14ac:dyDescent="0.2">
      <c r="A105" s="13">
        <v>3500144</v>
      </c>
      <c r="B105" s="14" t="s">
        <v>130</v>
      </c>
      <c r="C105" s="15">
        <v>260000</v>
      </c>
      <c r="D105" s="10">
        <f>VLOOKUP($A105,'12.07'!$A$9:$W$200,23,0)</f>
        <v>0</v>
      </c>
      <c r="E105" s="15">
        <v>3</v>
      </c>
      <c r="F105" s="15"/>
      <c r="G105" s="15"/>
      <c r="H105" s="9">
        <f t="shared" si="18"/>
        <v>3</v>
      </c>
      <c r="I105" s="15"/>
      <c r="J105" s="15"/>
      <c r="K105" s="15"/>
      <c r="L105" s="9">
        <f t="shared" si="13"/>
        <v>0</v>
      </c>
      <c r="M105" s="15"/>
      <c r="N105" s="15"/>
      <c r="O105" s="15"/>
      <c r="P105" s="15"/>
      <c r="Q105" s="15"/>
      <c r="R105" s="11">
        <f t="shared" si="17"/>
        <v>0</v>
      </c>
      <c r="S105" s="15"/>
      <c r="T105" s="15"/>
      <c r="U105" s="9">
        <f t="shared" si="20"/>
        <v>0</v>
      </c>
      <c r="V105" s="9">
        <f t="shared" si="19"/>
        <v>3</v>
      </c>
      <c r="W105" s="15">
        <v>3</v>
      </c>
      <c r="X105" s="16">
        <f t="shared" si="21"/>
        <v>0</v>
      </c>
      <c r="Y105" s="18"/>
      <c r="Z105" s="17"/>
    </row>
    <row r="106" spans="1:26" ht="18" customHeight="1" x14ac:dyDescent="0.2">
      <c r="A106" s="13">
        <v>3500145</v>
      </c>
      <c r="B106" s="14" t="s">
        <v>131</v>
      </c>
      <c r="C106" s="15">
        <v>350000</v>
      </c>
      <c r="D106" s="10">
        <f>VLOOKUP($A106,'12.07'!$A$9:$W$200,23,0)</f>
        <v>0</v>
      </c>
      <c r="E106" s="15"/>
      <c r="F106" s="15"/>
      <c r="G106" s="15"/>
      <c r="H106" s="9">
        <f t="shared" si="18"/>
        <v>0</v>
      </c>
      <c r="I106" s="15"/>
      <c r="J106" s="15"/>
      <c r="K106" s="15"/>
      <c r="L106" s="9">
        <f t="shared" si="13"/>
        <v>0</v>
      </c>
      <c r="M106" s="15"/>
      <c r="N106" s="15"/>
      <c r="O106" s="15"/>
      <c r="P106" s="15"/>
      <c r="Q106" s="15"/>
      <c r="R106" s="11">
        <f t="shared" si="17"/>
        <v>0</v>
      </c>
      <c r="S106" s="15"/>
      <c r="T106" s="15"/>
      <c r="U106" s="9">
        <f t="shared" si="20"/>
        <v>0</v>
      </c>
      <c r="V106" s="9">
        <f t="shared" si="19"/>
        <v>0</v>
      </c>
      <c r="W106" s="15"/>
      <c r="X106" s="16">
        <f t="shared" si="21"/>
        <v>0</v>
      </c>
      <c r="Y106" s="18"/>
      <c r="Z106" s="17"/>
    </row>
    <row r="107" spans="1:26" ht="18" customHeight="1" x14ac:dyDescent="0.2">
      <c r="A107" s="7">
        <v>3510000</v>
      </c>
      <c r="B107" s="8" t="s">
        <v>132</v>
      </c>
      <c r="C107" s="9"/>
      <c r="D107" s="10">
        <f>VLOOKUP($A107,'12.07'!$A$9:$W$200,23,0)</f>
        <v>0</v>
      </c>
      <c r="E107" s="10"/>
      <c r="F107" s="10"/>
      <c r="G107" s="10"/>
      <c r="H107" s="9"/>
      <c r="I107" s="10"/>
      <c r="J107" s="10"/>
      <c r="K107" s="10"/>
      <c r="L107" s="9">
        <f t="shared" si="13"/>
        <v>0</v>
      </c>
      <c r="M107" s="10"/>
      <c r="N107" s="10"/>
      <c r="O107" s="10"/>
      <c r="P107" s="10"/>
      <c r="Q107" s="10"/>
      <c r="R107" s="11">
        <f t="shared" si="17"/>
        <v>0</v>
      </c>
      <c r="S107" s="10"/>
      <c r="T107" s="10"/>
      <c r="U107" s="9"/>
      <c r="V107" s="9"/>
      <c r="W107" s="10"/>
      <c r="X107" s="9"/>
      <c r="Y107" s="18"/>
      <c r="Z107" s="17"/>
    </row>
    <row r="108" spans="1:26" ht="18" customHeight="1" x14ac:dyDescent="0.2">
      <c r="A108" s="13">
        <v>3510004</v>
      </c>
      <c r="B108" s="14" t="s">
        <v>133</v>
      </c>
      <c r="C108" s="15">
        <v>43000</v>
      </c>
      <c r="D108" s="10">
        <f>VLOOKUP($A108,'12.07'!$A$9:$W$200,23,0)</f>
        <v>2</v>
      </c>
      <c r="E108" s="15"/>
      <c r="F108" s="15"/>
      <c r="G108" s="15"/>
      <c r="H108" s="9">
        <f t="shared" ref="H108:H117" si="22">SUM(E108:G108)</f>
        <v>0</v>
      </c>
      <c r="I108" s="15">
        <v>2</v>
      </c>
      <c r="J108" s="15"/>
      <c r="K108" s="15"/>
      <c r="L108" s="9">
        <f t="shared" si="13"/>
        <v>2</v>
      </c>
      <c r="M108" s="15"/>
      <c r="N108" s="15"/>
      <c r="O108" s="15"/>
      <c r="P108" s="15"/>
      <c r="Q108" s="15"/>
      <c r="R108" s="11">
        <f>SUM(M108:Q108)</f>
        <v>0</v>
      </c>
      <c r="S108" s="15"/>
      <c r="T108" s="15"/>
      <c r="U108" s="9">
        <f>S108+T108</f>
        <v>0</v>
      </c>
      <c r="V108" s="9">
        <f t="shared" ref="V108:V117" si="23">D108+H108-L108-R108-U108</f>
        <v>0</v>
      </c>
      <c r="W108" s="15"/>
      <c r="X108" s="16">
        <f>W108-V108</f>
        <v>0</v>
      </c>
      <c r="Y108" s="18"/>
      <c r="Z108" s="17"/>
    </row>
    <row r="109" spans="1:26" ht="18" customHeight="1" x14ac:dyDescent="0.2">
      <c r="A109" s="13">
        <v>3510011</v>
      </c>
      <c r="B109" s="14" t="s">
        <v>134</v>
      </c>
      <c r="C109" s="15">
        <v>42000</v>
      </c>
      <c r="D109" s="10">
        <f>VLOOKUP($A109,'12.07'!$A$9:$W$200,23,0)</f>
        <v>7</v>
      </c>
      <c r="E109" s="15"/>
      <c r="F109" s="15"/>
      <c r="G109" s="15"/>
      <c r="H109" s="9">
        <f t="shared" si="22"/>
        <v>0</v>
      </c>
      <c r="I109" s="15">
        <v>3</v>
      </c>
      <c r="J109" s="15"/>
      <c r="K109" s="15"/>
      <c r="L109" s="9">
        <f t="shared" si="13"/>
        <v>3</v>
      </c>
      <c r="M109" s="15"/>
      <c r="N109" s="15"/>
      <c r="O109" s="15"/>
      <c r="P109" s="15"/>
      <c r="Q109" s="15"/>
      <c r="R109" s="11">
        <f t="shared" si="17"/>
        <v>0</v>
      </c>
      <c r="S109" s="15"/>
      <c r="T109" s="15"/>
      <c r="U109" s="9">
        <f t="shared" ref="U109:U117" si="24">S109+T109</f>
        <v>0</v>
      </c>
      <c r="V109" s="9">
        <f t="shared" si="23"/>
        <v>4</v>
      </c>
      <c r="W109" s="15">
        <v>4</v>
      </c>
      <c r="X109" s="16">
        <f t="shared" ref="X109:X117" si="25">W109-V109</f>
        <v>0</v>
      </c>
      <c r="Y109" s="18"/>
      <c r="Z109" s="17"/>
    </row>
    <row r="110" spans="1:26" ht="18" customHeight="1" x14ac:dyDescent="0.2">
      <c r="A110" s="13">
        <v>3510012</v>
      </c>
      <c r="B110" s="14" t="s">
        <v>135</v>
      </c>
      <c r="C110" s="15">
        <v>43000</v>
      </c>
      <c r="D110" s="10">
        <f>VLOOKUP($A110,'12.07'!$A$9:$W$200,23,0)</f>
        <v>5</v>
      </c>
      <c r="E110" s="15"/>
      <c r="F110" s="15"/>
      <c r="G110" s="15"/>
      <c r="H110" s="9">
        <f t="shared" si="22"/>
        <v>0</v>
      </c>
      <c r="I110" s="15">
        <v>3</v>
      </c>
      <c r="J110" s="15"/>
      <c r="K110" s="15"/>
      <c r="L110" s="9">
        <f t="shared" si="13"/>
        <v>3</v>
      </c>
      <c r="M110" s="15"/>
      <c r="N110" s="15"/>
      <c r="O110" s="15"/>
      <c r="P110" s="15"/>
      <c r="Q110" s="15"/>
      <c r="R110" s="11">
        <f>SUM(M110:Q110)</f>
        <v>0</v>
      </c>
      <c r="S110" s="15"/>
      <c r="T110" s="15"/>
      <c r="U110" s="9">
        <f>S110+T110</f>
        <v>0</v>
      </c>
      <c r="V110" s="9">
        <f t="shared" si="23"/>
        <v>2</v>
      </c>
      <c r="W110" s="15">
        <v>2</v>
      </c>
      <c r="X110" s="16">
        <f>W110-V110</f>
        <v>0</v>
      </c>
      <c r="Y110" s="18"/>
      <c r="Z110" s="17"/>
    </row>
    <row r="111" spans="1:26" ht="18" customHeight="1" x14ac:dyDescent="0.2">
      <c r="A111" s="13">
        <v>3510018</v>
      </c>
      <c r="B111" s="14" t="s">
        <v>136</v>
      </c>
      <c r="C111" s="15">
        <v>65000</v>
      </c>
      <c r="D111" s="10">
        <f>VLOOKUP($A111,'12.07'!$A$9:$W$200,23,0)</f>
        <v>7</v>
      </c>
      <c r="E111" s="15"/>
      <c r="F111" s="15"/>
      <c r="G111" s="15"/>
      <c r="H111" s="9">
        <f t="shared" si="22"/>
        <v>0</v>
      </c>
      <c r="I111" s="15">
        <v>6</v>
      </c>
      <c r="J111" s="15"/>
      <c r="K111" s="15"/>
      <c r="L111" s="9">
        <f t="shared" si="13"/>
        <v>6</v>
      </c>
      <c r="M111" s="15"/>
      <c r="N111" s="15"/>
      <c r="O111" s="15"/>
      <c r="P111" s="15"/>
      <c r="Q111" s="15"/>
      <c r="R111" s="11">
        <f t="shared" si="17"/>
        <v>0</v>
      </c>
      <c r="S111" s="15"/>
      <c r="T111" s="15"/>
      <c r="U111" s="9">
        <f t="shared" si="24"/>
        <v>0</v>
      </c>
      <c r="V111" s="9">
        <f t="shared" si="23"/>
        <v>1</v>
      </c>
      <c r="W111" s="15">
        <v>1</v>
      </c>
      <c r="X111" s="16">
        <f t="shared" si="25"/>
        <v>0</v>
      </c>
      <c r="Y111" s="18"/>
      <c r="Z111" s="17"/>
    </row>
    <row r="112" spans="1:26" ht="18" customHeight="1" x14ac:dyDescent="0.2">
      <c r="A112" s="13">
        <v>3510066</v>
      </c>
      <c r="B112" s="14" t="s">
        <v>137</v>
      </c>
      <c r="C112" s="15">
        <v>42000</v>
      </c>
      <c r="D112" s="10">
        <f>VLOOKUP($A112,'12.07'!$A$9:$W$200,23,0)</f>
        <v>0</v>
      </c>
      <c r="E112" s="15"/>
      <c r="F112" s="15"/>
      <c r="G112" s="15"/>
      <c r="H112" s="9">
        <f t="shared" si="22"/>
        <v>0</v>
      </c>
      <c r="I112" s="15"/>
      <c r="J112" s="15"/>
      <c r="K112" s="15"/>
      <c r="L112" s="9">
        <f t="shared" si="13"/>
        <v>0</v>
      </c>
      <c r="M112" s="15"/>
      <c r="N112" s="15"/>
      <c r="O112" s="15"/>
      <c r="P112" s="15"/>
      <c r="Q112" s="15"/>
      <c r="R112" s="11">
        <f t="shared" si="17"/>
        <v>0</v>
      </c>
      <c r="S112" s="15"/>
      <c r="T112" s="15"/>
      <c r="U112" s="9">
        <f t="shared" si="24"/>
        <v>0</v>
      </c>
      <c r="V112" s="9">
        <f t="shared" si="23"/>
        <v>0</v>
      </c>
      <c r="W112" s="15"/>
      <c r="X112" s="16">
        <f t="shared" si="25"/>
        <v>0</v>
      </c>
      <c r="Y112" s="18"/>
      <c r="Z112" s="17"/>
    </row>
    <row r="113" spans="1:26" ht="18" customHeight="1" x14ac:dyDescent="0.2">
      <c r="A113" s="13">
        <v>3510067</v>
      </c>
      <c r="B113" s="14" t="s">
        <v>138</v>
      </c>
      <c r="C113" s="15">
        <v>43000</v>
      </c>
      <c r="D113" s="10">
        <f>VLOOKUP($A113,'12.07'!$A$9:$W$200,23,0)</f>
        <v>0</v>
      </c>
      <c r="E113" s="15"/>
      <c r="F113" s="15"/>
      <c r="G113" s="15"/>
      <c r="H113" s="9">
        <f t="shared" si="22"/>
        <v>0</v>
      </c>
      <c r="I113" s="15"/>
      <c r="J113" s="15"/>
      <c r="K113" s="15"/>
      <c r="L113" s="9">
        <f t="shared" si="13"/>
        <v>0</v>
      </c>
      <c r="M113" s="15"/>
      <c r="N113" s="15"/>
      <c r="O113" s="15"/>
      <c r="P113" s="15"/>
      <c r="Q113" s="15"/>
      <c r="R113" s="11">
        <f t="shared" si="17"/>
        <v>0</v>
      </c>
      <c r="S113" s="15"/>
      <c r="T113" s="15"/>
      <c r="U113" s="9">
        <f t="shared" si="24"/>
        <v>0</v>
      </c>
      <c r="V113" s="9">
        <f t="shared" si="23"/>
        <v>0</v>
      </c>
      <c r="W113" s="15"/>
      <c r="X113" s="16">
        <f t="shared" si="25"/>
        <v>0</v>
      </c>
      <c r="Y113" s="18"/>
      <c r="Z113" s="17"/>
    </row>
    <row r="114" spans="1:26" ht="18" customHeight="1" x14ac:dyDescent="0.2">
      <c r="A114" s="13">
        <v>3510068</v>
      </c>
      <c r="B114" s="14" t="s">
        <v>139</v>
      </c>
      <c r="C114" s="15">
        <v>12000</v>
      </c>
      <c r="D114" s="10">
        <f>VLOOKUP($A114,'12.07'!$A$9:$W$200,23,0)</f>
        <v>0</v>
      </c>
      <c r="E114" s="15"/>
      <c r="F114" s="15"/>
      <c r="G114" s="15"/>
      <c r="H114" s="9">
        <f t="shared" si="22"/>
        <v>0</v>
      </c>
      <c r="I114" s="15"/>
      <c r="J114" s="15"/>
      <c r="K114" s="15"/>
      <c r="L114" s="9">
        <f t="shared" si="13"/>
        <v>0</v>
      </c>
      <c r="M114" s="15"/>
      <c r="N114" s="15"/>
      <c r="O114" s="15"/>
      <c r="P114" s="15"/>
      <c r="Q114" s="15"/>
      <c r="R114" s="11">
        <f>SUM(M114:Q114)</f>
        <v>0</v>
      </c>
      <c r="S114" s="15"/>
      <c r="T114" s="15"/>
      <c r="U114" s="9">
        <f>S114+T114</f>
        <v>0</v>
      </c>
      <c r="V114" s="9">
        <f t="shared" si="23"/>
        <v>0</v>
      </c>
      <c r="W114" s="15"/>
      <c r="X114" s="16">
        <f>W114-V114</f>
        <v>0</v>
      </c>
      <c r="Y114" s="18"/>
      <c r="Z114" s="17"/>
    </row>
    <row r="115" spans="1:26" ht="18" customHeight="1" x14ac:dyDescent="0.2">
      <c r="A115" s="13">
        <v>3510069</v>
      </c>
      <c r="B115" s="14" t="s">
        <v>140</v>
      </c>
      <c r="C115" s="15">
        <v>12000</v>
      </c>
      <c r="D115" s="10">
        <f>VLOOKUP($A115,'12.07'!$A$9:$W$200,23,0)</f>
        <v>0</v>
      </c>
      <c r="E115" s="15"/>
      <c r="F115" s="15"/>
      <c r="G115" s="15"/>
      <c r="H115" s="9">
        <f t="shared" si="22"/>
        <v>0</v>
      </c>
      <c r="I115" s="15"/>
      <c r="J115" s="15"/>
      <c r="K115" s="15"/>
      <c r="L115" s="9">
        <f t="shared" si="13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3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3510070</v>
      </c>
      <c r="B116" s="14" t="s">
        <v>141</v>
      </c>
      <c r="C116" s="15">
        <v>12000</v>
      </c>
      <c r="D116" s="10">
        <f>VLOOKUP($A116,'12.07'!$A$9:$W$200,23,0)</f>
        <v>0</v>
      </c>
      <c r="E116" s="15"/>
      <c r="F116" s="15"/>
      <c r="G116" s="15"/>
      <c r="H116" s="9">
        <f t="shared" si="22"/>
        <v>0</v>
      </c>
      <c r="I116" s="15"/>
      <c r="J116" s="15"/>
      <c r="K116" s="15"/>
      <c r="L116" s="9">
        <f t="shared" si="13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3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3512008</v>
      </c>
      <c r="B117" s="14" t="s">
        <v>142</v>
      </c>
      <c r="C117" s="15">
        <v>44000</v>
      </c>
      <c r="D117" s="10">
        <f>VLOOKUP($A117,'12.07'!$A$9:$W$200,23,0)</f>
        <v>1</v>
      </c>
      <c r="E117" s="15"/>
      <c r="F117" s="15"/>
      <c r="G117" s="15"/>
      <c r="H117" s="9">
        <f t="shared" si="22"/>
        <v>0</v>
      </c>
      <c r="I117" s="15">
        <v>1</v>
      </c>
      <c r="J117" s="15"/>
      <c r="K117" s="15"/>
      <c r="L117" s="9">
        <f t="shared" si="13"/>
        <v>1</v>
      </c>
      <c r="M117" s="15"/>
      <c r="N117" s="15"/>
      <c r="O117" s="15"/>
      <c r="P117" s="15"/>
      <c r="Q117" s="15"/>
      <c r="R117" s="11">
        <f t="shared" si="17"/>
        <v>0</v>
      </c>
      <c r="S117" s="15"/>
      <c r="T117" s="15"/>
      <c r="U117" s="9">
        <f t="shared" si="24"/>
        <v>0</v>
      </c>
      <c r="V117" s="9">
        <f t="shared" si="23"/>
        <v>0</v>
      </c>
      <c r="W117" s="15"/>
      <c r="X117" s="16">
        <f t="shared" si="25"/>
        <v>0</v>
      </c>
      <c r="Y117" s="18"/>
      <c r="Z117" s="17"/>
    </row>
    <row r="118" spans="1:26" ht="18" customHeight="1" x14ac:dyDescent="0.2">
      <c r="A118" s="7">
        <v>3530000</v>
      </c>
      <c r="B118" s="28" t="s">
        <v>143</v>
      </c>
      <c r="C118" s="9"/>
      <c r="D118" s="10">
        <f>VLOOKUP($A118,'12.07'!$A$9:$W$200,23,0)</f>
        <v>0</v>
      </c>
      <c r="E118" s="10"/>
      <c r="F118" s="10"/>
      <c r="G118" s="10"/>
      <c r="H118" s="9"/>
      <c r="I118" s="10"/>
      <c r="J118" s="10"/>
      <c r="K118" s="10"/>
      <c r="L118" s="9">
        <f t="shared" si="13"/>
        <v>0</v>
      </c>
      <c r="M118" s="10"/>
      <c r="N118" s="10"/>
      <c r="O118" s="10"/>
      <c r="P118" s="10"/>
      <c r="Q118" s="10"/>
      <c r="R118" s="11">
        <f t="shared" si="17"/>
        <v>0</v>
      </c>
      <c r="S118" s="10"/>
      <c r="T118" s="10"/>
      <c r="U118" s="9"/>
      <c r="V118" s="9"/>
      <c r="W118" s="10"/>
      <c r="X118" s="9"/>
      <c r="Y118" s="18"/>
      <c r="Z118" s="17"/>
    </row>
    <row r="119" spans="1:26" ht="18" customHeight="1" x14ac:dyDescent="0.2">
      <c r="A119" s="13">
        <v>3530003</v>
      </c>
      <c r="B119" s="14" t="s">
        <v>144</v>
      </c>
      <c r="C119" s="15">
        <v>20000</v>
      </c>
      <c r="D119" s="10">
        <f>VLOOKUP($A119,'12.07'!$A$9:$W$200,23,0)</f>
        <v>0</v>
      </c>
      <c r="E119" s="15"/>
      <c r="F119" s="15"/>
      <c r="G119" s="15"/>
      <c r="H119" s="9">
        <f t="shared" ref="H119:H131" si="26">SUM(E119:G119)</f>
        <v>0</v>
      </c>
      <c r="I119" s="15"/>
      <c r="J119" s="15"/>
      <c r="K119" s="15"/>
      <c r="L119" s="9">
        <f t="shared" si="13"/>
        <v>0</v>
      </c>
      <c r="M119" s="15"/>
      <c r="N119" s="15"/>
      <c r="O119" s="15"/>
      <c r="P119" s="15"/>
      <c r="Q119" s="15"/>
      <c r="R119" s="11">
        <f t="shared" si="17"/>
        <v>0</v>
      </c>
      <c r="S119" s="15"/>
      <c r="T119" s="15"/>
      <c r="U119" s="9">
        <f t="shared" ref="U119:U131" si="27">S119+T119</f>
        <v>0</v>
      </c>
      <c r="V119" s="9">
        <f t="shared" ref="V119:V131" si="28">D119+H119-L119-R119-U119</f>
        <v>0</v>
      </c>
      <c r="W119" s="15"/>
      <c r="X119" s="16">
        <f t="shared" ref="X119:X131" si="29">W119-V119</f>
        <v>0</v>
      </c>
      <c r="Y119" s="18"/>
      <c r="Z119" s="17"/>
    </row>
    <row r="120" spans="1:26" ht="18" customHeight="1" x14ac:dyDescent="0.2">
      <c r="A120" s="13">
        <v>3530008</v>
      </c>
      <c r="B120" s="14" t="s">
        <v>145</v>
      </c>
      <c r="C120" s="15">
        <v>20000</v>
      </c>
      <c r="D120" s="10">
        <f>VLOOKUP($A120,'12.07'!$A$9:$W$200,23,0)</f>
        <v>0</v>
      </c>
      <c r="E120" s="15"/>
      <c r="F120" s="15"/>
      <c r="G120" s="15"/>
      <c r="H120" s="9">
        <f t="shared" si="26"/>
        <v>0</v>
      </c>
      <c r="I120" s="15"/>
      <c r="J120" s="15"/>
      <c r="K120" s="15"/>
      <c r="L120" s="9">
        <f t="shared" si="13"/>
        <v>0</v>
      </c>
      <c r="M120" s="15"/>
      <c r="N120" s="15"/>
      <c r="O120" s="15"/>
      <c r="P120" s="15"/>
      <c r="Q120" s="15"/>
      <c r="R120" s="11">
        <f t="shared" si="17"/>
        <v>0</v>
      </c>
      <c r="S120" s="15"/>
      <c r="T120" s="15"/>
      <c r="U120" s="9">
        <f t="shared" si="27"/>
        <v>0</v>
      </c>
      <c r="V120" s="9">
        <f t="shared" si="28"/>
        <v>0</v>
      </c>
      <c r="W120" s="15"/>
      <c r="X120" s="16">
        <f t="shared" si="29"/>
        <v>0</v>
      </c>
      <c r="Y120" s="18"/>
      <c r="Z120" s="17"/>
    </row>
    <row r="121" spans="1:26" ht="18" customHeight="1" x14ac:dyDescent="0.2">
      <c r="A121" s="13">
        <v>3530009</v>
      </c>
      <c r="B121" s="14" t="s">
        <v>146</v>
      </c>
      <c r="C121" s="15">
        <v>20000</v>
      </c>
      <c r="D121" s="10">
        <f>VLOOKUP($A121,'12.07'!$A$9:$W$200,23,0)</f>
        <v>53</v>
      </c>
      <c r="E121" s="15"/>
      <c r="F121" s="15"/>
      <c r="G121" s="15"/>
      <c r="H121" s="9">
        <f t="shared" si="26"/>
        <v>0</v>
      </c>
      <c r="I121" s="15">
        <v>21</v>
      </c>
      <c r="J121" s="15"/>
      <c r="K121" s="15"/>
      <c r="L121" s="9">
        <f t="shared" si="13"/>
        <v>21</v>
      </c>
      <c r="M121" s="15"/>
      <c r="N121" s="15"/>
      <c r="O121" s="15"/>
      <c r="P121" s="15"/>
      <c r="Q121" s="15"/>
      <c r="R121" s="11">
        <f t="shared" si="17"/>
        <v>0</v>
      </c>
      <c r="S121" s="15"/>
      <c r="T121" s="15"/>
      <c r="U121" s="9">
        <f t="shared" si="27"/>
        <v>0</v>
      </c>
      <c r="V121" s="9">
        <f t="shared" si="28"/>
        <v>32</v>
      </c>
      <c r="W121" s="15">
        <v>31</v>
      </c>
      <c r="X121" s="16">
        <f t="shared" si="29"/>
        <v>-1</v>
      </c>
      <c r="Y121" s="18"/>
      <c r="Z121" s="17"/>
    </row>
    <row r="122" spans="1:26" ht="18" customHeight="1" x14ac:dyDescent="0.2">
      <c r="A122" s="13">
        <v>3530010</v>
      </c>
      <c r="B122" s="14" t="s">
        <v>147</v>
      </c>
      <c r="C122" s="15">
        <v>108000</v>
      </c>
      <c r="D122" s="10">
        <f>VLOOKUP($A122,'12.07'!$A$9:$W$200,23,0)</f>
        <v>17</v>
      </c>
      <c r="E122" s="15"/>
      <c r="F122" s="15"/>
      <c r="G122" s="15"/>
      <c r="H122" s="9">
        <f t="shared" si="26"/>
        <v>0</v>
      </c>
      <c r="I122" s="15">
        <v>12</v>
      </c>
      <c r="J122" s="15"/>
      <c r="K122" s="15"/>
      <c r="L122" s="9">
        <f t="shared" si="13"/>
        <v>12</v>
      </c>
      <c r="M122" s="15"/>
      <c r="N122" s="15"/>
      <c r="O122" s="15"/>
      <c r="P122" s="15"/>
      <c r="Q122" s="15"/>
      <c r="R122" s="11">
        <f t="shared" si="17"/>
        <v>0</v>
      </c>
      <c r="S122" s="15"/>
      <c r="T122" s="15"/>
      <c r="U122" s="9">
        <f t="shared" si="27"/>
        <v>0</v>
      </c>
      <c r="V122" s="9">
        <f t="shared" si="28"/>
        <v>5</v>
      </c>
      <c r="W122" s="15">
        <v>5</v>
      </c>
      <c r="X122" s="16">
        <f t="shared" si="29"/>
        <v>0</v>
      </c>
      <c r="Y122" s="18"/>
      <c r="Z122" s="17"/>
    </row>
    <row r="123" spans="1:26" ht="18" customHeight="1" x14ac:dyDescent="0.2">
      <c r="A123" s="13">
        <v>3530014</v>
      </c>
      <c r="B123" s="14" t="s">
        <v>148</v>
      </c>
      <c r="C123" s="15">
        <v>20000</v>
      </c>
      <c r="D123" s="10">
        <f>VLOOKUP($A123,'12.07'!$A$9:$W$200,23,0)</f>
        <v>0</v>
      </c>
      <c r="E123" s="15"/>
      <c r="F123" s="15"/>
      <c r="G123" s="15"/>
      <c r="H123" s="9">
        <f t="shared" si="26"/>
        <v>0</v>
      </c>
      <c r="I123" s="15"/>
      <c r="J123" s="15"/>
      <c r="K123" s="15"/>
      <c r="L123" s="9">
        <f t="shared" si="13"/>
        <v>0</v>
      </c>
      <c r="M123" s="15"/>
      <c r="N123" s="15"/>
      <c r="O123" s="15"/>
      <c r="P123" s="15"/>
      <c r="Q123" s="15"/>
      <c r="R123" s="11">
        <f>SUM(M123:Q123)</f>
        <v>0</v>
      </c>
      <c r="S123" s="15"/>
      <c r="T123" s="15"/>
      <c r="U123" s="9">
        <f>S123+T123</f>
        <v>0</v>
      </c>
      <c r="V123" s="9">
        <f t="shared" si="28"/>
        <v>0</v>
      </c>
      <c r="W123" s="15"/>
      <c r="X123" s="16">
        <f>W123-V123</f>
        <v>0</v>
      </c>
      <c r="Y123" s="18"/>
      <c r="Z123" s="17"/>
    </row>
    <row r="124" spans="1:26" ht="18" customHeight="1" x14ac:dyDescent="0.2">
      <c r="A124" s="13">
        <v>3530087</v>
      </c>
      <c r="B124" s="14" t="s">
        <v>149</v>
      </c>
      <c r="C124" s="15"/>
      <c r="D124" s="10">
        <f>VLOOKUP($A124,'12.07'!$A$9:$W$200,23,0)</f>
        <v>0</v>
      </c>
      <c r="E124" s="15"/>
      <c r="F124" s="15"/>
      <c r="G124" s="15"/>
      <c r="H124" s="9">
        <f t="shared" si="26"/>
        <v>0</v>
      </c>
      <c r="I124" s="15"/>
      <c r="J124" s="15"/>
      <c r="K124" s="15"/>
      <c r="L124" s="9">
        <f t="shared" si="13"/>
        <v>0</v>
      </c>
      <c r="M124" s="15"/>
      <c r="N124" s="15"/>
      <c r="O124" s="15"/>
      <c r="P124" s="15"/>
      <c r="Q124" s="15"/>
      <c r="R124" s="11">
        <f t="shared" si="17"/>
        <v>0</v>
      </c>
      <c r="S124" s="15"/>
      <c r="T124" s="15"/>
      <c r="U124" s="9">
        <f t="shared" si="27"/>
        <v>0</v>
      </c>
      <c r="V124" s="9">
        <f t="shared" si="28"/>
        <v>0</v>
      </c>
      <c r="W124" s="15"/>
      <c r="X124" s="16">
        <f t="shared" si="29"/>
        <v>0</v>
      </c>
      <c r="Y124" s="18"/>
      <c r="Z124" s="17"/>
    </row>
    <row r="125" spans="1:26" ht="18" customHeight="1" x14ac:dyDescent="0.2">
      <c r="A125" s="13">
        <v>3530088</v>
      </c>
      <c r="B125" s="14" t="s">
        <v>150</v>
      </c>
      <c r="C125" s="15">
        <v>20000</v>
      </c>
      <c r="D125" s="10">
        <f>VLOOKUP($A125,'12.07'!$A$9:$W$200,23,0)</f>
        <v>7</v>
      </c>
      <c r="E125" s="15"/>
      <c r="F125" s="15"/>
      <c r="G125" s="15"/>
      <c r="H125" s="9">
        <f t="shared" si="26"/>
        <v>0</v>
      </c>
      <c r="I125" s="15">
        <v>7</v>
      </c>
      <c r="J125" s="15"/>
      <c r="K125" s="15"/>
      <c r="L125" s="9">
        <f t="shared" si="13"/>
        <v>7</v>
      </c>
      <c r="M125" s="15"/>
      <c r="N125" s="15"/>
      <c r="O125" s="15"/>
      <c r="P125" s="15"/>
      <c r="Q125" s="15"/>
      <c r="R125" s="11">
        <f t="shared" si="17"/>
        <v>0</v>
      </c>
      <c r="S125" s="15"/>
      <c r="T125" s="15"/>
      <c r="U125" s="9">
        <f t="shared" si="27"/>
        <v>0</v>
      </c>
      <c r="V125" s="9">
        <f t="shared" si="28"/>
        <v>0</v>
      </c>
      <c r="W125" s="15"/>
      <c r="X125" s="16">
        <f t="shared" si="29"/>
        <v>0</v>
      </c>
      <c r="Y125" s="26"/>
      <c r="Z125" s="17"/>
    </row>
    <row r="126" spans="1:26" ht="18" customHeight="1" x14ac:dyDescent="0.2">
      <c r="A126" s="13">
        <v>3530089</v>
      </c>
      <c r="B126" s="14" t="s">
        <v>151</v>
      </c>
      <c r="C126" s="15">
        <v>95000</v>
      </c>
      <c r="D126" s="10">
        <f>VLOOKUP($A126,'12.07'!$A$9:$W$200,23,0)</f>
        <v>0</v>
      </c>
      <c r="E126" s="15"/>
      <c r="F126" s="15"/>
      <c r="G126" s="15"/>
      <c r="H126" s="9">
        <f t="shared" si="26"/>
        <v>0</v>
      </c>
      <c r="I126" s="15"/>
      <c r="J126" s="15"/>
      <c r="K126" s="15"/>
      <c r="L126" s="9">
        <f t="shared" si="13"/>
        <v>0</v>
      </c>
      <c r="M126" s="15"/>
      <c r="N126" s="15"/>
      <c r="O126" s="15"/>
      <c r="P126" s="15"/>
      <c r="Q126" s="15"/>
      <c r="R126" s="11">
        <f t="shared" si="17"/>
        <v>0</v>
      </c>
      <c r="S126" s="15"/>
      <c r="T126" s="15"/>
      <c r="U126" s="9">
        <f t="shared" si="27"/>
        <v>0</v>
      </c>
      <c r="V126" s="9">
        <f t="shared" si="28"/>
        <v>0</v>
      </c>
      <c r="W126" s="15"/>
      <c r="X126" s="16">
        <f t="shared" si="29"/>
        <v>0</v>
      </c>
      <c r="Y126" s="26"/>
      <c r="Z126" s="17"/>
    </row>
    <row r="127" spans="1:26" ht="18" customHeight="1" x14ac:dyDescent="0.2">
      <c r="A127" s="13">
        <v>3530100</v>
      </c>
      <c r="B127" s="14" t="s">
        <v>152</v>
      </c>
      <c r="C127" s="15">
        <v>22000</v>
      </c>
      <c r="D127" s="10">
        <f>VLOOKUP($A127,'12.07'!$A$9:$W$200,23,0)</f>
        <v>0</v>
      </c>
      <c r="E127" s="15">
        <v>18</v>
      </c>
      <c r="F127" s="15"/>
      <c r="G127" s="15"/>
      <c r="H127" s="9">
        <f t="shared" si="26"/>
        <v>18</v>
      </c>
      <c r="I127" s="15">
        <v>6</v>
      </c>
      <c r="J127" s="15"/>
      <c r="K127" s="15"/>
      <c r="L127" s="9">
        <f t="shared" si="13"/>
        <v>6</v>
      </c>
      <c r="M127" s="15"/>
      <c r="N127" s="15"/>
      <c r="O127" s="15"/>
      <c r="P127" s="15"/>
      <c r="Q127" s="15"/>
      <c r="R127" s="11">
        <f t="shared" si="17"/>
        <v>0</v>
      </c>
      <c r="S127" s="15"/>
      <c r="T127" s="15"/>
      <c r="U127" s="9">
        <f t="shared" si="27"/>
        <v>0</v>
      </c>
      <c r="V127" s="9">
        <f t="shared" si="28"/>
        <v>12</v>
      </c>
      <c r="W127" s="15">
        <v>12</v>
      </c>
      <c r="X127" s="16">
        <f t="shared" si="29"/>
        <v>0</v>
      </c>
      <c r="Y127" s="26"/>
      <c r="Z127" s="17"/>
    </row>
    <row r="128" spans="1:26" ht="18" customHeight="1" x14ac:dyDescent="0.2">
      <c r="A128" s="13">
        <v>3550002</v>
      </c>
      <c r="B128" s="14" t="s">
        <v>153</v>
      </c>
      <c r="C128" s="15">
        <v>20000</v>
      </c>
      <c r="D128" s="10">
        <f>VLOOKUP($A128,'12.07'!$A$9:$W$200,23,0)</f>
        <v>19</v>
      </c>
      <c r="E128" s="15"/>
      <c r="F128" s="15"/>
      <c r="G128" s="15"/>
      <c r="H128" s="9">
        <f>SUM(E128:G128)</f>
        <v>0</v>
      </c>
      <c r="I128" s="15">
        <v>9</v>
      </c>
      <c r="J128" s="15"/>
      <c r="K128" s="15"/>
      <c r="L128" s="9">
        <f t="shared" si="13"/>
        <v>9</v>
      </c>
      <c r="M128" s="15"/>
      <c r="N128" s="15"/>
      <c r="O128" s="15"/>
      <c r="P128" s="15"/>
      <c r="Q128" s="15"/>
      <c r="R128" s="11">
        <f t="shared" si="17"/>
        <v>0</v>
      </c>
      <c r="S128" s="15">
        <v>11</v>
      </c>
      <c r="T128" s="15"/>
      <c r="U128" s="9">
        <f t="shared" si="27"/>
        <v>11</v>
      </c>
      <c r="V128" s="9">
        <f t="shared" si="28"/>
        <v>-1</v>
      </c>
      <c r="W128" s="15"/>
      <c r="X128" s="16">
        <f t="shared" si="29"/>
        <v>1</v>
      </c>
      <c r="Y128" s="26" t="s">
        <v>236</v>
      </c>
      <c r="Z128" s="17"/>
    </row>
    <row r="129" spans="1:26" ht="18" customHeight="1" x14ac:dyDescent="0.2">
      <c r="A129" s="13">
        <v>3550005</v>
      </c>
      <c r="B129" s="14" t="s">
        <v>154</v>
      </c>
      <c r="C129" s="15">
        <v>20000</v>
      </c>
      <c r="D129" s="10">
        <f>VLOOKUP($A129,'12.07'!$A$9:$W$200,23,0)</f>
        <v>4</v>
      </c>
      <c r="E129" s="15"/>
      <c r="F129" s="15"/>
      <c r="G129" s="15"/>
      <c r="H129" s="9">
        <f>SUM(E129:G129)</f>
        <v>0</v>
      </c>
      <c r="I129" s="15">
        <v>4</v>
      </c>
      <c r="J129" s="15"/>
      <c r="K129" s="15"/>
      <c r="L129" s="9">
        <f t="shared" si="13"/>
        <v>4</v>
      </c>
      <c r="M129" s="15"/>
      <c r="N129" s="15"/>
      <c r="O129" s="15"/>
      <c r="P129" s="15"/>
      <c r="Q129" s="15"/>
      <c r="R129" s="11">
        <f t="shared" si="17"/>
        <v>0</v>
      </c>
      <c r="S129" s="15"/>
      <c r="T129" s="15"/>
      <c r="U129" s="9">
        <f t="shared" si="27"/>
        <v>0</v>
      </c>
      <c r="V129" s="9">
        <f t="shared" si="28"/>
        <v>0</v>
      </c>
      <c r="W129" s="15"/>
      <c r="X129" s="16">
        <f t="shared" si="29"/>
        <v>0</v>
      </c>
      <c r="Y129" s="26"/>
      <c r="Z129" s="17"/>
    </row>
    <row r="130" spans="1:26" ht="18" customHeight="1" x14ac:dyDescent="0.2">
      <c r="A130" s="13">
        <v>3550007</v>
      </c>
      <c r="B130" s="14" t="s">
        <v>155</v>
      </c>
      <c r="C130" s="15">
        <v>20000</v>
      </c>
      <c r="D130" s="10">
        <f>VLOOKUP($A130,'12.07'!$A$9:$W$200,23,0)</f>
        <v>11</v>
      </c>
      <c r="E130" s="15"/>
      <c r="F130" s="15"/>
      <c r="G130" s="15"/>
      <c r="H130" s="9">
        <f>SUM(E130:G130)</f>
        <v>0</v>
      </c>
      <c r="I130" s="15">
        <v>8</v>
      </c>
      <c r="J130" s="15"/>
      <c r="K130" s="15"/>
      <c r="L130" s="9">
        <f t="shared" si="13"/>
        <v>8</v>
      </c>
      <c r="M130" s="15"/>
      <c r="N130" s="15"/>
      <c r="O130" s="15"/>
      <c r="P130" s="15"/>
      <c r="Q130" s="15"/>
      <c r="R130" s="11">
        <f t="shared" si="17"/>
        <v>0</v>
      </c>
      <c r="S130" s="15">
        <v>3</v>
      </c>
      <c r="T130" s="15"/>
      <c r="U130" s="9">
        <f t="shared" si="27"/>
        <v>3</v>
      </c>
      <c r="V130" s="9">
        <f t="shared" si="28"/>
        <v>0</v>
      </c>
      <c r="W130" s="15"/>
      <c r="X130" s="16">
        <f t="shared" si="29"/>
        <v>0</v>
      </c>
      <c r="Y130" s="26"/>
      <c r="Z130" s="17"/>
    </row>
    <row r="131" spans="1:26" ht="18" customHeight="1" x14ac:dyDescent="0.2">
      <c r="A131" s="13">
        <v>3550011</v>
      </c>
      <c r="B131" s="14" t="s">
        <v>156</v>
      </c>
      <c r="C131" s="15">
        <v>85000</v>
      </c>
      <c r="D131" s="10">
        <f>VLOOKUP($A131,'12.07'!$A$9:$W$200,23,0)</f>
        <v>0</v>
      </c>
      <c r="E131" s="15"/>
      <c r="F131" s="15"/>
      <c r="G131" s="15"/>
      <c r="H131" s="9">
        <f t="shared" si="26"/>
        <v>0</v>
      </c>
      <c r="I131" s="15"/>
      <c r="J131" s="15"/>
      <c r="K131" s="15"/>
      <c r="L131" s="9">
        <f t="shared" si="13"/>
        <v>0</v>
      </c>
      <c r="M131" s="15"/>
      <c r="N131" s="15"/>
      <c r="O131" s="15"/>
      <c r="P131" s="15"/>
      <c r="Q131" s="15"/>
      <c r="R131" s="11">
        <f t="shared" si="17"/>
        <v>0</v>
      </c>
      <c r="S131" s="15"/>
      <c r="T131" s="15"/>
      <c r="U131" s="9">
        <f t="shared" si="27"/>
        <v>0</v>
      </c>
      <c r="V131" s="9">
        <f t="shared" si="28"/>
        <v>0</v>
      </c>
      <c r="W131" s="15"/>
      <c r="X131" s="16">
        <f t="shared" si="29"/>
        <v>0</v>
      </c>
      <c r="Y131" s="18"/>
      <c r="Z131" s="17"/>
    </row>
    <row r="132" spans="1:26" ht="18" customHeight="1" x14ac:dyDescent="0.2">
      <c r="A132" s="7">
        <v>5530000</v>
      </c>
      <c r="B132" s="28" t="s">
        <v>157</v>
      </c>
      <c r="C132" s="9"/>
      <c r="D132" s="10">
        <f>VLOOKUP($A132,'12.07'!$A$9:$W$200,23,0)</f>
        <v>0</v>
      </c>
      <c r="E132" s="10"/>
      <c r="F132" s="10"/>
      <c r="G132" s="10"/>
      <c r="H132" s="9"/>
      <c r="I132" s="10"/>
      <c r="J132" s="10"/>
      <c r="K132" s="10"/>
      <c r="L132" s="9">
        <f t="shared" si="13"/>
        <v>0</v>
      </c>
      <c r="M132" s="10"/>
      <c r="N132" s="10"/>
      <c r="O132" s="10"/>
      <c r="P132" s="10"/>
      <c r="Q132" s="10"/>
      <c r="R132" s="11">
        <f t="shared" si="17"/>
        <v>0</v>
      </c>
      <c r="S132" s="10"/>
      <c r="T132" s="10"/>
      <c r="U132" s="9"/>
      <c r="V132" s="9"/>
      <c r="W132" s="10"/>
      <c r="X132" s="9"/>
      <c r="Y132" s="18"/>
      <c r="Z132" s="17"/>
    </row>
    <row r="133" spans="1:26" ht="18" customHeight="1" x14ac:dyDescent="0.2">
      <c r="A133" s="13">
        <v>5530012</v>
      </c>
      <c r="B133" s="14" t="s">
        <v>158</v>
      </c>
      <c r="C133" s="15">
        <v>30000</v>
      </c>
      <c r="D133" s="10">
        <f>VLOOKUP($A133,'12.07'!$A$9:$W$200,23,0)</f>
        <v>0</v>
      </c>
      <c r="E133" s="15"/>
      <c r="F133" s="15"/>
      <c r="G133" s="15"/>
      <c r="H133" s="9">
        <f t="shared" ref="H133:H140" si="30">SUM(E133:G133)</f>
        <v>0</v>
      </c>
      <c r="I133" s="15"/>
      <c r="J133" s="15"/>
      <c r="K133" s="15"/>
      <c r="L133" s="9">
        <f t="shared" si="13"/>
        <v>0</v>
      </c>
      <c r="M133" s="15"/>
      <c r="N133" s="15"/>
      <c r="O133" s="15"/>
      <c r="P133" s="15"/>
      <c r="Q133" s="15"/>
      <c r="R133" s="11">
        <f t="shared" si="17"/>
        <v>0</v>
      </c>
      <c r="S133" s="15"/>
      <c r="T133" s="15"/>
      <c r="U133" s="9">
        <f t="shared" ref="U133:U140" si="31">S133+T133</f>
        <v>0</v>
      </c>
      <c r="V133" s="9">
        <f t="shared" ref="V133:V140" si="32">D133+H133-L133-R133-U133</f>
        <v>0</v>
      </c>
      <c r="W133" s="15"/>
      <c r="X133" s="16">
        <f t="shared" ref="X133:X140" si="33">W133-V133</f>
        <v>0</v>
      </c>
      <c r="Y133" s="18"/>
      <c r="Z133" s="17"/>
    </row>
    <row r="134" spans="1:26" ht="18" customHeight="1" x14ac:dyDescent="0.2">
      <c r="A134" s="13">
        <v>5530013</v>
      </c>
      <c r="B134" s="14" t="s">
        <v>159</v>
      </c>
      <c r="C134" s="15">
        <v>30000</v>
      </c>
      <c r="D134" s="10">
        <f>VLOOKUP($A134,'12.07'!$A$9:$W$200,23,0)</f>
        <v>0</v>
      </c>
      <c r="E134" s="15"/>
      <c r="F134" s="15"/>
      <c r="G134" s="15"/>
      <c r="H134" s="9">
        <f t="shared" si="30"/>
        <v>0</v>
      </c>
      <c r="I134" s="15"/>
      <c r="J134" s="15"/>
      <c r="K134" s="15"/>
      <c r="L134" s="9">
        <f t="shared" si="13"/>
        <v>0</v>
      </c>
      <c r="M134" s="15"/>
      <c r="N134" s="15"/>
      <c r="O134" s="15"/>
      <c r="P134" s="15"/>
      <c r="Q134" s="15"/>
      <c r="R134" s="11">
        <f t="shared" si="17"/>
        <v>0</v>
      </c>
      <c r="S134" s="15"/>
      <c r="T134" s="15"/>
      <c r="U134" s="9">
        <f t="shared" si="31"/>
        <v>0</v>
      </c>
      <c r="V134" s="9">
        <f t="shared" si="32"/>
        <v>0</v>
      </c>
      <c r="W134" s="15"/>
      <c r="X134" s="16">
        <f t="shared" si="33"/>
        <v>0</v>
      </c>
      <c r="Y134" s="18"/>
      <c r="Z134" s="17"/>
    </row>
    <row r="135" spans="1:26" ht="18" customHeight="1" x14ac:dyDescent="0.2">
      <c r="A135" s="13">
        <v>5530014</v>
      </c>
      <c r="B135" s="14" t="s">
        <v>160</v>
      </c>
      <c r="C135" s="15">
        <v>30000</v>
      </c>
      <c r="D135" s="10">
        <f>VLOOKUP($A135,'12.07'!$A$9:$W$200,23,0)</f>
        <v>0</v>
      </c>
      <c r="E135" s="15"/>
      <c r="F135" s="15"/>
      <c r="G135" s="15"/>
      <c r="H135" s="9">
        <f t="shared" si="30"/>
        <v>0</v>
      </c>
      <c r="I135" s="15"/>
      <c r="J135" s="15"/>
      <c r="K135" s="15"/>
      <c r="L135" s="9">
        <f t="shared" si="13"/>
        <v>0</v>
      </c>
      <c r="M135" s="15"/>
      <c r="N135" s="15"/>
      <c r="O135" s="15"/>
      <c r="P135" s="15"/>
      <c r="Q135" s="15"/>
      <c r="R135" s="11">
        <f t="shared" si="17"/>
        <v>0</v>
      </c>
      <c r="S135" s="15"/>
      <c r="T135" s="15"/>
      <c r="U135" s="9">
        <f t="shared" si="31"/>
        <v>0</v>
      </c>
      <c r="V135" s="9">
        <f t="shared" si="32"/>
        <v>0</v>
      </c>
      <c r="W135" s="15"/>
      <c r="X135" s="16">
        <f t="shared" si="33"/>
        <v>0</v>
      </c>
      <c r="Y135" s="18"/>
      <c r="Z135" s="17"/>
    </row>
    <row r="136" spans="1:26" ht="18" customHeight="1" x14ac:dyDescent="0.2">
      <c r="A136" s="13">
        <v>5530015</v>
      </c>
      <c r="B136" s="14" t="s">
        <v>161</v>
      </c>
      <c r="C136" s="15">
        <v>30000</v>
      </c>
      <c r="D136" s="10">
        <f>VLOOKUP($A136,'12.07'!$A$9:$W$200,23,0)</f>
        <v>1</v>
      </c>
      <c r="E136" s="15"/>
      <c r="F136" s="15"/>
      <c r="G136" s="15"/>
      <c r="H136" s="9">
        <f t="shared" si="30"/>
        <v>0</v>
      </c>
      <c r="I136" s="15">
        <v>1</v>
      </c>
      <c r="J136" s="15"/>
      <c r="K136" s="15"/>
      <c r="L136" s="9">
        <f t="shared" si="13"/>
        <v>1</v>
      </c>
      <c r="M136" s="15"/>
      <c r="N136" s="15"/>
      <c r="O136" s="15"/>
      <c r="P136" s="15"/>
      <c r="Q136" s="15"/>
      <c r="R136" s="11">
        <f t="shared" si="17"/>
        <v>0</v>
      </c>
      <c r="S136" s="15"/>
      <c r="T136" s="15"/>
      <c r="U136" s="9">
        <f t="shared" si="31"/>
        <v>0</v>
      </c>
      <c r="V136" s="9">
        <f t="shared" si="32"/>
        <v>0</v>
      </c>
      <c r="W136" s="15"/>
      <c r="X136" s="16">
        <f t="shared" si="33"/>
        <v>0</v>
      </c>
      <c r="Y136" s="18"/>
      <c r="Z136" s="17"/>
    </row>
    <row r="137" spans="1:26" ht="18" customHeight="1" x14ac:dyDescent="0.2">
      <c r="A137" s="13">
        <v>5530016</v>
      </c>
      <c r="B137" s="14" t="s">
        <v>162</v>
      </c>
      <c r="C137" s="15">
        <v>30000</v>
      </c>
      <c r="D137" s="10">
        <f>VLOOKUP($A137,'12.07'!$A$9:$W$200,23,0)</f>
        <v>0</v>
      </c>
      <c r="E137" s="15"/>
      <c r="F137" s="15"/>
      <c r="G137" s="15"/>
      <c r="H137" s="9">
        <f t="shared" si="30"/>
        <v>0</v>
      </c>
      <c r="I137" s="15"/>
      <c r="J137" s="15"/>
      <c r="K137" s="15"/>
      <c r="L137" s="9">
        <f t="shared" si="13"/>
        <v>0</v>
      </c>
      <c r="M137" s="15"/>
      <c r="N137" s="15"/>
      <c r="O137" s="15"/>
      <c r="P137" s="15"/>
      <c r="Q137" s="15"/>
      <c r="R137" s="11">
        <f t="shared" si="17"/>
        <v>0</v>
      </c>
      <c r="S137" s="15"/>
      <c r="T137" s="15"/>
      <c r="U137" s="9">
        <f t="shared" si="31"/>
        <v>0</v>
      </c>
      <c r="V137" s="9">
        <f t="shared" si="32"/>
        <v>0</v>
      </c>
      <c r="W137" s="15"/>
      <c r="X137" s="16">
        <f t="shared" si="33"/>
        <v>0</v>
      </c>
      <c r="Y137" s="18"/>
      <c r="Z137" s="17"/>
    </row>
    <row r="138" spans="1:26" ht="18" customHeight="1" x14ac:dyDescent="0.2">
      <c r="A138" s="13">
        <v>5530018</v>
      </c>
      <c r="B138" s="14" t="s">
        <v>163</v>
      </c>
      <c r="C138" s="15">
        <v>30000</v>
      </c>
      <c r="D138" s="10">
        <f>VLOOKUP($A138,'12.07'!$A$9:$W$200,23,0)</f>
        <v>0</v>
      </c>
      <c r="E138" s="15"/>
      <c r="F138" s="15"/>
      <c r="G138" s="15"/>
      <c r="H138" s="9">
        <f t="shared" si="30"/>
        <v>0</v>
      </c>
      <c r="I138" s="15"/>
      <c r="J138" s="15"/>
      <c r="K138" s="15"/>
      <c r="L138" s="9">
        <f t="shared" ref="L138:L198" si="34">SUM(I138:K138)</f>
        <v>0</v>
      </c>
      <c r="M138" s="15"/>
      <c r="N138" s="15"/>
      <c r="O138" s="15"/>
      <c r="P138" s="15"/>
      <c r="Q138" s="15"/>
      <c r="R138" s="11">
        <f>SUM(M138:Q138)</f>
        <v>0</v>
      </c>
      <c r="S138" s="15"/>
      <c r="T138" s="15"/>
      <c r="U138" s="9">
        <f>S138+T138</f>
        <v>0</v>
      </c>
      <c r="V138" s="9">
        <f t="shared" si="32"/>
        <v>0</v>
      </c>
      <c r="W138" s="15"/>
      <c r="X138" s="16">
        <f>W138-V138</f>
        <v>0</v>
      </c>
      <c r="Y138" s="18"/>
      <c r="Z138" s="17"/>
    </row>
    <row r="139" spans="1:26" ht="18" customHeight="1" x14ac:dyDescent="0.2">
      <c r="A139" s="13">
        <v>5530019</v>
      </c>
      <c r="B139" s="14" t="s">
        <v>164</v>
      </c>
      <c r="C139" s="15">
        <v>30000</v>
      </c>
      <c r="D139" s="10">
        <f>VLOOKUP($A139,'12.07'!$A$9:$W$200,23,0)</f>
        <v>0</v>
      </c>
      <c r="E139" s="15"/>
      <c r="F139" s="15"/>
      <c r="G139" s="15"/>
      <c r="H139" s="9">
        <f t="shared" si="30"/>
        <v>0</v>
      </c>
      <c r="I139" s="15"/>
      <c r="J139" s="15"/>
      <c r="K139" s="15"/>
      <c r="L139" s="9">
        <f t="shared" si="34"/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2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5530020</v>
      </c>
      <c r="B140" s="14" t="s">
        <v>165</v>
      </c>
      <c r="C140" s="15">
        <v>30000</v>
      </c>
      <c r="D140" s="10">
        <f>VLOOKUP($A140,'12.07'!$A$9:$W$200,23,0)</f>
        <v>0</v>
      </c>
      <c r="E140" s="15"/>
      <c r="F140" s="15"/>
      <c r="G140" s="15"/>
      <c r="H140" s="9">
        <f t="shared" si="30"/>
        <v>0</v>
      </c>
      <c r="I140" s="15"/>
      <c r="J140" s="15"/>
      <c r="K140" s="15"/>
      <c r="L140" s="9">
        <f t="shared" si="34"/>
        <v>0</v>
      </c>
      <c r="M140" s="15"/>
      <c r="N140" s="15"/>
      <c r="O140" s="15"/>
      <c r="P140" s="15"/>
      <c r="Q140" s="15"/>
      <c r="R140" s="11">
        <f t="shared" si="17"/>
        <v>0</v>
      </c>
      <c r="S140" s="15"/>
      <c r="T140" s="15"/>
      <c r="U140" s="9">
        <f t="shared" si="31"/>
        <v>0</v>
      </c>
      <c r="V140" s="9">
        <f t="shared" si="32"/>
        <v>0</v>
      </c>
      <c r="W140" s="15"/>
      <c r="X140" s="16">
        <f t="shared" si="33"/>
        <v>0</v>
      </c>
      <c r="Y140" s="18"/>
      <c r="Z140" s="17"/>
    </row>
    <row r="141" spans="1:26" ht="18" customHeight="1" x14ac:dyDescent="0.2">
      <c r="A141" s="7">
        <v>7550000</v>
      </c>
      <c r="B141" s="8" t="s">
        <v>166</v>
      </c>
      <c r="C141" s="9"/>
      <c r="D141" s="10">
        <f>VLOOKUP($A141,'12.07'!$A$9:$W$200,23,0)</f>
        <v>0</v>
      </c>
      <c r="E141" s="10"/>
      <c r="F141" s="10"/>
      <c r="G141" s="10"/>
      <c r="H141" s="9"/>
      <c r="I141" s="10"/>
      <c r="J141" s="10"/>
      <c r="K141" s="10"/>
      <c r="L141" s="9">
        <f t="shared" si="34"/>
        <v>0</v>
      </c>
      <c r="M141" s="10"/>
      <c r="N141" s="10"/>
      <c r="O141" s="10"/>
      <c r="P141" s="10"/>
      <c r="Q141" s="10"/>
      <c r="R141" s="11">
        <f t="shared" si="17"/>
        <v>0</v>
      </c>
      <c r="S141" s="10"/>
      <c r="T141" s="10"/>
      <c r="U141" s="9"/>
      <c r="V141" s="9"/>
      <c r="W141" s="10"/>
      <c r="X141" s="9"/>
      <c r="Y141" s="18"/>
      <c r="Z141" s="17"/>
    </row>
    <row r="142" spans="1:26" ht="18" customHeight="1" x14ac:dyDescent="0.2">
      <c r="A142" s="13">
        <v>7520001</v>
      </c>
      <c r="B142" s="14" t="s">
        <v>167</v>
      </c>
      <c r="C142" s="15">
        <v>80000</v>
      </c>
      <c r="D142" s="10">
        <f>VLOOKUP($A142,'12.07'!$A$9:$W$200,23,0)</f>
        <v>0</v>
      </c>
      <c r="E142" s="15"/>
      <c r="F142" s="15"/>
      <c r="G142" s="15"/>
      <c r="H142" s="9">
        <f t="shared" ref="H142:H156" si="35">SUM(E142:G142)</f>
        <v>0</v>
      </c>
      <c r="I142" s="15"/>
      <c r="J142" s="15"/>
      <c r="K142" s="15"/>
      <c r="L142" s="9">
        <f t="shared" si="34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ref="V142:V156" si="36">D142+H142-L142-R142-U142</f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7520012</v>
      </c>
      <c r="B143" s="14" t="s">
        <v>168</v>
      </c>
      <c r="C143" s="15">
        <v>80000</v>
      </c>
      <c r="D143" s="10">
        <f>VLOOKUP($A143,'12.07'!$A$9:$W$200,23,0)</f>
        <v>7</v>
      </c>
      <c r="E143" s="15"/>
      <c r="F143" s="15"/>
      <c r="G143" s="15"/>
      <c r="H143" s="9">
        <f t="shared" si="35"/>
        <v>0</v>
      </c>
      <c r="I143" s="15"/>
      <c r="J143" s="15"/>
      <c r="K143" s="15"/>
      <c r="L143" s="9">
        <f t="shared" si="34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si="36"/>
        <v>7</v>
      </c>
      <c r="W143" s="15">
        <v>7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7520013</v>
      </c>
      <c r="B144" s="14" t="s">
        <v>169</v>
      </c>
      <c r="C144" s="15">
        <v>80000</v>
      </c>
      <c r="D144" s="10">
        <f>VLOOKUP($A144,'12.07'!$A$9:$W$200,23,0)</f>
        <v>8</v>
      </c>
      <c r="E144" s="15"/>
      <c r="F144" s="15"/>
      <c r="G144" s="15"/>
      <c r="H144" s="9">
        <f t="shared" si="35"/>
        <v>0</v>
      </c>
      <c r="I144" s="15"/>
      <c r="J144" s="15"/>
      <c r="K144" s="15"/>
      <c r="L144" s="9">
        <f t="shared" si="34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6"/>
        <v>8</v>
      </c>
      <c r="W144" s="15">
        <v>8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7520014</v>
      </c>
      <c r="B145" s="14" t="s">
        <v>170</v>
      </c>
      <c r="C145" s="15">
        <v>5000</v>
      </c>
      <c r="D145" s="10">
        <f>VLOOKUP($A145,'12.07'!$A$9:$W$200,23,0)</f>
        <v>0</v>
      </c>
      <c r="E145" s="15"/>
      <c r="F145" s="15"/>
      <c r="G145" s="15"/>
      <c r="H145" s="9">
        <f t="shared" si="35"/>
        <v>0</v>
      </c>
      <c r="I145" s="15"/>
      <c r="J145" s="15"/>
      <c r="K145" s="15"/>
      <c r="L145" s="9">
        <f t="shared" si="34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6"/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7550006</v>
      </c>
      <c r="B146" s="14" t="s">
        <v>171</v>
      </c>
      <c r="C146" s="15">
        <v>12000</v>
      </c>
      <c r="D146" s="10">
        <f>VLOOKUP($A146,'12.07'!$A$9:$W$200,23,0)</f>
        <v>0</v>
      </c>
      <c r="E146" s="15"/>
      <c r="F146" s="15"/>
      <c r="G146" s="15"/>
      <c r="H146" s="9">
        <f t="shared" si="35"/>
        <v>0</v>
      </c>
      <c r="I146" s="15"/>
      <c r="J146" s="15"/>
      <c r="K146" s="15"/>
      <c r="L146" s="9">
        <f t="shared" si="34"/>
        <v>0</v>
      </c>
      <c r="M146" s="15"/>
      <c r="N146" s="15"/>
      <c r="O146" s="15"/>
      <c r="P146" s="15"/>
      <c r="Q146" s="15"/>
      <c r="R146" s="11">
        <f t="shared" si="17"/>
        <v>0</v>
      </c>
      <c r="S146" s="15"/>
      <c r="T146" s="15"/>
      <c r="U146" s="9">
        <f t="shared" ref="U146:U156" si="37">S146+T146</f>
        <v>0</v>
      </c>
      <c r="V146" s="9">
        <f t="shared" si="36"/>
        <v>0</v>
      </c>
      <c r="W146" s="15"/>
      <c r="X146" s="16">
        <f t="shared" ref="X146:X156" si="38">W146-V146</f>
        <v>0</v>
      </c>
      <c r="Y146" s="18"/>
      <c r="Z146" s="17"/>
    </row>
    <row r="147" spans="1:26" ht="18" customHeight="1" x14ac:dyDescent="0.2">
      <c r="A147" s="13">
        <v>7550007</v>
      </c>
      <c r="B147" s="14" t="s">
        <v>172</v>
      </c>
      <c r="C147" s="15">
        <v>9000</v>
      </c>
      <c r="D147" s="10">
        <f>VLOOKUP($A147,'12.07'!$A$9:$W$200,23,0)</f>
        <v>0</v>
      </c>
      <c r="E147" s="15"/>
      <c r="F147" s="15"/>
      <c r="G147" s="15"/>
      <c r="H147" s="9">
        <f t="shared" si="35"/>
        <v>0</v>
      </c>
      <c r="I147" s="15"/>
      <c r="J147" s="15"/>
      <c r="K147" s="15"/>
      <c r="L147" s="9">
        <f t="shared" si="34"/>
        <v>0</v>
      </c>
      <c r="M147" s="15"/>
      <c r="N147" s="15"/>
      <c r="O147" s="15"/>
      <c r="P147" s="15"/>
      <c r="Q147" s="15"/>
      <c r="R147" s="11">
        <f t="shared" si="17"/>
        <v>0</v>
      </c>
      <c r="S147" s="15"/>
      <c r="T147" s="15"/>
      <c r="U147" s="9">
        <f t="shared" si="37"/>
        <v>0</v>
      </c>
      <c r="V147" s="9">
        <f t="shared" si="36"/>
        <v>0</v>
      </c>
      <c r="W147" s="15"/>
      <c r="X147" s="16">
        <f t="shared" si="38"/>
        <v>0</v>
      </c>
      <c r="Y147" s="18"/>
      <c r="Z147" s="17"/>
    </row>
    <row r="148" spans="1:26" ht="18" customHeight="1" x14ac:dyDescent="0.2">
      <c r="A148" s="13">
        <v>7550008</v>
      </c>
      <c r="B148" s="14" t="s">
        <v>173</v>
      </c>
      <c r="C148" s="15">
        <v>21000</v>
      </c>
      <c r="D148" s="10">
        <f>VLOOKUP($A148,'12.07'!$A$9:$W$200,23,0)</f>
        <v>8</v>
      </c>
      <c r="E148" s="15"/>
      <c r="F148" s="15"/>
      <c r="G148" s="15"/>
      <c r="H148" s="9">
        <f t="shared" si="35"/>
        <v>0</v>
      </c>
      <c r="I148" s="15"/>
      <c r="J148" s="15"/>
      <c r="K148" s="15"/>
      <c r="L148" s="9">
        <f t="shared" si="34"/>
        <v>0</v>
      </c>
      <c r="M148" s="15"/>
      <c r="N148" s="15"/>
      <c r="O148" s="15"/>
      <c r="P148" s="15"/>
      <c r="Q148" s="15"/>
      <c r="R148" s="11">
        <f t="shared" si="17"/>
        <v>0</v>
      </c>
      <c r="S148" s="15"/>
      <c r="T148" s="15"/>
      <c r="U148" s="9">
        <f t="shared" si="37"/>
        <v>0</v>
      </c>
      <c r="V148" s="9">
        <f t="shared" si="36"/>
        <v>8</v>
      </c>
      <c r="W148" s="15">
        <v>8</v>
      </c>
      <c r="X148" s="16">
        <f t="shared" si="38"/>
        <v>0</v>
      </c>
      <c r="Y148" s="18"/>
      <c r="Z148" s="17"/>
    </row>
    <row r="149" spans="1:26" ht="18" customHeight="1" x14ac:dyDescent="0.2">
      <c r="A149" s="13">
        <v>7550011</v>
      </c>
      <c r="B149" s="14" t="s">
        <v>174</v>
      </c>
      <c r="C149" s="15">
        <v>16000</v>
      </c>
      <c r="D149" s="10">
        <f>VLOOKUP($A149,'12.07'!$A$9:$W$200,23,0)</f>
        <v>7</v>
      </c>
      <c r="E149" s="15"/>
      <c r="F149" s="15"/>
      <c r="G149" s="15"/>
      <c r="H149" s="9">
        <f t="shared" si="35"/>
        <v>0</v>
      </c>
      <c r="I149" s="15"/>
      <c r="J149" s="15"/>
      <c r="K149" s="15"/>
      <c r="L149" s="9">
        <f t="shared" si="34"/>
        <v>0</v>
      </c>
      <c r="M149" s="15"/>
      <c r="N149" s="15"/>
      <c r="O149" s="15"/>
      <c r="P149" s="15"/>
      <c r="Q149" s="15"/>
      <c r="R149" s="11">
        <f t="shared" si="17"/>
        <v>0</v>
      </c>
      <c r="S149" s="15"/>
      <c r="T149" s="15"/>
      <c r="U149" s="9">
        <f t="shared" si="37"/>
        <v>0</v>
      </c>
      <c r="V149" s="9">
        <f t="shared" si="36"/>
        <v>7</v>
      </c>
      <c r="W149" s="15">
        <v>7</v>
      </c>
      <c r="X149" s="16">
        <f t="shared" si="38"/>
        <v>0</v>
      </c>
      <c r="Y149" s="18"/>
      <c r="Z149" s="17"/>
    </row>
    <row r="150" spans="1:26" ht="18" customHeight="1" x14ac:dyDescent="0.2">
      <c r="A150" s="13">
        <v>7550012</v>
      </c>
      <c r="B150" s="14" t="s">
        <v>175</v>
      </c>
      <c r="C150" s="15">
        <v>24000</v>
      </c>
      <c r="D150" s="10">
        <f>VLOOKUP($A150,'12.07'!$A$9:$W$200,23,0)</f>
        <v>2</v>
      </c>
      <c r="E150" s="15"/>
      <c r="F150" s="15"/>
      <c r="G150" s="15"/>
      <c r="H150" s="9">
        <f t="shared" si="35"/>
        <v>0</v>
      </c>
      <c r="I150" s="15"/>
      <c r="J150" s="15"/>
      <c r="K150" s="15"/>
      <c r="L150" s="9">
        <f t="shared" si="34"/>
        <v>0</v>
      </c>
      <c r="M150" s="15"/>
      <c r="N150" s="15"/>
      <c r="O150" s="15"/>
      <c r="P150" s="15"/>
      <c r="Q150" s="15"/>
      <c r="R150" s="11">
        <f t="shared" si="17"/>
        <v>0</v>
      </c>
      <c r="S150" s="15"/>
      <c r="T150" s="15"/>
      <c r="U150" s="9">
        <f t="shared" si="37"/>
        <v>0</v>
      </c>
      <c r="V150" s="9">
        <f t="shared" si="36"/>
        <v>2</v>
      </c>
      <c r="W150" s="15">
        <v>2</v>
      </c>
      <c r="X150" s="16">
        <f t="shared" si="38"/>
        <v>0</v>
      </c>
      <c r="Y150" s="18"/>
      <c r="Z150" s="17"/>
    </row>
    <row r="151" spans="1:26" ht="18" customHeight="1" x14ac:dyDescent="0.2">
      <c r="A151" s="13">
        <v>7550015</v>
      </c>
      <c r="B151" s="14" t="s">
        <v>176</v>
      </c>
      <c r="C151" s="15">
        <v>14000</v>
      </c>
      <c r="D151" s="10">
        <f>VLOOKUP($A151,'12.07'!$A$9:$W$200,23,0)</f>
        <v>0</v>
      </c>
      <c r="E151" s="15"/>
      <c r="F151" s="15"/>
      <c r="G151" s="15"/>
      <c r="H151" s="9">
        <f t="shared" si="35"/>
        <v>0</v>
      </c>
      <c r="I151" s="15"/>
      <c r="J151" s="15"/>
      <c r="K151" s="15"/>
      <c r="L151" s="9">
        <f t="shared" si="34"/>
        <v>0</v>
      </c>
      <c r="M151" s="15"/>
      <c r="N151" s="15"/>
      <c r="O151" s="15"/>
      <c r="P151" s="15"/>
      <c r="Q151" s="15"/>
      <c r="R151" s="11">
        <f t="shared" si="17"/>
        <v>0</v>
      </c>
      <c r="S151" s="15"/>
      <c r="T151" s="15"/>
      <c r="U151" s="9">
        <f t="shared" si="37"/>
        <v>0</v>
      </c>
      <c r="V151" s="9">
        <f t="shared" si="36"/>
        <v>0</v>
      </c>
      <c r="W151" s="15"/>
      <c r="X151" s="16">
        <f t="shared" si="38"/>
        <v>0</v>
      </c>
      <c r="Y151" s="18"/>
      <c r="Z151" s="17"/>
    </row>
    <row r="152" spans="1:26" ht="18" customHeight="1" x14ac:dyDescent="0.2">
      <c r="A152" s="13">
        <v>7550016</v>
      </c>
      <c r="B152" s="14" t="s">
        <v>177</v>
      </c>
      <c r="C152" s="15">
        <v>14000</v>
      </c>
      <c r="D152" s="10">
        <f>VLOOKUP($A152,'12.07'!$A$9:$W$200,23,0)</f>
        <v>11</v>
      </c>
      <c r="E152" s="15"/>
      <c r="F152" s="15"/>
      <c r="G152" s="15"/>
      <c r="H152" s="9">
        <f t="shared" si="35"/>
        <v>0</v>
      </c>
      <c r="I152" s="15">
        <v>1</v>
      </c>
      <c r="J152" s="15"/>
      <c r="K152" s="15"/>
      <c r="L152" s="9">
        <f t="shared" si="34"/>
        <v>1</v>
      </c>
      <c r="M152" s="15"/>
      <c r="N152" s="15"/>
      <c r="O152" s="15"/>
      <c r="P152" s="15"/>
      <c r="Q152" s="15"/>
      <c r="R152" s="11">
        <f t="shared" si="17"/>
        <v>0</v>
      </c>
      <c r="S152" s="15"/>
      <c r="T152" s="15"/>
      <c r="U152" s="9">
        <f t="shared" si="37"/>
        <v>0</v>
      </c>
      <c r="V152" s="9">
        <f t="shared" si="36"/>
        <v>10</v>
      </c>
      <c r="W152" s="15">
        <v>10</v>
      </c>
      <c r="X152" s="16">
        <f t="shared" si="38"/>
        <v>0</v>
      </c>
      <c r="Y152" s="18"/>
      <c r="Z152" s="17"/>
    </row>
    <row r="153" spans="1:26" ht="18" customHeight="1" x14ac:dyDescent="0.2">
      <c r="A153" s="13">
        <v>7550017</v>
      </c>
      <c r="B153" s="14" t="s">
        <v>178</v>
      </c>
      <c r="C153" s="15">
        <v>14000</v>
      </c>
      <c r="D153" s="10">
        <f>VLOOKUP($A153,'12.07'!$A$9:$W$200,23,0)</f>
        <v>10</v>
      </c>
      <c r="E153" s="15"/>
      <c r="F153" s="15"/>
      <c r="G153" s="15"/>
      <c r="H153" s="9">
        <f t="shared" si="35"/>
        <v>0</v>
      </c>
      <c r="I153" s="15"/>
      <c r="J153" s="15"/>
      <c r="K153" s="15"/>
      <c r="L153" s="9">
        <f t="shared" si="34"/>
        <v>0</v>
      </c>
      <c r="M153" s="15"/>
      <c r="N153" s="15"/>
      <c r="O153" s="15"/>
      <c r="P153" s="15"/>
      <c r="Q153" s="15"/>
      <c r="R153" s="11">
        <f t="shared" si="17"/>
        <v>0</v>
      </c>
      <c r="S153" s="15"/>
      <c r="T153" s="15"/>
      <c r="U153" s="9">
        <f t="shared" si="37"/>
        <v>0</v>
      </c>
      <c r="V153" s="9">
        <f t="shared" si="36"/>
        <v>10</v>
      </c>
      <c r="W153" s="15">
        <v>10</v>
      </c>
      <c r="X153" s="16">
        <f t="shared" si="38"/>
        <v>0</v>
      </c>
      <c r="Y153" s="18"/>
      <c r="Z153" s="17"/>
    </row>
    <row r="154" spans="1:26" ht="18" customHeight="1" x14ac:dyDescent="0.2">
      <c r="A154" s="13">
        <v>7550019</v>
      </c>
      <c r="B154" s="14" t="s">
        <v>179</v>
      </c>
      <c r="C154" s="15">
        <v>10000</v>
      </c>
      <c r="D154" s="10">
        <f>VLOOKUP($A154,'12.07'!$A$9:$W$200,23,0)</f>
        <v>75</v>
      </c>
      <c r="E154" s="15"/>
      <c r="F154" s="15"/>
      <c r="G154" s="15"/>
      <c r="H154" s="9">
        <f t="shared" si="35"/>
        <v>0</v>
      </c>
      <c r="I154" s="15">
        <v>6</v>
      </c>
      <c r="J154" s="15"/>
      <c r="K154" s="15"/>
      <c r="L154" s="9">
        <f t="shared" si="34"/>
        <v>6</v>
      </c>
      <c r="M154" s="15"/>
      <c r="N154" s="15"/>
      <c r="O154" s="15"/>
      <c r="P154" s="15"/>
      <c r="Q154" s="15"/>
      <c r="R154" s="11">
        <f t="shared" si="17"/>
        <v>0</v>
      </c>
      <c r="S154" s="15"/>
      <c r="T154" s="15"/>
      <c r="U154" s="9">
        <f t="shared" si="37"/>
        <v>0</v>
      </c>
      <c r="V154" s="9">
        <f t="shared" si="36"/>
        <v>69</v>
      </c>
      <c r="W154" s="15">
        <v>69</v>
      </c>
      <c r="X154" s="16">
        <f t="shared" si="38"/>
        <v>0</v>
      </c>
      <c r="Y154" s="18"/>
      <c r="Z154" s="17"/>
    </row>
    <row r="155" spans="1:26" ht="18" customHeight="1" x14ac:dyDescent="0.2">
      <c r="A155" s="13">
        <v>7550026</v>
      </c>
      <c r="B155" s="14" t="s">
        <v>180</v>
      </c>
      <c r="C155" s="15">
        <v>26000</v>
      </c>
      <c r="D155" s="10">
        <f>VLOOKUP($A155,'12.07'!$A$9:$W$200,23,0)</f>
        <v>22</v>
      </c>
      <c r="E155" s="15"/>
      <c r="F155" s="15"/>
      <c r="G155" s="15"/>
      <c r="H155" s="9">
        <f t="shared" si="35"/>
        <v>0</v>
      </c>
      <c r="I155" s="15">
        <v>5</v>
      </c>
      <c r="J155" s="15"/>
      <c r="K155" s="15"/>
      <c r="L155" s="9">
        <f t="shared" si="34"/>
        <v>5</v>
      </c>
      <c r="M155" s="15"/>
      <c r="N155" s="15"/>
      <c r="O155" s="15"/>
      <c r="P155" s="15"/>
      <c r="Q155" s="15"/>
      <c r="R155" s="11">
        <f t="shared" si="17"/>
        <v>0</v>
      </c>
      <c r="S155" s="15"/>
      <c r="T155" s="15"/>
      <c r="U155" s="9">
        <f t="shared" si="37"/>
        <v>0</v>
      </c>
      <c r="V155" s="9">
        <f t="shared" si="36"/>
        <v>17</v>
      </c>
      <c r="W155" s="15">
        <v>16</v>
      </c>
      <c r="X155" s="16">
        <f t="shared" si="38"/>
        <v>-1</v>
      </c>
      <c r="Y155" s="18"/>
      <c r="Z155" s="17"/>
    </row>
    <row r="156" spans="1:26" ht="18" customHeight="1" x14ac:dyDescent="0.2">
      <c r="A156" s="13">
        <v>4551001</v>
      </c>
      <c r="B156" s="14" t="s">
        <v>225</v>
      </c>
      <c r="C156" s="15">
        <v>15000</v>
      </c>
      <c r="D156" s="10">
        <f>VLOOKUP($A156,'12.07'!$A$9:$W$200,23,0)</f>
        <v>0</v>
      </c>
      <c r="E156" s="15"/>
      <c r="F156" s="15"/>
      <c r="G156" s="15"/>
      <c r="H156" s="9">
        <f t="shared" si="35"/>
        <v>0</v>
      </c>
      <c r="I156" s="15"/>
      <c r="J156" s="15"/>
      <c r="K156" s="15"/>
      <c r="L156" s="9">
        <f t="shared" si="34"/>
        <v>0</v>
      </c>
      <c r="M156" s="15"/>
      <c r="N156" s="15"/>
      <c r="O156" s="15"/>
      <c r="P156" s="15"/>
      <c r="Q156" s="15"/>
      <c r="R156" s="11">
        <f t="shared" ref="R156:R198" si="39">SUM(M156:Q156)</f>
        <v>0</v>
      </c>
      <c r="S156" s="15"/>
      <c r="T156" s="15"/>
      <c r="U156" s="9">
        <f t="shared" si="37"/>
        <v>0</v>
      </c>
      <c r="V156" s="9">
        <f t="shared" si="36"/>
        <v>0</v>
      </c>
      <c r="W156" s="15"/>
      <c r="X156" s="16">
        <f t="shared" si="38"/>
        <v>0</v>
      </c>
      <c r="Y156" s="18"/>
      <c r="Z156" s="17"/>
    </row>
    <row r="157" spans="1:26" ht="18" customHeight="1" x14ac:dyDescent="0.2">
      <c r="A157" s="7">
        <v>5500000</v>
      </c>
      <c r="B157" s="8" t="s">
        <v>181</v>
      </c>
      <c r="C157" s="9"/>
      <c r="D157" s="10">
        <f>VLOOKUP($A157,'12.07'!$A$9:$W$200,23,0)</f>
        <v>0</v>
      </c>
      <c r="E157" s="10"/>
      <c r="F157" s="10"/>
      <c r="G157" s="10"/>
      <c r="H157" s="9"/>
      <c r="I157" s="10"/>
      <c r="J157" s="10"/>
      <c r="K157" s="10"/>
      <c r="L157" s="9">
        <f t="shared" si="34"/>
        <v>0</v>
      </c>
      <c r="M157" s="10"/>
      <c r="N157" s="10"/>
      <c r="O157" s="10"/>
      <c r="P157" s="10"/>
      <c r="Q157" s="10"/>
      <c r="R157" s="11">
        <f t="shared" si="39"/>
        <v>0</v>
      </c>
      <c r="S157" s="10"/>
      <c r="T157" s="10"/>
      <c r="U157" s="9"/>
      <c r="V157" s="9"/>
      <c r="W157" s="10"/>
      <c r="X157" s="9"/>
      <c r="Y157" s="18"/>
      <c r="Z157" s="17"/>
    </row>
    <row r="158" spans="1:26" s="24" customFormat="1" ht="18" customHeight="1" x14ac:dyDescent="0.2">
      <c r="A158" s="13">
        <v>5500044</v>
      </c>
      <c r="B158" s="20" t="s">
        <v>182</v>
      </c>
      <c r="C158" s="21">
        <v>28000</v>
      </c>
      <c r="D158" s="10">
        <f>VLOOKUP($A158,'12.07'!$A$9:$W$200,23,0)</f>
        <v>0</v>
      </c>
      <c r="E158" s="15"/>
      <c r="F158" s="15"/>
      <c r="G158" s="15"/>
      <c r="H158" s="9">
        <f t="shared" ref="H158:H197" si="40">SUM(E158:G158)</f>
        <v>0</v>
      </c>
      <c r="I158" s="15"/>
      <c r="J158" s="15"/>
      <c r="K158" s="15"/>
      <c r="L158" s="9">
        <f t="shared" si="34"/>
        <v>0</v>
      </c>
      <c r="M158" s="15"/>
      <c r="N158" s="15"/>
      <c r="O158" s="15"/>
      <c r="P158" s="15"/>
      <c r="Q158" s="15"/>
      <c r="R158" s="11">
        <f t="shared" si="39"/>
        <v>0</v>
      </c>
      <c r="S158" s="15"/>
      <c r="T158" s="15"/>
      <c r="U158" s="9">
        <f t="shared" ref="U158:U184" si="41">S158+T158</f>
        <v>0</v>
      </c>
      <c r="V158" s="9">
        <f t="shared" ref="V158:V197" si="42">D158+H158-L158-R158-U158</f>
        <v>0</v>
      </c>
      <c r="W158" s="15"/>
      <c r="X158" s="16">
        <f t="shared" ref="X158:X184" si="43">W158-V158</f>
        <v>0</v>
      </c>
      <c r="Y158" s="22"/>
      <c r="Z158" s="23"/>
    </row>
    <row r="159" spans="1:26" s="24" customFormat="1" ht="18" customHeight="1" x14ac:dyDescent="0.2">
      <c r="A159" s="13">
        <v>5500045</v>
      </c>
      <c r="B159" s="20" t="s">
        <v>183</v>
      </c>
      <c r="C159" s="21">
        <v>30000</v>
      </c>
      <c r="D159" s="10">
        <f>VLOOKUP($A159,'12.07'!$A$9:$W$200,23,0)</f>
        <v>0</v>
      </c>
      <c r="E159" s="15">
        <v>1</v>
      </c>
      <c r="F159" s="15"/>
      <c r="G159" s="15"/>
      <c r="H159" s="9">
        <f t="shared" si="40"/>
        <v>1</v>
      </c>
      <c r="I159" s="15">
        <v>1</v>
      </c>
      <c r="J159" s="15"/>
      <c r="K159" s="15"/>
      <c r="L159" s="9">
        <f t="shared" si="34"/>
        <v>1</v>
      </c>
      <c r="M159" s="15"/>
      <c r="N159" s="15"/>
      <c r="O159" s="15"/>
      <c r="P159" s="15"/>
      <c r="Q159" s="15"/>
      <c r="R159" s="11">
        <f t="shared" si="39"/>
        <v>0</v>
      </c>
      <c r="S159" s="15"/>
      <c r="T159" s="15"/>
      <c r="U159" s="9">
        <f t="shared" si="41"/>
        <v>0</v>
      </c>
      <c r="V159" s="9">
        <f t="shared" si="42"/>
        <v>0</v>
      </c>
      <c r="W159" s="15"/>
      <c r="X159" s="16">
        <f t="shared" si="43"/>
        <v>0</v>
      </c>
      <c r="Y159" s="22"/>
      <c r="Z159" s="23"/>
    </row>
    <row r="160" spans="1:26" ht="18" customHeight="1" x14ac:dyDescent="0.2">
      <c r="A160" s="13">
        <v>5500063</v>
      </c>
      <c r="B160" s="14" t="s">
        <v>184</v>
      </c>
      <c r="C160" s="15">
        <v>21000</v>
      </c>
      <c r="D160" s="10">
        <f>VLOOKUP($A160,'12.07'!$A$9:$W$200,23,0)</f>
        <v>0</v>
      </c>
      <c r="E160" s="15"/>
      <c r="F160" s="15"/>
      <c r="G160" s="15"/>
      <c r="H160" s="9">
        <f t="shared" si="40"/>
        <v>0</v>
      </c>
      <c r="I160" s="15"/>
      <c r="J160" s="15"/>
      <c r="K160" s="15"/>
      <c r="L160" s="9">
        <f t="shared" si="34"/>
        <v>0</v>
      </c>
      <c r="M160" s="15"/>
      <c r="N160" s="15"/>
      <c r="O160" s="15"/>
      <c r="P160" s="15"/>
      <c r="Q160" s="15"/>
      <c r="R160" s="11">
        <f t="shared" si="39"/>
        <v>0</v>
      </c>
      <c r="S160" s="15"/>
      <c r="T160" s="15"/>
      <c r="U160" s="9">
        <f t="shared" si="41"/>
        <v>0</v>
      </c>
      <c r="V160" s="9">
        <f t="shared" si="42"/>
        <v>0</v>
      </c>
      <c r="W160" s="15"/>
      <c r="X160" s="16">
        <f t="shared" si="43"/>
        <v>0</v>
      </c>
      <c r="Y160" s="18"/>
      <c r="Z160" s="17"/>
    </row>
    <row r="161" spans="1:26" ht="18" customHeight="1" x14ac:dyDescent="0.2">
      <c r="A161" s="13">
        <v>5500064</v>
      </c>
      <c r="B161" s="14" t="s">
        <v>185</v>
      </c>
      <c r="C161" s="15">
        <v>26000</v>
      </c>
      <c r="D161" s="10">
        <f>VLOOKUP($A161,'12.07'!$A$9:$W$200,23,0)</f>
        <v>0</v>
      </c>
      <c r="E161" s="15"/>
      <c r="F161" s="15"/>
      <c r="G161" s="15"/>
      <c r="H161" s="9">
        <f t="shared" si="40"/>
        <v>0</v>
      </c>
      <c r="I161" s="15"/>
      <c r="J161" s="15"/>
      <c r="K161" s="15"/>
      <c r="L161" s="9">
        <f t="shared" si="34"/>
        <v>0</v>
      </c>
      <c r="M161" s="15"/>
      <c r="N161" s="15"/>
      <c r="O161" s="15"/>
      <c r="P161" s="15"/>
      <c r="Q161" s="15"/>
      <c r="R161" s="11">
        <f t="shared" si="39"/>
        <v>0</v>
      </c>
      <c r="S161" s="15"/>
      <c r="T161" s="15"/>
      <c r="U161" s="9">
        <f t="shared" si="41"/>
        <v>0</v>
      </c>
      <c r="V161" s="9">
        <f t="shared" si="42"/>
        <v>0</v>
      </c>
      <c r="W161" s="15"/>
      <c r="X161" s="16">
        <f t="shared" si="43"/>
        <v>0</v>
      </c>
      <c r="Y161" s="18"/>
      <c r="Z161" s="17"/>
    </row>
    <row r="162" spans="1:26" ht="18" customHeight="1" x14ac:dyDescent="0.2">
      <c r="A162" s="13">
        <v>5500065</v>
      </c>
      <c r="B162" s="14" t="s">
        <v>186</v>
      </c>
      <c r="C162" s="15">
        <v>24000</v>
      </c>
      <c r="D162" s="10">
        <f>VLOOKUP($A162,'12.07'!$A$9:$W$200,23,0)</f>
        <v>0</v>
      </c>
      <c r="E162" s="15"/>
      <c r="F162" s="15"/>
      <c r="G162" s="15"/>
      <c r="H162" s="9">
        <f t="shared" si="40"/>
        <v>0</v>
      </c>
      <c r="I162" s="15"/>
      <c r="J162" s="15"/>
      <c r="K162" s="15"/>
      <c r="L162" s="9">
        <f t="shared" si="34"/>
        <v>0</v>
      </c>
      <c r="M162" s="15"/>
      <c r="N162" s="15"/>
      <c r="O162" s="15"/>
      <c r="P162" s="15"/>
      <c r="Q162" s="15"/>
      <c r="R162" s="11">
        <f t="shared" si="39"/>
        <v>0</v>
      </c>
      <c r="S162" s="15"/>
      <c r="T162" s="15"/>
      <c r="U162" s="9">
        <f t="shared" si="41"/>
        <v>0</v>
      </c>
      <c r="V162" s="9">
        <f t="shared" si="42"/>
        <v>0</v>
      </c>
      <c r="W162" s="15"/>
      <c r="X162" s="16">
        <f t="shared" si="43"/>
        <v>0</v>
      </c>
      <c r="Y162" s="18"/>
      <c r="Z162" s="17"/>
    </row>
    <row r="163" spans="1:26" ht="18" customHeight="1" x14ac:dyDescent="0.2">
      <c r="A163" s="13">
        <v>5500066</v>
      </c>
      <c r="B163" s="14" t="s">
        <v>187</v>
      </c>
      <c r="C163" s="15">
        <v>32000</v>
      </c>
      <c r="D163" s="10">
        <f>VLOOKUP($A163,'12.07'!$A$9:$W$200,23,0)</f>
        <v>0</v>
      </c>
      <c r="E163" s="15"/>
      <c r="F163" s="15"/>
      <c r="G163" s="15"/>
      <c r="H163" s="9">
        <f t="shared" si="40"/>
        <v>0</v>
      </c>
      <c r="I163" s="15"/>
      <c r="J163" s="15"/>
      <c r="K163" s="15"/>
      <c r="L163" s="9">
        <f t="shared" si="34"/>
        <v>0</v>
      </c>
      <c r="M163" s="15"/>
      <c r="N163" s="15"/>
      <c r="O163" s="15"/>
      <c r="P163" s="15"/>
      <c r="Q163" s="15"/>
      <c r="R163" s="11">
        <f t="shared" si="39"/>
        <v>0</v>
      </c>
      <c r="S163" s="15"/>
      <c r="T163" s="15"/>
      <c r="U163" s="9">
        <f t="shared" si="41"/>
        <v>0</v>
      </c>
      <c r="V163" s="9">
        <f t="shared" si="42"/>
        <v>0</v>
      </c>
      <c r="W163" s="15"/>
      <c r="X163" s="16">
        <f t="shared" si="43"/>
        <v>0</v>
      </c>
      <c r="Y163" s="18"/>
      <c r="Z163" s="17"/>
    </row>
    <row r="164" spans="1:26" ht="18" customHeight="1" x14ac:dyDescent="0.2">
      <c r="A164" s="13">
        <v>5510070</v>
      </c>
      <c r="B164" s="14" t="s">
        <v>188</v>
      </c>
      <c r="C164" s="15">
        <v>28000</v>
      </c>
      <c r="D164" s="10">
        <f>VLOOKUP($A164,'12.07'!$A$9:$W$200,23,0)</f>
        <v>0</v>
      </c>
      <c r="E164" s="15">
        <v>3</v>
      </c>
      <c r="F164" s="15"/>
      <c r="G164" s="15"/>
      <c r="H164" s="9">
        <f t="shared" si="40"/>
        <v>3</v>
      </c>
      <c r="I164" s="15">
        <v>3</v>
      </c>
      <c r="J164" s="15"/>
      <c r="K164" s="15"/>
      <c r="L164" s="9">
        <f t="shared" si="34"/>
        <v>3</v>
      </c>
      <c r="M164" s="15"/>
      <c r="N164" s="15"/>
      <c r="O164" s="15"/>
      <c r="P164" s="15"/>
      <c r="Q164" s="15"/>
      <c r="R164" s="11">
        <f t="shared" si="39"/>
        <v>0</v>
      </c>
      <c r="S164" s="15"/>
      <c r="T164" s="15"/>
      <c r="U164" s="9">
        <f t="shared" si="41"/>
        <v>0</v>
      </c>
      <c r="V164" s="9">
        <f t="shared" si="42"/>
        <v>0</v>
      </c>
      <c r="W164" s="15"/>
      <c r="X164" s="16">
        <f t="shared" si="43"/>
        <v>0</v>
      </c>
      <c r="Y164" s="18"/>
      <c r="Z164" s="17"/>
    </row>
    <row r="165" spans="1:26" ht="18" customHeight="1" x14ac:dyDescent="0.2">
      <c r="A165" s="13">
        <v>5510072</v>
      </c>
      <c r="B165" s="14" t="s">
        <v>189</v>
      </c>
      <c r="C165" s="15">
        <v>29000</v>
      </c>
      <c r="D165" s="10">
        <f>VLOOKUP($A165,'12.07'!$A$9:$W$200,23,0)</f>
        <v>0</v>
      </c>
      <c r="E165" s="15"/>
      <c r="F165" s="15"/>
      <c r="G165" s="15"/>
      <c r="H165" s="9">
        <f t="shared" si="40"/>
        <v>0</v>
      </c>
      <c r="I165" s="15"/>
      <c r="J165" s="15"/>
      <c r="K165" s="15"/>
      <c r="L165" s="9">
        <f t="shared" si="34"/>
        <v>0</v>
      </c>
      <c r="M165" s="15"/>
      <c r="N165" s="15"/>
      <c r="O165" s="15"/>
      <c r="P165" s="15"/>
      <c r="Q165" s="15"/>
      <c r="R165" s="11">
        <f t="shared" si="39"/>
        <v>0</v>
      </c>
      <c r="S165" s="15"/>
      <c r="T165" s="15"/>
      <c r="U165" s="9">
        <f t="shared" si="41"/>
        <v>0</v>
      </c>
      <c r="V165" s="9">
        <f t="shared" si="42"/>
        <v>0</v>
      </c>
      <c r="W165" s="15"/>
      <c r="X165" s="16">
        <f t="shared" si="43"/>
        <v>0</v>
      </c>
      <c r="Y165" s="18"/>
      <c r="Z165" s="17"/>
    </row>
    <row r="166" spans="1:26" ht="18" customHeight="1" x14ac:dyDescent="0.2">
      <c r="A166" s="13">
        <v>5510074</v>
      </c>
      <c r="B166" s="14" t="s">
        <v>190</v>
      </c>
      <c r="C166" s="15">
        <v>30000</v>
      </c>
      <c r="D166" s="10">
        <f>VLOOKUP($A166,'12.07'!$A$9:$W$200,23,0)</f>
        <v>0</v>
      </c>
      <c r="E166" s="15"/>
      <c r="F166" s="15"/>
      <c r="G166" s="15"/>
      <c r="H166" s="9">
        <f t="shared" si="40"/>
        <v>0</v>
      </c>
      <c r="I166" s="15"/>
      <c r="J166" s="15"/>
      <c r="K166" s="15"/>
      <c r="L166" s="9">
        <f t="shared" si="34"/>
        <v>0</v>
      </c>
      <c r="M166" s="15"/>
      <c r="N166" s="15"/>
      <c r="O166" s="15"/>
      <c r="P166" s="15"/>
      <c r="Q166" s="15"/>
      <c r="R166" s="11">
        <f t="shared" si="39"/>
        <v>0</v>
      </c>
      <c r="S166" s="15"/>
      <c r="T166" s="15"/>
      <c r="U166" s="9">
        <f t="shared" si="41"/>
        <v>0</v>
      </c>
      <c r="V166" s="9">
        <f t="shared" si="42"/>
        <v>0</v>
      </c>
      <c r="W166" s="15"/>
      <c r="X166" s="16">
        <f t="shared" si="43"/>
        <v>0</v>
      </c>
      <c r="Y166" s="18"/>
      <c r="Z166" s="17"/>
    </row>
    <row r="167" spans="1:26" ht="18" customHeight="1" x14ac:dyDescent="0.2">
      <c r="A167" s="13">
        <v>5520002</v>
      </c>
      <c r="B167" s="14" t="s">
        <v>191</v>
      </c>
      <c r="C167" s="15">
        <v>34000</v>
      </c>
      <c r="D167" s="10">
        <f>VLOOKUP($A167,'12.07'!$A$9:$W$200,23,0)</f>
        <v>0</v>
      </c>
      <c r="E167" s="15">
        <v>1</v>
      </c>
      <c r="F167" s="15"/>
      <c r="G167" s="15"/>
      <c r="H167" s="9">
        <f t="shared" si="40"/>
        <v>1</v>
      </c>
      <c r="I167" s="15">
        <v>1</v>
      </c>
      <c r="J167" s="15"/>
      <c r="K167" s="15"/>
      <c r="L167" s="9">
        <f t="shared" si="34"/>
        <v>1</v>
      </c>
      <c r="M167" s="15"/>
      <c r="N167" s="15"/>
      <c r="O167" s="15"/>
      <c r="P167" s="15"/>
      <c r="Q167" s="15"/>
      <c r="R167" s="11">
        <f>SUM(M167:Q167)</f>
        <v>0</v>
      </c>
      <c r="S167" s="15"/>
      <c r="T167" s="15"/>
      <c r="U167" s="9">
        <f>S167+T167</f>
        <v>0</v>
      </c>
      <c r="V167" s="9">
        <f t="shared" si="42"/>
        <v>0</v>
      </c>
      <c r="W167" s="15"/>
      <c r="X167" s="16">
        <f>W167-V167</f>
        <v>0</v>
      </c>
      <c r="Y167" s="18"/>
      <c r="Z167" s="17"/>
    </row>
    <row r="168" spans="1:26" ht="18" customHeight="1" x14ac:dyDescent="0.2">
      <c r="A168" s="13">
        <v>5520003</v>
      </c>
      <c r="B168" s="14" t="s">
        <v>192</v>
      </c>
      <c r="C168" s="15">
        <v>34000</v>
      </c>
      <c r="D168" s="10">
        <f>VLOOKUP($A168,'12.07'!$A$9:$W$200,23,0)</f>
        <v>0</v>
      </c>
      <c r="E168" s="15"/>
      <c r="F168" s="15"/>
      <c r="G168" s="15"/>
      <c r="H168" s="9">
        <f t="shared" si="40"/>
        <v>0</v>
      </c>
      <c r="I168" s="15"/>
      <c r="J168" s="15"/>
      <c r="K168" s="15"/>
      <c r="L168" s="9">
        <f t="shared" si="34"/>
        <v>0</v>
      </c>
      <c r="M168" s="15"/>
      <c r="N168" s="15"/>
      <c r="O168" s="15"/>
      <c r="P168" s="15"/>
      <c r="Q168" s="15"/>
      <c r="R168" s="11">
        <f>SUM(M168:Q168)</f>
        <v>0</v>
      </c>
      <c r="S168" s="15"/>
      <c r="T168" s="15"/>
      <c r="U168" s="9">
        <f>S168+T168</f>
        <v>0</v>
      </c>
      <c r="V168" s="9">
        <f t="shared" si="42"/>
        <v>0</v>
      </c>
      <c r="W168" s="15"/>
      <c r="X168" s="16">
        <f>W168-V168</f>
        <v>0</v>
      </c>
      <c r="Y168" s="18"/>
      <c r="Z168" s="17"/>
    </row>
    <row r="169" spans="1:26" ht="18" customHeight="1" x14ac:dyDescent="0.2">
      <c r="A169" s="13">
        <v>5520005</v>
      </c>
      <c r="B169" s="14" t="s">
        <v>193</v>
      </c>
      <c r="C169" s="15">
        <v>19000</v>
      </c>
      <c r="D169" s="10">
        <f>VLOOKUP($A169,'12.07'!$A$9:$W$200,23,0)</f>
        <v>0</v>
      </c>
      <c r="E169" s="15">
        <v>5</v>
      </c>
      <c r="F169" s="15"/>
      <c r="G169" s="15"/>
      <c r="H169" s="9">
        <f t="shared" si="40"/>
        <v>5</v>
      </c>
      <c r="I169" s="15">
        <v>5</v>
      </c>
      <c r="J169" s="15"/>
      <c r="K169" s="15"/>
      <c r="L169" s="9">
        <f t="shared" si="34"/>
        <v>5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2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5530001</v>
      </c>
      <c r="B170" s="14" t="s">
        <v>194</v>
      </c>
      <c r="C170" s="15">
        <v>46000</v>
      </c>
      <c r="D170" s="10">
        <f>VLOOKUP($A170,'12.07'!$A$9:$W$200,23,0)</f>
        <v>0</v>
      </c>
      <c r="E170" s="15"/>
      <c r="F170" s="15"/>
      <c r="G170" s="15"/>
      <c r="H170" s="9">
        <f t="shared" si="40"/>
        <v>0</v>
      </c>
      <c r="I170" s="15"/>
      <c r="J170" s="15"/>
      <c r="K170" s="15"/>
      <c r="L170" s="9">
        <f t="shared" si="34"/>
        <v>0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2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5530002</v>
      </c>
      <c r="B171" s="14" t="s">
        <v>195</v>
      </c>
      <c r="C171" s="15">
        <v>38000</v>
      </c>
      <c r="D171" s="10">
        <f>VLOOKUP($A171,'12.07'!$A$9:$W$200,23,0)</f>
        <v>0</v>
      </c>
      <c r="E171" s="15"/>
      <c r="F171" s="15"/>
      <c r="G171" s="15"/>
      <c r="H171" s="9">
        <f t="shared" si="40"/>
        <v>0</v>
      </c>
      <c r="I171" s="15"/>
      <c r="J171" s="15"/>
      <c r="K171" s="15"/>
      <c r="L171" s="9">
        <f t="shared" si="34"/>
        <v>0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2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5530003</v>
      </c>
      <c r="B172" s="14" t="s">
        <v>196</v>
      </c>
      <c r="C172" s="15">
        <v>38000</v>
      </c>
      <c r="D172" s="10">
        <f>VLOOKUP($A172,'12.07'!$A$9:$W$200,23,0)</f>
        <v>0</v>
      </c>
      <c r="E172" s="15"/>
      <c r="F172" s="15"/>
      <c r="G172" s="15"/>
      <c r="H172" s="9">
        <f t="shared" si="40"/>
        <v>0</v>
      </c>
      <c r="I172" s="15"/>
      <c r="J172" s="15"/>
      <c r="K172" s="15"/>
      <c r="L172" s="9">
        <f t="shared" si="34"/>
        <v>0</v>
      </c>
      <c r="M172" s="15"/>
      <c r="N172" s="15"/>
      <c r="O172" s="15"/>
      <c r="P172" s="15"/>
      <c r="Q172" s="15"/>
      <c r="R172" s="11">
        <f t="shared" si="39"/>
        <v>0</v>
      </c>
      <c r="S172" s="15"/>
      <c r="T172" s="15"/>
      <c r="U172" s="9">
        <f t="shared" si="41"/>
        <v>0</v>
      </c>
      <c r="V172" s="9">
        <f t="shared" si="42"/>
        <v>0</v>
      </c>
      <c r="W172" s="15"/>
      <c r="X172" s="16">
        <f t="shared" si="43"/>
        <v>0</v>
      </c>
      <c r="Y172" s="18"/>
      <c r="Z172" s="17"/>
    </row>
    <row r="173" spans="1:26" ht="18" customHeight="1" x14ac:dyDescent="0.2">
      <c r="A173" s="13">
        <v>5530004</v>
      </c>
      <c r="B173" s="14" t="s">
        <v>197</v>
      </c>
      <c r="C173" s="15">
        <v>39000</v>
      </c>
      <c r="D173" s="10">
        <f>VLOOKUP($A173,'12.07'!$A$9:$W$200,23,0)</f>
        <v>0</v>
      </c>
      <c r="E173" s="15"/>
      <c r="F173" s="15"/>
      <c r="G173" s="15"/>
      <c r="H173" s="9">
        <f t="shared" si="40"/>
        <v>0</v>
      </c>
      <c r="I173" s="15"/>
      <c r="J173" s="15"/>
      <c r="K173" s="15"/>
      <c r="L173" s="9">
        <f t="shared" si="34"/>
        <v>0</v>
      </c>
      <c r="M173" s="15"/>
      <c r="N173" s="15"/>
      <c r="O173" s="15"/>
      <c r="P173" s="15"/>
      <c r="Q173" s="15"/>
      <c r="R173" s="11">
        <f t="shared" si="39"/>
        <v>0</v>
      </c>
      <c r="S173" s="15"/>
      <c r="T173" s="15"/>
      <c r="U173" s="9">
        <f t="shared" si="41"/>
        <v>0</v>
      </c>
      <c r="V173" s="9">
        <f t="shared" si="42"/>
        <v>0</v>
      </c>
      <c r="W173" s="15"/>
      <c r="X173" s="16">
        <f t="shared" si="43"/>
        <v>0</v>
      </c>
      <c r="Y173" s="18"/>
      <c r="Z173" s="17"/>
    </row>
    <row r="174" spans="1:26" ht="18" customHeight="1" x14ac:dyDescent="0.2">
      <c r="A174" s="13">
        <v>5530005</v>
      </c>
      <c r="B174" s="14" t="s">
        <v>198</v>
      </c>
      <c r="C174" s="15">
        <v>35000</v>
      </c>
      <c r="D174" s="10">
        <f>VLOOKUP($A174,'12.07'!$A$9:$W$200,23,0)</f>
        <v>0</v>
      </c>
      <c r="E174" s="15"/>
      <c r="F174" s="15"/>
      <c r="G174" s="15"/>
      <c r="H174" s="9">
        <f t="shared" si="40"/>
        <v>0</v>
      </c>
      <c r="I174" s="15"/>
      <c r="J174" s="15"/>
      <c r="K174" s="15"/>
      <c r="L174" s="9">
        <f t="shared" si="34"/>
        <v>0</v>
      </c>
      <c r="M174" s="15"/>
      <c r="N174" s="15"/>
      <c r="O174" s="15"/>
      <c r="P174" s="15"/>
      <c r="Q174" s="15"/>
      <c r="R174" s="11">
        <f t="shared" si="39"/>
        <v>0</v>
      </c>
      <c r="S174" s="15"/>
      <c r="T174" s="15"/>
      <c r="U174" s="9">
        <f t="shared" si="41"/>
        <v>0</v>
      </c>
      <c r="V174" s="9">
        <f t="shared" si="42"/>
        <v>0</v>
      </c>
      <c r="W174" s="15"/>
      <c r="X174" s="16">
        <f t="shared" si="43"/>
        <v>0</v>
      </c>
      <c r="Y174" s="18"/>
      <c r="Z174" s="17"/>
    </row>
    <row r="175" spans="1:26" ht="18" customHeight="1" x14ac:dyDescent="0.2">
      <c r="A175" s="13">
        <v>5530008</v>
      </c>
      <c r="B175" s="14" t="s">
        <v>199</v>
      </c>
      <c r="C175" s="15">
        <v>29000</v>
      </c>
      <c r="D175" s="10">
        <f>VLOOKUP($A175,'12.07'!$A$9:$W$200,23,0)</f>
        <v>0</v>
      </c>
      <c r="E175" s="15"/>
      <c r="F175" s="15"/>
      <c r="G175" s="15"/>
      <c r="H175" s="9">
        <f t="shared" si="40"/>
        <v>0</v>
      </c>
      <c r="I175" s="15"/>
      <c r="J175" s="15"/>
      <c r="K175" s="15"/>
      <c r="L175" s="9">
        <f t="shared" si="34"/>
        <v>0</v>
      </c>
      <c r="M175" s="15"/>
      <c r="N175" s="15"/>
      <c r="O175" s="15"/>
      <c r="P175" s="15"/>
      <c r="Q175" s="15"/>
      <c r="R175" s="11">
        <f t="shared" si="39"/>
        <v>0</v>
      </c>
      <c r="S175" s="15"/>
      <c r="T175" s="15"/>
      <c r="U175" s="9">
        <f t="shared" si="41"/>
        <v>0</v>
      </c>
      <c r="V175" s="9">
        <f t="shared" si="42"/>
        <v>0</v>
      </c>
      <c r="W175" s="15"/>
      <c r="X175" s="16">
        <f t="shared" si="43"/>
        <v>0</v>
      </c>
      <c r="Y175" s="18"/>
      <c r="Z175" s="17"/>
    </row>
    <row r="176" spans="1:26" ht="18" customHeight="1" x14ac:dyDescent="0.2">
      <c r="A176" s="13">
        <v>5540001</v>
      </c>
      <c r="B176" s="14" t="s">
        <v>200</v>
      </c>
      <c r="C176" s="15">
        <v>18000</v>
      </c>
      <c r="D176" s="10">
        <f>VLOOKUP($A176,'12.07'!$A$9:$W$200,23,0)</f>
        <v>0</v>
      </c>
      <c r="E176" s="15"/>
      <c r="F176" s="15"/>
      <c r="G176" s="15"/>
      <c r="H176" s="9">
        <f t="shared" si="40"/>
        <v>0</v>
      </c>
      <c r="I176" s="15"/>
      <c r="J176" s="15"/>
      <c r="K176" s="15"/>
      <c r="L176" s="9">
        <f t="shared" si="34"/>
        <v>0</v>
      </c>
      <c r="M176" s="15"/>
      <c r="N176" s="15"/>
      <c r="O176" s="15"/>
      <c r="P176" s="15"/>
      <c r="Q176" s="15"/>
      <c r="R176" s="11">
        <f>SUM(M176:Q176)</f>
        <v>0</v>
      </c>
      <c r="S176" s="15"/>
      <c r="T176" s="15"/>
      <c r="U176" s="9">
        <f>S176+T176</f>
        <v>0</v>
      </c>
      <c r="V176" s="9">
        <f t="shared" si="42"/>
        <v>0</v>
      </c>
      <c r="W176" s="15"/>
      <c r="X176" s="16">
        <f>W176-V176</f>
        <v>0</v>
      </c>
      <c r="Y176" s="18"/>
      <c r="Z176" s="17"/>
    </row>
    <row r="177" spans="1:26" ht="18" customHeight="1" x14ac:dyDescent="0.2">
      <c r="A177" s="13">
        <v>5540003</v>
      </c>
      <c r="B177" s="14" t="s">
        <v>201</v>
      </c>
      <c r="C177" s="15">
        <v>18000</v>
      </c>
      <c r="D177" s="10">
        <f>VLOOKUP($A177,'12.07'!$A$9:$W$200,23,0)</f>
        <v>104</v>
      </c>
      <c r="E177" s="15"/>
      <c r="F177" s="15"/>
      <c r="G177" s="15"/>
      <c r="H177" s="9">
        <f t="shared" si="40"/>
        <v>0</v>
      </c>
      <c r="I177" s="15"/>
      <c r="J177" s="15"/>
      <c r="K177" s="15"/>
      <c r="L177" s="9">
        <f t="shared" si="34"/>
        <v>0</v>
      </c>
      <c r="M177" s="15"/>
      <c r="N177" s="15"/>
      <c r="O177" s="15"/>
      <c r="P177" s="15"/>
      <c r="Q177" s="15"/>
      <c r="R177" s="11">
        <f t="shared" si="39"/>
        <v>0</v>
      </c>
      <c r="S177" s="15"/>
      <c r="T177" s="15"/>
      <c r="U177" s="9">
        <f t="shared" si="41"/>
        <v>0</v>
      </c>
      <c r="V177" s="9">
        <f t="shared" si="42"/>
        <v>104</v>
      </c>
      <c r="W177" s="15">
        <v>104</v>
      </c>
      <c r="X177" s="16">
        <f t="shared" si="43"/>
        <v>0</v>
      </c>
      <c r="Y177" s="18"/>
      <c r="Z177" s="17"/>
    </row>
    <row r="178" spans="1:26" ht="18" customHeight="1" x14ac:dyDescent="0.2">
      <c r="A178" s="13">
        <v>5540008</v>
      </c>
      <c r="B178" s="14" t="s">
        <v>202</v>
      </c>
      <c r="C178" s="15">
        <v>15000</v>
      </c>
      <c r="D178" s="10">
        <f>VLOOKUP($A178,'12.07'!$A$9:$W$200,23,0)</f>
        <v>0</v>
      </c>
      <c r="E178" s="15"/>
      <c r="F178" s="15"/>
      <c r="G178" s="15"/>
      <c r="H178" s="9">
        <f t="shared" si="40"/>
        <v>0</v>
      </c>
      <c r="I178" s="15"/>
      <c r="J178" s="15"/>
      <c r="K178" s="15"/>
      <c r="L178" s="9">
        <f t="shared" si="34"/>
        <v>0</v>
      </c>
      <c r="M178" s="15"/>
      <c r="N178" s="15"/>
      <c r="O178" s="15"/>
      <c r="P178" s="15"/>
      <c r="Q178" s="15"/>
      <c r="R178" s="11">
        <f t="shared" si="39"/>
        <v>0</v>
      </c>
      <c r="S178" s="15"/>
      <c r="T178" s="15"/>
      <c r="U178" s="9">
        <f t="shared" si="41"/>
        <v>0</v>
      </c>
      <c r="V178" s="9">
        <f t="shared" si="42"/>
        <v>0</v>
      </c>
      <c r="W178" s="15"/>
      <c r="X178" s="16">
        <f t="shared" si="43"/>
        <v>0</v>
      </c>
      <c r="Y178" s="18"/>
      <c r="Z178" s="17"/>
    </row>
    <row r="179" spans="1:26" ht="18" customHeight="1" x14ac:dyDescent="0.2">
      <c r="A179" s="13">
        <v>5540017</v>
      </c>
      <c r="B179" s="14" t="s">
        <v>203</v>
      </c>
      <c r="C179" s="15">
        <v>25000</v>
      </c>
      <c r="D179" s="10">
        <f>VLOOKUP($A179,'12.07'!$A$9:$W$200,23,0)</f>
        <v>0</v>
      </c>
      <c r="E179" s="15">
        <v>6</v>
      </c>
      <c r="F179" s="15"/>
      <c r="G179" s="15"/>
      <c r="H179" s="9">
        <f t="shared" si="40"/>
        <v>6</v>
      </c>
      <c r="I179" s="15">
        <v>6</v>
      </c>
      <c r="J179" s="15"/>
      <c r="K179" s="15"/>
      <c r="L179" s="9">
        <f t="shared" si="34"/>
        <v>6</v>
      </c>
      <c r="M179" s="15"/>
      <c r="N179" s="15"/>
      <c r="O179" s="15"/>
      <c r="P179" s="15"/>
      <c r="Q179" s="15"/>
      <c r="R179" s="11">
        <f t="shared" si="39"/>
        <v>0</v>
      </c>
      <c r="S179" s="15"/>
      <c r="T179" s="15"/>
      <c r="U179" s="9">
        <f t="shared" si="41"/>
        <v>0</v>
      </c>
      <c r="V179" s="9">
        <f t="shared" si="42"/>
        <v>0</v>
      </c>
      <c r="W179" s="15"/>
      <c r="X179" s="16">
        <f t="shared" si="43"/>
        <v>0</v>
      </c>
      <c r="Y179" s="18"/>
      <c r="Z179" s="17"/>
    </row>
    <row r="180" spans="1:26" ht="18" customHeight="1" x14ac:dyDescent="0.2">
      <c r="A180" s="13">
        <v>5540018</v>
      </c>
      <c r="B180" s="14" t="s">
        <v>204</v>
      </c>
      <c r="C180" s="15">
        <v>32000</v>
      </c>
      <c r="D180" s="10">
        <f>VLOOKUP($A180,'12.07'!$A$9:$W$200,23,0)</f>
        <v>0</v>
      </c>
      <c r="E180" s="15">
        <v>4</v>
      </c>
      <c r="F180" s="15"/>
      <c r="G180" s="15"/>
      <c r="H180" s="9">
        <f t="shared" si="40"/>
        <v>4</v>
      </c>
      <c r="I180" s="15">
        <v>4</v>
      </c>
      <c r="J180" s="15"/>
      <c r="K180" s="15"/>
      <c r="L180" s="9">
        <f t="shared" si="34"/>
        <v>4</v>
      </c>
      <c r="M180" s="15"/>
      <c r="N180" s="15"/>
      <c r="O180" s="15"/>
      <c r="P180" s="15"/>
      <c r="Q180" s="15"/>
      <c r="R180" s="11">
        <f t="shared" si="39"/>
        <v>0</v>
      </c>
      <c r="S180" s="15"/>
      <c r="T180" s="15"/>
      <c r="U180" s="9">
        <f t="shared" si="41"/>
        <v>0</v>
      </c>
      <c r="V180" s="9">
        <f t="shared" si="42"/>
        <v>0</v>
      </c>
      <c r="W180" s="15"/>
      <c r="X180" s="16">
        <f t="shared" si="43"/>
        <v>0</v>
      </c>
      <c r="Y180" s="18"/>
      <c r="Z180" s="17"/>
    </row>
    <row r="181" spans="1:26" ht="18" customHeight="1" x14ac:dyDescent="0.2">
      <c r="A181" s="13">
        <v>5540019</v>
      </c>
      <c r="B181" s="14" t="s">
        <v>205</v>
      </c>
      <c r="C181" s="15">
        <v>39000</v>
      </c>
      <c r="D181" s="10">
        <f>VLOOKUP($A181,'12.07'!$A$9:$W$200,23,0)</f>
        <v>0</v>
      </c>
      <c r="E181" s="15"/>
      <c r="F181" s="15"/>
      <c r="G181" s="15"/>
      <c r="H181" s="9">
        <f t="shared" si="40"/>
        <v>0</v>
      </c>
      <c r="I181" s="15"/>
      <c r="J181" s="15"/>
      <c r="K181" s="15"/>
      <c r="L181" s="9">
        <f t="shared" si="34"/>
        <v>0</v>
      </c>
      <c r="M181" s="15"/>
      <c r="N181" s="15"/>
      <c r="O181" s="15"/>
      <c r="P181" s="15"/>
      <c r="Q181" s="15"/>
      <c r="R181" s="11">
        <f t="shared" si="39"/>
        <v>0</v>
      </c>
      <c r="S181" s="15"/>
      <c r="T181" s="15"/>
      <c r="U181" s="9">
        <f t="shared" si="41"/>
        <v>0</v>
      </c>
      <c r="V181" s="9">
        <f t="shared" si="42"/>
        <v>0</v>
      </c>
      <c r="W181" s="15"/>
      <c r="X181" s="16">
        <f t="shared" si="43"/>
        <v>0</v>
      </c>
      <c r="Y181" s="18"/>
      <c r="Z181" s="17"/>
    </row>
    <row r="182" spans="1:26" ht="18" customHeight="1" x14ac:dyDescent="0.2">
      <c r="A182" s="13">
        <v>5540020</v>
      </c>
      <c r="B182" s="14" t="s">
        <v>206</v>
      </c>
      <c r="C182" s="15">
        <v>40000</v>
      </c>
      <c r="D182" s="10">
        <f>VLOOKUP($A182,'12.07'!$A$9:$W$200,23,0)</f>
        <v>0</v>
      </c>
      <c r="E182" s="15">
        <v>1</v>
      </c>
      <c r="F182" s="15"/>
      <c r="G182" s="15"/>
      <c r="H182" s="9">
        <f t="shared" si="40"/>
        <v>1</v>
      </c>
      <c r="I182" s="15">
        <v>1</v>
      </c>
      <c r="J182" s="15"/>
      <c r="K182" s="15"/>
      <c r="L182" s="9">
        <f t="shared" si="34"/>
        <v>1</v>
      </c>
      <c r="M182" s="15"/>
      <c r="N182" s="15"/>
      <c r="O182" s="15"/>
      <c r="P182" s="15"/>
      <c r="Q182" s="15"/>
      <c r="R182" s="11">
        <f t="shared" si="39"/>
        <v>0</v>
      </c>
      <c r="S182" s="15"/>
      <c r="T182" s="15"/>
      <c r="U182" s="9">
        <f t="shared" si="41"/>
        <v>0</v>
      </c>
      <c r="V182" s="9">
        <f t="shared" si="42"/>
        <v>0</v>
      </c>
      <c r="W182" s="15"/>
      <c r="X182" s="16">
        <f t="shared" si="43"/>
        <v>0</v>
      </c>
      <c r="Y182" s="18"/>
      <c r="Z182" s="17"/>
    </row>
    <row r="183" spans="1:26" ht="18" customHeight="1" x14ac:dyDescent="0.2">
      <c r="A183" s="13">
        <v>5540021</v>
      </c>
      <c r="B183" s="14" t="s">
        <v>207</v>
      </c>
      <c r="C183" s="15">
        <v>46000</v>
      </c>
      <c r="D183" s="10">
        <f>VLOOKUP($A183,'12.07'!$A$9:$W$200,23,0)</f>
        <v>0</v>
      </c>
      <c r="E183" s="15"/>
      <c r="F183" s="15"/>
      <c r="G183" s="15"/>
      <c r="H183" s="9">
        <f t="shared" si="40"/>
        <v>0</v>
      </c>
      <c r="I183" s="15"/>
      <c r="J183" s="15"/>
      <c r="K183" s="15"/>
      <c r="L183" s="9">
        <f t="shared" si="34"/>
        <v>0</v>
      </c>
      <c r="M183" s="15"/>
      <c r="N183" s="15"/>
      <c r="O183" s="15"/>
      <c r="P183" s="15"/>
      <c r="Q183" s="15"/>
      <c r="R183" s="11">
        <f t="shared" si="39"/>
        <v>0</v>
      </c>
      <c r="S183" s="15"/>
      <c r="T183" s="15"/>
      <c r="U183" s="9">
        <f t="shared" si="41"/>
        <v>0</v>
      </c>
      <c r="V183" s="9">
        <f t="shared" si="42"/>
        <v>0</v>
      </c>
      <c r="W183" s="15"/>
      <c r="X183" s="16">
        <f t="shared" si="43"/>
        <v>0</v>
      </c>
      <c r="Y183" s="18"/>
      <c r="Z183" s="17"/>
    </row>
    <row r="184" spans="1:26" ht="18" customHeight="1" x14ac:dyDescent="0.2">
      <c r="A184" s="13">
        <v>5540029</v>
      </c>
      <c r="B184" s="14" t="s">
        <v>208</v>
      </c>
      <c r="C184" s="15">
        <v>18000</v>
      </c>
      <c r="D184" s="10">
        <f>VLOOKUP($A184,'12.07'!$A$9:$W$200,23,0)</f>
        <v>28</v>
      </c>
      <c r="E184" s="15"/>
      <c r="F184" s="15"/>
      <c r="G184" s="15"/>
      <c r="H184" s="9">
        <f t="shared" si="40"/>
        <v>0</v>
      </c>
      <c r="I184" s="15"/>
      <c r="J184" s="15"/>
      <c r="K184" s="15"/>
      <c r="L184" s="9">
        <f t="shared" si="34"/>
        <v>0</v>
      </c>
      <c r="M184" s="15"/>
      <c r="N184" s="15"/>
      <c r="O184" s="15"/>
      <c r="P184" s="15"/>
      <c r="Q184" s="15"/>
      <c r="R184" s="11">
        <f t="shared" si="39"/>
        <v>0</v>
      </c>
      <c r="S184" s="15"/>
      <c r="T184" s="15"/>
      <c r="U184" s="9">
        <f t="shared" si="41"/>
        <v>0</v>
      </c>
      <c r="V184" s="9">
        <f t="shared" si="42"/>
        <v>28</v>
      </c>
      <c r="W184" s="15">
        <v>28</v>
      </c>
      <c r="X184" s="16">
        <f t="shared" si="43"/>
        <v>0</v>
      </c>
      <c r="Y184" s="18"/>
      <c r="Z184" s="17"/>
    </row>
    <row r="185" spans="1:26" ht="18" customHeight="1" x14ac:dyDescent="0.2">
      <c r="A185" s="13">
        <v>5540030</v>
      </c>
      <c r="B185" s="14" t="s">
        <v>209</v>
      </c>
      <c r="C185" s="15">
        <v>20000</v>
      </c>
      <c r="D185" s="10">
        <f>VLOOKUP($A185,'12.07'!$A$9:$W$200,23,0)</f>
        <v>53</v>
      </c>
      <c r="E185" s="15"/>
      <c r="F185" s="15"/>
      <c r="G185" s="15"/>
      <c r="H185" s="9">
        <f t="shared" si="40"/>
        <v>0</v>
      </c>
      <c r="I185" s="15"/>
      <c r="J185" s="15"/>
      <c r="K185" s="15"/>
      <c r="L185" s="9">
        <f t="shared" si="34"/>
        <v>0</v>
      </c>
      <c r="M185" s="15"/>
      <c r="N185" s="15"/>
      <c r="O185" s="15"/>
      <c r="P185" s="15"/>
      <c r="Q185" s="15"/>
      <c r="R185" s="11">
        <f>SUM(M185:Q185)</f>
        <v>0</v>
      </c>
      <c r="S185" s="15"/>
      <c r="T185" s="15"/>
      <c r="U185" s="9">
        <f>S185+T185</f>
        <v>0</v>
      </c>
      <c r="V185" s="9">
        <f t="shared" si="42"/>
        <v>53</v>
      </c>
      <c r="W185" s="15">
        <v>53</v>
      </c>
      <c r="X185" s="16">
        <f>W185-V185</f>
        <v>0</v>
      </c>
      <c r="Y185" s="18"/>
      <c r="Z185" s="17"/>
    </row>
    <row r="186" spans="1:26" ht="18" customHeight="1" x14ac:dyDescent="0.2">
      <c r="A186" s="13">
        <v>5540031</v>
      </c>
      <c r="B186" s="14" t="s">
        <v>210</v>
      </c>
      <c r="C186" s="15">
        <v>20000</v>
      </c>
      <c r="D186" s="10">
        <f>VLOOKUP($A186,'12.07'!$A$9:$W$200,23,0)</f>
        <v>46</v>
      </c>
      <c r="E186" s="15"/>
      <c r="F186" s="15"/>
      <c r="G186" s="15"/>
      <c r="H186" s="9">
        <f t="shared" si="40"/>
        <v>0</v>
      </c>
      <c r="I186" s="15">
        <v>1</v>
      </c>
      <c r="J186" s="15"/>
      <c r="K186" s="15"/>
      <c r="L186" s="9">
        <f t="shared" si="34"/>
        <v>1</v>
      </c>
      <c r="M186" s="15"/>
      <c r="N186" s="15"/>
      <c r="O186" s="15"/>
      <c r="P186" s="15"/>
      <c r="Q186" s="15"/>
      <c r="R186" s="11">
        <f t="shared" si="39"/>
        <v>0</v>
      </c>
      <c r="S186" s="15"/>
      <c r="T186" s="15"/>
      <c r="U186" s="9">
        <f t="shared" ref="U186:U197" si="44">S186+T186</f>
        <v>0</v>
      </c>
      <c r="V186" s="9">
        <f t="shared" si="42"/>
        <v>45</v>
      </c>
      <c r="W186" s="15">
        <v>45</v>
      </c>
      <c r="X186" s="16">
        <f t="shared" ref="X186:X197" si="45">W186-V186</f>
        <v>0</v>
      </c>
      <c r="Y186" s="18"/>
      <c r="Z186" s="17"/>
    </row>
    <row r="187" spans="1:26" ht="18" customHeight="1" x14ac:dyDescent="0.2">
      <c r="A187" s="13">
        <v>5540032</v>
      </c>
      <c r="B187" s="14" t="s">
        <v>211</v>
      </c>
      <c r="C187" s="15">
        <v>15000</v>
      </c>
      <c r="D187" s="10">
        <f>VLOOKUP($A187,'12.07'!$A$9:$W$200,23,0)</f>
        <v>183</v>
      </c>
      <c r="E187" s="15"/>
      <c r="F187" s="15"/>
      <c r="G187" s="15"/>
      <c r="H187" s="9">
        <f t="shared" si="40"/>
        <v>0</v>
      </c>
      <c r="I187" s="15">
        <v>2</v>
      </c>
      <c r="J187" s="15"/>
      <c r="K187" s="15"/>
      <c r="L187" s="9">
        <f t="shared" si="34"/>
        <v>2</v>
      </c>
      <c r="M187" s="15"/>
      <c r="N187" s="15"/>
      <c r="O187" s="15"/>
      <c r="P187" s="15"/>
      <c r="Q187" s="15"/>
      <c r="R187" s="11">
        <f t="shared" si="39"/>
        <v>0</v>
      </c>
      <c r="S187" s="15"/>
      <c r="T187" s="15"/>
      <c r="U187" s="9">
        <f t="shared" si="44"/>
        <v>0</v>
      </c>
      <c r="V187" s="9">
        <f t="shared" si="42"/>
        <v>181</v>
      </c>
      <c r="W187" s="15">
        <v>179</v>
      </c>
      <c r="X187" s="16">
        <f t="shared" si="45"/>
        <v>-2</v>
      </c>
      <c r="Y187" s="18"/>
      <c r="Z187" s="17"/>
    </row>
    <row r="188" spans="1:26" ht="18" customHeight="1" x14ac:dyDescent="0.2">
      <c r="A188" s="13">
        <v>5540033</v>
      </c>
      <c r="B188" s="14" t="s">
        <v>212</v>
      </c>
      <c r="C188" s="15">
        <v>15000</v>
      </c>
      <c r="D188" s="10">
        <f>VLOOKUP($A188,'12.07'!$A$9:$W$200,23,0)</f>
        <v>53</v>
      </c>
      <c r="E188" s="15"/>
      <c r="F188" s="15"/>
      <c r="G188" s="15"/>
      <c r="H188" s="9">
        <f t="shared" si="40"/>
        <v>0</v>
      </c>
      <c r="I188" s="15">
        <v>2</v>
      </c>
      <c r="J188" s="15"/>
      <c r="K188" s="15"/>
      <c r="L188" s="9">
        <f t="shared" si="34"/>
        <v>2</v>
      </c>
      <c r="M188" s="15"/>
      <c r="N188" s="15"/>
      <c r="O188" s="15"/>
      <c r="P188" s="15"/>
      <c r="Q188" s="15"/>
      <c r="R188" s="11">
        <f t="shared" si="39"/>
        <v>0</v>
      </c>
      <c r="S188" s="15"/>
      <c r="T188" s="15"/>
      <c r="U188" s="9">
        <f t="shared" si="44"/>
        <v>0</v>
      </c>
      <c r="V188" s="9">
        <f t="shared" si="42"/>
        <v>51</v>
      </c>
      <c r="W188" s="15">
        <v>51</v>
      </c>
      <c r="X188" s="16">
        <f t="shared" si="45"/>
        <v>0</v>
      </c>
      <c r="Y188" s="18"/>
      <c r="Z188" s="17"/>
    </row>
    <row r="189" spans="1:26" ht="18" customHeight="1" x14ac:dyDescent="0.2">
      <c r="A189" s="13">
        <v>5540035</v>
      </c>
      <c r="B189" s="14" t="s">
        <v>213</v>
      </c>
      <c r="C189" s="15">
        <v>20000</v>
      </c>
      <c r="D189" s="10">
        <f>VLOOKUP($A189,'12.07'!$A$9:$W$200,23,0)</f>
        <v>29</v>
      </c>
      <c r="E189" s="15"/>
      <c r="F189" s="15"/>
      <c r="G189" s="15"/>
      <c r="H189" s="9">
        <f t="shared" si="40"/>
        <v>0</v>
      </c>
      <c r="I189" s="15"/>
      <c r="J189" s="15"/>
      <c r="K189" s="15"/>
      <c r="L189" s="9">
        <f t="shared" si="34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2"/>
        <v>29</v>
      </c>
      <c r="W189" s="15">
        <v>29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5540037</v>
      </c>
      <c r="B190" s="14" t="s">
        <v>214</v>
      </c>
      <c r="C190" s="15">
        <v>18000</v>
      </c>
      <c r="D190" s="10">
        <f>VLOOKUP($A190,'12.07'!$A$9:$W$200,23,0)</f>
        <v>65</v>
      </c>
      <c r="E190" s="15"/>
      <c r="F190" s="15"/>
      <c r="G190" s="15"/>
      <c r="H190" s="9">
        <f t="shared" si="40"/>
        <v>0</v>
      </c>
      <c r="I190" s="15">
        <v>4</v>
      </c>
      <c r="J190" s="15"/>
      <c r="K190" s="15"/>
      <c r="L190" s="9">
        <f t="shared" si="34"/>
        <v>4</v>
      </c>
      <c r="M190" s="15"/>
      <c r="N190" s="15"/>
      <c r="O190" s="15"/>
      <c r="P190" s="15"/>
      <c r="Q190" s="15"/>
      <c r="R190" s="11">
        <f t="shared" si="39"/>
        <v>0</v>
      </c>
      <c r="S190" s="15"/>
      <c r="T190" s="15"/>
      <c r="U190" s="9">
        <f t="shared" si="44"/>
        <v>0</v>
      </c>
      <c r="V190" s="9">
        <f t="shared" si="42"/>
        <v>61</v>
      </c>
      <c r="W190" s="15">
        <v>61</v>
      </c>
      <c r="X190" s="16">
        <f t="shared" si="45"/>
        <v>0</v>
      </c>
      <c r="Y190" s="18"/>
      <c r="Z190" s="17"/>
    </row>
    <row r="191" spans="1:26" ht="18" customHeight="1" x14ac:dyDescent="0.2">
      <c r="A191" s="13">
        <v>5541001</v>
      </c>
      <c r="B191" s="14" t="s">
        <v>215</v>
      </c>
      <c r="C191" s="15">
        <v>29000</v>
      </c>
      <c r="D191" s="10">
        <f>VLOOKUP($A191,'12.07'!$A$9:$W$200,23,0)</f>
        <v>0</v>
      </c>
      <c r="E191" s="15"/>
      <c r="F191" s="15"/>
      <c r="G191" s="15"/>
      <c r="H191" s="9">
        <f t="shared" si="40"/>
        <v>0</v>
      </c>
      <c r="I191" s="15"/>
      <c r="J191" s="15"/>
      <c r="K191" s="15"/>
      <c r="L191" s="9">
        <f t="shared" si="34"/>
        <v>0</v>
      </c>
      <c r="M191" s="15"/>
      <c r="N191" s="15"/>
      <c r="O191" s="15"/>
      <c r="P191" s="15"/>
      <c r="Q191" s="15"/>
      <c r="R191" s="11">
        <f t="shared" si="39"/>
        <v>0</v>
      </c>
      <c r="S191" s="15"/>
      <c r="T191" s="15"/>
      <c r="U191" s="9">
        <f t="shared" si="44"/>
        <v>0</v>
      </c>
      <c r="V191" s="9">
        <f t="shared" si="42"/>
        <v>0</v>
      </c>
      <c r="W191" s="15"/>
      <c r="X191" s="16">
        <f t="shared" si="45"/>
        <v>0</v>
      </c>
      <c r="Y191" s="18"/>
      <c r="Z191" s="17"/>
    </row>
    <row r="192" spans="1:26" ht="18" customHeight="1" x14ac:dyDescent="0.2">
      <c r="A192" s="13">
        <v>7111005</v>
      </c>
      <c r="B192" s="14" t="s">
        <v>216</v>
      </c>
      <c r="C192" s="15">
        <v>10000</v>
      </c>
      <c r="D192" s="10">
        <f>VLOOKUP($A192,'12.07'!$A$9:$W$200,23,0)</f>
        <v>0</v>
      </c>
      <c r="E192" s="15"/>
      <c r="F192" s="15"/>
      <c r="G192" s="15"/>
      <c r="H192" s="9">
        <f t="shared" si="40"/>
        <v>0</v>
      </c>
      <c r="I192" s="15"/>
      <c r="J192" s="15"/>
      <c r="K192" s="15"/>
      <c r="L192" s="9">
        <f t="shared" si="34"/>
        <v>0</v>
      </c>
      <c r="M192" s="15"/>
      <c r="N192" s="15"/>
      <c r="O192" s="15"/>
      <c r="P192" s="15"/>
      <c r="Q192" s="15"/>
      <c r="R192" s="11">
        <f t="shared" si="39"/>
        <v>0</v>
      </c>
      <c r="S192" s="15"/>
      <c r="T192" s="15"/>
      <c r="U192" s="9">
        <f t="shared" si="44"/>
        <v>0</v>
      </c>
      <c r="V192" s="9">
        <f t="shared" si="42"/>
        <v>0</v>
      </c>
      <c r="W192" s="15"/>
      <c r="X192" s="16">
        <f t="shared" si="45"/>
        <v>0</v>
      </c>
      <c r="Y192" s="18"/>
      <c r="Z192" s="17"/>
    </row>
    <row r="193" spans="1:28" ht="18" customHeight="1" x14ac:dyDescent="0.2">
      <c r="A193" s="13">
        <v>7116001</v>
      </c>
      <c r="B193" s="14" t="s">
        <v>217</v>
      </c>
      <c r="C193" s="15">
        <v>99000</v>
      </c>
      <c r="D193" s="10">
        <f>VLOOKUP($A193,'12.07'!$A$9:$W$200,23,0)</f>
        <v>0</v>
      </c>
      <c r="E193" s="15"/>
      <c r="F193" s="15"/>
      <c r="G193" s="15"/>
      <c r="H193" s="9">
        <f t="shared" si="40"/>
        <v>0</v>
      </c>
      <c r="I193" s="15"/>
      <c r="J193" s="15"/>
      <c r="K193" s="15"/>
      <c r="L193" s="9">
        <f t="shared" si="34"/>
        <v>0</v>
      </c>
      <c r="M193" s="15"/>
      <c r="N193" s="15"/>
      <c r="O193" s="15"/>
      <c r="P193" s="15"/>
      <c r="Q193" s="15"/>
      <c r="R193" s="11">
        <f t="shared" si="39"/>
        <v>0</v>
      </c>
      <c r="S193" s="15"/>
      <c r="T193" s="15"/>
      <c r="U193" s="9">
        <f t="shared" si="44"/>
        <v>0</v>
      </c>
      <c r="V193" s="9">
        <f t="shared" si="42"/>
        <v>0</v>
      </c>
      <c r="W193" s="15"/>
      <c r="X193" s="16">
        <f t="shared" si="45"/>
        <v>0</v>
      </c>
      <c r="Y193" s="18"/>
      <c r="Z193" s="17"/>
    </row>
    <row r="194" spans="1:28" ht="18" customHeight="1" x14ac:dyDescent="0.2">
      <c r="A194" s="13">
        <v>7116002</v>
      </c>
      <c r="B194" s="14" t="s">
        <v>227</v>
      </c>
      <c r="C194" s="15">
        <v>60000</v>
      </c>
      <c r="D194" s="10">
        <f>VLOOKUP($A194,'12.07'!$A$9:$W$200,23,0)</f>
        <v>0</v>
      </c>
      <c r="E194" s="15"/>
      <c r="F194" s="15"/>
      <c r="G194" s="15"/>
      <c r="H194" s="9">
        <f t="shared" si="40"/>
        <v>0</v>
      </c>
      <c r="I194" s="15"/>
      <c r="J194" s="15"/>
      <c r="K194" s="15"/>
      <c r="L194" s="9">
        <f t="shared" si="34"/>
        <v>0</v>
      </c>
      <c r="M194" s="15"/>
      <c r="N194" s="15"/>
      <c r="O194" s="15"/>
      <c r="P194" s="15"/>
      <c r="Q194" s="15"/>
      <c r="R194" s="11">
        <f t="shared" si="39"/>
        <v>0</v>
      </c>
      <c r="S194" s="15"/>
      <c r="T194" s="15"/>
      <c r="U194" s="9">
        <f t="shared" si="44"/>
        <v>0</v>
      </c>
      <c r="V194" s="9">
        <f t="shared" si="42"/>
        <v>0</v>
      </c>
      <c r="W194" s="15"/>
      <c r="X194" s="16">
        <f t="shared" si="45"/>
        <v>0</v>
      </c>
      <c r="Y194" s="18"/>
      <c r="Z194" s="17"/>
    </row>
    <row r="195" spans="1:28" ht="18" customHeight="1" x14ac:dyDescent="0.2">
      <c r="A195" s="13">
        <v>7116003</v>
      </c>
      <c r="B195" s="14" t="s">
        <v>228</v>
      </c>
      <c r="C195" s="15">
        <v>60000</v>
      </c>
      <c r="D195" s="10">
        <f>VLOOKUP($A195,'12.07'!$A$9:$W$200,23,0)</f>
        <v>0</v>
      </c>
      <c r="E195" s="15"/>
      <c r="F195" s="15"/>
      <c r="G195" s="15"/>
      <c r="H195" s="9">
        <f t="shared" si="40"/>
        <v>0</v>
      </c>
      <c r="I195" s="15"/>
      <c r="J195" s="15"/>
      <c r="K195" s="15"/>
      <c r="L195" s="9">
        <f t="shared" si="34"/>
        <v>0</v>
      </c>
      <c r="M195" s="15"/>
      <c r="N195" s="15"/>
      <c r="O195" s="15"/>
      <c r="P195" s="15"/>
      <c r="Q195" s="15"/>
      <c r="R195" s="11">
        <f t="shared" si="39"/>
        <v>0</v>
      </c>
      <c r="S195" s="15"/>
      <c r="T195" s="15"/>
      <c r="U195" s="9">
        <f t="shared" si="44"/>
        <v>0</v>
      </c>
      <c r="V195" s="9">
        <f t="shared" si="42"/>
        <v>0</v>
      </c>
      <c r="W195" s="15"/>
      <c r="X195" s="16">
        <f t="shared" si="45"/>
        <v>0</v>
      </c>
      <c r="Y195" s="18"/>
      <c r="Z195" s="17"/>
    </row>
    <row r="196" spans="1:28" ht="18" customHeight="1" x14ac:dyDescent="0.2">
      <c r="A196" s="13">
        <v>9500002</v>
      </c>
      <c r="B196" s="14" t="s">
        <v>218</v>
      </c>
      <c r="C196" s="15">
        <v>4000</v>
      </c>
      <c r="D196" s="10">
        <f>VLOOKUP($A196,'12.07'!$A$9:$W$200,23,0)</f>
        <v>0</v>
      </c>
      <c r="E196" s="15"/>
      <c r="F196" s="15"/>
      <c r="G196" s="15"/>
      <c r="H196" s="9">
        <f t="shared" si="40"/>
        <v>0</v>
      </c>
      <c r="I196" s="15"/>
      <c r="J196" s="15"/>
      <c r="K196" s="15"/>
      <c r="L196" s="9">
        <f t="shared" si="34"/>
        <v>0</v>
      </c>
      <c r="M196" s="15"/>
      <c r="N196" s="15"/>
      <c r="O196" s="15"/>
      <c r="P196" s="15"/>
      <c r="Q196" s="15"/>
      <c r="R196" s="11">
        <f t="shared" si="39"/>
        <v>0</v>
      </c>
      <c r="S196" s="15"/>
      <c r="T196" s="15"/>
      <c r="U196" s="9">
        <f t="shared" si="44"/>
        <v>0</v>
      </c>
      <c r="V196" s="9">
        <f t="shared" si="42"/>
        <v>0</v>
      </c>
      <c r="W196" s="15"/>
      <c r="X196" s="16">
        <f t="shared" si="45"/>
        <v>0</v>
      </c>
      <c r="Y196" s="18"/>
      <c r="Z196" s="17"/>
    </row>
    <row r="197" spans="1:28" ht="18" customHeight="1" x14ac:dyDescent="0.2">
      <c r="A197" s="13">
        <v>9500003</v>
      </c>
      <c r="B197" s="14" t="s">
        <v>219</v>
      </c>
      <c r="C197" s="15">
        <v>5000</v>
      </c>
      <c r="D197" s="10">
        <f>VLOOKUP($A197,'12.07'!$A$9:$W$200,23,0)</f>
        <v>0</v>
      </c>
      <c r="E197" s="15"/>
      <c r="F197" s="15"/>
      <c r="G197" s="15"/>
      <c r="H197" s="9">
        <f t="shared" si="40"/>
        <v>0</v>
      </c>
      <c r="I197" s="15"/>
      <c r="J197" s="15"/>
      <c r="K197" s="15"/>
      <c r="L197" s="9">
        <f t="shared" si="34"/>
        <v>0</v>
      </c>
      <c r="M197" s="15"/>
      <c r="N197" s="15"/>
      <c r="O197" s="15"/>
      <c r="P197" s="15"/>
      <c r="Q197" s="15"/>
      <c r="R197" s="11">
        <f t="shared" si="39"/>
        <v>0</v>
      </c>
      <c r="S197" s="15"/>
      <c r="T197" s="15"/>
      <c r="U197" s="9">
        <f t="shared" si="44"/>
        <v>0</v>
      </c>
      <c r="V197" s="9">
        <f t="shared" si="42"/>
        <v>0</v>
      </c>
      <c r="W197" s="15"/>
      <c r="X197" s="16">
        <f t="shared" si="45"/>
        <v>0</v>
      </c>
      <c r="Y197" s="18"/>
      <c r="Z197" s="17"/>
    </row>
    <row r="198" spans="1:28" ht="18" customHeight="1" x14ac:dyDescent="0.2">
      <c r="A198" s="7"/>
      <c r="B198" s="28" t="s">
        <v>220</v>
      </c>
      <c r="C198" s="9"/>
      <c r="D198" s="10"/>
      <c r="E198" s="10"/>
      <c r="F198" s="10"/>
      <c r="G198" s="10"/>
      <c r="H198" s="9"/>
      <c r="I198" s="10"/>
      <c r="J198" s="10"/>
      <c r="K198" s="10"/>
      <c r="L198" s="9">
        <f t="shared" si="34"/>
        <v>0</v>
      </c>
      <c r="M198" s="10"/>
      <c r="N198" s="10"/>
      <c r="O198" s="10"/>
      <c r="P198" s="10"/>
      <c r="Q198" s="10"/>
      <c r="R198" s="11">
        <f t="shared" si="39"/>
        <v>0</v>
      </c>
      <c r="S198" s="10"/>
      <c r="T198" s="10"/>
      <c r="U198" s="9"/>
      <c r="V198" s="9"/>
      <c r="W198" s="10"/>
      <c r="X198" s="9"/>
      <c r="Y198" s="18"/>
      <c r="Z198" s="17"/>
    </row>
    <row r="200" spans="1:28" ht="25.5" customHeight="1" x14ac:dyDescent="0.2">
      <c r="D200" s="30">
        <f>SUM(D9:D198)</f>
        <v>880</v>
      </c>
      <c r="E200" s="31"/>
      <c r="F200" s="31"/>
      <c r="G200" s="31"/>
      <c r="H200" s="31"/>
      <c r="I200" s="30">
        <f>SUM(I9:I198)</f>
        <v>362</v>
      </c>
      <c r="J200" s="30">
        <f>SUM(J9:J198)</f>
        <v>0</v>
      </c>
      <c r="K200" s="30"/>
      <c r="L200" s="31"/>
      <c r="M200" s="31"/>
      <c r="N200" s="31"/>
      <c r="O200" s="31"/>
      <c r="P200" s="31"/>
      <c r="Q200" s="30">
        <f>SUM(Q9:Q198)</f>
        <v>0</v>
      </c>
      <c r="R200" s="30">
        <f>SUM(R9:R198)</f>
        <v>4</v>
      </c>
      <c r="S200" s="30">
        <f>SUM(S9:S198)</f>
        <v>59</v>
      </c>
      <c r="T200" s="31"/>
      <c r="U200" s="31"/>
      <c r="V200" s="32"/>
      <c r="W200" s="30">
        <f>SUM(W9:W198)</f>
        <v>795</v>
      </c>
      <c r="X200" s="30">
        <f>SUM(X9:X198)</f>
        <v>-5</v>
      </c>
    </row>
    <row r="201" spans="1:28" ht="12.75" customHeight="1" x14ac:dyDescent="0.2"/>
    <row r="202" spans="1:28" s="1" customFormat="1" x14ac:dyDescent="0.2">
      <c r="A202" s="29"/>
      <c r="B202" s="29" t="s">
        <v>221</v>
      </c>
      <c r="I202" s="33" t="s">
        <v>222</v>
      </c>
      <c r="S202" s="1" t="s">
        <v>223</v>
      </c>
      <c r="V202" s="2"/>
      <c r="W202" s="2"/>
      <c r="X202" s="2"/>
      <c r="Y202" s="3"/>
      <c r="Z202" s="3"/>
      <c r="AA202" s="3"/>
      <c r="AB202" s="3"/>
    </row>
    <row r="204" spans="1:28" s="1" customFormat="1" x14ac:dyDescent="0.2">
      <c r="A204" s="29" t="s">
        <v>224</v>
      </c>
      <c r="B204" s="3"/>
      <c r="V204" s="2"/>
      <c r="W204" s="2"/>
      <c r="X204" s="2"/>
      <c r="Y204" s="3"/>
      <c r="Z204" s="3"/>
      <c r="AA204" s="3"/>
      <c r="AB204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0:B101">
    <cfRule type="duplicateValues" dxfId="806" priority="34" stopIfTrue="1"/>
  </conditionalFormatting>
  <conditionalFormatting sqref="B132">
    <cfRule type="duplicateValues" dxfId="805" priority="33" stopIfTrue="1"/>
  </conditionalFormatting>
  <conditionalFormatting sqref="B118">
    <cfRule type="duplicateValues" dxfId="804" priority="32" stopIfTrue="1"/>
  </conditionalFormatting>
  <conditionalFormatting sqref="B198">
    <cfRule type="duplicateValues" dxfId="803" priority="31" stopIfTrue="1"/>
  </conditionalFormatting>
  <conditionalFormatting sqref="B201:B274">
    <cfRule type="duplicateValues" dxfId="802" priority="30" stopIfTrue="1"/>
  </conditionalFormatting>
  <conditionalFormatting sqref="B200">
    <cfRule type="duplicateValues" dxfId="801" priority="29" stopIfTrue="1"/>
  </conditionalFormatting>
  <conditionalFormatting sqref="I202">
    <cfRule type="duplicateValues" dxfId="800" priority="28" stopIfTrue="1"/>
  </conditionalFormatting>
  <conditionalFormatting sqref="I202">
    <cfRule type="duplicateValues" dxfId="799" priority="25" stopIfTrue="1"/>
    <cfRule type="duplicateValues" dxfId="798" priority="26" stopIfTrue="1"/>
    <cfRule type="duplicateValues" dxfId="797" priority="27" stopIfTrue="1"/>
  </conditionalFormatting>
  <conditionalFormatting sqref="B20">
    <cfRule type="duplicateValues" dxfId="796" priority="19" stopIfTrue="1"/>
  </conditionalFormatting>
  <conditionalFormatting sqref="B20">
    <cfRule type="duplicateValues" dxfId="795" priority="20" stopIfTrue="1"/>
  </conditionalFormatting>
  <conditionalFormatting sqref="B20">
    <cfRule type="duplicateValues" dxfId="794" priority="21" stopIfTrue="1"/>
  </conditionalFormatting>
  <conditionalFormatting sqref="B20">
    <cfRule type="duplicateValues" dxfId="793" priority="22" stopIfTrue="1"/>
    <cfRule type="duplicateValues" dxfId="792" priority="23" stopIfTrue="1"/>
    <cfRule type="duplicateValues" dxfId="791" priority="24" stopIfTrue="1"/>
  </conditionalFormatting>
  <conditionalFormatting sqref="A20:A25">
    <cfRule type="duplicateValues" dxfId="790" priority="18" stopIfTrue="1"/>
  </conditionalFormatting>
  <conditionalFormatting sqref="A26">
    <cfRule type="duplicateValues" dxfId="789" priority="17" stopIfTrue="1"/>
  </conditionalFormatting>
  <conditionalFormatting sqref="A27">
    <cfRule type="duplicateValues" dxfId="788" priority="16" stopIfTrue="1"/>
  </conditionalFormatting>
  <conditionalFormatting sqref="A28">
    <cfRule type="duplicateValues" dxfId="787" priority="15" stopIfTrue="1"/>
  </conditionalFormatting>
  <conditionalFormatting sqref="A29">
    <cfRule type="duplicateValues" dxfId="786" priority="14" stopIfTrue="1"/>
  </conditionalFormatting>
  <conditionalFormatting sqref="A30">
    <cfRule type="duplicateValues" dxfId="785" priority="13" stopIfTrue="1"/>
  </conditionalFormatting>
  <conditionalFormatting sqref="B275:B65318 B200 B5 B8:B19 B119:B131 B21:B117 B133:B197">
    <cfRule type="duplicateValues" dxfId="784" priority="35" stopIfTrue="1"/>
  </conditionalFormatting>
  <conditionalFormatting sqref="B275:B65318 B200 B5 B8:B19 B102:B117 B119:B131 B21:B99 B133:B197">
    <cfRule type="duplicateValues" dxfId="783" priority="36" stopIfTrue="1"/>
  </conditionalFormatting>
  <conditionalFormatting sqref="A200:A65318 A1:A5 A8:A19 A31:A198">
    <cfRule type="duplicateValues" dxfId="782" priority="37" stopIfTrue="1"/>
  </conditionalFormatting>
  <conditionalFormatting sqref="B200:B65318 B5 B8:B19 B21:B198">
    <cfRule type="duplicateValues" dxfId="781" priority="38" stopIfTrue="1"/>
  </conditionalFormatting>
  <conditionalFormatting sqref="B200:B65318 B1:B5 B8:B19 B21:B198">
    <cfRule type="duplicateValues" dxfId="780" priority="39" stopIfTrue="1"/>
    <cfRule type="duplicateValues" dxfId="779" priority="40" stopIfTrue="1"/>
    <cfRule type="duplicateValues" dxfId="778" priority="41" stopIfTrue="1"/>
  </conditionalFormatting>
  <conditionalFormatting sqref="Y17">
    <cfRule type="duplicateValues" dxfId="777" priority="7" stopIfTrue="1"/>
  </conditionalFormatting>
  <conditionalFormatting sqref="Y17">
    <cfRule type="duplicateValues" dxfId="776" priority="8" stopIfTrue="1"/>
  </conditionalFormatting>
  <conditionalFormatting sqref="Y17">
    <cfRule type="duplicateValues" dxfId="775" priority="9" stopIfTrue="1"/>
  </conditionalFormatting>
  <conditionalFormatting sqref="Y17">
    <cfRule type="duplicateValues" dxfId="774" priority="10" stopIfTrue="1"/>
    <cfRule type="duplicateValues" dxfId="773" priority="11" stopIfTrue="1"/>
    <cfRule type="duplicateValues" dxfId="772" priority="12" stopIfTrue="1"/>
  </conditionalFormatting>
  <conditionalFormatting sqref="Y13">
    <cfRule type="duplicateValues" dxfId="771" priority="1" stopIfTrue="1"/>
  </conditionalFormatting>
  <conditionalFormatting sqref="Y13">
    <cfRule type="duplicateValues" dxfId="770" priority="2" stopIfTrue="1"/>
  </conditionalFormatting>
  <conditionalFormatting sqref="Y13">
    <cfRule type="duplicateValues" dxfId="769" priority="3" stopIfTrue="1"/>
  </conditionalFormatting>
  <conditionalFormatting sqref="Y13">
    <cfRule type="duplicateValues" dxfId="768" priority="4" stopIfTrue="1"/>
    <cfRule type="duplicateValues" dxfId="767" priority="5" stopIfTrue="1"/>
    <cfRule type="duplicateValues" dxfId="766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4"/>
  <sheetViews>
    <sheetView zoomScaleNormal="100" workbookViewId="0">
      <pane xSplit="4" ySplit="8" topLeftCell="E141" activePane="bottomRight" state="frozen"/>
      <selection activeCell="F144" sqref="F144"/>
      <selection pane="topRight" activeCell="F144" sqref="F144"/>
      <selection pane="bottomLeft" activeCell="F144" sqref="F144"/>
      <selection pane="bottomRight" activeCell="E146" sqref="E146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42578125" style="1" customWidth="1"/>
    <col min="7" max="7" width="0.28515625" style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72" t="s">
        <v>0</v>
      </c>
      <c r="B1" s="172"/>
    </row>
    <row r="2" spans="1:28" x14ac:dyDescent="0.2">
      <c r="A2" s="172" t="s">
        <v>1</v>
      </c>
      <c r="B2" s="172"/>
    </row>
    <row r="3" spans="1:28" ht="19.5" x14ac:dyDescent="0.2">
      <c r="A3" s="173" t="s">
        <v>2</v>
      </c>
      <c r="B3" s="173"/>
      <c r="C3" s="173"/>
      <c r="D3" s="173"/>
      <c r="E3" s="173"/>
      <c r="F3" s="173"/>
      <c r="G3" s="173"/>
      <c r="H3" s="173"/>
      <c r="I3" s="173"/>
      <c r="J3" s="173"/>
      <c r="K3" s="173"/>
      <c r="L3" s="173"/>
      <c r="M3" s="173"/>
      <c r="N3" s="173"/>
      <c r="O3" s="173"/>
      <c r="P3" s="173"/>
      <c r="Q3" s="173"/>
      <c r="R3" s="173"/>
      <c r="S3" s="173"/>
      <c r="T3" s="173"/>
      <c r="U3" s="173"/>
      <c r="V3" s="173"/>
      <c r="W3" s="173"/>
      <c r="X3" s="173"/>
    </row>
    <row r="4" spans="1:28" ht="18.75" x14ac:dyDescent="0.2">
      <c r="A4" s="86" t="s">
        <v>3</v>
      </c>
      <c r="B4" s="4">
        <v>42565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74" t="s">
        <v>4</v>
      </c>
      <c r="B5" s="174" t="s">
        <v>5</v>
      </c>
      <c r="C5" s="175" t="s">
        <v>6</v>
      </c>
      <c r="D5" s="176" t="s">
        <v>7</v>
      </c>
      <c r="E5" s="175" t="s">
        <v>8</v>
      </c>
      <c r="F5" s="175"/>
      <c r="G5" s="175"/>
      <c r="H5" s="175"/>
      <c r="I5" s="175" t="s">
        <v>9</v>
      </c>
      <c r="J5" s="175"/>
      <c r="K5" s="175"/>
      <c r="L5" s="175"/>
      <c r="M5" s="175" t="s">
        <v>10</v>
      </c>
      <c r="N5" s="175"/>
      <c r="O5" s="175"/>
      <c r="P5" s="175"/>
      <c r="Q5" s="175"/>
      <c r="R5" s="175"/>
      <c r="S5" s="160" t="s">
        <v>11</v>
      </c>
      <c r="T5" s="161"/>
      <c r="U5" s="162"/>
      <c r="V5" s="163" t="s">
        <v>12</v>
      </c>
      <c r="W5" s="166" t="s">
        <v>13</v>
      </c>
      <c r="X5" s="166" t="s">
        <v>14</v>
      </c>
      <c r="Z5" s="159" t="s">
        <v>15</v>
      </c>
      <c r="AA5" s="159"/>
      <c r="AB5" s="159"/>
    </row>
    <row r="6" spans="1:28" ht="20.25" customHeight="1" x14ac:dyDescent="0.2">
      <c r="A6" s="174"/>
      <c r="B6" s="174"/>
      <c r="C6" s="175"/>
      <c r="D6" s="176"/>
      <c r="E6" s="169" t="s">
        <v>16</v>
      </c>
      <c r="F6" s="169" t="s">
        <v>17</v>
      </c>
      <c r="G6" s="163" t="s">
        <v>18</v>
      </c>
      <c r="H6" s="163" t="s">
        <v>19</v>
      </c>
      <c r="I6" s="163" t="s">
        <v>20</v>
      </c>
      <c r="J6" s="163" t="s">
        <v>21</v>
      </c>
      <c r="K6" s="163" t="s">
        <v>226</v>
      </c>
      <c r="L6" s="163" t="s">
        <v>22</v>
      </c>
      <c r="M6" s="163" t="s">
        <v>18</v>
      </c>
      <c r="N6" s="163" t="s">
        <v>23</v>
      </c>
      <c r="O6" s="171" t="s">
        <v>24</v>
      </c>
      <c r="P6" s="171"/>
      <c r="Q6" s="171"/>
      <c r="R6" s="163" t="s">
        <v>25</v>
      </c>
      <c r="S6" s="163" t="s">
        <v>26</v>
      </c>
      <c r="T6" s="163" t="s">
        <v>27</v>
      </c>
      <c r="U6" s="163" t="s">
        <v>28</v>
      </c>
      <c r="V6" s="164"/>
      <c r="W6" s="167"/>
      <c r="X6" s="167"/>
      <c r="Z6" s="159"/>
      <c r="AA6" s="159"/>
      <c r="AB6" s="159"/>
    </row>
    <row r="7" spans="1:28" ht="58.5" customHeight="1" x14ac:dyDescent="0.2">
      <c r="A7" s="174"/>
      <c r="B7" s="174"/>
      <c r="C7" s="175"/>
      <c r="D7" s="176"/>
      <c r="E7" s="170"/>
      <c r="F7" s="170"/>
      <c r="G7" s="165"/>
      <c r="H7" s="165"/>
      <c r="I7" s="165"/>
      <c r="J7" s="165"/>
      <c r="K7" s="165"/>
      <c r="L7" s="165"/>
      <c r="M7" s="165"/>
      <c r="N7" s="165"/>
      <c r="O7" s="88" t="s">
        <v>29</v>
      </c>
      <c r="P7" s="88" t="s">
        <v>30</v>
      </c>
      <c r="Q7" s="87" t="s">
        <v>31</v>
      </c>
      <c r="R7" s="165"/>
      <c r="S7" s="165"/>
      <c r="T7" s="165"/>
      <c r="U7" s="165"/>
      <c r="V7" s="165"/>
      <c r="W7" s="168"/>
      <c r="X7" s="168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VLOOKUP($A9,'13.07'!$A$9:$W$200,23,0)</f>
        <v>0</v>
      </c>
      <c r="E9" s="15">
        <v>10</v>
      </c>
      <c r="F9" s="15"/>
      <c r="G9" s="15"/>
      <c r="H9" s="9">
        <f t="shared" ref="H9:H52" si="0">SUM(E9:G9)</f>
        <v>10</v>
      </c>
      <c r="I9" s="15">
        <v>8</v>
      </c>
      <c r="J9" s="15"/>
      <c r="K9" s="15"/>
      <c r="L9" s="9">
        <f>SUM(I9:K9)</f>
        <v>8</v>
      </c>
      <c r="M9" s="15"/>
      <c r="N9" s="15"/>
      <c r="O9" s="15"/>
      <c r="P9" s="15"/>
      <c r="Q9" s="15"/>
      <c r="R9" s="11">
        <f>SUM(M9:Q9)</f>
        <v>0</v>
      </c>
      <c r="S9" s="15">
        <v>2</v>
      </c>
      <c r="T9" s="15"/>
      <c r="U9" s="9">
        <f t="shared" ref="U9:U52" si="1">S9+T9</f>
        <v>2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VLOOKUP($A10,'13.07'!$A$9:$W$200,23,0)</f>
        <v>0</v>
      </c>
      <c r="E10" s="15">
        <v>6</v>
      </c>
      <c r="F10" s="15"/>
      <c r="G10" s="15"/>
      <c r="H10" s="9">
        <f t="shared" si="0"/>
        <v>6</v>
      </c>
      <c r="I10" s="15">
        <v>6</v>
      </c>
      <c r="J10" s="15"/>
      <c r="K10" s="15"/>
      <c r="L10" s="9">
        <f t="shared" ref="L10:L73" si="4">SUM(I10:K10)</f>
        <v>6</v>
      </c>
      <c r="M10" s="15"/>
      <c r="N10" s="15"/>
      <c r="O10" s="15"/>
      <c r="P10" s="15"/>
      <c r="Q10" s="15"/>
      <c r="R10" s="11">
        <f t="shared" ref="R10:R86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VLOOKUP($A11,'13.07'!$A$9:$W$200,23,0)</f>
        <v>0</v>
      </c>
      <c r="E11" s="15">
        <v>6</v>
      </c>
      <c r="F11" s="15"/>
      <c r="G11" s="15"/>
      <c r="H11" s="9">
        <f t="shared" si="0"/>
        <v>6</v>
      </c>
      <c r="I11" s="15">
        <v>6</v>
      </c>
      <c r="J11" s="15"/>
      <c r="K11" s="15"/>
      <c r="L11" s="9">
        <f t="shared" si="4"/>
        <v>6</v>
      </c>
      <c r="M11" s="15"/>
      <c r="N11" s="15"/>
      <c r="O11" s="15"/>
      <c r="P11" s="15"/>
      <c r="Q11" s="15"/>
      <c r="R11" s="11">
        <f t="shared" si="5"/>
        <v>0</v>
      </c>
      <c r="S11" s="15"/>
      <c r="T11" s="15"/>
      <c r="U11" s="9">
        <f t="shared" si="1"/>
        <v>0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VLOOKUP($A12,'13.07'!$A$9:$W$200,23,0)</f>
        <v>0</v>
      </c>
      <c r="E12" s="15">
        <v>15</v>
      </c>
      <c r="F12" s="15"/>
      <c r="G12" s="15"/>
      <c r="H12" s="9">
        <f t="shared" si="0"/>
        <v>15</v>
      </c>
      <c r="I12" s="15">
        <v>15</v>
      </c>
      <c r="J12" s="15"/>
      <c r="K12" s="15"/>
      <c r="L12" s="9">
        <f t="shared" si="4"/>
        <v>15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VLOOKUP($A13,'13.07'!$A$9:$W$200,23,0)</f>
        <v>11</v>
      </c>
      <c r="E13" s="15"/>
      <c r="F13" s="15"/>
      <c r="G13" s="15"/>
      <c r="H13" s="9">
        <f t="shared" si="0"/>
        <v>0</v>
      </c>
      <c r="I13" s="15">
        <v>7</v>
      </c>
      <c r="J13" s="15"/>
      <c r="K13" s="15"/>
      <c r="L13" s="9">
        <f t="shared" si="4"/>
        <v>7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4</v>
      </c>
      <c r="W13" s="15">
        <v>5</v>
      </c>
      <c r="X13" s="16">
        <f t="shared" si="3"/>
        <v>1</v>
      </c>
      <c r="Y13" s="19" t="s">
        <v>260</v>
      </c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VLOOKUP($A14,'13.07'!$A$9:$W$200,23,0)</f>
        <v>0</v>
      </c>
      <c r="E14" s="15"/>
      <c r="F14" s="15"/>
      <c r="G14" s="15"/>
      <c r="H14" s="9">
        <f t="shared" si="0"/>
        <v>0</v>
      </c>
      <c r="I14" s="15"/>
      <c r="J14" s="15"/>
      <c r="K14" s="15"/>
      <c r="L14" s="9">
        <f t="shared" si="4"/>
        <v>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VLOOKUP($A15,'13.07'!$A$9:$W$200,23,0)</f>
        <v>0</v>
      </c>
      <c r="E15" s="15">
        <v>6</v>
      </c>
      <c r="F15" s="15"/>
      <c r="G15" s="15"/>
      <c r="H15" s="9">
        <f t="shared" si="0"/>
        <v>6</v>
      </c>
      <c r="I15" s="15">
        <v>6</v>
      </c>
      <c r="J15" s="15"/>
      <c r="K15" s="15"/>
      <c r="L15" s="9">
        <f t="shared" si="4"/>
        <v>6</v>
      </c>
      <c r="M15" s="15"/>
      <c r="N15" s="15"/>
      <c r="O15" s="15"/>
      <c r="P15" s="15"/>
      <c r="Q15" s="15"/>
      <c r="R15" s="11">
        <f t="shared" si="5"/>
        <v>0</v>
      </c>
      <c r="S15" s="15"/>
      <c r="T15" s="15"/>
      <c r="U15" s="9">
        <f t="shared" si="1"/>
        <v>0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VLOOKUP($A16,'13.07'!$A$9:$W$200,23,0)</f>
        <v>0</v>
      </c>
      <c r="E16" s="15">
        <v>6</v>
      </c>
      <c r="F16" s="15"/>
      <c r="G16" s="15"/>
      <c r="H16" s="9">
        <f t="shared" si="0"/>
        <v>6</v>
      </c>
      <c r="I16" s="15">
        <v>6</v>
      </c>
      <c r="J16" s="15"/>
      <c r="K16" s="15"/>
      <c r="L16" s="9">
        <f t="shared" si="4"/>
        <v>6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VLOOKUP($A17,'13.07'!$A$9:$W$200,23,0)</f>
        <v>0</v>
      </c>
      <c r="E17" s="15">
        <v>85</v>
      </c>
      <c r="F17" s="15"/>
      <c r="G17" s="15"/>
      <c r="H17" s="9">
        <f t="shared" si="0"/>
        <v>85</v>
      </c>
      <c r="I17" s="15">
        <v>85</v>
      </c>
      <c r="J17" s="15"/>
      <c r="K17" s="15"/>
      <c r="L17" s="9">
        <f t="shared" si="4"/>
        <v>85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VLOOKUP($A18,'13.07'!$A$9:$W$200,23,0)</f>
        <v>0</v>
      </c>
      <c r="E18" s="15">
        <v>16</v>
      </c>
      <c r="F18" s="15"/>
      <c r="G18" s="15"/>
      <c r="H18" s="9">
        <f t="shared" si="0"/>
        <v>16</v>
      </c>
      <c r="I18" s="15">
        <v>14</v>
      </c>
      <c r="J18" s="15"/>
      <c r="K18" s="15"/>
      <c r="L18" s="9">
        <f t="shared" si="4"/>
        <v>14</v>
      </c>
      <c r="M18" s="15"/>
      <c r="N18" s="15"/>
      <c r="O18" s="15"/>
      <c r="P18" s="15"/>
      <c r="Q18" s="15">
        <v>1</v>
      </c>
      <c r="R18" s="11">
        <f>SUM(M18:Q18)</f>
        <v>1</v>
      </c>
      <c r="S18" s="15">
        <v>1</v>
      </c>
      <c r="T18" s="15"/>
      <c r="U18" s="9">
        <f>S18+T18</f>
        <v>1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44</v>
      </c>
      <c r="C19" s="15">
        <v>19000</v>
      </c>
      <c r="D19" s="10">
        <f>VLOOKUP($A19,'13.07'!$A$9:$W$200,23,0)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45</v>
      </c>
      <c r="C20" s="15">
        <v>19000</v>
      </c>
      <c r="D20" s="10">
        <f>VLOOKUP($A20,'13.07'!$A$9:$W$200,23,0)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85"/>
      <c r="Z20" s="17"/>
    </row>
    <row r="21" spans="1:26" ht="18" customHeight="1" x14ac:dyDescent="0.2">
      <c r="A21" s="13">
        <v>1500022</v>
      </c>
      <c r="B21" s="14" t="s">
        <v>46</v>
      </c>
      <c r="C21" s="15">
        <v>19000</v>
      </c>
      <c r="D21" s="10">
        <f>VLOOKUP($A21,'13.07'!$A$9:$W$200,23,0)</f>
        <v>0</v>
      </c>
      <c r="E21" s="15">
        <v>6</v>
      </c>
      <c r="F21" s="15"/>
      <c r="G21" s="15"/>
      <c r="H21" s="9">
        <f t="shared" si="0"/>
        <v>6</v>
      </c>
      <c r="I21" s="15">
        <v>6</v>
      </c>
      <c r="J21" s="15"/>
      <c r="K21" s="15"/>
      <c r="L21" s="9">
        <f t="shared" si="4"/>
        <v>6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47</v>
      </c>
      <c r="C22" s="15">
        <v>16000</v>
      </c>
      <c r="D22" s="10">
        <f>VLOOKUP($A22,'13.07'!$A$9:$W$200,23,0)</f>
        <v>0</v>
      </c>
      <c r="E22" s="15">
        <v>6</v>
      </c>
      <c r="F22" s="15"/>
      <c r="G22" s="15"/>
      <c r="H22" s="9">
        <f t="shared" si="0"/>
        <v>6</v>
      </c>
      <c r="I22" s="15">
        <v>6</v>
      </c>
      <c r="J22" s="15"/>
      <c r="K22" s="15"/>
      <c r="L22" s="9">
        <f t="shared" si="4"/>
        <v>6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48</v>
      </c>
      <c r="C23" s="15">
        <v>21000</v>
      </c>
      <c r="D23" s="10">
        <f>VLOOKUP($A23,'13.07'!$A$9:$W$200,23,0)</f>
        <v>3</v>
      </c>
      <c r="E23" s="15"/>
      <c r="F23" s="15"/>
      <c r="G23" s="15"/>
      <c r="H23" s="9">
        <f t="shared" si="0"/>
        <v>0</v>
      </c>
      <c r="I23" s="15">
        <v>3</v>
      </c>
      <c r="J23" s="15"/>
      <c r="K23" s="15"/>
      <c r="L23" s="9">
        <f t="shared" si="4"/>
        <v>3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49</v>
      </c>
      <c r="C24" s="15">
        <v>21000</v>
      </c>
      <c r="D24" s="10">
        <f>VLOOKUP($A24,'13.07'!$A$9:$W$200,23,0)</f>
        <v>0</v>
      </c>
      <c r="E24" s="15">
        <v>6</v>
      </c>
      <c r="F24" s="15"/>
      <c r="G24" s="15"/>
      <c r="H24" s="9">
        <f t="shared" si="0"/>
        <v>6</v>
      </c>
      <c r="I24" s="15">
        <v>6</v>
      </c>
      <c r="J24" s="15"/>
      <c r="K24" s="15"/>
      <c r="L24" s="9">
        <f t="shared" si="4"/>
        <v>6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50</v>
      </c>
      <c r="C25" s="15">
        <v>20000</v>
      </c>
      <c r="D25" s="10">
        <f>VLOOKUP($A25,'13.07'!$A$9:$W$200,23,0)</f>
        <v>0</v>
      </c>
      <c r="E25" s="15">
        <v>6</v>
      </c>
      <c r="F25" s="15"/>
      <c r="G25" s="15"/>
      <c r="H25" s="9">
        <f t="shared" si="0"/>
        <v>6</v>
      </c>
      <c r="I25" s="15">
        <v>6</v>
      </c>
      <c r="J25" s="15"/>
      <c r="K25" s="15"/>
      <c r="L25" s="9">
        <f t="shared" si="4"/>
        <v>6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51</v>
      </c>
      <c r="C26" s="15">
        <v>18000</v>
      </c>
      <c r="D26" s="10">
        <f>VLOOKUP($A26,'13.07'!$A$9:$W$200,23,0)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52</v>
      </c>
      <c r="C27" s="15">
        <v>32000</v>
      </c>
      <c r="D27" s="10">
        <f>VLOOKUP($A27,'13.07'!$A$9:$W$200,23,0)</f>
        <v>3</v>
      </c>
      <c r="E27" s="15"/>
      <c r="F27" s="15"/>
      <c r="G27" s="15"/>
      <c r="H27" s="9">
        <f t="shared" si="0"/>
        <v>0</v>
      </c>
      <c r="I27" s="15">
        <v>2</v>
      </c>
      <c r="J27" s="15"/>
      <c r="K27" s="15"/>
      <c r="L27" s="9">
        <f t="shared" si="4"/>
        <v>2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1</v>
      </c>
      <c r="W27" s="15"/>
      <c r="X27" s="16">
        <f>W27-V27</f>
        <v>-1</v>
      </c>
      <c r="Y27" s="18"/>
      <c r="Z27" s="17"/>
    </row>
    <row r="28" spans="1:26" ht="18" customHeight="1" x14ac:dyDescent="0.2">
      <c r="A28" s="13">
        <v>1500081</v>
      </c>
      <c r="B28" s="14" t="s">
        <v>53</v>
      </c>
      <c r="C28" s="15">
        <v>22000</v>
      </c>
      <c r="D28" s="10">
        <f>VLOOKUP($A28,'13.07'!$A$9:$W$200,23,0)</f>
        <v>0</v>
      </c>
      <c r="E28" s="15">
        <v>81</v>
      </c>
      <c r="F28" s="15"/>
      <c r="G28" s="15"/>
      <c r="H28" s="9">
        <f t="shared" si="0"/>
        <v>81</v>
      </c>
      <c r="I28" s="15">
        <v>81</v>
      </c>
      <c r="J28" s="15"/>
      <c r="K28" s="15"/>
      <c r="L28" s="9">
        <f t="shared" si="4"/>
        <v>81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54</v>
      </c>
      <c r="C29" s="15">
        <v>21000</v>
      </c>
      <c r="D29" s="10">
        <f>VLOOKUP($A29,'13.07'!$A$9:$W$200,23,0)</f>
        <v>0</v>
      </c>
      <c r="E29" s="15">
        <v>6</v>
      </c>
      <c r="F29" s="15"/>
      <c r="G29" s="15"/>
      <c r="H29" s="9">
        <f t="shared" si="0"/>
        <v>6</v>
      </c>
      <c r="I29" s="15">
        <v>6</v>
      </c>
      <c r="J29" s="15"/>
      <c r="K29" s="15"/>
      <c r="L29" s="9">
        <f t="shared" si="4"/>
        <v>6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55</v>
      </c>
      <c r="C30" s="15">
        <v>20000</v>
      </c>
      <c r="D30" s="10">
        <f>VLOOKUP($A30,'13.07'!$A$9:$W$200,23,0)</f>
        <v>0</v>
      </c>
      <c r="E30" s="15">
        <v>6</v>
      </c>
      <c r="F30" s="15"/>
      <c r="G30" s="15"/>
      <c r="H30" s="9">
        <f t="shared" si="0"/>
        <v>6</v>
      </c>
      <c r="I30" s="15">
        <v>6</v>
      </c>
      <c r="J30" s="15"/>
      <c r="K30" s="15"/>
      <c r="L30" s="9">
        <f t="shared" si="4"/>
        <v>6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56</v>
      </c>
      <c r="C31" s="15">
        <v>24000</v>
      </c>
      <c r="D31" s="10">
        <f>VLOOKUP($A31,'13.07'!$A$9:$W$200,23,0)</f>
        <v>0</v>
      </c>
      <c r="E31" s="15">
        <v>6</v>
      </c>
      <c r="F31" s="15"/>
      <c r="G31" s="15"/>
      <c r="H31" s="9">
        <f t="shared" si="0"/>
        <v>6</v>
      </c>
      <c r="I31" s="15">
        <v>6</v>
      </c>
      <c r="J31" s="15"/>
      <c r="K31" s="15"/>
      <c r="L31" s="9">
        <f t="shared" si="4"/>
        <v>6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57</v>
      </c>
      <c r="C32" s="15">
        <v>18000</v>
      </c>
      <c r="D32" s="10">
        <f>VLOOKUP($A32,'13.07'!$A$9:$W$200,23,0)</f>
        <v>0</v>
      </c>
      <c r="E32" s="15">
        <v>10</v>
      </c>
      <c r="F32" s="15"/>
      <c r="G32" s="15"/>
      <c r="H32" s="9">
        <f t="shared" si="0"/>
        <v>10</v>
      </c>
      <c r="I32" s="15">
        <v>9</v>
      </c>
      <c r="J32" s="15"/>
      <c r="K32" s="15"/>
      <c r="L32" s="9">
        <f t="shared" si="4"/>
        <v>9</v>
      </c>
      <c r="M32" s="15"/>
      <c r="N32" s="15"/>
      <c r="O32" s="15"/>
      <c r="P32" s="15"/>
      <c r="Q32" s="15"/>
      <c r="R32" s="11">
        <f>SUM(M32:Q32)</f>
        <v>0</v>
      </c>
      <c r="S32" s="15">
        <v>1</v>
      </c>
      <c r="T32" s="15"/>
      <c r="U32" s="9">
        <f>S32+T32</f>
        <v>1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58</v>
      </c>
      <c r="C33" s="15">
        <v>22000</v>
      </c>
      <c r="D33" s="10">
        <f>VLOOKUP($A33,'13.07'!$A$9:$W$200,23,0)</f>
        <v>0</v>
      </c>
      <c r="E33" s="15">
        <v>6</v>
      </c>
      <c r="F33" s="15"/>
      <c r="G33" s="15"/>
      <c r="H33" s="9">
        <f t="shared" si="0"/>
        <v>6</v>
      </c>
      <c r="I33" s="15">
        <v>5</v>
      </c>
      <c r="J33" s="15"/>
      <c r="K33" s="15"/>
      <c r="L33" s="9">
        <f t="shared" si="4"/>
        <v>5</v>
      </c>
      <c r="M33" s="15"/>
      <c r="N33" s="15"/>
      <c r="O33" s="15"/>
      <c r="P33" s="15"/>
      <c r="Q33" s="15"/>
      <c r="R33" s="11">
        <f t="shared" si="5"/>
        <v>0</v>
      </c>
      <c r="S33" s="15">
        <v>1</v>
      </c>
      <c r="T33" s="15"/>
      <c r="U33" s="9">
        <f t="shared" si="1"/>
        <v>1</v>
      </c>
      <c r="V33" s="9">
        <f t="shared" si="2"/>
        <v>0</v>
      </c>
      <c r="W33" s="15"/>
      <c r="X33" s="16">
        <f t="shared" si="3"/>
        <v>0</v>
      </c>
      <c r="Y33" s="85"/>
      <c r="Z33" s="17"/>
    </row>
    <row r="34" spans="1:26" ht="18" customHeight="1" x14ac:dyDescent="0.2">
      <c r="A34" s="13">
        <v>1500301</v>
      </c>
      <c r="B34" s="14" t="s">
        <v>59</v>
      </c>
      <c r="C34" s="15">
        <v>20000</v>
      </c>
      <c r="D34" s="10">
        <f>VLOOKUP($A34,'13.07'!$A$9:$W$200,23,0)</f>
        <v>0</v>
      </c>
      <c r="E34" s="15">
        <v>6</v>
      </c>
      <c r="F34" s="15"/>
      <c r="G34" s="15"/>
      <c r="H34" s="9">
        <f t="shared" si="0"/>
        <v>6</v>
      </c>
      <c r="I34" s="15">
        <v>2</v>
      </c>
      <c r="J34" s="15"/>
      <c r="K34" s="15"/>
      <c r="L34" s="9">
        <f t="shared" si="4"/>
        <v>2</v>
      </c>
      <c r="M34" s="15"/>
      <c r="N34" s="15"/>
      <c r="O34" s="15"/>
      <c r="P34" s="15"/>
      <c r="Q34" s="15"/>
      <c r="R34" s="11">
        <f t="shared" si="5"/>
        <v>0</v>
      </c>
      <c r="S34" s="15">
        <v>4</v>
      </c>
      <c r="T34" s="15"/>
      <c r="U34" s="9">
        <f t="shared" si="1"/>
        <v>4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60</v>
      </c>
      <c r="C35" s="15">
        <v>18000</v>
      </c>
      <c r="D35" s="10">
        <f>VLOOKUP($A35,'13.07'!$A$9:$W$200,23,0)</f>
        <v>0</v>
      </c>
      <c r="E35" s="15"/>
      <c r="F35" s="15"/>
      <c r="G35" s="15"/>
      <c r="H35" s="9">
        <f t="shared" si="0"/>
        <v>0</v>
      </c>
      <c r="I35" s="15"/>
      <c r="J35" s="15"/>
      <c r="K35" s="15"/>
      <c r="L35" s="9">
        <f t="shared" si="4"/>
        <v>0</v>
      </c>
      <c r="M35" s="15"/>
      <c r="N35" s="15"/>
      <c r="O35" s="15"/>
      <c r="P35" s="15"/>
      <c r="Q35" s="15"/>
      <c r="R35" s="11">
        <f t="shared" si="5"/>
        <v>0</v>
      </c>
      <c r="S35" s="15"/>
      <c r="T35" s="15"/>
      <c r="U35" s="9">
        <f t="shared" si="1"/>
        <v>0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61</v>
      </c>
      <c r="C36" s="15">
        <v>18000</v>
      </c>
      <c r="D36" s="10">
        <f>VLOOKUP($A36,'13.07'!$A$9:$W$200,23,0)</f>
        <v>0</v>
      </c>
      <c r="E36" s="15">
        <v>10</v>
      </c>
      <c r="F36" s="15"/>
      <c r="G36" s="15"/>
      <c r="H36" s="9">
        <f t="shared" si="0"/>
        <v>10</v>
      </c>
      <c r="I36" s="15">
        <v>10</v>
      </c>
      <c r="J36" s="15"/>
      <c r="K36" s="15"/>
      <c r="L36" s="9">
        <f t="shared" si="4"/>
        <v>10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62</v>
      </c>
      <c r="C37" s="15">
        <v>17000</v>
      </c>
      <c r="D37" s="10">
        <f>VLOOKUP($A37,'13.07'!$A$9:$W$200,23,0)</f>
        <v>0</v>
      </c>
      <c r="E37" s="15">
        <v>6</v>
      </c>
      <c r="F37" s="15"/>
      <c r="G37" s="15"/>
      <c r="H37" s="9">
        <f t="shared" si="0"/>
        <v>6</v>
      </c>
      <c r="I37" s="15">
        <v>4</v>
      </c>
      <c r="J37" s="15"/>
      <c r="K37" s="15"/>
      <c r="L37" s="9">
        <f t="shared" si="4"/>
        <v>4</v>
      </c>
      <c r="M37" s="15"/>
      <c r="N37" s="15"/>
      <c r="O37" s="15"/>
      <c r="P37" s="15"/>
      <c r="Q37" s="15"/>
      <c r="R37" s="11">
        <f t="shared" si="5"/>
        <v>0</v>
      </c>
      <c r="S37" s="15">
        <v>2</v>
      </c>
      <c r="T37" s="15"/>
      <c r="U37" s="9">
        <f t="shared" si="1"/>
        <v>2</v>
      </c>
      <c r="V37" s="9">
        <f t="shared" si="2"/>
        <v>0</v>
      </c>
      <c r="W37" s="15"/>
      <c r="X37" s="16">
        <f t="shared" si="3"/>
        <v>0</v>
      </c>
      <c r="Y37" s="85"/>
      <c r="Z37" s="17"/>
    </row>
    <row r="38" spans="1:26" ht="18" customHeight="1" x14ac:dyDescent="0.2">
      <c r="A38" s="13">
        <v>1500307</v>
      </c>
      <c r="B38" s="14" t="s">
        <v>63</v>
      </c>
      <c r="C38" s="15">
        <v>20000</v>
      </c>
      <c r="D38" s="10">
        <f>VLOOKUP($A38,'13.07'!$A$9:$W$200,23,0)</f>
        <v>0</v>
      </c>
      <c r="E38" s="15">
        <v>6</v>
      </c>
      <c r="F38" s="15"/>
      <c r="G38" s="15"/>
      <c r="H38" s="9">
        <f t="shared" si="0"/>
        <v>6</v>
      </c>
      <c r="I38" s="15">
        <v>2</v>
      </c>
      <c r="J38" s="15"/>
      <c r="K38" s="15"/>
      <c r="L38" s="9">
        <f t="shared" si="4"/>
        <v>2</v>
      </c>
      <c r="M38" s="15"/>
      <c r="N38" s="15"/>
      <c r="O38" s="15"/>
      <c r="P38" s="15"/>
      <c r="Q38" s="15"/>
      <c r="R38" s="11">
        <f t="shared" si="5"/>
        <v>0</v>
      </c>
      <c r="S38" s="15">
        <v>4</v>
      </c>
      <c r="T38" s="15"/>
      <c r="U38" s="9">
        <f t="shared" si="1"/>
        <v>4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64</v>
      </c>
      <c r="C39" s="15">
        <v>18000</v>
      </c>
      <c r="D39" s="10">
        <f>VLOOKUP($A39,'13.07'!$A$9:$W$200,23,0)</f>
        <v>0</v>
      </c>
      <c r="E39" s="15">
        <v>6</v>
      </c>
      <c r="F39" s="15"/>
      <c r="G39" s="15"/>
      <c r="H39" s="9">
        <f t="shared" si="0"/>
        <v>6</v>
      </c>
      <c r="I39" s="15">
        <v>5</v>
      </c>
      <c r="J39" s="15"/>
      <c r="K39" s="15"/>
      <c r="L39" s="9">
        <f t="shared" si="4"/>
        <v>5</v>
      </c>
      <c r="M39" s="15"/>
      <c r="N39" s="15"/>
      <c r="O39" s="15"/>
      <c r="P39" s="15"/>
      <c r="Q39" s="15"/>
      <c r="R39" s="11">
        <f t="shared" si="5"/>
        <v>0</v>
      </c>
      <c r="S39" s="15">
        <v>1</v>
      </c>
      <c r="T39" s="15"/>
      <c r="U39" s="9">
        <f t="shared" si="1"/>
        <v>1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65</v>
      </c>
      <c r="C40" s="15">
        <v>20000</v>
      </c>
      <c r="D40" s="10">
        <f>VLOOKUP($A40,'13.07'!$A$9:$W$200,23,0)</f>
        <v>0</v>
      </c>
      <c r="E40" s="15"/>
      <c r="F40" s="15"/>
      <c r="G40" s="15"/>
      <c r="H40" s="9">
        <f t="shared" si="0"/>
        <v>0</v>
      </c>
      <c r="I40" s="15"/>
      <c r="J40" s="15"/>
      <c r="K40" s="15"/>
      <c r="L40" s="9">
        <f t="shared" si="4"/>
        <v>0</v>
      </c>
      <c r="M40" s="15"/>
      <c r="N40" s="15"/>
      <c r="O40" s="15"/>
      <c r="P40" s="15"/>
      <c r="Q40" s="15"/>
      <c r="R40" s="11">
        <f t="shared" si="5"/>
        <v>0</v>
      </c>
      <c r="S40" s="15"/>
      <c r="T40" s="15"/>
      <c r="U40" s="9">
        <f t="shared" si="1"/>
        <v>0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66</v>
      </c>
      <c r="C41" s="15">
        <v>21000</v>
      </c>
      <c r="D41" s="10">
        <f>VLOOKUP($A41,'13.07'!$A$9:$W$200,23,0)</f>
        <v>0</v>
      </c>
      <c r="E41" s="15">
        <v>6</v>
      </c>
      <c r="F41" s="15"/>
      <c r="G41" s="15"/>
      <c r="H41" s="9">
        <f t="shared" si="0"/>
        <v>6</v>
      </c>
      <c r="I41" s="15">
        <v>6</v>
      </c>
      <c r="J41" s="15"/>
      <c r="K41" s="15"/>
      <c r="L41" s="9">
        <f t="shared" si="4"/>
        <v>6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67</v>
      </c>
      <c r="C42" s="15">
        <v>21000</v>
      </c>
      <c r="D42" s="10">
        <f>VLOOKUP($A42,'13.07'!$A$9:$W$200,23,0)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68</v>
      </c>
      <c r="C43" s="15">
        <v>20000</v>
      </c>
      <c r="D43" s="10">
        <f>VLOOKUP($A43,'13.07'!$A$9:$W$200,23,0)</f>
        <v>0</v>
      </c>
      <c r="E43" s="15">
        <v>6</v>
      </c>
      <c r="F43" s="15"/>
      <c r="G43" s="15"/>
      <c r="H43" s="9">
        <f t="shared" si="0"/>
        <v>6</v>
      </c>
      <c r="I43" s="15">
        <v>1</v>
      </c>
      <c r="J43" s="15"/>
      <c r="K43" s="15"/>
      <c r="L43" s="9">
        <f t="shared" si="4"/>
        <v>1</v>
      </c>
      <c r="M43" s="15"/>
      <c r="N43" s="15"/>
      <c r="O43" s="15"/>
      <c r="P43" s="15"/>
      <c r="Q43" s="15"/>
      <c r="R43" s="11">
        <f t="shared" si="5"/>
        <v>0</v>
      </c>
      <c r="S43" s="15">
        <v>5</v>
      </c>
      <c r="T43" s="15"/>
      <c r="U43" s="9">
        <f t="shared" si="1"/>
        <v>5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69</v>
      </c>
      <c r="C44" s="15">
        <v>17000</v>
      </c>
      <c r="D44" s="10">
        <f>VLOOKUP($A44,'13.07'!$A$9:$W$200,23,0)</f>
        <v>0</v>
      </c>
      <c r="E44" s="15">
        <v>6</v>
      </c>
      <c r="F44" s="15"/>
      <c r="G44" s="15"/>
      <c r="H44" s="9">
        <f t="shared" si="0"/>
        <v>6</v>
      </c>
      <c r="I44" s="15">
        <v>6</v>
      </c>
      <c r="J44" s="15"/>
      <c r="K44" s="15"/>
      <c r="L44" s="9">
        <f t="shared" si="4"/>
        <v>6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70</v>
      </c>
      <c r="C45" s="15">
        <v>19000</v>
      </c>
      <c r="D45" s="10">
        <f>VLOOKUP($A45,'13.07'!$A$9:$W$200,23,0)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71</v>
      </c>
      <c r="C46" s="15">
        <v>17000</v>
      </c>
      <c r="D46" s="10">
        <f>VLOOKUP($A46,'13.07'!$A$9:$W$200,23,0)</f>
        <v>0</v>
      </c>
      <c r="E46" s="15">
        <v>6</v>
      </c>
      <c r="F46" s="15"/>
      <c r="G46" s="15"/>
      <c r="H46" s="9">
        <f t="shared" si="0"/>
        <v>6</v>
      </c>
      <c r="I46" s="15">
        <v>6</v>
      </c>
      <c r="J46" s="15"/>
      <c r="K46" s="15"/>
      <c r="L46" s="9">
        <f t="shared" si="4"/>
        <v>6</v>
      </c>
      <c r="M46" s="15"/>
      <c r="N46" s="15"/>
      <c r="O46" s="15"/>
      <c r="P46" s="15"/>
      <c r="Q46" s="15"/>
      <c r="R46" s="11">
        <f t="shared" si="5"/>
        <v>0</v>
      </c>
      <c r="S46" s="15"/>
      <c r="T46" s="15"/>
      <c r="U46" s="9">
        <f t="shared" si="1"/>
        <v>0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72</v>
      </c>
      <c r="C47" s="15">
        <v>18000</v>
      </c>
      <c r="D47" s="10">
        <f>VLOOKUP($A47,'13.07'!$A$9:$W$200,23,0)</f>
        <v>0</v>
      </c>
      <c r="E47" s="15">
        <v>5</v>
      </c>
      <c r="F47" s="15"/>
      <c r="G47" s="15"/>
      <c r="H47" s="9">
        <f t="shared" si="0"/>
        <v>5</v>
      </c>
      <c r="I47" s="15">
        <v>5</v>
      </c>
      <c r="J47" s="15"/>
      <c r="K47" s="15"/>
      <c r="L47" s="9">
        <f t="shared" si="4"/>
        <v>5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73</v>
      </c>
      <c r="C48" s="15">
        <v>20000</v>
      </c>
      <c r="D48" s="10">
        <f>VLOOKUP($A48,'13.07'!$A$9:$W$200,23,0)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74</v>
      </c>
      <c r="C49" s="15">
        <v>22000</v>
      </c>
      <c r="D49" s="10">
        <f>VLOOKUP($A49,'13.07'!$A$9:$W$200,23,0)</f>
        <v>0</v>
      </c>
      <c r="E49" s="15"/>
      <c r="F49" s="15"/>
      <c r="G49" s="15"/>
      <c r="H49" s="9">
        <f t="shared" si="0"/>
        <v>0</v>
      </c>
      <c r="I49" s="15"/>
      <c r="J49" s="15"/>
      <c r="K49" s="15"/>
      <c r="L49" s="9">
        <f t="shared" si="4"/>
        <v>0</v>
      </c>
      <c r="M49" s="15"/>
      <c r="N49" s="15"/>
      <c r="O49" s="15"/>
      <c r="P49" s="15"/>
      <c r="Q49" s="15"/>
      <c r="R49" s="11">
        <f t="shared" si="5"/>
        <v>0</v>
      </c>
      <c r="S49" s="15"/>
      <c r="T49" s="15"/>
      <c r="U49" s="9">
        <f t="shared" si="1"/>
        <v>0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75</v>
      </c>
      <c r="C50" s="15">
        <v>21000</v>
      </c>
      <c r="D50" s="10">
        <f>VLOOKUP($A50,'13.07'!$A$9:$W$200,23,0)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76</v>
      </c>
      <c r="C51" s="15">
        <v>19000</v>
      </c>
      <c r="D51" s="10">
        <f>VLOOKUP($A51,'13.07'!$A$9:$W$200,23,0)</f>
        <v>0</v>
      </c>
      <c r="E51" s="15">
        <v>6</v>
      </c>
      <c r="F51" s="15"/>
      <c r="G51" s="15"/>
      <c r="H51" s="9">
        <f t="shared" si="0"/>
        <v>6</v>
      </c>
      <c r="I51" s="15">
        <v>6</v>
      </c>
      <c r="J51" s="15"/>
      <c r="K51" s="15"/>
      <c r="L51" s="9">
        <f t="shared" si="4"/>
        <v>6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77</v>
      </c>
      <c r="C52" s="15">
        <v>25000</v>
      </c>
      <c r="D52" s="10">
        <f>VLOOKUP($A52,'13.07'!$A$9:$W$200,23,0)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78</v>
      </c>
      <c r="C53" s="9"/>
      <c r="D53" s="10">
        <f>VLOOKUP($A53,'13.07'!$A$9:$W$200,23,0)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79</v>
      </c>
      <c r="C54" s="21">
        <v>22000</v>
      </c>
      <c r="D54" s="10">
        <f>VLOOKUP($A54,'13.07'!$A$9:$W$200,23,0)</f>
        <v>0</v>
      </c>
      <c r="E54" s="21"/>
      <c r="F54" s="21"/>
      <c r="G54" s="21"/>
      <c r="H54" s="9">
        <f t="shared" ref="H54:H61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1" si="7">S54+T54</f>
        <v>0</v>
      </c>
      <c r="V54" s="9">
        <f t="shared" ref="V54:V61" si="8">D54+H54-L54-R54-U54</f>
        <v>0</v>
      </c>
      <c r="W54" s="21"/>
      <c r="X54" s="16">
        <f t="shared" ref="X54:X61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80</v>
      </c>
      <c r="C55" s="21">
        <v>22000</v>
      </c>
      <c r="D55" s="10">
        <f>VLOOKUP($A55,'13.07'!$A$9:$W$200,23,0)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81</v>
      </c>
      <c r="C56" s="15">
        <v>22000</v>
      </c>
      <c r="D56" s="10">
        <f>VLOOKUP($A56,'13.07'!$A$9:$W$200,23,0)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82</v>
      </c>
      <c r="C57" s="15">
        <v>20000</v>
      </c>
      <c r="D57" s="10">
        <f>VLOOKUP($A57,'13.07'!$A$9:$W$200,23,0)</f>
        <v>0</v>
      </c>
      <c r="E57" s="15">
        <v>6</v>
      </c>
      <c r="F57" s="15"/>
      <c r="G57" s="15"/>
      <c r="H57" s="9">
        <f t="shared" si="6"/>
        <v>6</v>
      </c>
      <c r="I57" s="15">
        <v>6</v>
      </c>
      <c r="J57" s="15"/>
      <c r="K57" s="15"/>
      <c r="L57" s="9">
        <f t="shared" si="4"/>
        <v>6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83</v>
      </c>
      <c r="C58" s="15">
        <v>29000</v>
      </c>
      <c r="D58" s="10">
        <f>VLOOKUP($A58,'13.07'!$A$9:$W$200,23,0)</f>
        <v>0</v>
      </c>
      <c r="E58" s="15">
        <v>5</v>
      </c>
      <c r="F58" s="15"/>
      <c r="G58" s="15"/>
      <c r="H58" s="9">
        <f t="shared" si="6"/>
        <v>5</v>
      </c>
      <c r="I58" s="15">
        <v>5</v>
      </c>
      <c r="J58" s="15"/>
      <c r="K58" s="15"/>
      <c r="L58" s="9">
        <f t="shared" si="4"/>
        <v>5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84</v>
      </c>
      <c r="C59" s="15">
        <v>32000</v>
      </c>
      <c r="D59" s="10">
        <f>VLOOKUP($A59,'13.07'!$A$9:$W$200,23,0)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85</v>
      </c>
      <c r="C60" s="15">
        <v>25000</v>
      </c>
      <c r="D60" s="10">
        <f>VLOOKUP($A60,'13.07'!$A$9:$W$200,23,0)</f>
        <v>0</v>
      </c>
      <c r="E60" s="15"/>
      <c r="F60" s="15"/>
      <c r="G60" s="15"/>
      <c r="H60" s="9">
        <f t="shared" si="6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1522009</v>
      </c>
      <c r="B61" s="14" t="s">
        <v>86</v>
      </c>
      <c r="C61" s="15">
        <v>24000</v>
      </c>
      <c r="D61" s="10">
        <f>VLOOKUP($A61,'13.07'!$A$9:$W$200,23,0)</f>
        <v>0</v>
      </c>
      <c r="E61" s="15"/>
      <c r="F61" s="15"/>
      <c r="G61" s="15"/>
      <c r="H61" s="9">
        <f t="shared" si="6"/>
        <v>0</v>
      </c>
      <c r="I61" s="15"/>
      <c r="J61" s="15"/>
      <c r="K61" s="15"/>
      <c r="L61" s="9">
        <f t="shared" si="4"/>
        <v>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7">
        <v>1530000</v>
      </c>
      <c r="B62" s="8" t="s">
        <v>87</v>
      </c>
      <c r="C62" s="9"/>
      <c r="D62" s="10">
        <f>VLOOKUP($A62,'13.07'!$A$9:$W$200,23,0)</f>
        <v>0</v>
      </c>
      <c r="E62" s="10"/>
      <c r="F62" s="10"/>
      <c r="G62" s="10"/>
      <c r="H62" s="9"/>
      <c r="I62" s="10"/>
      <c r="J62" s="10"/>
      <c r="K62" s="10"/>
      <c r="L62" s="9">
        <f t="shared" si="4"/>
        <v>0</v>
      </c>
      <c r="M62" s="10"/>
      <c r="N62" s="10"/>
      <c r="O62" s="10"/>
      <c r="P62" s="10"/>
      <c r="Q62" s="10"/>
      <c r="R62" s="11">
        <f t="shared" si="5"/>
        <v>0</v>
      </c>
      <c r="S62" s="10"/>
      <c r="T62" s="10"/>
      <c r="U62" s="9"/>
      <c r="V62" s="9"/>
      <c r="W62" s="10"/>
      <c r="X62" s="9"/>
      <c r="Y62" s="18"/>
      <c r="Z62" s="17"/>
    </row>
    <row r="63" spans="1:28" ht="18" customHeight="1" x14ac:dyDescent="0.2">
      <c r="A63" s="13">
        <v>1532013</v>
      </c>
      <c r="B63" s="14" t="s">
        <v>88</v>
      </c>
      <c r="C63" s="15">
        <v>89000</v>
      </c>
      <c r="D63" s="10">
        <f>VLOOKUP($A63,'13.07'!$A$9:$W$200,23,0)</f>
        <v>2</v>
      </c>
      <c r="E63" s="15"/>
      <c r="F63" s="15"/>
      <c r="G63" s="15"/>
      <c r="H63" s="9">
        <f>SUM(E63:G63)</f>
        <v>0</v>
      </c>
      <c r="I63" s="15">
        <v>2</v>
      </c>
      <c r="J63" s="15"/>
      <c r="K63" s="15"/>
      <c r="L63" s="9">
        <f t="shared" si="4"/>
        <v>2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>S63+T63</f>
        <v>0</v>
      </c>
      <c r="V63" s="9">
        <f>D63+H63-L63-R63-U63</f>
        <v>0</v>
      </c>
      <c r="W63" s="15"/>
      <c r="X63" s="16">
        <f>W63-V63</f>
        <v>0</v>
      </c>
      <c r="Y63" s="18"/>
      <c r="Z63" s="17"/>
    </row>
    <row r="64" spans="1:28" ht="18" customHeight="1" x14ac:dyDescent="0.2">
      <c r="A64" s="7">
        <v>1540000</v>
      </c>
      <c r="B64" s="8" t="s">
        <v>89</v>
      </c>
      <c r="C64" s="9"/>
      <c r="D64" s="10">
        <f>VLOOKUP($A64,'13.07'!$A$9:$W$200,23,0)</f>
        <v>0</v>
      </c>
      <c r="E64" s="10"/>
      <c r="F64" s="10"/>
      <c r="G64" s="10"/>
      <c r="H64" s="9"/>
      <c r="I64" s="10"/>
      <c r="J64" s="10"/>
      <c r="K64" s="10"/>
      <c r="L64" s="9">
        <f t="shared" si="4"/>
        <v>0</v>
      </c>
      <c r="M64" s="10"/>
      <c r="N64" s="10"/>
      <c r="O64" s="10"/>
      <c r="P64" s="10"/>
      <c r="Q64" s="10"/>
      <c r="R64" s="11">
        <f t="shared" si="5"/>
        <v>0</v>
      </c>
      <c r="S64" s="10"/>
      <c r="T64" s="10"/>
      <c r="U64" s="9"/>
      <c r="V64" s="9"/>
      <c r="W64" s="10"/>
      <c r="X64" s="9"/>
      <c r="Y64" s="18"/>
      <c r="Z64" s="17"/>
    </row>
    <row r="65" spans="1:26" s="24" customFormat="1" ht="18" customHeight="1" x14ac:dyDescent="0.2">
      <c r="A65" s="25">
        <v>1540002</v>
      </c>
      <c r="B65" s="20" t="s">
        <v>90</v>
      </c>
      <c r="C65" s="21">
        <v>19000</v>
      </c>
      <c r="D65" s="10">
        <f>VLOOKUP($A65,'13.07'!$A$9:$W$200,23,0)</f>
        <v>1</v>
      </c>
      <c r="E65" s="15">
        <v>4</v>
      </c>
      <c r="F65" s="15"/>
      <c r="G65" s="15"/>
      <c r="H65" s="9">
        <f>SUM(E65:G65)</f>
        <v>4</v>
      </c>
      <c r="I65" s="15">
        <v>4</v>
      </c>
      <c r="J65" s="15"/>
      <c r="K65" s="15"/>
      <c r="L65" s="9">
        <f t="shared" si="4"/>
        <v>4</v>
      </c>
      <c r="M65" s="15">
        <v>1</v>
      </c>
      <c r="N65" s="15"/>
      <c r="O65" s="15"/>
      <c r="P65" s="15"/>
      <c r="Q65" s="15"/>
      <c r="R65" s="11">
        <f t="shared" si="5"/>
        <v>1</v>
      </c>
      <c r="S65" s="15"/>
      <c r="T65" s="15"/>
      <c r="U65" s="9">
        <f>S65+T65</f>
        <v>0</v>
      </c>
      <c r="V65" s="9">
        <f>D65+H65-L65-R65-U65</f>
        <v>0</v>
      </c>
      <c r="W65" s="15"/>
      <c r="X65" s="16">
        <f>W65-V65</f>
        <v>0</v>
      </c>
      <c r="Y65" s="22"/>
      <c r="Z65" s="23"/>
    </row>
    <row r="66" spans="1:26" s="24" customFormat="1" ht="18" customHeight="1" x14ac:dyDescent="0.2">
      <c r="A66" s="25">
        <v>1540034</v>
      </c>
      <c r="B66" s="20" t="s">
        <v>91</v>
      </c>
      <c r="C66" s="21">
        <v>16000</v>
      </c>
      <c r="D66" s="10">
        <f>VLOOKUP($A66,'13.07'!$A$9:$W$200,23,0)</f>
        <v>0</v>
      </c>
      <c r="E66" s="15">
        <v>8</v>
      </c>
      <c r="F66" s="15">
        <v>2</v>
      </c>
      <c r="G66" s="15"/>
      <c r="H66" s="9">
        <f>SUM(E66:G66)</f>
        <v>10</v>
      </c>
      <c r="I66" s="15">
        <v>5</v>
      </c>
      <c r="J66" s="15"/>
      <c r="K66" s="15"/>
      <c r="L66" s="9">
        <f t="shared" si="4"/>
        <v>5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5</v>
      </c>
      <c r="W66" s="15">
        <v>5</v>
      </c>
      <c r="X66" s="16">
        <f>W66-V66</f>
        <v>0</v>
      </c>
      <c r="Y66" s="22"/>
      <c r="Z66" s="23"/>
    </row>
    <row r="67" spans="1:26" ht="18" customHeight="1" x14ac:dyDescent="0.2">
      <c r="A67" s="7">
        <v>1560000</v>
      </c>
      <c r="B67" s="8" t="s">
        <v>92</v>
      </c>
      <c r="C67" s="9"/>
      <c r="D67" s="10">
        <f>VLOOKUP($A67,'13.07'!$A$9:$W$200,23,0)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ht="18" customHeight="1" x14ac:dyDescent="0.2">
      <c r="A68" s="13">
        <v>1560001</v>
      </c>
      <c r="B68" s="14" t="s">
        <v>93</v>
      </c>
      <c r="C68" s="15">
        <v>28000</v>
      </c>
      <c r="D68" s="10">
        <f>VLOOKUP($A68,'13.07'!$A$9:$W$200,23,0)</f>
        <v>0</v>
      </c>
      <c r="E68" s="15">
        <v>3</v>
      </c>
      <c r="F68" s="15"/>
      <c r="G68" s="15"/>
      <c r="H68" s="9">
        <f>SUM(E68:G68)</f>
        <v>3</v>
      </c>
      <c r="I68" s="15">
        <v>2</v>
      </c>
      <c r="J68" s="15"/>
      <c r="K68" s="15"/>
      <c r="L68" s="9">
        <f t="shared" si="4"/>
        <v>2</v>
      </c>
      <c r="M68" s="15"/>
      <c r="N68" s="15"/>
      <c r="O68" s="15"/>
      <c r="P68" s="15"/>
      <c r="Q68" s="15"/>
      <c r="R68" s="11">
        <f t="shared" si="5"/>
        <v>0</v>
      </c>
      <c r="S68" s="15">
        <v>1</v>
      </c>
      <c r="T68" s="15"/>
      <c r="U68" s="9">
        <f t="shared" ref="U68:U72" si="10">S68+T68</f>
        <v>1</v>
      </c>
      <c r="V68" s="9">
        <f>D68+H68-L68-R68-U68</f>
        <v>0</v>
      </c>
      <c r="W68" s="15"/>
      <c r="X68" s="16">
        <f t="shared" ref="X68:X72" si="11">W68-V68</f>
        <v>0</v>
      </c>
      <c r="Y68" s="26"/>
      <c r="Z68" s="17"/>
    </row>
    <row r="69" spans="1:26" ht="18" customHeight="1" x14ac:dyDescent="0.2">
      <c r="A69" s="13">
        <v>1560002</v>
      </c>
      <c r="B69" s="14" t="s">
        <v>94</v>
      </c>
      <c r="C69" s="15">
        <v>28000</v>
      </c>
      <c r="D69" s="10">
        <f>VLOOKUP($A69,'13.07'!$A$9:$W$200,23,0)</f>
        <v>0</v>
      </c>
      <c r="E69" s="15">
        <v>4</v>
      </c>
      <c r="F69" s="15"/>
      <c r="G69" s="15"/>
      <c r="H69" s="9">
        <f>SUM(E69:G69)</f>
        <v>4</v>
      </c>
      <c r="I69" s="15">
        <v>4</v>
      </c>
      <c r="J69" s="15"/>
      <c r="K69" s="15"/>
      <c r="L69" s="9">
        <f t="shared" si="4"/>
        <v>4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 t="shared" si="10"/>
        <v>0</v>
      </c>
      <c r="V69" s="9">
        <f>D69+H69-L69-R69-U69</f>
        <v>0</v>
      </c>
      <c r="W69" s="15"/>
      <c r="X69" s="16">
        <f t="shared" si="11"/>
        <v>0</v>
      </c>
      <c r="Y69" s="26"/>
      <c r="Z69" s="17"/>
    </row>
    <row r="70" spans="1:26" ht="18" customHeight="1" x14ac:dyDescent="0.2">
      <c r="A70" s="13">
        <v>1560006</v>
      </c>
      <c r="B70" s="14" t="s">
        <v>95</v>
      </c>
      <c r="C70" s="15">
        <v>28000</v>
      </c>
      <c r="D70" s="10">
        <f>VLOOKUP($A70,'13.07'!$A$9:$W$200,23,0)</f>
        <v>0</v>
      </c>
      <c r="E70" s="15">
        <v>3</v>
      </c>
      <c r="F70" s="15"/>
      <c r="G70" s="15"/>
      <c r="H70" s="9">
        <f>SUM(E70:G70)</f>
        <v>3</v>
      </c>
      <c r="I70" s="15">
        <v>3</v>
      </c>
      <c r="J70" s="15"/>
      <c r="K70" s="15"/>
      <c r="L70" s="9">
        <f t="shared" si="4"/>
        <v>3</v>
      </c>
      <c r="M70" s="15"/>
      <c r="N70" s="15"/>
      <c r="O70" s="15"/>
      <c r="P70" s="15"/>
      <c r="Q70" s="15"/>
      <c r="R70" s="11">
        <f>SUM(M70:Q70)</f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1560008</v>
      </c>
      <c r="B71" s="14" t="s">
        <v>96</v>
      </c>
      <c r="C71" s="15">
        <v>28000</v>
      </c>
      <c r="D71" s="10">
        <f>VLOOKUP($A71,'13.07'!$A$9:$W$200,23,0)</f>
        <v>0</v>
      </c>
      <c r="E71" s="15">
        <v>4</v>
      </c>
      <c r="F71" s="15"/>
      <c r="G71" s="15"/>
      <c r="H71" s="9">
        <f>SUM(E71:G71)</f>
        <v>4</v>
      </c>
      <c r="I71" s="15">
        <v>3</v>
      </c>
      <c r="J71" s="15"/>
      <c r="K71" s="15"/>
      <c r="L71" s="9">
        <f t="shared" si="4"/>
        <v>3</v>
      </c>
      <c r="M71" s="15"/>
      <c r="N71" s="15"/>
      <c r="O71" s="15"/>
      <c r="P71" s="15"/>
      <c r="Q71" s="15"/>
      <c r="R71" s="11">
        <f>SUM(M71:Q71)</f>
        <v>0</v>
      </c>
      <c r="S71" s="15">
        <v>1</v>
      </c>
      <c r="T71" s="15"/>
      <c r="U71" s="9">
        <f>S71+T71</f>
        <v>1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1560048</v>
      </c>
      <c r="B72" s="14" t="s">
        <v>97</v>
      </c>
      <c r="C72" s="15">
        <v>28000</v>
      </c>
      <c r="D72" s="10">
        <f>VLOOKUP($A72,'13.07'!$A$9:$W$200,23,0)</f>
        <v>0</v>
      </c>
      <c r="E72" s="15">
        <v>7</v>
      </c>
      <c r="F72" s="15"/>
      <c r="G72" s="15"/>
      <c r="H72" s="9">
        <f>SUM(E72:G72)</f>
        <v>7</v>
      </c>
      <c r="I72" s="15">
        <v>5</v>
      </c>
      <c r="J72" s="15"/>
      <c r="K72" s="15"/>
      <c r="L72" s="9">
        <f t="shared" si="4"/>
        <v>5</v>
      </c>
      <c r="M72" s="15"/>
      <c r="N72" s="15"/>
      <c r="O72" s="15"/>
      <c r="P72" s="15"/>
      <c r="Q72" s="15"/>
      <c r="R72" s="11">
        <f t="shared" si="5"/>
        <v>0</v>
      </c>
      <c r="S72" s="15">
        <v>1</v>
      </c>
      <c r="T72" s="15"/>
      <c r="U72" s="9">
        <f t="shared" si="10"/>
        <v>1</v>
      </c>
      <c r="V72" s="9">
        <f>D72+H72-L72-R72-U72</f>
        <v>1</v>
      </c>
      <c r="W72" s="15"/>
      <c r="X72" s="16">
        <f t="shared" si="11"/>
        <v>-1</v>
      </c>
      <c r="Y72" s="26"/>
      <c r="Z72" s="17"/>
    </row>
    <row r="73" spans="1:26" ht="18" customHeight="1" x14ac:dyDescent="0.2">
      <c r="A73" s="7">
        <v>1510000</v>
      </c>
      <c r="B73" s="8" t="s">
        <v>98</v>
      </c>
      <c r="C73" s="9"/>
      <c r="D73" s="10">
        <f>VLOOKUP($A73,'13.07'!$A$9:$W$200,23,0)</f>
        <v>0</v>
      </c>
      <c r="E73" s="10"/>
      <c r="F73" s="10"/>
      <c r="G73" s="10"/>
      <c r="H73" s="9"/>
      <c r="I73" s="10"/>
      <c r="J73" s="10"/>
      <c r="K73" s="10"/>
      <c r="L73" s="9">
        <f t="shared" si="4"/>
        <v>0</v>
      </c>
      <c r="M73" s="10"/>
      <c r="N73" s="10"/>
      <c r="O73" s="10"/>
      <c r="P73" s="10"/>
      <c r="Q73" s="10"/>
      <c r="R73" s="11">
        <f t="shared" si="5"/>
        <v>0</v>
      </c>
      <c r="S73" s="10"/>
      <c r="T73" s="10"/>
      <c r="U73" s="9"/>
      <c r="V73" s="9"/>
      <c r="W73" s="10"/>
      <c r="X73" s="9"/>
      <c r="Y73" s="18"/>
      <c r="Z73" s="17"/>
    </row>
    <row r="74" spans="1:26" ht="18" customHeight="1" x14ac:dyDescent="0.2">
      <c r="A74" s="13">
        <v>1510001</v>
      </c>
      <c r="B74" s="14" t="s">
        <v>99</v>
      </c>
      <c r="C74" s="15">
        <v>55000</v>
      </c>
      <c r="D74" s="10">
        <f>VLOOKUP($A74,'13.07'!$A$9:$W$200,23,0)</f>
        <v>1</v>
      </c>
      <c r="E74" s="15">
        <v>2</v>
      </c>
      <c r="F74" s="15"/>
      <c r="G74" s="15"/>
      <c r="H74" s="9">
        <f t="shared" ref="H74:H87" si="12">SUM(E74:G74)</f>
        <v>2</v>
      </c>
      <c r="I74" s="15"/>
      <c r="J74" s="15"/>
      <c r="K74" s="15"/>
      <c r="L74" s="9">
        <f t="shared" ref="L74:L137" si="13">SUM(I74:K74)</f>
        <v>0</v>
      </c>
      <c r="M74" s="15"/>
      <c r="N74" s="15"/>
      <c r="O74" s="15"/>
      <c r="P74" s="15"/>
      <c r="Q74" s="15"/>
      <c r="R74" s="11">
        <f t="shared" si="5"/>
        <v>0</v>
      </c>
      <c r="S74" s="15"/>
      <c r="T74" s="15"/>
      <c r="U74" s="9">
        <f t="shared" ref="U74:U87" si="14">S74+T74</f>
        <v>0</v>
      </c>
      <c r="V74" s="9">
        <f t="shared" ref="V74:V87" si="15">D74+H74-L74-R74-U74</f>
        <v>3</v>
      </c>
      <c r="W74" s="15">
        <v>3</v>
      </c>
      <c r="X74" s="16">
        <f t="shared" ref="X74:X87" si="16">W74-V74</f>
        <v>0</v>
      </c>
      <c r="Y74" s="27"/>
      <c r="Z74" s="17"/>
    </row>
    <row r="75" spans="1:26" ht="18" customHeight="1" x14ac:dyDescent="0.2">
      <c r="A75" s="13">
        <v>1510002</v>
      </c>
      <c r="B75" s="14" t="s">
        <v>100</v>
      </c>
      <c r="C75" s="15">
        <v>30000</v>
      </c>
      <c r="D75" s="10">
        <f>VLOOKUP($A75,'13.07'!$A$9:$W$200,23,0)</f>
        <v>6</v>
      </c>
      <c r="E75" s="15">
        <v>4</v>
      </c>
      <c r="F75" s="15"/>
      <c r="G75" s="15"/>
      <c r="H75" s="9">
        <f t="shared" si="12"/>
        <v>4</v>
      </c>
      <c r="I75" s="15">
        <v>3</v>
      </c>
      <c r="J75" s="15"/>
      <c r="K75" s="15"/>
      <c r="L75" s="9">
        <f t="shared" si="13"/>
        <v>3</v>
      </c>
      <c r="M75" s="15">
        <v>4</v>
      </c>
      <c r="N75" s="15"/>
      <c r="O75" s="15"/>
      <c r="P75" s="15"/>
      <c r="Q75" s="15"/>
      <c r="R75" s="11">
        <f t="shared" si="5"/>
        <v>4</v>
      </c>
      <c r="S75" s="15"/>
      <c r="T75" s="15"/>
      <c r="U75" s="9">
        <f t="shared" si="14"/>
        <v>0</v>
      </c>
      <c r="V75" s="9">
        <f t="shared" si="15"/>
        <v>3</v>
      </c>
      <c r="W75" s="15">
        <v>3</v>
      </c>
      <c r="X75" s="16">
        <f t="shared" si="16"/>
        <v>0</v>
      </c>
      <c r="Y75" s="27"/>
      <c r="Z75" s="17"/>
    </row>
    <row r="76" spans="1:26" ht="18" customHeight="1" x14ac:dyDescent="0.2">
      <c r="A76" s="13">
        <v>1510005</v>
      </c>
      <c r="B76" s="14" t="s">
        <v>101</v>
      </c>
      <c r="C76" s="15">
        <v>70000</v>
      </c>
      <c r="D76" s="10">
        <f>VLOOKUP($A76,'13.07'!$A$9:$W$200,23,0)</f>
        <v>0</v>
      </c>
      <c r="E76" s="15"/>
      <c r="F76" s="15"/>
      <c r="G76" s="15"/>
      <c r="H76" s="9">
        <f t="shared" si="12"/>
        <v>0</v>
      </c>
      <c r="I76" s="15"/>
      <c r="J76" s="15"/>
      <c r="K76" s="15"/>
      <c r="L76" s="9">
        <f t="shared" si="13"/>
        <v>0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4"/>
        <v>0</v>
      </c>
      <c r="V76" s="9">
        <f t="shared" si="15"/>
        <v>0</v>
      </c>
      <c r="W76" s="15"/>
      <c r="X76" s="16">
        <f t="shared" si="16"/>
        <v>0</v>
      </c>
      <c r="Y76" s="18"/>
      <c r="Z76" s="17"/>
    </row>
    <row r="77" spans="1:26" ht="18" customHeight="1" x14ac:dyDescent="0.2">
      <c r="A77" s="13">
        <v>1510006</v>
      </c>
      <c r="B77" s="14" t="s">
        <v>102</v>
      </c>
      <c r="C77" s="15">
        <v>38000</v>
      </c>
      <c r="D77" s="10">
        <f>VLOOKUP($A77,'13.07'!$A$9:$W$200,23,0)</f>
        <v>2</v>
      </c>
      <c r="E77" s="15"/>
      <c r="F77" s="15"/>
      <c r="G77" s="15"/>
      <c r="H77" s="9">
        <f t="shared" si="12"/>
        <v>0</v>
      </c>
      <c r="I77" s="15"/>
      <c r="J77" s="15"/>
      <c r="K77" s="15"/>
      <c r="L77" s="9">
        <f t="shared" si="13"/>
        <v>0</v>
      </c>
      <c r="M77" s="15">
        <v>2</v>
      </c>
      <c r="N77" s="15"/>
      <c r="O77" s="15"/>
      <c r="P77" s="15"/>
      <c r="Q77" s="15"/>
      <c r="R77" s="11">
        <f t="shared" si="5"/>
        <v>2</v>
      </c>
      <c r="S77" s="15"/>
      <c r="T77" s="15"/>
      <c r="U77" s="9">
        <f t="shared" si="14"/>
        <v>0</v>
      </c>
      <c r="V77" s="9">
        <f t="shared" si="15"/>
        <v>0</v>
      </c>
      <c r="W77" s="15"/>
      <c r="X77" s="16">
        <f t="shared" si="16"/>
        <v>0</v>
      </c>
      <c r="Y77" s="18"/>
      <c r="Z77" s="17"/>
    </row>
    <row r="78" spans="1:26" ht="18" customHeight="1" x14ac:dyDescent="0.2">
      <c r="A78" s="13">
        <v>1510007</v>
      </c>
      <c r="B78" s="14" t="s">
        <v>103</v>
      </c>
      <c r="C78" s="15">
        <v>75000</v>
      </c>
      <c r="D78" s="10">
        <f>VLOOKUP($A78,'13.07'!$A$9:$W$200,23,0)</f>
        <v>0</v>
      </c>
      <c r="E78" s="15"/>
      <c r="F78" s="15"/>
      <c r="G78" s="15"/>
      <c r="H78" s="9">
        <f t="shared" si="12"/>
        <v>0</v>
      </c>
      <c r="I78" s="15"/>
      <c r="J78" s="15"/>
      <c r="K78" s="15"/>
      <c r="L78" s="9">
        <f t="shared" si="13"/>
        <v>0</v>
      </c>
      <c r="M78" s="15"/>
      <c r="N78" s="15"/>
      <c r="O78" s="15"/>
      <c r="P78" s="15"/>
      <c r="Q78" s="15"/>
      <c r="R78" s="11">
        <f>SUM(M78:Q78)</f>
        <v>0</v>
      </c>
      <c r="S78" s="15"/>
      <c r="T78" s="15"/>
      <c r="U78" s="9">
        <f>S78+T78</f>
        <v>0</v>
      </c>
      <c r="V78" s="9">
        <f t="shared" si="15"/>
        <v>0</v>
      </c>
      <c r="W78" s="15"/>
      <c r="X78" s="16">
        <f>W78-V78</f>
        <v>0</v>
      </c>
      <c r="Y78" s="18"/>
      <c r="Z78" s="17"/>
    </row>
    <row r="79" spans="1:26" ht="18" customHeight="1" x14ac:dyDescent="0.2">
      <c r="A79" s="13">
        <v>1510008</v>
      </c>
      <c r="B79" s="14" t="s">
        <v>104</v>
      </c>
      <c r="C79" s="15">
        <v>55000</v>
      </c>
      <c r="D79" s="10">
        <f>VLOOKUP($A79,'13.07'!$A$9:$W$200,23,0)</f>
        <v>0</v>
      </c>
      <c r="E79" s="15"/>
      <c r="F79" s="15"/>
      <c r="G79" s="15"/>
      <c r="H79" s="9">
        <f t="shared" si="12"/>
        <v>0</v>
      </c>
      <c r="I79" s="15"/>
      <c r="J79" s="15"/>
      <c r="K79" s="15"/>
      <c r="L79" s="9">
        <f t="shared" si="13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5"/>
        <v>0</v>
      </c>
      <c r="W79" s="15"/>
      <c r="X79" s="16">
        <f>W79-V79</f>
        <v>0</v>
      </c>
      <c r="Y79" s="26"/>
      <c r="Z79" s="17"/>
    </row>
    <row r="80" spans="1:26" ht="18" customHeight="1" x14ac:dyDescent="0.2">
      <c r="A80" s="13">
        <v>1510009</v>
      </c>
      <c r="B80" s="14" t="s">
        <v>105</v>
      </c>
      <c r="C80" s="15">
        <v>30000</v>
      </c>
      <c r="D80" s="10">
        <f>VLOOKUP($A80,'13.07'!$A$9:$W$200,23,0)</f>
        <v>4</v>
      </c>
      <c r="E80" s="15"/>
      <c r="F80" s="15"/>
      <c r="G80" s="15"/>
      <c r="H80" s="9">
        <f t="shared" si="12"/>
        <v>0</v>
      </c>
      <c r="I80" s="15"/>
      <c r="J80" s="15"/>
      <c r="K80" s="15"/>
      <c r="L80" s="9">
        <f t="shared" si="13"/>
        <v>0</v>
      </c>
      <c r="M80" s="15">
        <v>4</v>
      </c>
      <c r="N80" s="15"/>
      <c r="O80" s="15"/>
      <c r="P80" s="15"/>
      <c r="Q80" s="15"/>
      <c r="R80" s="11">
        <f t="shared" si="5"/>
        <v>4</v>
      </c>
      <c r="S80" s="15"/>
      <c r="T80" s="15"/>
      <c r="U80" s="9">
        <f t="shared" si="14"/>
        <v>0</v>
      </c>
      <c r="V80" s="9">
        <f t="shared" si="15"/>
        <v>0</v>
      </c>
      <c r="W80" s="15"/>
      <c r="X80" s="16">
        <f t="shared" si="16"/>
        <v>0</v>
      </c>
      <c r="Y80" s="26"/>
      <c r="Z80" s="17"/>
    </row>
    <row r="81" spans="1:26" ht="18" customHeight="1" x14ac:dyDescent="0.2">
      <c r="A81" s="13">
        <v>1510018</v>
      </c>
      <c r="B81" s="14" t="s">
        <v>106</v>
      </c>
      <c r="C81" s="15">
        <v>60000</v>
      </c>
      <c r="D81" s="10">
        <f>VLOOKUP($A81,'13.07'!$A$9:$W$200,23,0)</f>
        <v>3</v>
      </c>
      <c r="E81" s="15">
        <v>1</v>
      </c>
      <c r="F81" s="15"/>
      <c r="G81" s="15"/>
      <c r="H81" s="9">
        <f t="shared" si="12"/>
        <v>1</v>
      </c>
      <c r="I81" s="15"/>
      <c r="J81" s="15"/>
      <c r="K81" s="15"/>
      <c r="L81" s="9">
        <f t="shared" si="13"/>
        <v>0</v>
      </c>
      <c r="M81" s="15">
        <v>2</v>
      </c>
      <c r="N81" s="15"/>
      <c r="O81" s="15"/>
      <c r="P81" s="15"/>
      <c r="Q81" s="15"/>
      <c r="R81" s="11">
        <f t="shared" si="5"/>
        <v>2</v>
      </c>
      <c r="S81" s="15"/>
      <c r="T81" s="15"/>
      <c r="U81" s="9">
        <f t="shared" si="14"/>
        <v>0</v>
      </c>
      <c r="V81" s="9">
        <f t="shared" si="15"/>
        <v>2</v>
      </c>
      <c r="W81" s="15">
        <v>2</v>
      </c>
      <c r="X81" s="16">
        <f t="shared" si="16"/>
        <v>0</v>
      </c>
      <c r="Y81" s="18"/>
      <c r="Z81" s="17"/>
    </row>
    <row r="82" spans="1:26" ht="18" customHeight="1" x14ac:dyDescent="0.2">
      <c r="A82" s="13">
        <v>1510021</v>
      </c>
      <c r="B82" s="14" t="s">
        <v>107</v>
      </c>
      <c r="C82" s="15">
        <v>38000</v>
      </c>
      <c r="D82" s="10">
        <f>VLOOKUP($A82,'13.07'!$A$9:$W$200,23,0)</f>
        <v>2</v>
      </c>
      <c r="E82" s="15"/>
      <c r="F82" s="15"/>
      <c r="G82" s="15"/>
      <c r="H82" s="9">
        <f t="shared" si="12"/>
        <v>0</v>
      </c>
      <c r="I82" s="15"/>
      <c r="J82" s="15"/>
      <c r="K82" s="15"/>
      <c r="L82" s="9">
        <f t="shared" si="13"/>
        <v>0</v>
      </c>
      <c r="M82" s="15">
        <v>2</v>
      </c>
      <c r="N82" s="15"/>
      <c r="O82" s="15"/>
      <c r="P82" s="15"/>
      <c r="Q82" s="15"/>
      <c r="R82" s="11">
        <f t="shared" si="5"/>
        <v>2</v>
      </c>
      <c r="S82" s="15"/>
      <c r="T82" s="15"/>
      <c r="U82" s="9">
        <f t="shared" si="14"/>
        <v>0</v>
      </c>
      <c r="V82" s="9">
        <f t="shared" si="15"/>
        <v>0</v>
      </c>
      <c r="W82" s="15"/>
      <c r="X82" s="16">
        <f t="shared" si="16"/>
        <v>0</v>
      </c>
      <c r="Y82" s="18"/>
      <c r="Z82" s="17"/>
    </row>
    <row r="83" spans="1:26" ht="18" customHeight="1" x14ac:dyDescent="0.2">
      <c r="A83" s="13">
        <v>1510023</v>
      </c>
      <c r="B83" s="14" t="s">
        <v>108</v>
      </c>
      <c r="C83" s="15">
        <v>55000</v>
      </c>
      <c r="D83" s="10">
        <f>VLOOKUP($A83,'13.07'!$A$9:$W$200,23,0)</f>
        <v>0</v>
      </c>
      <c r="E83" s="15"/>
      <c r="F83" s="15"/>
      <c r="G83" s="15"/>
      <c r="H83" s="9">
        <f t="shared" si="12"/>
        <v>0</v>
      </c>
      <c r="I83" s="15"/>
      <c r="J83" s="15"/>
      <c r="K83" s="15"/>
      <c r="L83" s="9">
        <f t="shared" si="13"/>
        <v>0</v>
      </c>
      <c r="M83" s="15"/>
      <c r="N83" s="15"/>
      <c r="O83" s="15"/>
      <c r="P83" s="15"/>
      <c r="Q83" s="15"/>
      <c r="R83" s="11">
        <f>SUM(M83:Q83)</f>
        <v>0</v>
      </c>
      <c r="S83" s="15"/>
      <c r="T83" s="15"/>
      <c r="U83" s="9">
        <f>S83+T83</f>
        <v>0</v>
      </c>
      <c r="V83" s="9">
        <f t="shared" si="15"/>
        <v>0</v>
      </c>
      <c r="W83" s="15"/>
      <c r="X83" s="16">
        <f>W83-V83</f>
        <v>0</v>
      </c>
      <c r="Y83" s="18"/>
      <c r="Z83" s="17"/>
    </row>
    <row r="84" spans="1:26" ht="18" customHeight="1" x14ac:dyDescent="0.2">
      <c r="A84" s="13">
        <v>1510024</v>
      </c>
      <c r="B84" s="14" t="s">
        <v>109</v>
      </c>
      <c r="C84" s="15">
        <v>30000</v>
      </c>
      <c r="D84" s="10">
        <f>VLOOKUP($A84,'13.07'!$A$9:$W$200,23,0)</f>
        <v>0</v>
      </c>
      <c r="E84" s="15"/>
      <c r="F84" s="15"/>
      <c r="G84" s="15"/>
      <c r="H84" s="9">
        <f t="shared" si="12"/>
        <v>0</v>
      </c>
      <c r="I84" s="15"/>
      <c r="J84" s="15"/>
      <c r="K84" s="15"/>
      <c r="L84" s="9">
        <f t="shared" si="13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5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1510039</v>
      </c>
      <c r="B85" s="14" t="s">
        <v>110</v>
      </c>
      <c r="C85" s="15">
        <v>30000</v>
      </c>
      <c r="D85" s="10">
        <f>VLOOKUP($A85,'13.07'!$A$9:$W$200,23,0)</f>
        <v>4</v>
      </c>
      <c r="E85" s="15">
        <v>2</v>
      </c>
      <c r="F85" s="15"/>
      <c r="G85" s="15"/>
      <c r="H85" s="9">
        <f t="shared" si="12"/>
        <v>2</v>
      </c>
      <c r="I85" s="15">
        <v>2</v>
      </c>
      <c r="J85" s="15"/>
      <c r="K85" s="15"/>
      <c r="L85" s="9">
        <f t="shared" si="13"/>
        <v>2</v>
      </c>
      <c r="M85" s="15"/>
      <c r="N85" s="15"/>
      <c r="O85" s="15"/>
      <c r="P85" s="15"/>
      <c r="Q85" s="15"/>
      <c r="R85" s="11">
        <f t="shared" si="5"/>
        <v>0</v>
      </c>
      <c r="S85" s="15"/>
      <c r="T85" s="15"/>
      <c r="U85" s="9">
        <f t="shared" si="14"/>
        <v>0</v>
      </c>
      <c r="V85" s="9">
        <f t="shared" si="15"/>
        <v>4</v>
      </c>
      <c r="W85" s="15">
        <v>3</v>
      </c>
      <c r="X85" s="16">
        <f t="shared" si="16"/>
        <v>-1</v>
      </c>
      <c r="Y85" s="27"/>
      <c r="Z85" s="17"/>
    </row>
    <row r="86" spans="1:26" ht="18" customHeight="1" x14ac:dyDescent="0.2">
      <c r="A86" s="13">
        <v>1510040</v>
      </c>
      <c r="B86" s="14" t="s">
        <v>111</v>
      </c>
      <c r="C86" s="15">
        <v>55000</v>
      </c>
      <c r="D86" s="10">
        <f>VLOOKUP($A86,'13.07'!$A$9:$W$200,23,0)</f>
        <v>4</v>
      </c>
      <c r="E86" s="15">
        <v>1</v>
      </c>
      <c r="F86" s="15"/>
      <c r="G86" s="15"/>
      <c r="H86" s="9">
        <f t="shared" si="12"/>
        <v>1</v>
      </c>
      <c r="I86" s="15"/>
      <c r="J86" s="15"/>
      <c r="K86" s="15"/>
      <c r="L86" s="9">
        <f t="shared" si="13"/>
        <v>0</v>
      </c>
      <c r="M86" s="15">
        <v>2</v>
      </c>
      <c r="N86" s="15"/>
      <c r="O86" s="15"/>
      <c r="P86" s="15"/>
      <c r="Q86" s="15"/>
      <c r="R86" s="11">
        <f t="shared" si="5"/>
        <v>2</v>
      </c>
      <c r="S86" s="15"/>
      <c r="T86" s="15"/>
      <c r="U86" s="9">
        <f t="shared" si="14"/>
        <v>0</v>
      </c>
      <c r="V86" s="9">
        <f t="shared" si="15"/>
        <v>3</v>
      </c>
      <c r="W86" s="15">
        <v>3</v>
      </c>
      <c r="X86" s="16">
        <f t="shared" si="16"/>
        <v>0</v>
      </c>
      <c r="Y86" s="27"/>
      <c r="Z86" s="17"/>
    </row>
    <row r="87" spans="1:26" ht="18" customHeight="1" x14ac:dyDescent="0.2">
      <c r="A87" s="13">
        <v>1510053</v>
      </c>
      <c r="B87" s="14" t="s">
        <v>112</v>
      </c>
      <c r="C87" s="15">
        <v>35000</v>
      </c>
      <c r="D87" s="10">
        <f>VLOOKUP($A87,'13.07'!$A$9:$W$200,23,0)</f>
        <v>2</v>
      </c>
      <c r="E87" s="15">
        <v>2</v>
      </c>
      <c r="F87" s="15"/>
      <c r="G87" s="15"/>
      <c r="H87" s="9">
        <f t="shared" si="12"/>
        <v>2</v>
      </c>
      <c r="I87" s="15">
        <v>2</v>
      </c>
      <c r="J87" s="15"/>
      <c r="K87" s="15"/>
      <c r="L87" s="9">
        <f t="shared" si="13"/>
        <v>2</v>
      </c>
      <c r="M87" s="15">
        <v>1</v>
      </c>
      <c r="N87" s="15"/>
      <c r="O87" s="15"/>
      <c r="P87" s="15"/>
      <c r="Q87" s="15"/>
      <c r="R87" s="11">
        <f t="shared" ref="R87:R155" si="17">SUM(M87:Q87)</f>
        <v>1</v>
      </c>
      <c r="S87" s="15"/>
      <c r="T87" s="15"/>
      <c r="U87" s="9">
        <f t="shared" si="14"/>
        <v>0</v>
      </c>
      <c r="V87" s="9">
        <f t="shared" si="15"/>
        <v>1</v>
      </c>
      <c r="W87" s="15">
        <v>2</v>
      </c>
      <c r="X87" s="16">
        <f t="shared" si="16"/>
        <v>1</v>
      </c>
      <c r="Y87" s="27" t="s">
        <v>261</v>
      </c>
      <c r="Z87" s="17"/>
    </row>
    <row r="88" spans="1:26" ht="18" customHeight="1" x14ac:dyDescent="0.2">
      <c r="A88" s="7">
        <v>3500000</v>
      </c>
      <c r="B88" s="8" t="s">
        <v>113</v>
      </c>
      <c r="C88" s="9"/>
      <c r="D88" s="10">
        <f>VLOOKUP($A88,'13.07'!$A$9:$W$200,23,0)</f>
        <v>0</v>
      </c>
      <c r="E88" s="10"/>
      <c r="F88" s="10"/>
      <c r="G88" s="10"/>
      <c r="H88" s="9"/>
      <c r="I88" s="10"/>
      <c r="J88" s="10"/>
      <c r="K88" s="10"/>
      <c r="L88" s="9">
        <f t="shared" si="13"/>
        <v>0</v>
      </c>
      <c r="M88" s="10"/>
      <c r="N88" s="10"/>
      <c r="O88" s="10"/>
      <c r="P88" s="10"/>
      <c r="Q88" s="10"/>
      <c r="R88" s="11">
        <f t="shared" si="17"/>
        <v>0</v>
      </c>
      <c r="S88" s="10"/>
      <c r="T88" s="10"/>
      <c r="U88" s="9"/>
      <c r="V88" s="9"/>
      <c r="W88" s="10"/>
      <c r="X88" s="9"/>
      <c r="Y88" s="18"/>
      <c r="Z88" s="17"/>
    </row>
    <row r="89" spans="1:26" ht="18" customHeight="1" x14ac:dyDescent="0.2">
      <c r="A89" s="13">
        <v>3500003</v>
      </c>
      <c r="B89" s="14" t="s">
        <v>114</v>
      </c>
      <c r="C89" s="15">
        <v>390000</v>
      </c>
      <c r="D89" s="10">
        <f>VLOOKUP($A89,'13.07'!$A$9:$W$200,23,0)</f>
        <v>0</v>
      </c>
      <c r="E89" s="15"/>
      <c r="F89" s="15"/>
      <c r="G89" s="15"/>
      <c r="H89" s="9">
        <f t="shared" ref="H89:H106" si="18">SUM(E89:G89)</f>
        <v>0</v>
      </c>
      <c r="I89" s="15"/>
      <c r="J89" s="15"/>
      <c r="K89" s="15"/>
      <c r="L89" s="9">
        <f t="shared" si="13"/>
        <v>0</v>
      </c>
      <c r="M89" s="15"/>
      <c r="N89" s="15"/>
      <c r="O89" s="15"/>
      <c r="P89" s="15"/>
      <c r="Q89" s="15"/>
      <c r="R89" s="11">
        <f>SUM(M89:Q89)</f>
        <v>0</v>
      </c>
      <c r="S89" s="15"/>
      <c r="T89" s="15"/>
      <c r="U89" s="9">
        <f>S89+T89</f>
        <v>0</v>
      </c>
      <c r="V89" s="9">
        <f t="shared" ref="V89:V106" si="19">D89+H89-L89-R89-U89</f>
        <v>0</v>
      </c>
      <c r="W89" s="15"/>
      <c r="X89" s="16">
        <f>W89-V89</f>
        <v>0</v>
      </c>
      <c r="Y89" s="18"/>
      <c r="Z89" s="17"/>
    </row>
    <row r="90" spans="1:26" ht="18" customHeight="1" x14ac:dyDescent="0.2">
      <c r="A90" s="13">
        <v>3500004</v>
      </c>
      <c r="B90" s="14" t="s">
        <v>115</v>
      </c>
      <c r="C90" s="15">
        <v>300000</v>
      </c>
      <c r="D90" s="10">
        <f>VLOOKUP($A90,'13.07'!$A$9:$W$200,23,0)</f>
        <v>0</v>
      </c>
      <c r="E90" s="15"/>
      <c r="F90" s="15"/>
      <c r="G90" s="15"/>
      <c r="H90" s="9">
        <f t="shared" si="18"/>
        <v>0</v>
      </c>
      <c r="I90" s="15"/>
      <c r="J90" s="15"/>
      <c r="K90" s="15"/>
      <c r="L90" s="9">
        <f t="shared" si="13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si="19"/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3500001</v>
      </c>
      <c r="B91" s="14" t="s">
        <v>116</v>
      </c>
      <c r="C91" s="15">
        <v>300000</v>
      </c>
      <c r="D91" s="10">
        <f>VLOOKUP($A91,'13.07'!$A$9:$W$200,23,0)</f>
        <v>0</v>
      </c>
      <c r="E91" s="15"/>
      <c r="F91" s="15"/>
      <c r="G91" s="15"/>
      <c r="H91" s="9">
        <f t="shared" si="18"/>
        <v>0</v>
      </c>
      <c r="I91" s="15"/>
      <c r="J91" s="15"/>
      <c r="K91" s="15"/>
      <c r="L91" s="9">
        <f t="shared" si="13"/>
        <v>0</v>
      </c>
      <c r="M91" s="15"/>
      <c r="N91" s="15"/>
      <c r="O91" s="15"/>
      <c r="P91" s="15"/>
      <c r="Q91" s="15"/>
      <c r="R91" s="11">
        <f t="shared" si="17"/>
        <v>0</v>
      </c>
      <c r="S91" s="15"/>
      <c r="T91" s="15"/>
      <c r="U91" s="9">
        <f t="shared" ref="U91:U106" si="20">S91+T91</f>
        <v>0</v>
      </c>
      <c r="V91" s="9">
        <f t="shared" si="19"/>
        <v>0</v>
      </c>
      <c r="W91" s="15"/>
      <c r="X91" s="16">
        <f t="shared" ref="X91:X106" si="21">W91-V91</f>
        <v>0</v>
      </c>
      <c r="Y91" s="18"/>
      <c r="Z91" s="17"/>
    </row>
    <row r="92" spans="1:26" ht="18" customHeight="1" x14ac:dyDescent="0.2">
      <c r="A92" s="13">
        <v>3500009</v>
      </c>
      <c r="B92" s="14" t="s">
        <v>117</v>
      </c>
      <c r="C92" s="15">
        <v>390000</v>
      </c>
      <c r="D92" s="10">
        <f>VLOOKUP($A92,'13.07'!$A$9:$W$200,23,0)</f>
        <v>0</v>
      </c>
      <c r="E92" s="15">
        <v>1</v>
      </c>
      <c r="F92" s="15"/>
      <c r="G92" s="15"/>
      <c r="H92" s="9">
        <f t="shared" si="18"/>
        <v>1</v>
      </c>
      <c r="I92" s="15">
        <v>1</v>
      </c>
      <c r="J92" s="15"/>
      <c r="K92" s="15"/>
      <c r="L92" s="9">
        <f t="shared" si="13"/>
        <v>1</v>
      </c>
      <c r="M92" s="15"/>
      <c r="N92" s="15"/>
      <c r="O92" s="15"/>
      <c r="P92" s="15"/>
      <c r="Q92" s="15"/>
      <c r="R92" s="11">
        <f t="shared" si="17"/>
        <v>0</v>
      </c>
      <c r="S92" s="15"/>
      <c r="T92" s="15"/>
      <c r="U92" s="9">
        <f t="shared" si="20"/>
        <v>0</v>
      </c>
      <c r="V92" s="9">
        <f t="shared" si="19"/>
        <v>0</v>
      </c>
      <c r="W92" s="15"/>
      <c r="X92" s="16">
        <f t="shared" si="21"/>
        <v>0</v>
      </c>
      <c r="Y92" s="18"/>
      <c r="Z92" s="17"/>
    </row>
    <row r="93" spans="1:26" ht="18" customHeight="1" x14ac:dyDescent="0.2">
      <c r="A93" s="13">
        <v>3500021</v>
      </c>
      <c r="B93" s="14" t="s">
        <v>118</v>
      </c>
      <c r="C93" s="15">
        <v>390000</v>
      </c>
      <c r="D93" s="10">
        <f>VLOOKUP($A93,'13.07'!$A$9:$W$200,23,0)</f>
        <v>0</v>
      </c>
      <c r="E93" s="15">
        <v>1</v>
      </c>
      <c r="F93" s="15"/>
      <c r="G93" s="15"/>
      <c r="H93" s="9">
        <f t="shared" si="18"/>
        <v>1</v>
      </c>
      <c r="I93" s="15"/>
      <c r="J93" s="15"/>
      <c r="K93" s="15"/>
      <c r="L93" s="9">
        <f t="shared" si="13"/>
        <v>0</v>
      </c>
      <c r="M93" s="15"/>
      <c r="N93" s="15"/>
      <c r="O93" s="15"/>
      <c r="P93" s="15"/>
      <c r="Q93" s="15"/>
      <c r="R93" s="11">
        <f t="shared" si="17"/>
        <v>0</v>
      </c>
      <c r="S93" s="15"/>
      <c r="T93" s="15"/>
      <c r="U93" s="9">
        <f t="shared" si="20"/>
        <v>0</v>
      </c>
      <c r="V93" s="9">
        <f t="shared" si="19"/>
        <v>1</v>
      </c>
      <c r="W93" s="15">
        <v>1</v>
      </c>
      <c r="X93" s="16">
        <f t="shared" si="21"/>
        <v>0</v>
      </c>
      <c r="Y93" s="18"/>
      <c r="Z93" s="17"/>
    </row>
    <row r="94" spans="1:26" ht="18" customHeight="1" x14ac:dyDescent="0.2">
      <c r="A94" s="13">
        <v>3500022</v>
      </c>
      <c r="B94" s="14" t="s">
        <v>119</v>
      </c>
      <c r="C94" s="15">
        <v>300000</v>
      </c>
      <c r="D94" s="10">
        <f>VLOOKUP($A94,'13.07'!$A$9:$W$200,23,0)</f>
        <v>0</v>
      </c>
      <c r="E94" s="15"/>
      <c r="F94" s="15"/>
      <c r="G94" s="15"/>
      <c r="H94" s="9">
        <f t="shared" si="18"/>
        <v>0</v>
      </c>
      <c r="I94" s="15"/>
      <c r="J94" s="15"/>
      <c r="K94" s="15"/>
      <c r="L94" s="9">
        <f t="shared" si="13"/>
        <v>0</v>
      </c>
      <c r="M94" s="15"/>
      <c r="N94" s="15"/>
      <c r="O94" s="15"/>
      <c r="P94" s="15"/>
      <c r="Q94" s="15"/>
      <c r="R94" s="11">
        <f>SUM(M94:Q94)</f>
        <v>0</v>
      </c>
      <c r="S94" s="15"/>
      <c r="T94" s="15"/>
      <c r="U94" s="9">
        <f>S94+T94</f>
        <v>0</v>
      </c>
      <c r="V94" s="9">
        <f t="shared" si="19"/>
        <v>0</v>
      </c>
      <c r="W94" s="15"/>
      <c r="X94" s="16">
        <f>W94-V94</f>
        <v>0</v>
      </c>
      <c r="Y94" s="18"/>
      <c r="Z94" s="17"/>
    </row>
    <row r="95" spans="1:26" ht="18" customHeight="1" x14ac:dyDescent="0.2">
      <c r="A95" s="13">
        <v>3500029</v>
      </c>
      <c r="B95" s="14" t="s">
        <v>120</v>
      </c>
      <c r="C95" s="15">
        <v>390000</v>
      </c>
      <c r="D95" s="10">
        <f>VLOOKUP($A95,'13.07'!$A$9:$W$200,23,0)</f>
        <v>0</v>
      </c>
      <c r="E95" s="15"/>
      <c r="F95" s="15"/>
      <c r="G95" s="15"/>
      <c r="H95" s="9">
        <f t="shared" si="18"/>
        <v>0</v>
      </c>
      <c r="I95" s="15"/>
      <c r="J95" s="15"/>
      <c r="K95" s="15"/>
      <c r="L95" s="9">
        <f t="shared" si="13"/>
        <v>0</v>
      </c>
      <c r="M95" s="15"/>
      <c r="N95" s="15"/>
      <c r="O95" s="15"/>
      <c r="P95" s="15"/>
      <c r="Q95" s="15"/>
      <c r="R95" s="11">
        <f t="shared" si="17"/>
        <v>0</v>
      </c>
      <c r="S95" s="15"/>
      <c r="T95" s="15"/>
      <c r="U95" s="9">
        <f t="shared" si="20"/>
        <v>0</v>
      </c>
      <c r="V95" s="9">
        <f t="shared" si="19"/>
        <v>0</v>
      </c>
      <c r="W95" s="15"/>
      <c r="X95" s="16">
        <f t="shared" si="21"/>
        <v>0</v>
      </c>
      <c r="Y95" s="18"/>
      <c r="Z95" s="17"/>
    </row>
    <row r="96" spans="1:26" ht="18" customHeight="1" x14ac:dyDescent="0.2">
      <c r="A96" s="13">
        <v>3500030</v>
      </c>
      <c r="B96" s="14" t="s">
        <v>121</v>
      </c>
      <c r="C96" s="15">
        <v>300000</v>
      </c>
      <c r="D96" s="10">
        <f>VLOOKUP($A96,'13.07'!$A$9:$W$200,23,0)</f>
        <v>0</v>
      </c>
      <c r="E96" s="15"/>
      <c r="F96" s="15"/>
      <c r="G96" s="15"/>
      <c r="H96" s="9">
        <f t="shared" si="18"/>
        <v>0</v>
      </c>
      <c r="I96" s="15"/>
      <c r="J96" s="15"/>
      <c r="K96" s="15"/>
      <c r="L96" s="9">
        <f t="shared" si="13"/>
        <v>0</v>
      </c>
      <c r="M96" s="15"/>
      <c r="N96" s="15"/>
      <c r="O96" s="15"/>
      <c r="P96" s="15"/>
      <c r="Q96" s="15"/>
      <c r="R96" s="11">
        <f>SUM(M96:Q96)</f>
        <v>0</v>
      </c>
      <c r="S96" s="15"/>
      <c r="T96" s="15"/>
      <c r="U96" s="9">
        <f>S96+T96</f>
        <v>0</v>
      </c>
      <c r="V96" s="9">
        <f t="shared" si="19"/>
        <v>0</v>
      </c>
      <c r="W96" s="15"/>
      <c r="X96" s="16">
        <f>W96-V96</f>
        <v>0</v>
      </c>
      <c r="Y96" s="18"/>
      <c r="Z96" s="17"/>
    </row>
    <row r="97" spans="1:26" ht="18" customHeight="1" x14ac:dyDescent="0.2">
      <c r="A97" s="13">
        <v>3500049</v>
      </c>
      <c r="B97" s="14" t="s">
        <v>122</v>
      </c>
      <c r="C97" s="15">
        <v>390000</v>
      </c>
      <c r="D97" s="10">
        <f>VLOOKUP($A97,'13.07'!$A$9:$W$200,23,0)</f>
        <v>0</v>
      </c>
      <c r="E97" s="15"/>
      <c r="F97" s="15"/>
      <c r="G97" s="15"/>
      <c r="H97" s="9">
        <f t="shared" si="18"/>
        <v>0</v>
      </c>
      <c r="I97" s="15"/>
      <c r="J97" s="15"/>
      <c r="K97" s="15"/>
      <c r="L97" s="9">
        <f t="shared" si="13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9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3500139</v>
      </c>
      <c r="B98" s="14" t="s">
        <v>123</v>
      </c>
      <c r="C98" s="15">
        <v>390000</v>
      </c>
      <c r="D98" s="10">
        <f>VLOOKUP($A98,'13.07'!$A$9:$W$200,23,0)</f>
        <v>0</v>
      </c>
      <c r="E98" s="15"/>
      <c r="F98" s="15"/>
      <c r="G98" s="15"/>
      <c r="H98" s="9">
        <f t="shared" si="18"/>
        <v>0</v>
      </c>
      <c r="I98" s="15"/>
      <c r="J98" s="15"/>
      <c r="K98" s="15"/>
      <c r="L98" s="9">
        <f t="shared" si="13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9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3500140</v>
      </c>
      <c r="B99" s="14" t="s">
        <v>124</v>
      </c>
      <c r="C99" s="15">
        <v>300000</v>
      </c>
      <c r="D99" s="10">
        <f>VLOOKUP($A99,'13.07'!$A$9:$W$200,23,0)</f>
        <v>0</v>
      </c>
      <c r="E99" s="15"/>
      <c r="F99" s="15"/>
      <c r="G99" s="15"/>
      <c r="H99" s="9">
        <f t="shared" si="18"/>
        <v>0</v>
      </c>
      <c r="I99" s="15"/>
      <c r="J99" s="15"/>
      <c r="K99" s="15"/>
      <c r="L99" s="9">
        <f t="shared" si="13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9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3500155</v>
      </c>
      <c r="B100" s="14" t="s">
        <v>125</v>
      </c>
      <c r="C100" s="15">
        <v>300000</v>
      </c>
      <c r="D100" s="10">
        <f>VLOOKUP($A100,'13.07'!$A$9:$W$200,23,0)</f>
        <v>0</v>
      </c>
      <c r="E100" s="15"/>
      <c r="F100" s="15"/>
      <c r="G100" s="15"/>
      <c r="H100" s="9">
        <f t="shared" si="18"/>
        <v>0</v>
      </c>
      <c r="I100" s="15"/>
      <c r="J100" s="15"/>
      <c r="K100" s="15"/>
      <c r="L100" s="9">
        <f t="shared" si="13"/>
        <v>0</v>
      </c>
      <c r="M100" s="15"/>
      <c r="N100" s="15"/>
      <c r="O100" s="15"/>
      <c r="P100" s="15"/>
      <c r="Q100" s="15"/>
      <c r="R100" s="11">
        <f t="shared" si="17"/>
        <v>0</v>
      </c>
      <c r="S100" s="15"/>
      <c r="T100" s="15"/>
      <c r="U100" s="9">
        <f t="shared" si="20"/>
        <v>0</v>
      </c>
      <c r="V100" s="9">
        <f t="shared" si="19"/>
        <v>0</v>
      </c>
      <c r="W100" s="15"/>
      <c r="X100" s="16">
        <f t="shared" si="21"/>
        <v>0</v>
      </c>
      <c r="Y100" s="18"/>
      <c r="Z100" s="17"/>
    </row>
    <row r="101" spans="1:26" ht="18" customHeight="1" x14ac:dyDescent="0.2">
      <c r="A101" s="13">
        <v>3500156</v>
      </c>
      <c r="B101" s="14" t="s">
        <v>126</v>
      </c>
      <c r="C101" s="15">
        <v>390000</v>
      </c>
      <c r="D101" s="10">
        <f>VLOOKUP($A101,'13.07'!$A$9:$W$200,23,0)</f>
        <v>0</v>
      </c>
      <c r="E101" s="15"/>
      <c r="F101" s="15"/>
      <c r="G101" s="15"/>
      <c r="H101" s="9">
        <f t="shared" si="18"/>
        <v>0</v>
      </c>
      <c r="I101" s="15"/>
      <c r="J101" s="15"/>
      <c r="K101" s="15"/>
      <c r="L101" s="9">
        <f t="shared" si="13"/>
        <v>0</v>
      </c>
      <c r="M101" s="15"/>
      <c r="N101" s="15"/>
      <c r="O101" s="15"/>
      <c r="P101" s="15"/>
      <c r="Q101" s="15"/>
      <c r="R101" s="11">
        <f t="shared" si="17"/>
        <v>0</v>
      </c>
      <c r="S101" s="15"/>
      <c r="T101" s="15"/>
      <c r="U101" s="9">
        <f t="shared" si="20"/>
        <v>0</v>
      </c>
      <c r="V101" s="9">
        <f t="shared" si="19"/>
        <v>0</v>
      </c>
      <c r="W101" s="15"/>
      <c r="X101" s="16">
        <f t="shared" si="21"/>
        <v>0</v>
      </c>
      <c r="Y101" s="18"/>
      <c r="Z101" s="17"/>
    </row>
    <row r="102" spans="1:26" ht="18" customHeight="1" x14ac:dyDescent="0.2">
      <c r="A102" s="13">
        <v>3500141</v>
      </c>
      <c r="B102" s="14" t="s">
        <v>127</v>
      </c>
      <c r="C102" s="15">
        <v>300000</v>
      </c>
      <c r="D102" s="10">
        <f>VLOOKUP($A102,'13.07'!$A$9:$W$200,23,0)</f>
        <v>0</v>
      </c>
      <c r="E102" s="15"/>
      <c r="F102" s="15"/>
      <c r="G102" s="15"/>
      <c r="H102" s="9">
        <f t="shared" si="18"/>
        <v>0</v>
      </c>
      <c r="I102" s="15"/>
      <c r="J102" s="15"/>
      <c r="K102" s="15"/>
      <c r="L102" s="9">
        <f t="shared" si="13"/>
        <v>0</v>
      </c>
      <c r="M102" s="15"/>
      <c r="N102" s="15"/>
      <c r="O102" s="15"/>
      <c r="P102" s="15"/>
      <c r="Q102" s="15"/>
      <c r="R102" s="11">
        <f t="shared" si="17"/>
        <v>0</v>
      </c>
      <c r="S102" s="15"/>
      <c r="T102" s="15"/>
      <c r="U102" s="9">
        <f t="shared" si="20"/>
        <v>0</v>
      </c>
      <c r="V102" s="9">
        <f t="shared" si="19"/>
        <v>0</v>
      </c>
      <c r="W102" s="15"/>
      <c r="X102" s="16">
        <f t="shared" si="21"/>
        <v>0</v>
      </c>
      <c r="Y102" s="18"/>
      <c r="Z102" s="17"/>
    </row>
    <row r="103" spans="1:26" ht="18" customHeight="1" x14ac:dyDescent="0.2">
      <c r="A103" s="13">
        <v>3500142</v>
      </c>
      <c r="B103" s="14" t="s">
        <v>128</v>
      </c>
      <c r="C103" s="15">
        <v>390000</v>
      </c>
      <c r="D103" s="10">
        <f>VLOOKUP($A103,'13.07'!$A$9:$W$200,23,0)</f>
        <v>0</v>
      </c>
      <c r="E103" s="15"/>
      <c r="F103" s="15"/>
      <c r="G103" s="15"/>
      <c r="H103" s="9">
        <f t="shared" si="18"/>
        <v>0</v>
      </c>
      <c r="I103" s="15"/>
      <c r="J103" s="15"/>
      <c r="K103" s="15"/>
      <c r="L103" s="9">
        <f t="shared" si="13"/>
        <v>0</v>
      </c>
      <c r="M103" s="15"/>
      <c r="N103" s="15"/>
      <c r="O103" s="15"/>
      <c r="P103" s="15"/>
      <c r="Q103" s="15"/>
      <c r="R103" s="11">
        <f t="shared" si="17"/>
        <v>0</v>
      </c>
      <c r="S103" s="15"/>
      <c r="T103" s="15"/>
      <c r="U103" s="9">
        <f t="shared" si="20"/>
        <v>0</v>
      </c>
      <c r="V103" s="9">
        <f t="shared" si="19"/>
        <v>0</v>
      </c>
      <c r="W103" s="15"/>
      <c r="X103" s="16">
        <f t="shared" si="21"/>
        <v>0</v>
      </c>
      <c r="Y103" s="18"/>
      <c r="Z103" s="17"/>
    </row>
    <row r="104" spans="1:26" ht="18" customHeight="1" x14ac:dyDescent="0.2">
      <c r="A104" s="13">
        <v>3500143</v>
      </c>
      <c r="B104" s="14" t="s">
        <v>129</v>
      </c>
      <c r="C104" s="15">
        <v>220000</v>
      </c>
      <c r="D104" s="10">
        <f>VLOOKUP($A104,'13.07'!$A$9:$W$200,23,0)</f>
        <v>2</v>
      </c>
      <c r="E104" s="15"/>
      <c r="F104" s="15"/>
      <c r="G104" s="15"/>
      <c r="H104" s="9">
        <f t="shared" si="18"/>
        <v>0</v>
      </c>
      <c r="I104" s="15">
        <v>1</v>
      </c>
      <c r="J104" s="15"/>
      <c r="K104" s="15"/>
      <c r="L104" s="9">
        <f t="shared" si="13"/>
        <v>1</v>
      </c>
      <c r="M104" s="15"/>
      <c r="N104" s="15"/>
      <c r="O104" s="15"/>
      <c r="P104" s="15"/>
      <c r="Q104" s="15"/>
      <c r="R104" s="11">
        <f t="shared" si="17"/>
        <v>0</v>
      </c>
      <c r="S104" s="15"/>
      <c r="T104" s="15"/>
      <c r="U104" s="9">
        <f t="shared" si="20"/>
        <v>0</v>
      </c>
      <c r="V104" s="9">
        <f t="shared" si="19"/>
        <v>1</v>
      </c>
      <c r="W104" s="15">
        <v>1</v>
      </c>
      <c r="X104" s="16">
        <f t="shared" si="21"/>
        <v>0</v>
      </c>
      <c r="Y104" s="18"/>
      <c r="Z104" s="17"/>
    </row>
    <row r="105" spans="1:26" ht="18" customHeight="1" x14ac:dyDescent="0.2">
      <c r="A105" s="13">
        <v>3500144</v>
      </c>
      <c r="B105" s="14" t="s">
        <v>130</v>
      </c>
      <c r="C105" s="15">
        <v>260000</v>
      </c>
      <c r="D105" s="10">
        <f>VLOOKUP($A105,'13.07'!$A$9:$W$200,23,0)</f>
        <v>3</v>
      </c>
      <c r="E105" s="15"/>
      <c r="F105" s="15"/>
      <c r="G105" s="15"/>
      <c r="H105" s="9">
        <f t="shared" si="18"/>
        <v>0</v>
      </c>
      <c r="I105" s="15">
        <v>1</v>
      </c>
      <c r="J105" s="15"/>
      <c r="K105" s="15"/>
      <c r="L105" s="9">
        <f t="shared" si="13"/>
        <v>1</v>
      </c>
      <c r="M105" s="15"/>
      <c r="N105" s="15"/>
      <c r="O105" s="15"/>
      <c r="P105" s="15"/>
      <c r="Q105" s="15"/>
      <c r="R105" s="11">
        <f t="shared" si="17"/>
        <v>0</v>
      </c>
      <c r="S105" s="15"/>
      <c r="T105" s="15"/>
      <c r="U105" s="9">
        <f t="shared" si="20"/>
        <v>0</v>
      </c>
      <c r="V105" s="9">
        <f t="shared" si="19"/>
        <v>2</v>
      </c>
      <c r="W105" s="15">
        <v>2</v>
      </c>
      <c r="X105" s="16">
        <f t="shared" si="21"/>
        <v>0</v>
      </c>
      <c r="Y105" s="18"/>
      <c r="Z105" s="17"/>
    </row>
    <row r="106" spans="1:26" ht="18" customHeight="1" x14ac:dyDescent="0.2">
      <c r="A106" s="13">
        <v>3500145</v>
      </c>
      <c r="B106" s="14" t="s">
        <v>131</v>
      </c>
      <c r="C106" s="15">
        <v>350000</v>
      </c>
      <c r="D106" s="10">
        <f>VLOOKUP($A106,'13.07'!$A$9:$W$200,23,0)</f>
        <v>0</v>
      </c>
      <c r="E106" s="15"/>
      <c r="F106" s="15"/>
      <c r="G106" s="15"/>
      <c r="H106" s="9">
        <f t="shared" si="18"/>
        <v>0</v>
      </c>
      <c r="I106" s="15"/>
      <c r="J106" s="15"/>
      <c r="K106" s="15"/>
      <c r="L106" s="9">
        <f t="shared" si="13"/>
        <v>0</v>
      </c>
      <c r="M106" s="15"/>
      <c r="N106" s="15"/>
      <c r="O106" s="15"/>
      <c r="P106" s="15"/>
      <c r="Q106" s="15"/>
      <c r="R106" s="11">
        <f t="shared" si="17"/>
        <v>0</v>
      </c>
      <c r="S106" s="15"/>
      <c r="T106" s="15"/>
      <c r="U106" s="9">
        <f t="shared" si="20"/>
        <v>0</v>
      </c>
      <c r="V106" s="9">
        <f t="shared" si="19"/>
        <v>0</v>
      </c>
      <c r="W106" s="15"/>
      <c r="X106" s="16">
        <f t="shared" si="21"/>
        <v>0</v>
      </c>
      <c r="Y106" s="18"/>
      <c r="Z106" s="17"/>
    </row>
    <row r="107" spans="1:26" ht="18" customHeight="1" x14ac:dyDescent="0.2">
      <c r="A107" s="7">
        <v>3510000</v>
      </c>
      <c r="B107" s="8" t="s">
        <v>132</v>
      </c>
      <c r="C107" s="9"/>
      <c r="D107" s="10">
        <f>VLOOKUP($A107,'13.07'!$A$9:$W$200,23,0)</f>
        <v>0</v>
      </c>
      <c r="E107" s="10"/>
      <c r="F107" s="10"/>
      <c r="G107" s="10"/>
      <c r="H107" s="9"/>
      <c r="I107" s="10"/>
      <c r="J107" s="10"/>
      <c r="K107" s="10"/>
      <c r="L107" s="9">
        <f t="shared" si="13"/>
        <v>0</v>
      </c>
      <c r="M107" s="10"/>
      <c r="N107" s="10"/>
      <c r="O107" s="10"/>
      <c r="P107" s="10"/>
      <c r="Q107" s="10"/>
      <c r="R107" s="11">
        <f t="shared" si="17"/>
        <v>0</v>
      </c>
      <c r="S107" s="10"/>
      <c r="T107" s="10"/>
      <c r="U107" s="9"/>
      <c r="V107" s="9"/>
      <c r="W107" s="10"/>
      <c r="X107" s="9"/>
      <c r="Y107" s="18"/>
      <c r="Z107" s="17"/>
    </row>
    <row r="108" spans="1:26" ht="18" customHeight="1" x14ac:dyDescent="0.2">
      <c r="A108" s="13">
        <v>3510004</v>
      </c>
      <c r="B108" s="14" t="s">
        <v>133</v>
      </c>
      <c r="C108" s="15">
        <v>43000</v>
      </c>
      <c r="D108" s="10">
        <f>VLOOKUP($A108,'13.07'!$A$9:$W$200,23,0)</f>
        <v>0</v>
      </c>
      <c r="E108" s="15">
        <v>9</v>
      </c>
      <c r="F108" s="15"/>
      <c r="G108" s="15"/>
      <c r="H108" s="9">
        <f t="shared" ref="H108:H117" si="22">SUM(E108:G108)</f>
        <v>9</v>
      </c>
      <c r="I108" s="15">
        <v>7</v>
      </c>
      <c r="J108" s="15"/>
      <c r="K108" s="15"/>
      <c r="L108" s="9">
        <f t="shared" si="13"/>
        <v>7</v>
      </c>
      <c r="M108" s="15"/>
      <c r="N108" s="15"/>
      <c r="O108" s="15"/>
      <c r="P108" s="15"/>
      <c r="Q108" s="15"/>
      <c r="R108" s="11">
        <f>SUM(M108:Q108)</f>
        <v>0</v>
      </c>
      <c r="S108" s="15"/>
      <c r="T108" s="15"/>
      <c r="U108" s="9">
        <f>S108+T108</f>
        <v>0</v>
      </c>
      <c r="V108" s="9">
        <f t="shared" ref="V108:V117" si="23">D108+H108-L108-R108-U108</f>
        <v>2</v>
      </c>
      <c r="W108" s="15">
        <v>2</v>
      </c>
      <c r="X108" s="16">
        <f>W108-V108</f>
        <v>0</v>
      </c>
      <c r="Y108" s="18"/>
      <c r="Z108" s="17"/>
    </row>
    <row r="109" spans="1:26" ht="18" customHeight="1" x14ac:dyDescent="0.2">
      <c r="A109" s="13">
        <v>3510011</v>
      </c>
      <c r="B109" s="14" t="s">
        <v>134</v>
      </c>
      <c r="C109" s="15">
        <v>42000</v>
      </c>
      <c r="D109" s="10">
        <f>VLOOKUP($A109,'13.07'!$A$9:$W$200,23,0)</f>
        <v>4</v>
      </c>
      <c r="E109" s="15"/>
      <c r="F109" s="15"/>
      <c r="G109" s="15"/>
      <c r="H109" s="9">
        <f t="shared" si="22"/>
        <v>0</v>
      </c>
      <c r="I109" s="15">
        <v>1</v>
      </c>
      <c r="J109" s="15"/>
      <c r="K109" s="15"/>
      <c r="L109" s="9">
        <f t="shared" si="13"/>
        <v>1</v>
      </c>
      <c r="M109" s="15"/>
      <c r="N109" s="15"/>
      <c r="O109" s="15"/>
      <c r="P109" s="15"/>
      <c r="Q109" s="15"/>
      <c r="R109" s="11">
        <f t="shared" si="17"/>
        <v>0</v>
      </c>
      <c r="S109" s="15"/>
      <c r="T109" s="15"/>
      <c r="U109" s="9">
        <f t="shared" ref="U109:U117" si="24">S109+T109</f>
        <v>0</v>
      </c>
      <c r="V109" s="9">
        <f t="shared" si="23"/>
        <v>3</v>
      </c>
      <c r="W109" s="15">
        <v>3</v>
      </c>
      <c r="X109" s="16">
        <f t="shared" ref="X109:X117" si="25">W109-V109</f>
        <v>0</v>
      </c>
      <c r="Y109" s="18"/>
      <c r="Z109" s="17"/>
    </row>
    <row r="110" spans="1:26" ht="18" customHeight="1" x14ac:dyDescent="0.2">
      <c r="A110" s="13">
        <v>3510012</v>
      </c>
      <c r="B110" s="14" t="s">
        <v>135</v>
      </c>
      <c r="C110" s="15">
        <v>43000</v>
      </c>
      <c r="D110" s="10">
        <f>VLOOKUP($A110,'13.07'!$A$9:$W$200,23,0)</f>
        <v>2</v>
      </c>
      <c r="E110" s="15">
        <v>9</v>
      </c>
      <c r="F110" s="15"/>
      <c r="G110" s="15"/>
      <c r="H110" s="9">
        <f t="shared" si="22"/>
        <v>9</v>
      </c>
      <c r="I110" s="15">
        <v>4</v>
      </c>
      <c r="J110" s="15"/>
      <c r="K110" s="15"/>
      <c r="L110" s="9">
        <f t="shared" si="13"/>
        <v>4</v>
      </c>
      <c r="M110" s="15"/>
      <c r="N110" s="15"/>
      <c r="O110" s="15"/>
      <c r="P110" s="15"/>
      <c r="Q110" s="15"/>
      <c r="R110" s="11">
        <f>SUM(M110:Q110)</f>
        <v>0</v>
      </c>
      <c r="S110" s="15"/>
      <c r="T110" s="15"/>
      <c r="U110" s="9">
        <f>S110+T110</f>
        <v>0</v>
      </c>
      <c r="V110" s="9">
        <f t="shared" si="23"/>
        <v>7</v>
      </c>
      <c r="W110" s="15">
        <v>7</v>
      </c>
      <c r="X110" s="16">
        <f>W110-V110</f>
        <v>0</v>
      </c>
      <c r="Y110" s="18"/>
      <c r="Z110" s="17"/>
    </row>
    <row r="111" spans="1:26" ht="18" customHeight="1" x14ac:dyDescent="0.2">
      <c r="A111" s="13">
        <v>3510018</v>
      </c>
      <c r="B111" s="14" t="s">
        <v>136</v>
      </c>
      <c r="C111" s="15">
        <v>65000</v>
      </c>
      <c r="D111" s="10">
        <f>VLOOKUP($A111,'13.07'!$A$9:$W$200,23,0)</f>
        <v>1</v>
      </c>
      <c r="E111" s="15"/>
      <c r="F111" s="15"/>
      <c r="G111" s="15"/>
      <c r="H111" s="9">
        <f t="shared" si="22"/>
        <v>0</v>
      </c>
      <c r="I111" s="15"/>
      <c r="J111" s="15"/>
      <c r="K111" s="15"/>
      <c r="L111" s="9">
        <f t="shared" si="13"/>
        <v>0</v>
      </c>
      <c r="M111" s="15"/>
      <c r="N111" s="15"/>
      <c r="O111" s="15"/>
      <c r="P111" s="15"/>
      <c r="Q111" s="15"/>
      <c r="R111" s="11">
        <f t="shared" si="17"/>
        <v>0</v>
      </c>
      <c r="S111" s="15"/>
      <c r="T111" s="15"/>
      <c r="U111" s="9">
        <f t="shared" si="24"/>
        <v>0</v>
      </c>
      <c r="V111" s="9">
        <f t="shared" si="23"/>
        <v>1</v>
      </c>
      <c r="W111" s="15">
        <v>1</v>
      </c>
      <c r="X111" s="16">
        <f t="shared" si="25"/>
        <v>0</v>
      </c>
      <c r="Y111" s="18"/>
      <c r="Z111" s="17"/>
    </row>
    <row r="112" spans="1:26" ht="18" customHeight="1" x14ac:dyDescent="0.2">
      <c r="A112" s="13">
        <v>3510066</v>
      </c>
      <c r="B112" s="14" t="s">
        <v>137</v>
      </c>
      <c r="C112" s="15">
        <v>42000</v>
      </c>
      <c r="D112" s="10">
        <f>VLOOKUP($A112,'13.07'!$A$9:$W$200,23,0)</f>
        <v>0</v>
      </c>
      <c r="E112" s="15"/>
      <c r="F112" s="15"/>
      <c r="G112" s="15"/>
      <c r="H112" s="9">
        <f t="shared" si="22"/>
        <v>0</v>
      </c>
      <c r="I112" s="15"/>
      <c r="J112" s="15"/>
      <c r="K112" s="15"/>
      <c r="L112" s="9">
        <f t="shared" si="13"/>
        <v>0</v>
      </c>
      <c r="M112" s="15"/>
      <c r="N112" s="15"/>
      <c r="O112" s="15"/>
      <c r="P112" s="15"/>
      <c r="Q112" s="15"/>
      <c r="R112" s="11">
        <f t="shared" si="17"/>
        <v>0</v>
      </c>
      <c r="S112" s="15"/>
      <c r="T112" s="15"/>
      <c r="U112" s="9">
        <f t="shared" si="24"/>
        <v>0</v>
      </c>
      <c r="V112" s="9">
        <f t="shared" si="23"/>
        <v>0</v>
      </c>
      <c r="W112" s="15"/>
      <c r="X112" s="16">
        <f t="shared" si="25"/>
        <v>0</v>
      </c>
      <c r="Y112" s="18"/>
      <c r="Z112" s="17"/>
    </row>
    <row r="113" spans="1:26" ht="18" customHeight="1" x14ac:dyDescent="0.2">
      <c r="A113" s="13">
        <v>3510067</v>
      </c>
      <c r="B113" s="14" t="s">
        <v>138</v>
      </c>
      <c r="C113" s="15">
        <v>43000</v>
      </c>
      <c r="D113" s="10">
        <f>VLOOKUP($A113,'13.07'!$A$9:$W$200,23,0)</f>
        <v>0</v>
      </c>
      <c r="E113" s="15"/>
      <c r="F113" s="15"/>
      <c r="G113" s="15"/>
      <c r="H113" s="9">
        <f t="shared" si="22"/>
        <v>0</v>
      </c>
      <c r="I113" s="15"/>
      <c r="J113" s="15"/>
      <c r="K113" s="15"/>
      <c r="L113" s="9">
        <f t="shared" si="13"/>
        <v>0</v>
      </c>
      <c r="M113" s="15"/>
      <c r="N113" s="15"/>
      <c r="O113" s="15"/>
      <c r="P113" s="15"/>
      <c r="Q113" s="15"/>
      <c r="R113" s="11">
        <f t="shared" si="17"/>
        <v>0</v>
      </c>
      <c r="S113" s="15"/>
      <c r="T113" s="15"/>
      <c r="U113" s="9">
        <f t="shared" si="24"/>
        <v>0</v>
      </c>
      <c r="V113" s="9">
        <f t="shared" si="23"/>
        <v>0</v>
      </c>
      <c r="W113" s="15"/>
      <c r="X113" s="16">
        <f t="shared" si="25"/>
        <v>0</v>
      </c>
      <c r="Y113" s="18"/>
      <c r="Z113" s="17"/>
    </row>
    <row r="114" spans="1:26" ht="18" customHeight="1" x14ac:dyDescent="0.2">
      <c r="A114" s="13">
        <v>3510068</v>
      </c>
      <c r="B114" s="14" t="s">
        <v>139</v>
      </c>
      <c r="C114" s="15">
        <v>12000</v>
      </c>
      <c r="D114" s="10">
        <f>VLOOKUP($A114,'13.07'!$A$9:$W$200,23,0)</f>
        <v>0</v>
      </c>
      <c r="E114" s="15"/>
      <c r="F114" s="15"/>
      <c r="G114" s="15"/>
      <c r="H114" s="9">
        <f t="shared" si="22"/>
        <v>0</v>
      </c>
      <c r="I114" s="15"/>
      <c r="J114" s="15"/>
      <c r="K114" s="15"/>
      <c r="L114" s="9">
        <f t="shared" si="13"/>
        <v>0</v>
      </c>
      <c r="M114" s="15"/>
      <c r="N114" s="15"/>
      <c r="O114" s="15"/>
      <c r="P114" s="15"/>
      <c r="Q114" s="15"/>
      <c r="R114" s="11">
        <f>SUM(M114:Q114)</f>
        <v>0</v>
      </c>
      <c r="S114" s="15"/>
      <c r="T114" s="15"/>
      <c r="U114" s="9">
        <f>S114+T114</f>
        <v>0</v>
      </c>
      <c r="V114" s="9">
        <f t="shared" si="23"/>
        <v>0</v>
      </c>
      <c r="W114" s="15"/>
      <c r="X114" s="16">
        <f>W114-V114</f>
        <v>0</v>
      </c>
      <c r="Y114" s="18"/>
      <c r="Z114" s="17"/>
    </row>
    <row r="115" spans="1:26" ht="18" customHeight="1" x14ac:dyDescent="0.2">
      <c r="A115" s="13">
        <v>3510069</v>
      </c>
      <c r="B115" s="14" t="s">
        <v>140</v>
      </c>
      <c r="C115" s="15">
        <v>12000</v>
      </c>
      <c r="D115" s="10">
        <f>VLOOKUP($A115,'13.07'!$A$9:$W$200,23,0)</f>
        <v>0</v>
      </c>
      <c r="E115" s="15"/>
      <c r="F115" s="15"/>
      <c r="G115" s="15"/>
      <c r="H115" s="9">
        <f t="shared" si="22"/>
        <v>0</v>
      </c>
      <c r="I115" s="15"/>
      <c r="J115" s="15"/>
      <c r="K115" s="15"/>
      <c r="L115" s="9">
        <f t="shared" si="13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3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3510070</v>
      </c>
      <c r="B116" s="14" t="s">
        <v>141</v>
      </c>
      <c r="C116" s="15">
        <v>12000</v>
      </c>
      <c r="D116" s="10">
        <f>VLOOKUP($A116,'13.07'!$A$9:$W$200,23,0)</f>
        <v>0</v>
      </c>
      <c r="E116" s="15"/>
      <c r="F116" s="15"/>
      <c r="G116" s="15"/>
      <c r="H116" s="9">
        <f t="shared" si="22"/>
        <v>0</v>
      </c>
      <c r="I116" s="15"/>
      <c r="J116" s="15"/>
      <c r="K116" s="15"/>
      <c r="L116" s="9">
        <f t="shared" si="13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3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3512008</v>
      </c>
      <c r="B117" s="14" t="s">
        <v>142</v>
      </c>
      <c r="C117" s="15">
        <v>44000</v>
      </c>
      <c r="D117" s="10">
        <f>VLOOKUP($A117,'13.07'!$A$9:$W$200,23,0)</f>
        <v>0</v>
      </c>
      <c r="E117" s="15"/>
      <c r="F117" s="15"/>
      <c r="G117" s="15"/>
      <c r="H117" s="9">
        <f t="shared" si="22"/>
        <v>0</v>
      </c>
      <c r="I117" s="15"/>
      <c r="J117" s="15"/>
      <c r="K117" s="15"/>
      <c r="L117" s="9">
        <f t="shared" si="13"/>
        <v>0</v>
      </c>
      <c r="M117" s="15"/>
      <c r="N117" s="15"/>
      <c r="O117" s="15"/>
      <c r="P117" s="15"/>
      <c r="Q117" s="15"/>
      <c r="R117" s="11">
        <f t="shared" si="17"/>
        <v>0</v>
      </c>
      <c r="S117" s="15"/>
      <c r="T117" s="15"/>
      <c r="U117" s="9">
        <f t="shared" si="24"/>
        <v>0</v>
      </c>
      <c r="V117" s="9">
        <f t="shared" si="23"/>
        <v>0</v>
      </c>
      <c r="W117" s="15"/>
      <c r="X117" s="16">
        <f t="shared" si="25"/>
        <v>0</v>
      </c>
      <c r="Y117" s="18"/>
      <c r="Z117" s="17"/>
    </row>
    <row r="118" spans="1:26" ht="18" customHeight="1" x14ac:dyDescent="0.2">
      <c r="A118" s="7">
        <v>3530000</v>
      </c>
      <c r="B118" s="28" t="s">
        <v>143</v>
      </c>
      <c r="C118" s="9"/>
      <c r="D118" s="10">
        <f>VLOOKUP($A118,'13.07'!$A$9:$W$200,23,0)</f>
        <v>0</v>
      </c>
      <c r="E118" s="10"/>
      <c r="F118" s="10"/>
      <c r="G118" s="10"/>
      <c r="H118" s="9"/>
      <c r="I118" s="10"/>
      <c r="J118" s="10"/>
      <c r="K118" s="10"/>
      <c r="L118" s="9">
        <f t="shared" si="13"/>
        <v>0</v>
      </c>
      <c r="M118" s="10"/>
      <c r="N118" s="10"/>
      <c r="O118" s="10"/>
      <c r="P118" s="10"/>
      <c r="Q118" s="10"/>
      <c r="R118" s="11">
        <f t="shared" si="17"/>
        <v>0</v>
      </c>
      <c r="S118" s="10"/>
      <c r="T118" s="10"/>
      <c r="U118" s="9"/>
      <c r="V118" s="9"/>
      <c r="W118" s="10"/>
      <c r="X118" s="9"/>
      <c r="Y118" s="18"/>
      <c r="Z118" s="17"/>
    </row>
    <row r="119" spans="1:26" ht="18" customHeight="1" x14ac:dyDescent="0.2">
      <c r="A119" s="13">
        <v>3530003</v>
      </c>
      <c r="B119" s="14" t="s">
        <v>144</v>
      </c>
      <c r="C119" s="15">
        <v>20000</v>
      </c>
      <c r="D119" s="10">
        <f>VLOOKUP($A119,'13.07'!$A$9:$W$200,23,0)</f>
        <v>0</v>
      </c>
      <c r="E119" s="15"/>
      <c r="F119" s="15"/>
      <c r="G119" s="15"/>
      <c r="H119" s="9">
        <f t="shared" ref="H119:H131" si="26">SUM(E119:G119)</f>
        <v>0</v>
      </c>
      <c r="I119" s="15"/>
      <c r="J119" s="15"/>
      <c r="K119" s="15"/>
      <c r="L119" s="9">
        <f t="shared" si="13"/>
        <v>0</v>
      </c>
      <c r="M119" s="15"/>
      <c r="N119" s="15"/>
      <c r="O119" s="15"/>
      <c r="P119" s="15"/>
      <c r="Q119" s="15"/>
      <c r="R119" s="11">
        <f t="shared" si="17"/>
        <v>0</v>
      </c>
      <c r="S119" s="15"/>
      <c r="T119" s="15"/>
      <c r="U119" s="9">
        <f t="shared" ref="U119:U131" si="27">S119+T119</f>
        <v>0</v>
      </c>
      <c r="V119" s="9">
        <f t="shared" ref="V119:V131" si="28">D119+H119-L119-R119-U119</f>
        <v>0</v>
      </c>
      <c r="W119" s="15"/>
      <c r="X119" s="16">
        <f t="shared" ref="X119:X131" si="29">W119-V119</f>
        <v>0</v>
      </c>
      <c r="Y119" s="18"/>
      <c r="Z119" s="17"/>
    </row>
    <row r="120" spans="1:26" ht="18" customHeight="1" x14ac:dyDescent="0.2">
      <c r="A120" s="13">
        <v>3530008</v>
      </c>
      <c r="B120" s="14" t="s">
        <v>145</v>
      </c>
      <c r="C120" s="15">
        <v>20000</v>
      </c>
      <c r="D120" s="10">
        <f>VLOOKUP($A120,'13.07'!$A$9:$W$200,23,0)</f>
        <v>0</v>
      </c>
      <c r="E120" s="15"/>
      <c r="F120" s="15"/>
      <c r="G120" s="15"/>
      <c r="H120" s="9">
        <f t="shared" si="26"/>
        <v>0</v>
      </c>
      <c r="I120" s="15"/>
      <c r="J120" s="15"/>
      <c r="K120" s="15"/>
      <c r="L120" s="9">
        <f t="shared" si="13"/>
        <v>0</v>
      </c>
      <c r="M120" s="15"/>
      <c r="N120" s="15"/>
      <c r="O120" s="15"/>
      <c r="P120" s="15"/>
      <c r="Q120" s="15"/>
      <c r="R120" s="11">
        <f t="shared" si="17"/>
        <v>0</v>
      </c>
      <c r="S120" s="15"/>
      <c r="T120" s="15"/>
      <c r="U120" s="9">
        <f t="shared" si="27"/>
        <v>0</v>
      </c>
      <c r="V120" s="9">
        <f t="shared" si="28"/>
        <v>0</v>
      </c>
      <c r="W120" s="15"/>
      <c r="X120" s="16">
        <f t="shared" si="29"/>
        <v>0</v>
      </c>
      <c r="Y120" s="18"/>
      <c r="Z120" s="17"/>
    </row>
    <row r="121" spans="1:26" ht="18" customHeight="1" x14ac:dyDescent="0.2">
      <c r="A121" s="13">
        <v>3530009</v>
      </c>
      <c r="B121" s="14" t="s">
        <v>146</v>
      </c>
      <c r="C121" s="15">
        <v>20000</v>
      </c>
      <c r="D121" s="10">
        <f>VLOOKUP($A121,'13.07'!$A$9:$W$200,23,0)</f>
        <v>31</v>
      </c>
      <c r="E121" s="15"/>
      <c r="F121" s="15"/>
      <c r="G121" s="15"/>
      <c r="H121" s="9">
        <f t="shared" si="26"/>
        <v>0</v>
      </c>
      <c r="I121" s="15">
        <v>24</v>
      </c>
      <c r="J121" s="15"/>
      <c r="K121" s="15"/>
      <c r="L121" s="9">
        <f t="shared" si="13"/>
        <v>24</v>
      </c>
      <c r="M121" s="15"/>
      <c r="N121" s="15"/>
      <c r="O121" s="15"/>
      <c r="P121" s="15"/>
      <c r="Q121" s="15"/>
      <c r="R121" s="11">
        <f t="shared" si="17"/>
        <v>0</v>
      </c>
      <c r="S121" s="15">
        <v>7</v>
      </c>
      <c r="T121" s="15"/>
      <c r="U121" s="9">
        <f t="shared" si="27"/>
        <v>7</v>
      </c>
      <c r="V121" s="9">
        <f t="shared" si="28"/>
        <v>0</v>
      </c>
      <c r="W121" s="15"/>
      <c r="X121" s="16">
        <f t="shared" si="29"/>
        <v>0</v>
      </c>
      <c r="Y121" s="18"/>
      <c r="Z121" s="17"/>
    </row>
    <row r="122" spans="1:26" ht="18" customHeight="1" x14ac:dyDescent="0.2">
      <c r="A122" s="13">
        <v>3530010</v>
      </c>
      <c r="B122" s="14" t="s">
        <v>147</v>
      </c>
      <c r="C122" s="15">
        <v>108000</v>
      </c>
      <c r="D122" s="10">
        <f>VLOOKUP($A122,'13.07'!$A$9:$W$200,23,0)</f>
        <v>5</v>
      </c>
      <c r="E122" s="15"/>
      <c r="F122" s="15"/>
      <c r="G122" s="15"/>
      <c r="H122" s="9">
        <f t="shared" si="26"/>
        <v>0</v>
      </c>
      <c r="I122" s="15">
        <v>5</v>
      </c>
      <c r="J122" s="15"/>
      <c r="K122" s="15"/>
      <c r="L122" s="9">
        <f t="shared" si="13"/>
        <v>5</v>
      </c>
      <c r="M122" s="15"/>
      <c r="N122" s="15"/>
      <c r="O122" s="15"/>
      <c r="P122" s="15"/>
      <c r="Q122" s="15"/>
      <c r="R122" s="11">
        <f t="shared" si="17"/>
        <v>0</v>
      </c>
      <c r="S122" s="15"/>
      <c r="T122" s="15"/>
      <c r="U122" s="9">
        <f t="shared" si="27"/>
        <v>0</v>
      </c>
      <c r="V122" s="9">
        <f t="shared" si="28"/>
        <v>0</v>
      </c>
      <c r="W122" s="15"/>
      <c r="X122" s="16">
        <f t="shared" si="29"/>
        <v>0</v>
      </c>
      <c r="Y122" s="18"/>
      <c r="Z122" s="17"/>
    </row>
    <row r="123" spans="1:26" ht="18" customHeight="1" x14ac:dyDescent="0.2">
      <c r="A123" s="13">
        <v>3530014</v>
      </c>
      <c r="B123" s="14" t="s">
        <v>148</v>
      </c>
      <c r="C123" s="15">
        <v>20000</v>
      </c>
      <c r="D123" s="10">
        <f>VLOOKUP($A123,'13.07'!$A$9:$W$200,23,0)</f>
        <v>0</v>
      </c>
      <c r="E123" s="15"/>
      <c r="F123" s="15"/>
      <c r="G123" s="15"/>
      <c r="H123" s="9">
        <f t="shared" si="26"/>
        <v>0</v>
      </c>
      <c r="I123" s="15"/>
      <c r="J123" s="15"/>
      <c r="K123" s="15"/>
      <c r="L123" s="9">
        <f t="shared" si="13"/>
        <v>0</v>
      </c>
      <c r="M123" s="15"/>
      <c r="N123" s="15"/>
      <c r="O123" s="15"/>
      <c r="P123" s="15"/>
      <c r="Q123" s="15"/>
      <c r="R123" s="11">
        <f>SUM(M123:Q123)</f>
        <v>0</v>
      </c>
      <c r="S123" s="15"/>
      <c r="T123" s="15"/>
      <c r="U123" s="9">
        <f>S123+T123</f>
        <v>0</v>
      </c>
      <c r="V123" s="9">
        <f t="shared" si="28"/>
        <v>0</v>
      </c>
      <c r="W123" s="15"/>
      <c r="X123" s="16">
        <f>W123-V123</f>
        <v>0</v>
      </c>
      <c r="Y123" s="18"/>
      <c r="Z123" s="17"/>
    </row>
    <row r="124" spans="1:26" ht="18" customHeight="1" x14ac:dyDescent="0.2">
      <c r="A124" s="13">
        <v>3530087</v>
      </c>
      <c r="B124" s="14" t="s">
        <v>149</v>
      </c>
      <c r="C124" s="15"/>
      <c r="D124" s="10">
        <f>VLOOKUP($A124,'13.07'!$A$9:$W$200,23,0)</f>
        <v>0</v>
      </c>
      <c r="E124" s="15"/>
      <c r="F124" s="15"/>
      <c r="G124" s="15"/>
      <c r="H124" s="9">
        <f t="shared" si="26"/>
        <v>0</v>
      </c>
      <c r="I124" s="15"/>
      <c r="J124" s="15"/>
      <c r="K124" s="15"/>
      <c r="L124" s="9">
        <f t="shared" si="13"/>
        <v>0</v>
      </c>
      <c r="M124" s="15"/>
      <c r="N124" s="15"/>
      <c r="O124" s="15"/>
      <c r="P124" s="15"/>
      <c r="Q124" s="15"/>
      <c r="R124" s="11">
        <f t="shared" si="17"/>
        <v>0</v>
      </c>
      <c r="S124" s="15"/>
      <c r="T124" s="15"/>
      <c r="U124" s="9">
        <f t="shared" si="27"/>
        <v>0</v>
      </c>
      <c r="V124" s="9">
        <f t="shared" si="28"/>
        <v>0</v>
      </c>
      <c r="W124" s="15"/>
      <c r="X124" s="16">
        <f t="shared" si="29"/>
        <v>0</v>
      </c>
      <c r="Y124" s="18"/>
      <c r="Z124" s="17"/>
    </row>
    <row r="125" spans="1:26" ht="18" customHeight="1" x14ac:dyDescent="0.2">
      <c r="A125" s="13">
        <v>3530088</v>
      </c>
      <c r="B125" s="14" t="s">
        <v>150</v>
      </c>
      <c r="C125" s="15">
        <v>20000</v>
      </c>
      <c r="D125" s="10">
        <f>VLOOKUP($A125,'13.07'!$A$9:$W$200,23,0)</f>
        <v>0</v>
      </c>
      <c r="E125" s="15"/>
      <c r="F125" s="15"/>
      <c r="G125" s="15"/>
      <c r="H125" s="9">
        <f t="shared" si="26"/>
        <v>0</v>
      </c>
      <c r="I125" s="15"/>
      <c r="J125" s="15"/>
      <c r="K125" s="15"/>
      <c r="L125" s="9">
        <f t="shared" si="13"/>
        <v>0</v>
      </c>
      <c r="M125" s="15"/>
      <c r="N125" s="15"/>
      <c r="O125" s="15"/>
      <c r="P125" s="15"/>
      <c r="Q125" s="15"/>
      <c r="R125" s="11">
        <f t="shared" si="17"/>
        <v>0</v>
      </c>
      <c r="S125" s="15"/>
      <c r="T125" s="15"/>
      <c r="U125" s="9">
        <f t="shared" si="27"/>
        <v>0</v>
      </c>
      <c r="V125" s="9">
        <f t="shared" si="28"/>
        <v>0</v>
      </c>
      <c r="W125" s="15"/>
      <c r="X125" s="16">
        <f t="shared" si="29"/>
        <v>0</v>
      </c>
      <c r="Y125" s="26"/>
      <c r="Z125" s="17"/>
    </row>
    <row r="126" spans="1:26" ht="18" customHeight="1" x14ac:dyDescent="0.2">
      <c r="A126" s="13">
        <v>3530089</v>
      </c>
      <c r="B126" s="14" t="s">
        <v>151</v>
      </c>
      <c r="C126" s="15">
        <v>95000</v>
      </c>
      <c r="D126" s="10">
        <f>VLOOKUP($A126,'13.07'!$A$9:$W$200,23,0)</f>
        <v>0</v>
      </c>
      <c r="E126" s="15"/>
      <c r="F126" s="15"/>
      <c r="G126" s="15"/>
      <c r="H126" s="9">
        <f t="shared" si="26"/>
        <v>0</v>
      </c>
      <c r="I126" s="15"/>
      <c r="J126" s="15"/>
      <c r="K126" s="15"/>
      <c r="L126" s="9">
        <f t="shared" si="13"/>
        <v>0</v>
      </c>
      <c r="M126" s="15"/>
      <c r="N126" s="15"/>
      <c r="O126" s="15"/>
      <c r="P126" s="15"/>
      <c r="Q126" s="15"/>
      <c r="R126" s="11">
        <f t="shared" si="17"/>
        <v>0</v>
      </c>
      <c r="S126" s="15"/>
      <c r="T126" s="15"/>
      <c r="U126" s="9">
        <f t="shared" si="27"/>
        <v>0</v>
      </c>
      <c r="V126" s="9">
        <f t="shared" si="28"/>
        <v>0</v>
      </c>
      <c r="W126" s="15"/>
      <c r="X126" s="16">
        <f t="shared" si="29"/>
        <v>0</v>
      </c>
      <c r="Y126" s="26"/>
      <c r="Z126" s="17"/>
    </row>
    <row r="127" spans="1:26" ht="18" customHeight="1" x14ac:dyDescent="0.2">
      <c r="A127" s="13">
        <v>3530100</v>
      </c>
      <c r="B127" s="14" t="s">
        <v>152</v>
      </c>
      <c r="C127" s="15">
        <v>22000</v>
      </c>
      <c r="D127" s="10">
        <f>VLOOKUP($A127,'13.07'!$A$9:$W$200,23,0)</f>
        <v>12</v>
      </c>
      <c r="E127" s="15"/>
      <c r="F127" s="15"/>
      <c r="G127" s="15"/>
      <c r="H127" s="9">
        <f t="shared" si="26"/>
        <v>0</v>
      </c>
      <c r="I127" s="15">
        <v>1</v>
      </c>
      <c r="J127" s="15"/>
      <c r="K127" s="15"/>
      <c r="L127" s="9">
        <f t="shared" si="13"/>
        <v>1</v>
      </c>
      <c r="M127" s="15"/>
      <c r="N127" s="15"/>
      <c r="O127" s="15"/>
      <c r="P127" s="15"/>
      <c r="Q127" s="15"/>
      <c r="R127" s="11">
        <f t="shared" si="17"/>
        <v>0</v>
      </c>
      <c r="S127" s="15"/>
      <c r="T127" s="15"/>
      <c r="U127" s="9">
        <f t="shared" si="27"/>
        <v>0</v>
      </c>
      <c r="V127" s="9">
        <f t="shared" si="28"/>
        <v>11</v>
      </c>
      <c r="W127" s="15">
        <v>11</v>
      </c>
      <c r="X127" s="16">
        <f t="shared" si="29"/>
        <v>0</v>
      </c>
      <c r="Y127" s="26"/>
      <c r="Z127" s="17"/>
    </row>
    <row r="128" spans="1:26" ht="18" customHeight="1" x14ac:dyDescent="0.2">
      <c r="A128" s="13">
        <v>3550002</v>
      </c>
      <c r="B128" s="14" t="s">
        <v>153</v>
      </c>
      <c r="C128" s="15">
        <v>20000</v>
      </c>
      <c r="D128" s="10">
        <f>VLOOKUP($A128,'13.07'!$A$9:$W$200,23,0)</f>
        <v>0</v>
      </c>
      <c r="E128" s="15">
        <v>28</v>
      </c>
      <c r="F128" s="15"/>
      <c r="G128" s="15"/>
      <c r="H128" s="9">
        <f>SUM(E128:G128)</f>
        <v>28</v>
      </c>
      <c r="I128" s="15">
        <v>12</v>
      </c>
      <c r="J128" s="15"/>
      <c r="K128" s="15"/>
      <c r="L128" s="9">
        <f t="shared" si="13"/>
        <v>12</v>
      </c>
      <c r="M128" s="15"/>
      <c r="N128" s="15"/>
      <c r="O128" s="15"/>
      <c r="P128" s="15"/>
      <c r="Q128" s="15"/>
      <c r="R128" s="11">
        <f t="shared" si="17"/>
        <v>0</v>
      </c>
      <c r="S128" s="15"/>
      <c r="T128" s="15"/>
      <c r="U128" s="9">
        <f t="shared" si="27"/>
        <v>0</v>
      </c>
      <c r="V128" s="9">
        <f t="shared" si="28"/>
        <v>16</v>
      </c>
      <c r="W128" s="15">
        <v>16</v>
      </c>
      <c r="X128" s="16">
        <f t="shared" si="29"/>
        <v>0</v>
      </c>
      <c r="Y128" s="26"/>
      <c r="Z128" s="17"/>
    </row>
    <row r="129" spans="1:26" ht="18" customHeight="1" x14ac:dyDescent="0.2">
      <c r="A129" s="13">
        <v>3550005</v>
      </c>
      <c r="B129" s="14" t="s">
        <v>154</v>
      </c>
      <c r="C129" s="15">
        <v>20000</v>
      </c>
      <c r="D129" s="10">
        <f>VLOOKUP($A129,'13.07'!$A$9:$W$200,23,0)</f>
        <v>0</v>
      </c>
      <c r="E129" s="15">
        <v>28</v>
      </c>
      <c r="F129" s="15"/>
      <c r="G129" s="15"/>
      <c r="H129" s="9">
        <f>SUM(E129:G129)</f>
        <v>28</v>
      </c>
      <c r="I129" s="15">
        <v>7</v>
      </c>
      <c r="J129" s="15"/>
      <c r="K129" s="15"/>
      <c r="L129" s="9">
        <f t="shared" si="13"/>
        <v>7</v>
      </c>
      <c r="M129" s="15"/>
      <c r="N129" s="15"/>
      <c r="O129" s="15"/>
      <c r="P129" s="15"/>
      <c r="Q129" s="15"/>
      <c r="R129" s="11">
        <f t="shared" si="17"/>
        <v>0</v>
      </c>
      <c r="S129" s="15"/>
      <c r="T129" s="15"/>
      <c r="U129" s="9">
        <f t="shared" si="27"/>
        <v>0</v>
      </c>
      <c r="V129" s="9">
        <f t="shared" si="28"/>
        <v>21</v>
      </c>
      <c r="W129" s="15">
        <v>21</v>
      </c>
      <c r="X129" s="16">
        <f t="shared" si="29"/>
        <v>0</v>
      </c>
      <c r="Y129" s="26"/>
      <c r="Z129" s="17"/>
    </row>
    <row r="130" spans="1:26" ht="18" customHeight="1" x14ac:dyDescent="0.2">
      <c r="A130" s="13">
        <v>3550007</v>
      </c>
      <c r="B130" s="14" t="s">
        <v>155</v>
      </c>
      <c r="C130" s="15">
        <v>20000</v>
      </c>
      <c r="D130" s="10">
        <f>VLOOKUP($A130,'13.07'!$A$9:$W$200,23,0)</f>
        <v>0</v>
      </c>
      <c r="E130" s="15"/>
      <c r="F130" s="15"/>
      <c r="G130" s="15"/>
      <c r="H130" s="9">
        <f>SUM(E130:G130)</f>
        <v>0</v>
      </c>
      <c r="I130" s="15"/>
      <c r="J130" s="15"/>
      <c r="K130" s="15"/>
      <c r="L130" s="9">
        <f t="shared" si="13"/>
        <v>0</v>
      </c>
      <c r="M130" s="15"/>
      <c r="N130" s="15"/>
      <c r="O130" s="15"/>
      <c r="P130" s="15"/>
      <c r="Q130" s="15"/>
      <c r="R130" s="11">
        <f t="shared" si="17"/>
        <v>0</v>
      </c>
      <c r="S130" s="15"/>
      <c r="T130" s="15"/>
      <c r="U130" s="9">
        <f t="shared" si="27"/>
        <v>0</v>
      </c>
      <c r="V130" s="9">
        <f t="shared" si="28"/>
        <v>0</v>
      </c>
      <c r="W130" s="15"/>
      <c r="X130" s="16">
        <f t="shared" si="29"/>
        <v>0</v>
      </c>
      <c r="Y130" s="26"/>
      <c r="Z130" s="17"/>
    </row>
    <row r="131" spans="1:26" ht="18" customHeight="1" x14ac:dyDescent="0.2">
      <c r="A131" s="13">
        <v>3550011</v>
      </c>
      <c r="B131" s="14" t="s">
        <v>156</v>
      </c>
      <c r="C131" s="15">
        <v>85000</v>
      </c>
      <c r="D131" s="10">
        <f>VLOOKUP($A131,'13.07'!$A$9:$W$200,23,0)</f>
        <v>0</v>
      </c>
      <c r="E131" s="15"/>
      <c r="F131" s="15"/>
      <c r="G131" s="15"/>
      <c r="H131" s="9">
        <f t="shared" si="26"/>
        <v>0</v>
      </c>
      <c r="I131" s="15"/>
      <c r="J131" s="15"/>
      <c r="K131" s="15"/>
      <c r="L131" s="9">
        <f t="shared" si="13"/>
        <v>0</v>
      </c>
      <c r="M131" s="15"/>
      <c r="N131" s="15"/>
      <c r="O131" s="15"/>
      <c r="P131" s="15"/>
      <c r="Q131" s="15"/>
      <c r="R131" s="11">
        <f t="shared" si="17"/>
        <v>0</v>
      </c>
      <c r="S131" s="15"/>
      <c r="T131" s="15"/>
      <c r="U131" s="9">
        <f t="shared" si="27"/>
        <v>0</v>
      </c>
      <c r="V131" s="9">
        <f t="shared" si="28"/>
        <v>0</v>
      </c>
      <c r="W131" s="15"/>
      <c r="X131" s="16">
        <f t="shared" si="29"/>
        <v>0</v>
      </c>
      <c r="Y131" s="18"/>
      <c r="Z131" s="17"/>
    </row>
    <row r="132" spans="1:26" ht="18" customHeight="1" x14ac:dyDescent="0.2">
      <c r="A132" s="7">
        <v>5530000</v>
      </c>
      <c r="B132" s="28" t="s">
        <v>157</v>
      </c>
      <c r="C132" s="9"/>
      <c r="D132" s="10">
        <f>VLOOKUP($A132,'13.07'!$A$9:$W$200,23,0)</f>
        <v>0</v>
      </c>
      <c r="E132" s="10"/>
      <c r="F132" s="10"/>
      <c r="G132" s="10"/>
      <c r="H132" s="9"/>
      <c r="I132" s="10"/>
      <c r="J132" s="10"/>
      <c r="K132" s="10"/>
      <c r="L132" s="9">
        <f t="shared" si="13"/>
        <v>0</v>
      </c>
      <c r="M132" s="10"/>
      <c r="N132" s="10"/>
      <c r="O132" s="10"/>
      <c r="P132" s="10"/>
      <c r="Q132" s="10"/>
      <c r="R132" s="11">
        <f t="shared" si="17"/>
        <v>0</v>
      </c>
      <c r="S132" s="10"/>
      <c r="T132" s="10"/>
      <c r="U132" s="9"/>
      <c r="V132" s="9"/>
      <c r="W132" s="10"/>
      <c r="X132" s="9"/>
      <c r="Y132" s="18"/>
      <c r="Z132" s="17"/>
    </row>
    <row r="133" spans="1:26" ht="18" customHeight="1" x14ac:dyDescent="0.2">
      <c r="A133" s="13">
        <v>5530012</v>
      </c>
      <c r="B133" s="14" t="s">
        <v>158</v>
      </c>
      <c r="C133" s="15">
        <v>30000</v>
      </c>
      <c r="D133" s="10">
        <f>VLOOKUP($A133,'13.07'!$A$9:$W$200,23,0)</f>
        <v>0</v>
      </c>
      <c r="E133" s="15"/>
      <c r="F133" s="15"/>
      <c r="G133" s="15"/>
      <c r="H133" s="9">
        <f t="shared" ref="H133:H140" si="30">SUM(E133:G133)</f>
        <v>0</v>
      </c>
      <c r="I133" s="15"/>
      <c r="J133" s="15"/>
      <c r="K133" s="15"/>
      <c r="L133" s="9">
        <f t="shared" si="13"/>
        <v>0</v>
      </c>
      <c r="M133" s="15"/>
      <c r="N133" s="15"/>
      <c r="O133" s="15"/>
      <c r="P133" s="15"/>
      <c r="Q133" s="15"/>
      <c r="R133" s="11">
        <f t="shared" si="17"/>
        <v>0</v>
      </c>
      <c r="S133" s="15"/>
      <c r="T133" s="15"/>
      <c r="U133" s="9">
        <f t="shared" ref="U133:U140" si="31">S133+T133</f>
        <v>0</v>
      </c>
      <c r="V133" s="9">
        <f t="shared" ref="V133:V140" si="32">D133+H133-L133-R133-U133</f>
        <v>0</v>
      </c>
      <c r="W133" s="15"/>
      <c r="X133" s="16">
        <f t="shared" ref="X133:X140" si="33">W133-V133</f>
        <v>0</v>
      </c>
      <c r="Y133" s="18"/>
      <c r="Z133" s="17"/>
    </row>
    <row r="134" spans="1:26" ht="18" customHeight="1" x14ac:dyDescent="0.2">
      <c r="A134" s="13">
        <v>5530013</v>
      </c>
      <c r="B134" s="14" t="s">
        <v>159</v>
      </c>
      <c r="C134" s="15">
        <v>30000</v>
      </c>
      <c r="D134" s="10">
        <f>VLOOKUP($A134,'13.07'!$A$9:$W$200,23,0)</f>
        <v>0</v>
      </c>
      <c r="E134" s="15"/>
      <c r="F134" s="15"/>
      <c r="G134" s="15"/>
      <c r="H134" s="9">
        <f t="shared" si="30"/>
        <v>0</v>
      </c>
      <c r="I134" s="15"/>
      <c r="J134" s="15"/>
      <c r="K134" s="15"/>
      <c r="L134" s="9">
        <f t="shared" si="13"/>
        <v>0</v>
      </c>
      <c r="M134" s="15"/>
      <c r="N134" s="15"/>
      <c r="O134" s="15"/>
      <c r="P134" s="15"/>
      <c r="Q134" s="15"/>
      <c r="R134" s="11">
        <f t="shared" si="17"/>
        <v>0</v>
      </c>
      <c r="S134" s="15"/>
      <c r="T134" s="15"/>
      <c r="U134" s="9">
        <f t="shared" si="31"/>
        <v>0</v>
      </c>
      <c r="V134" s="9">
        <f t="shared" si="32"/>
        <v>0</v>
      </c>
      <c r="W134" s="15"/>
      <c r="X134" s="16">
        <f t="shared" si="33"/>
        <v>0</v>
      </c>
      <c r="Y134" s="18"/>
      <c r="Z134" s="17"/>
    </row>
    <row r="135" spans="1:26" ht="18" customHeight="1" x14ac:dyDescent="0.2">
      <c r="A135" s="13">
        <v>5530014</v>
      </c>
      <c r="B135" s="14" t="s">
        <v>160</v>
      </c>
      <c r="C135" s="15">
        <v>30000</v>
      </c>
      <c r="D135" s="10">
        <f>VLOOKUP($A135,'13.07'!$A$9:$W$200,23,0)</f>
        <v>0</v>
      </c>
      <c r="E135" s="15"/>
      <c r="F135" s="15"/>
      <c r="G135" s="15"/>
      <c r="H135" s="9">
        <f t="shared" si="30"/>
        <v>0</v>
      </c>
      <c r="I135" s="15"/>
      <c r="J135" s="15"/>
      <c r="K135" s="15"/>
      <c r="L135" s="9">
        <f t="shared" si="13"/>
        <v>0</v>
      </c>
      <c r="M135" s="15"/>
      <c r="N135" s="15"/>
      <c r="O135" s="15"/>
      <c r="P135" s="15"/>
      <c r="Q135" s="15"/>
      <c r="R135" s="11">
        <f t="shared" si="17"/>
        <v>0</v>
      </c>
      <c r="S135" s="15"/>
      <c r="T135" s="15"/>
      <c r="U135" s="9">
        <f t="shared" si="31"/>
        <v>0</v>
      </c>
      <c r="V135" s="9">
        <f t="shared" si="32"/>
        <v>0</v>
      </c>
      <c r="W135" s="15"/>
      <c r="X135" s="16">
        <f t="shared" si="33"/>
        <v>0</v>
      </c>
      <c r="Y135" s="18"/>
      <c r="Z135" s="17"/>
    </row>
    <row r="136" spans="1:26" ht="18" customHeight="1" x14ac:dyDescent="0.2">
      <c r="A136" s="13">
        <v>5530015</v>
      </c>
      <c r="B136" s="14" t="s">
        <v>161</v>
      </c>
      <c r="C136" s="15">
        <v>30000</v>
      </c>
      <c r="D136" s="10">
        <f>VLOOKUP($A136,'13.07'!$A$9:$W$200,23,0)</f>
        <v>0</v>
      </c>
      <c r="E136" s="15"/>
      <c r="F136" s="15"/>
      <c r="G136" s="15"/>
      <c r="H136" s="9">
        <f t="shared" si="30"/>
        <v>0</v>
      </c>
      <c r="I136" s="15"/>
      <c r="J136" s="15"/>
      <c r="K136" s="15"/>
      <c r="L136" s="9">
        <f t="shared" si="13"/>
        <v>0</v>
      </c>
      <c r="M136" s="15"/>
      <c r="N136" s="15"/>
      <c r="O136" s="15"/>
      <c r="P136" s="15"/>
      <c r="Q136" s="15"/>
      <c r="R136" s="11">
        <f t="shared" si="17"/>
        <v>0</v>
      </c>
      <c r="S136" s="15"/>
      <c r="T136" s="15"/>
      <c r="U136" s="9">
        <f t="shared" si="31"/>
        <v>0</v>
      </c>
      <c r="V136" s="9">
        <f t="shared" si="32"/>
        <v>0</v>
      </c>
      <c r="W136" s="15"/>
      <c r="X136" s="16">
        <f t="shared" si="33"/>
        <v>0</v>
      </c>
      <c r="Y136" s="18"/>
      <c r="Z136" s="17"/>
    </row>
    <row r="137" spans="1:26" ht="18" customHeight="1" x14ac:dyDescent="0.2">
      <c r="A137" s="13">
        <v>5530016</v>
      </c>
      <c r="B137" s="14" t="s">
        <v>162</v>
      </c>
      <c r="C137" s="15">
        <v>30000</v>
      </c>
      <c r="D137" s="10">
        <f>VLOOKUP($A137,'13.07'!$A$9:$W$200,23,0)</f>
        <v>0</v>
      </c>
      <c r="E137" s="15"/>
      <c r="F137" s="15"/>
      <c r="G137" s="15"/>
      <c r="H137" s="9">
        <f t="shared" si="30"/>
        <v>0</v>
      </c>
      <c r="I137" s="15"/>
      <c r="J137" s="15"/>
      <c r="K137" s="15"/>
      <c r="L137" s="9">
        <f t="shared" si="13"/>
        <v>0</v>
      </c>
      <c r="M137" s="15"/>
      <c r="N137" s="15"/>
      <c r="O137" s="15"/>
      <c r="P137" s="15"/>
      <c r="Q137" s="15"/>
      <c r="R137" s="11">
        <f t="shared" si="17"/>
        <v>0</v>
      </c>
      <c r="S137" s="15"/>
      <c r="T137" s="15"/>
      <c r="U137" s="9">
        <f t="shared" si="31"/>
        <v>0</v>
      </c>
      <c r="V137" s="9">
        <f t="shared" si="32"/>
        <v>0</v>
      </c>
      <c r="W137" s="15"/>
      <c r="X137" s="16">
        <f t="shared" si="33"/>
        <v>0</v>
      </c>
      <c r="Y137" s="18"/>
      <c r="Z137" s="17"/>
    </row>
    <row r="138" spans="1:26" ht="18" customHeight="1" x14ac:dyDescent="0.2">
      <c r="A138" s="13">
        <v>5530018</v>
      </c>
      <c r="B138" s="14" t="s">
        <v>163</v>
      </c>
      <c r="C138" s="15">
        <v>30000</v>
      </c>
      <c r="D138" s="10">
        <f>VLOOKUP($A138,'13.07'!$A$9:$W$200,23,0)</f>
        <v>0</v>
      </c>
      <c r="E138" s="15"/>
      <c r="F138" s="15"/>
      <c r="G138" s="15"/>
      <c r="H138" s="9">
        <f t="shared" si="30"/>
        <v>0</v>
      </c>
      <c r="I138" s="15"/>
      <c r="J138" s="15"/>
      <c r="K138" s="15"/>
      <c r="L138" s="9">
        <f t="shared" ref="L138:L198" si="34">SUM(I138:K138)</f>
        <v>0</v>
      </c>
      <c r="M138" s="15"/>
      <c r="N138" s="15"/>
      <c r="O138" s="15"/>
      <c r="P138" s="15"/>
      <c r="Q138" s="15"/>
      <c r="R138" s="11">
        <f>SUM(M138:Q138)</f>
        <v>0</v>
      </c>
      <c r="S138" s="15"/>
      <c r="T138" s="15"/>
      <c r="U138" s="9">
        <f>S138+T138</f>
        <v>0</v>
      </c>
      <c r="V138" s="9">
        <f t="shared" si="32"/>
        <v>0</v>
      </c>
      <c r="W138" s="15"/>
      <c r="X138" s="16">
        <f>W138-V138</f>
        <v>0</v>
      </c>
      <c r="Y138" s="18"/>
      <c r="Z138" s="17"/>
    </row>
    <row r="139" spans="1:26" ht="18" customHeight="1" x14ac:dyDescent="0.2">
      <c r="A139" s="13">
        <v>5530019</v>
      </c>
      <c r="B139" s="14" t="s">
        <v>164</v>
      </c>
      <c r="C139" s="15">
        <v>30000</v>
      </c>
      <c r="D139" s="10">
        <f>VLOOKUP($A139,'13.07'!$A$9:$W$200,23,0)</f>
        <v>0</v>
      </c>
      <c r="E139" s="15"/>
      <c r="F139" s="15"/>
      <c r="G139" s="15"/>
      <c r="H139" s="9">
        <f t="shared" si="30"/>
        <v>0</v>
      </c>
      <c r="I139" s="15"/>
      <c r="J139" s="15"/>
      <c r="K139" s="15"/>
      <c r="L139" s="9">
        <f t="shared" si="34"/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2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5530020</v>
      </c>
      <c r="B140" s="14" t="s">
        <v>165</v>
      </c>
      <c r="C140" s="15">
        <v>30000</v>
      </c>
      <c r="D140" s="10">
        <f>VLOOKUP($A140,'13.07'!$A$9:$W$200,23,0)</f>
        <v>0</v>
      </c>
      <c r="E140" s="15"/>
      <c r="F140" s="15"/>
      <c r="G140" s="15"/>
      <c r="H140" s="9">
        <f t="shared" si="30"/>
        <v>0</v>
      </c>
      <c r="I140" s="15"/>
      <c r="J140" s="15"/>
      <c r="K140" s="15"/>
      <c r="L140" s="9">
        <f t="shared" si="34"/>
        <v>0</v>
      </c>
      <c r="M140" s="15"/>
      <c r="N140" s="15"/>
      <c r="O140" s="15"/>
      <c r="P140" s="15"/>
      <c r="Q140" s="15"/>
      <c r="R140" s="11">
        <f t="shared" si="17"/>
        <v>0</v>
      </c>
      <c r="S140" s="15"/>
      <c r="T140" s="15"/>
      <c r="U140" s="9">
        <f t="shared" si="31"/>
        <v>0</v>
      </c>
      <c r="V140" s="9">
        <f t="shared" si="32"/>
        <v>0</v>
      </c>
      <c r="W140" s="15"/>
      <c r="X140" s="16">
        <f t="shared" si="33"/>
        <v>0</v>
      </c>
      <c r="Y140" s="18"/>
      <c r="Z140" s="17"/>
    </row>
    <row r="141" spans="1:26" ht="18" customHeight="1" x14ac:dyDescent="0.2">
      <c r="A141" s="7">
        <v>7550000</v>
      </c>
      <c r="B141" s="8" t="s">
        <v>166</v>
      </c>
      <c r="C141" s="9"/>
      <c r="D141" s="10">
        <f>VLOOKUP($A141,'13.07'!$A$9:$W$200,23,0)</f>
        <v>0</v>
      </c>
      <c r="E141" s="10"/>
      <c r="F141" s="10"/>
      <c r="G141" s="10"/>
      <c r="H141" s="9"/>
      <c r="I141" s="10"/>
      <c r="J141" s="10"/>
      <c r="K141" s="10"/>
      <c r="L141" s="9">
        <f t="shared" si="34"/>
        <v>0</v>
      </c>
      <c r="M141" s="10"/>
      <c r="N141" s="10"/>
      <c r="O141" s="10"/>
      <c r="P141" s="10"/>
      <c r="Q141" s="10"/>
      <c r="R141" s="11">
        <f t="shared" si="17"/>
        <v>0</v>
      </c>
      <c r="S141" s="10"/>
      <c r="T141" s="10"/>
      <c r="U141" s="9"/>
      <c r="V141" s="9"/>
      <c r="W141" s="10"/>
      <c r="X141" s="9"/>
      <c r="Y141" s="18"/>
      <c r="Z141" s="17"/>
    </row>
    <row r="142" spans="1:26" ht="18" customHeight="1" x14ac:dyDescent="0.2">
      <c r="A142" s="13">
        <v>7520001</v>
      </c>
      <c r="B142" s="14" t="s">
        <v>167</v>
      </c>
      <c r="C142" s="15">
        <v>80000</v>
      </c>
      <c r="D142" s="10">
        <f>VLOOKUP($A142,'13.07'!$A$9:$W$200,23,0)</f>
        <v>0</v>
      </c>
      <c r="E142" s="15"/>
      <c r="F142" s="15"/>
      <c r="G142" s="15"/>
      <c r="H142" s="9">
        <f t="shared" ref="H142:H156" si="35">SUM(E142:G142)</f>
        <v>0</v>
      </c>
      <c r="I142" s="15"/>
      <c r="J142" s="15"/>
      <c r="K142" s="15"/>
      <c r="L142" s="9">
        <f t="shared" si="34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ref="V142:V156" si="36">D142+H142-L142-R142-U142</f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7520012</v>
      </c>
      <c r="B143" s="14" t="s">
        <v>168</v>
      </c>
      <c r="C143" s="15">
        <v>80000</v>
      </c>
      <c r="D143" s="10">
        <f>VLOOKUP($A143,'13.07'!$A$9:$W$200,23,0)</f>
        <v>7</v>
      </c>
      <c r="E143" s="15"/>
      <c r="F143" s="15"/>
      <c r="G143" s="15"/>
      <c r="H143" s="9">
        <f t="shared" si="35"/>
        <v>0</v>
      </c>
      <c r="I143" s="15">
        <v>3</v>
      </c>
      <c r="J143" s="15"/>
      <c r="K143" s="15"/>
      <c r="L143" s="9">
        <f t="shared" si="34"/>
        <v>3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si="36"/>
        <v>4</v>
      </c>
      <c r="W143" s="15">
        <v>4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7520013</v>
      </c>
      <c r="B144" s="14" t="s">
        <v>169</v>
      </c>
      <c r="C144" s="15">
        <v>80000</v>
      </c>
      <c r="D144" s="10">
        <f>VLOOKUP($A144,'13.07'!$A$9:$W$200,23,0)</f>
        <v>8</v>
      </c>
      <c r="E144" s="15"/>
      <c r="F144" s="15"/>
      <c r="G144" s="15"/>
      <c r="H144" s="9">
        <f t="shared" si="35"/>
        <v>0</v>
      </c>
      <c r="I144" s="15"/>
      <c r="J144" s="15"/>
      <c r="K144" s="15"/>
      <c r="L144" s="9">
        <f t="shared" si="34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6"/>
        <v>8</v>
      </c>
      <c r="W144" s="15">
        <v>8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7520014</v>
      </c>
      <c r="B145" s="14" t="s">
        <v>170</v>
      </c>
      <c r="C145" s="15">
        <v>5000</v>
      </c>
      <c r="D145" s="10">
        <f>VLOOKUP($A145,'13.07'!$A$9:$W$200,23,0)</f>
        <v>0</v>
      </c>
      <c r="E145" s="15"/>
      <c r="F145" s="15"/>
      <c r="G145" s="15"/>
      <c r="H145" s="9">
        <f t="shared" si="35"/>
        <v>0</v>
      </c>
      <c r="I145" s="15"/>
      <c r="J145" s="15"/>
      <c r="K145" s="15"/>
      <c r="L145" s="9">
        <f t="shared" si="34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6"/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7550006</v>
      </c>
      <c r="B146" s="14" t="s">
        <v>171</v>
      </c>
      <c r="C146" s="15">
        <v>12000</v>
      </c>
      <c r="D146" s="10">
        <f>VLOOKUP($A146,'13.07'!$A$9:$W$200,23,0)</f>
        <v>0</v>
      </c>
      <c r="E146" s="15"/>
      <c r="F146" s="15"/>
      <c r="G146" s="15"/>
      <c r="H146" s="9">
        <f t="shared" si="35"/>
        <v>0</v>
      </c>
      <c r="I146" s="15"/>
      <c r="J146" s="15"/>
      <c r="K146" s="15"/>
      <c r="L146" s="9">
        <f t="shared" si="34"/>
        <v>0</v>
      </c>
      <c r="M146" s="15"/>
      <c r="N146" s="15"/>
      <c r="O146" s="15"/>
      <c r="P146" s="15"/>
      <c r="Q146" s="15"/>
      <c r="R146" s="11">
        <f t="shared" si="17"/>
        <v>0</v>
      </c>
      <c r="S146" s="15"/>
      <c r="T146" s="15"/>
      <c r="U146" s="9">
        <f t="shared" ref="U146:U156" si="37">S146+T146</f>
        <v>0</v>
      </c>
      <c r="V146" s="9">
        <f t="shared" si="36"/>
        <v>0</v>
      </c>
      <c r="W146" s="15"/>
      <c r="X146" s="16">
        <f t="shared" ref="X146:X156" si="38">W146-V146</f>
        <v>0</v>
      </c>
      <c r="Y146" s="18"/>
      <c r="Z146" s="17"/>
    </row>
    <row r="147" spans="1:26" ht="18" customHeight="1" x14ac:dyDescent="0.2">
      <c r="A147" s="13">
        <v>7550007</v>
      </c>
      <c r="B147" s="14" t="s">
        <v>172</v>
      </c>
      <c r="C147" s="15">
        <v>9000</v>
      </c>
      <c r="D147" s="10">
        <f>VLOOKUP($A147,'13.07'!$A$9:$W$200,23,0)</f>
        <v>0</v>
      </c>
      <c r="E147" s="15"/>
      <c r="F147" s="15"/>
      <c r="G147" s="15"/>
      <c r="H147" s="9">
        <f t="shared" si="35"/>
        <v>0</v>
      </c>
      <c r="I147" s="15"/>
      <c r="J147" s="15"/>
      <c r="K147" s="15"/>
      <c r="L147" s="9">
        <f t="shared" si="34"/>
        <v>0</v>
      </c>
      <c r="M147" s="15"/>
      <c r="N147" s="15"/>
      <c r="O147" s="15"/>
      <c r="P147" s="15"/>
      <c r="Q147" s="15"/>
      <c r="R147" s="11">
        <f t="shared" si="17"/>
        <v>0</v>
      </c>
      <c r="S147" s="15"/>
      <c r="T147" s="15"/>
      <c r="U147" s="9">
        <f t="shared" si="37"/>
        <v>0</v>
      </c>
      <c r="V147" s="9">
        <f t="shared" si="36"/>
        <v>0</v>
      </c>
      <c r="W147" s="15"/>
      <c r="X147" s="16">
        <f t="shared" si="38"/>
        <v>0</v>
      </c>
      <c r="Y147" s="18"/>
      <c r="Z147" s="17"/>
    </row>
    <row r="148" spans="1:26" ht="18" customHeight="1" x14ac:dyDescent="0.2">
      <c r="A148" s="13">
        <v>7550008</v>
      </c>
      <c r="B148" s="14" t="s">
        <v>173</v>
      </c>
      <c r="C148" s="15">
        <v>21000</v>
      </c>
      <c r="D148" s="10">
        <f>VLOOKUP($A148,'13.07'!$A$9:$W$200,23,0)</f>
        <v>8</v>
      </c>
      <c r="E148" s="15"/>
      <c r="F148" s="15"/>
      <c r="G148" s="15"/>
      <c r="H148" s="9">
        <f t="shared" si="35"/>
        <v>0</v>
      </c>
      <c r="I148" s="15"/>
      <c r="J148" s="15"/>
      <c r="K148" s="15"/>
      <c r="L148" s="9">
        <f t="shared" si="34"/>
        <v>0</v>
      </c>
      <c r="M148" s="15"/>
      <c r="N148" s="15"/>
      <c r="O148" s="15"/>
      <c r="P148" s="15"/>
      <c r="Q148" s="15"/>
      <c r="R148" s="11">
        <f t="shared" si="17"/>
        <v>0</v>
      </c>
      <c r="S148" s="15"/>
      <c r="T148" s="15"/>
      <c r="U148" s="9">
        <f t="shared" si="37"/>
        <v>0</v>
      </c>
      <c r="V148" s="9">
        <f t="shared" si="36"/>
        <v>8</v>
      </c>
      <c r="W148" s="15">
        <v>8</v>
      </c>
      <c r="X148" s="16">
        <f t="shared" si="38"/>
        <v>0</v>
      </c>
      <c r="Y148" s="18"/>
      <c r="Z148" s="17"/>
    </row>
    <row r="149" spans="1:26" ht="18" customHeight="1" x14ac:dyDescent="0.2">
      <c r="A149" s="13">
        <v>7550011</v>
      </c>
      <c r="B149" s="14" t="s">
        <v>174</v>
      </c>
      <c r="C149" s="15">
        <v>16000</v>
      </c>
      <c r="D149" s="10">
        <f>VLOOKUP($A149,'13.07'!$A$9:$W$200,23,0)</f>
        <v>7</v>
      </c>
      <c r="E149" s="15"/>
      <c r="F149" s="15"/>
      <c r="G149" s="15"/>
      <c r="H149" s="9">
        <f t="shared" si="35"/>
        <v>0</v>
      </c>
      <c r="I149" s="15"/>
      <c r="J149" s="15"/>
      <c r="K149" s="15"/>
      <c r="L149" s="9">
        <f t="shared" si="34"/>
        <v>0</v>
      </c>
      <c r="M149" s="15"/>
      <c r="N149" s="15"/>
      <c r="O149" s="15"/>
      <c r="P149" s="15"/>
      <c r="Q149" s="15"/>
      <c r="R149" s="11">
        <f t="shared" si="17"/>
        <v>0</v>
      </c>
      <c r="S149" s="15"/>
      <c r="T149" s="15"/>
      <c r="U149" s="9">
        <f t="shared" si="37"/>
        <v>0</v>
      </c>
      <c r="V149" s="9">
        <f t="shared" si="36"/>
        <v>7</v>
      </c>
      <c r="W149" s="15">
        <v>7</v>
      </c>
      <c r="X149" s="16">
        <f t="shared" si="38"/>
        <v>0</v>
      </c>
      <c r="Y149" s="18"/>
      <c r="Z149" s="17"/>
    </row>
    <row r="150" spans="1:26" ht="18" customHeight="1" x14ac:dyDescent="0.2">
      <c r="A150" s="13">
        <v>7550012</v>
      </c>
      <c r="B150" s="14" t="s">
        <v>175</v>
      </c>
      <c r="C150" s="15">
        <v>24000</v>
      </c>
      <c r="D150" s="10">
        <f>VLOOKUP($A150,'13.07'!$A$9:$W$200,23,0)</f>
        <v>2</v>
      </c>
      <c r="E150" s="15"/>
      <c r="F150" s="15"/>
      <c r="G150" s="15"/>
      <c r="H150" s="9">
        <f t="shared" si="35"/>
        <v>0</v>
      </c>
      <c r="I150" s="15"/>
      <c r="J150" s="15"/>
      <c r="K150" s="15"/>
      <c r="L150" s="9">
        <f t="shared" si="34"/>
        <v>0</v>
      </c>
      <c r="M150" s="15"/>
      <c r="N150" s="15"/>
      <c r="O150" s="15"/>
      <c r="P150" s="15"/>
      <c r="Q150" s="15"/>
      <c r="R150" s="11">
        <f t="shared" si="17"/>
        <v>0</v>
      </c>
      <c r="S150" s="15"/>
      <c r="T150" s="15"/>
      <c r="U150" s="9">
        <f t="shared" si="37"/>
        <v>0</v>
      </c>
      <c r="V150" s="9">
        <f t="shared" si="36"/>
        <v>2</v>
      </c>
      <c r="W150" s="15">
        <v>2</v>
      </c>
      <c r="X150" s="16">
        <f t="shared" si="38"/>
        <v>0</v>
      </c>
      <c r="Y150" s="18"/>
      <c r="Z150" s="17"/>
    </row>
    <row r="151" spans="1:26" ht="18" customHeight="1" x14ac:dyDescent="0.2">
      <c r="A151" s="13">
        <v>7550015</v>
      </c>
      <c r="B151" s="14" t="s">
        <v>176</v>
      </c>
      <c r="C151" s="15">
        <v>14000</v>
      </c>
      <c r="D151" s="10">
        <f>VLOOKUP($A151,'13.07'!$A$9:$W$200,23,0)</f>
        <v>0</v>
      </c>
      <c r="E151" s="15"/>
      <c r="F151" s="15"/>
      <c r="G151" s="15"/>
      <c r="H151" s="9">
        <f t="shared" si="35"/>
        <v>0</v>
      </c>
      <c r="I151" s="15"/>
      <c r="J151" s="15"/>
      <c r="K151" s="15"/>
      <c r="L151" s="9">
        <f t="shared" si="34"/>
        <v>0</v>
      </c>
      <c r="M151" s="15"/>
      <c r="N151" s="15"/>
      <c r="O151" s="15"/>
      <c r="P151" s="15"/>
      <c r="Q151" s="15"/>
      <c r="R151" s="11">
        <f t="shared" si="17"/>
        <v>0</v>
      </c>
      <c r="S151" s="15"/>
      <c r="T151" s="15"/>
      <c r="U151" s="9">
        <f t="shared" si="37"/>
        <v>0</v>
      </c>
      <c r="V151" s="9">
        <f t="shared" si="36"/>
        <v>0</v>
      </c>
      <c r="W151" s="15"/>
      <c r="X151" s="16">
        <f t="shared" si="38"/>
        <v>0</v>
      </c>
      <c r="Y151" s="18"/>
      <c r="Z151" s="17"/>
    </row>
    <row r="152" spans="1:26" ht="18" customHeight="1" x14ac:dyDescent="0.2">
      <c r="A152" s="13">
        <v>7550016</v>
      </c>
      <c r="B152" s="14" t="s">
        <v>177</v>
      </c>
      <c r="C152" s="15">
        <v>14000</v>
      </c>
      <c r="D152" s="10">
        <f>VLOOKUP($A152,'13.07'!$A$9:$W$200,23,0)</f>
        <v>10</v>
      </c>
      <c r="E152" s="15"/>
      <c r="F152" s="15"/>
      <c r="G152" s="15"/>
      <c r="H152" s="9">
        <f t="shared" si="35"/>
        <v>0</v>
      </c>
      <c r="I152" s="15">
        <v>1</v>
      </c>
      <c r="J152" s="15"/>
      <c r="K152" s="15"/>
      <c r="L152" s="9">
        <f t="shared" si="34"/>
        <v>1</v>
      </c>
      <c r="M152" s="15"/>
      <c r="N152" s="15"/>
      <c r="O152" s="15"/>
      <c r="P152" s="15"/>
      <c r="Q152" s="15"/>
      <c r="R152" s="11">
        <f t="shared" si="17"/>
        <v>0</v>
      </c>
      <c r="S152" s="15"/>
      <c r="T152" s="15"/>
      <c r="U152" s="9">
        <f t="shared" si="37"/>
        <v>0</v>
      </c>
      <c r="V152" s="9">
        <f t="shared" si="36"/>
        <v>9</v>
      </c>
      <c r="W152" s="15">
        <v>9</v>
      </c>
      <c r="X152" s="16">
        <f t="shared" si="38"/>
        <v>0</v>
      </c>
      <c r="Y152" s="18"/>
      <c r="Z152" s="17"/>
    </row>
    <row r="153" spans="1:26" ht="18" customHeight="1" x14ac:dyDescent="0.2">
      <c r="A153" s="13">
        <v>7550017</v>
      </c>
      <c r="B153" s="14" t="s">
        <v>178</v>
      </c>
      <c r="C153" s="15">
        <v>14000</v>
      </c>
      <c r="D153" s="10">
        <f>VLOOKUP($A153,'13.07'!$A$9:$W$200,23,0)</f>
        <v>10</v>
      </c>
      <c r="E153" s="15"/>
      <c r="F153" s="15"/>
      <c r="G153" s="15"/>
      <c r="H153" s="9">
        <f t="shared" si="35"/>
        <v>0</v>
      </c>
      <c r="I153" s="15"/>
      <c r="J153" s="15"/>
      <c r="K153" s="15"/>
      <c r="L153" s="9">
        <f t="shared" si="34"/>
        <v>0</v>
      </c>
      <c r="M153" s="15"/>
      <c r="N153" s="15"/>
      <c r="O153" s="15"/>
      <c r="P153" s="15"/>
      <c r="Q153" s="15"/>
      <c r="R153" s="11">
        <f t="shared" si="17"/>
        <v>0</v>
      </c>
      <c r="S153" s="15"/>
      <c r="T153" s="15"/>
      <c r="U153" s="9">
        <f t="shared" si="37"/>
        <v>0</v>
      </c>
      <c r="V153" s="9">
        <f t="shared" si="36"/>
        <v>10</v>
      </c>
      <c r="W153" s="15">
        <v>10</v>
      </c>
      <c r="X153" s="16">
        <f t="shared" si="38"/>
        <v>0</v>
      </c>
      <c r="Y153" s="18"/>
      <c r="Z153" s="17"/>
    </row>
    <row r="154" spans="1:26" ht="18" customHeight="1" x14ac:dyDescent="0.2">
      <c r="A154" s="13">
        <v>7550019</v>
      </c>
      <c r="B154" s="14" t="s">
        <v>179</v>
      </c>
      <c r="C154" s="15">
        <v>10000</v>
      </c>
      <c r="D154" s="10">
        <f>VLOOKUP($A154,'13.07'!$A$9:$W$200,23,0)</f>
        <v>69</v>
      </c>
      <c r="E154" s="15"/>
      <c r="F154" s="15"/>
      <c r="G154" s="15"/>
      <c r="H154" s="9">
        <f t="shared" si="35"/>
        <v>0</v>
      </c>
      <c r="I154" s="15">
        <v>12</v>
      </c>
      <c r="J154" s="15"/>
      <c r="K154" s="15"/>
      <c r="L154" s="9">
        <f t="shared" si="34"/>
        <v>12</v>
      </c>
      <c r="M154" s="15"/>
      <c r="N154" s="15"/>
      <c r="O154" s="15"/>
      <c r="P154" s="15"/>
      <c r="Q154" s="15"/>
      <c r="R154" s="11">
        <f t="shared" si="17"/>
        <v>0</v>
      </c>
      <c r="S154" s="15"/>
      <c r="T154" s="15"/>
      <c r="U154" s="9">
        <f t="shared" si="37"/>
        <v>0</v>
      </c>
      <c r="V154" s="9">
        <f t="shared" si="36"/>
        <v>57</v>
      </c>
      <c r="W154" s="15">
        <v>55</v>
      </c>
      <c r="X154" s="16">
        <f t="shared" si="38"/>
        <v>-2</v>
      </c>
      <c r="Y154" s="18"/>
      <c r="Z154" s="17"/>
    </row>
    <row r="155" spans="1:26" ht="18" customHeight="1" x14ac:dyDescent="0.2">
      <c r="A155" s="13">
        <v>7550026</v>
      </c>
      <c r="B155" s="14" t="s">
        <v>180</v>
      </c>
      <c r="C155" s="15">
        <v>26000</v>
      </c>
      <c r="D155" s="10">
        <f>VLOOKUP($A155,'13.07'!$A$9:$W$200,23,0)</f>
        <v>16</v>
      </c>
      <c r="E155" s="15"/>
      <c r="F155" s="15"/>
      <c r="G155" s="15"/>
      <c r="H155" s="9">
        <f t="shared" si="35"/>
        <v>0</v>
      </c>
      <c r="I155" s="15">
        <v>4</v>
      </c>
      <c r="J155" s="15"/>
      <c r="K155" s="15"/>
      <c r="L155" s="9">
        <f t="shared" si="34"/>
        <v>4</v>
      </c>
      <c r="M155" s="15"/>
      <c r="N155" s="15"/>
      <c r="O155" s="15"/>
      <c r="P155" s="15"/>
      <c r="Q155" s="15"/>
      <c r="R155" s="11">
        <f t="shared" si="17"/>
        <v>0</v>
      </c>
      <c r="S155" s="15"/>
      <c r="T155" s="15"/>
      <c r="U155" s="9">
        <f t="shared" si="37"/>
        <v>0</v>
      </c>
      <c r="V155" s="9">
        <f t="shared" si="36"/>
        <v>12</v>
      </c>
      <c r="W155" s="15">
        <v>13</v>
      </c>
      <c r="X155" s="16">
        <f t="shared" si="38"/>
        <v>1</v>
      </c>
      <c r="Y155" s="18"/>
      <c r="Z155" s="17"/>
    </row>
    <row r="156" spans="1:26" ht="18" customHeight="1" x14ac:dyDescent="0.2">
      <c r="A156" s="13">
        <v>4551001</v>
      </c>
      <c r="B156" s="14" t="s">
        <v>225</v>
      </c>
      <c r="C156" s="15">
        <v>15000</v>
      </c>
      <c r="D156" s="10">
        <f>VLOOKUP($A156,'13.07'!$A$9:$W$200,23,0)</f>
        <v>0</v>
      </c>
      <c r="E156" s="15"/>
      <c r="F156" s="15"/>
      <c r="G156" s="15"/>
      <c r="H156" s="9">
        <f t="shared" si="35"/>
        <v>0</v>
      </c>
      <c r="I156" s="15"/>
      <c r="J156" s="15"/>
      <c r="K156" s="15"/>
      <c r="L156" s="9">
        <f t="shared" si="34"/>
        <v>0</v>
      </c>
      <c r="M156" s="15"/>
      <c r="N156" s="15"/>
      <c r="O156" s="15"/>
      <c r="P156" s="15"/>
      <c r="Q156" s="15"/>
      <c r="R156" s="11">
        <f t="shared" ref="R156:R198" si="39">SUM(M156:Q156)</f>
        <v>0</v>
      </c>
      <c r="S156" s="15"/>
      <c r="T156" s="15"/>
      <c r="U156" s="9">
        <f t="shared" si="37"/>
        <v>0</v>
      </c>
      <c r="V156" s="9">
        <f t="shared" si="36"/>
        <v>0</v>
      </c>
      <c r="W156" s="15"/>
      <c r="X156" s="16">
        <f t="shared" si="38"/>
        <v>0</v>
      </c>
      <c r="Y156" s="18"/>
      <c r="Z156" s="17"/>
    </row>
    <row r="157" spans="1:26" ht="18" customHeight="1" x14ac:dyDescent="0.2">
      <c r="A157" s="7">
        <v>5500000</v>
      </c>
      <c r="B157" s="8" t="s">
        <v>181</v>
      </c>
      <c r="C157" s="9"/>
      <c r="D157" s="10">
        <f>VLOOKUP($A157,'13.07'!$A$9:$W$200,23,0)</f>
        <v>0</v>
      </c>
      <c r="E157" s="10"/>
      <c r="F157" s="10"/>
      <c r="G157" s="10"/>
      <c r="H157" s="9"/>
      <c r="I157" s="10"/>
      <c r="J157" s="10"/>
      <c r="K157" s="10"/>
      <c r="L157" s="9">
        <f t="shared" si="34"/>
        <v>0</v>
      </c>
      <c r="M157" s="10"/>
      <c r="N157" s="10"/>
      <c r="O157" s="10"/>
      <c r="P157" s="10"/>
      <c r="Q157" s="10"/>
      <c r="R157" s="11">
        <f t="shared" si="39"/>
        <v>0</v>
      </c>
      <c r="S157" s="10"/>
      <c r="T157" s="10"/>
      <c r="U157" s="9"/>
      <c r="V157" s="9"/>
      <c r="W157" s="10"/>
      <c r="X157" s="9"/>
      <c r="Y157" s="18"/>
      <c r="Z157" s="17"/>
    </row>
    <row r="158" spans="1:26" s="24" customFormat="1" ht="18" customHeight="1" x14ac:dyDescent="0.2">
      <c r="A158" s="13">
        <v>5500044</v>
      </c>
      <c r="B158" s="20" t="s">
        <v>182</v>
      </c>
      <c r="C158" s="21">
        <v>28000</v>
      </c>
      <c r="D158" s="10">
        <f>VLOOKUP($A158,'13.07'!$A$9:$W$200,23,0)</f>
        <v>0</v>
      </c>
      <c r="E158" s="15"/>
      <c r="F158" s="15"/>
      <c r="G158" s="15"/>
      <c r="H158" s="9">
        <f t="shared" ref="H158:H197" si="40">SUM(E158:G158)</f>
        <v>0</v>
      </c>
      <c r="I158" s="15"/>
      <c r="J158" s="15"/>
      <c r="K158" s="15"/>
      <c r="L158" s="9">
        <f t="shared" si="34"/>
        <v>0</v>
      </c>
      <c r="M158" s="15"/>
      <c r="N158" s="15"/>
      <c r="O158" s="15"/>
      <c r="P158" s="15"/>
      <c r="Q158" s="15"/>
      <c r="R158" s="11">
        <f t="shared" si="39"/>
        <v>0</v>
      </c>
      <c r="S158" s="15"/>
      <c r="T158" s="15"/>
      <c r="U158" s="9">
        <f t="shared" ref="U158:U184" si="41">S158+T158</f>
        <v>0</v>
      </c>
      <c r="V158" s="9">
        <f t="shared" ref="V158:V197" si="42">D158+H158-L158-R158-U158</f>
        <v>0</v>
      </c>
      <c r="W158" s="15"/>
      <c r="X158" s="16">
        <f t="shared" ref="X158:X184" si="43">W158-V158</f>
        <v>0</v>
      </c>
      <c r="Y158" s="22"/>
      <c r="Z158" s="23"/>
    </row>
    <row r="159" spans="1:26" s="24" customFormat="1" ht="18" customHeight="1" x14ac:dyDescent="0.2">
      <c r="A159" s="13">
        <v>5500045</v>
      </c>
      <c r="B159" s="20" t="s">
        <v>183</v>
      </c>
      <c r="C159" s="21">
        <v>30000</v>
      </c>
      <c r="D159" s="10">
        <f>VLOOKUP($A159,'13.07'!$A$9:$W$200,23,0)</f>
        <v>0</v>
      </c>
      <c r="E159" s="15">
        <v>5</v>
      </c>
      <c r="F159" s="15"/>
      <c r="G159" s="15"/>
      <c r="H159" s="9">
        <f t="shared" si="40"/>
        <v>5</v>
      </c>
      <c r="I159" s="15">
        <v>5</v>
      </c>
      <c r="J159" s="15"/>
      <c r="K159" s="15"/>
      <c r="L159" s="9">
        <f t="shared" si="34"/>
        <v>5</v>
      </c>
      <c r="M159" s="15"/>
      <c r="N159" s="15"/>
      <c r="O159" s="15"/>
      <c r="P159" s="15"/>
      <c r="Q159" s="15"/>
      <c r="R159" s="11">
        <f t="shared" si="39"/>
        <v>0</v>
      </c>
      <c r="S159" s="15"/>
      <c r="T159" s="15"/>
      <c r="U159" s="9">
        <f t="shared" si="41"/>
        <v>0</v>
      </c>
      <c r="V159" s="9">
        <f t="shared" si="42"/>
        <v>0</v>
      </c>
      <c r="W159" s="15"/>
      <c r="X159" s="16">
        <f t="shared" si="43"/>
        <v>0</v>
      </c>
      <c r="Y159" s="22"/>
      <c r="Z159" s="23"/>
    </row>
    <row r="160" spans="1:26" ht="18" customHeight="1" x14ac:dyDescent="0.2">
      <c r="A160" s="13">
        <v>5500063</v>
      </c>
      <c r="B160" s="14" t="s">
        <v>184</v>
      </c>
      <c r="C160" s="15">
        <v>21000</v>
      </c>
      <c r="D160" s="10">
        <f>VLOOKUP($A160,'13.07'!$A$9:$W$200,23,0)</f>
        <v>0</v>
      </c>
      <c r="E160" s="15"/>
      <c r="F160" s="15"/>
      <c r="G160" s="15"/>
      <c r="H160" s="9">
        <f t="shared" si="40"/>
        <v>0</v>
      </c>
      <c r="I160" s="15"/>
      <c r="J160" s="15"/>
      <c r="K160" s="15"/>
      <c r="L160" s="9">
        <f t="shared" si="34"/>
        <v>0</v>
      </c>
      <c r="M160" s="15"/>
      <c r="N160" s="15"/>
      <c r="O160" s="15"/>
      <c r="P160" s="15"/>
      <c r="Q160" s="15"/>
      <c r="R160" s="11">
        <f t="shared" si="39"/>
        <v>0</v>
      </c>
      <c r="S160" s="15"/>
      <c r="T160" s="15"/>
      <c r="U160" s="9">
        <f t="shared" si="41"/>
        <v>0</v>
      </c>
      <c r="V160" s="9">
        <f t="shared" si="42"/>
        <v>0</v>
      </c>
      <c r="W160" s="15"/>
      <c r="X160" s="16">
        <f t="shared" si="43"/>
        <v>0</v>
      </c>
      <c r="Y160" s="18"/>
      <c r="Z160" s="17"/>
    </row>
    <row r="161" spans="1:26" ht="18" customHeight="1" x14ac:dyDescent="0.2">
      <c r="A161" s="13">
        <v>5500064</v>
      </c>
      <c r="B161" s="14" t="s">
        <v>185</v>
      </c>
      <c r="C161" s="15">
        <v>26000</v>
      </c>
      <c r="D161" s="10">
        <f>VLOOKUP($A161,'13.07'!$A$9:$W$200,23,0)</f>
        <v>0</v>
      </c>
      <c r="E161" s="15"/>
      <c r="F161" s="15"/>
      <c r="G161" s="15"/>
      <c r="H161" s="9">
        <f t="shared" si="40"/>
        <v>0</v>
      </c>
      <c r="I161" s="15"/>
      <c r="J161" s="15"/>
      <c r="K161" s="15"/>
      <c r="L161" s="9">
        <f t="shared" si="34"/>
        <v>0</v>
      </c>
      <c r="M161" s="15"/>
      <c r="N161" s="15"/>
      <c r="O161" s="15"/>
      <c r="P161" s="15"/>
      <c r="Q161" s="15"/>
      <c r="R161" s="11">
        <f t="shared" si="39"/>
        <v>0</v>
      </c>
      <c r="S161" s="15"/>
      <c r="T161" s="15"/>
      <c r="U161" s="9">
        <f t="shared" si="41"/>
        <v>0</v>
      </c>
      <c r="V161" s="9">
        <f t="shared" si="42"/>
        <v>0</v>
      </c>
      <c r="W161" s="15"/>
      <c r="X161" s="16">
        <f t="shared" si="43"/>
        <v>0</v>
      </c>
      <c r="Y161" s="18"/>
      <c r="Z161" s="17"/>
    </row>
    <row r="162" spans="1:26" ht="18" customHeight="1" x14ac:dyDescent="0.2">
      <c r="A162" s="13">
        <v>5500065</v>
      </c>
      <c r="B162" s="14" t="s">
        <v>186</v>
      </c>
      <c r="C162" s="15">
        <v>24000</v>
      </c>
      <c r="D162" s="10">
        <f>VLOOKUP($A162,'13.07'!$A$9:$W$200,23,0)</f>
        <v>0</v>
      </c>
      <c r="E162" s="15"/>
      <c r="F162" s="15"/>
      <c r="G162" s="15"/>
      <c r="H162" s="9">
        <f t="shared" si="40"/>
        <v>0</v>
      </c>
      <c r="I162" s="15"/>
      <c r="J162" s="15"/>
      <c r="K162" s="15"/>
      <c r="L162" s="9">
        <f t="shared" si="34"/>
        <v>0</v>
      </c>
      <c r="M162" s="15"/>
      <c r="N162" s="15"/>
      <c r="O162" s="15"/>
      <c r="P162" s="15"/>
      <c r="Q162" s="15"/>
      <c r="R162" s="11">
        <f t="shared" si="39"/>
        <v>0</v>
      </c>
      <c r="S162" s="15"/>
      <c r="T162" s="15"/>
      <c r="U162" s="9">
        <f t="shared" si="41"/>
        <v>0</v>
      </c>
      <c r="V162" s="9">
        <f t="shared" si="42"/>
        <v>0</v>
      </c>
      <c r="W162" s="15"/>
      <c r="X162" s="16">
        <f t="shared" si="43"/>
        <v>0</v>
      </c>
      <c r="Y162" s="18"/>
      <c r="Z162" s="17"/>
    </row>
    <row r="163" spans="1:26" ht="18" customHeight="1" x14ac:dyDescent="0.2">
      <c r="A163" s="13">
        <v>5500066</v>
      </c>
      <c r="B163" s="14" t="s">
        <v>187</v>
      </c>
      <c r="C163" s="15">
        <v>32000</v>
      </c>
      <c r="D163" s="10">
        <f>VLOOKUP($A163,'13.07'!$A$9:$W$200,23,0)</f>
        <v>0</v>
      </c>
      <c r="E163" s="15"/>
      <c r="F163" s="15"/>
      <c r="G163" s="15"/>
      <c r="H163" s="9">
        <f t="shared" si="40"/>
        <v>0</v>
      </c>
      <c r="I163" s="15"/>
      <c r="J163" s="15"/>
      <c r="K163" s="15"/>
      <c r="L163" s="9">
        <f t="shared" si="34"/>
        <v>0</v>
      </c>
      <c r="M163" s="15"/>
      <c r="N163" s="15"/>
      <c r="O163" s="15"/>
      <c r="P163" s="15"/>
      <c r="Q163" s="15"/>
      <c r="R163" s="11">
        <f t="shared" si="39"/>
        <v>0</v>
      </c>
      <c r="S163" s="15"/>
      <c r="T163" s="15"/>
      <c r="U163" s="9">
        <f t="shared" si="41"/>
        <v>0</v>
      </c>
      <c r="V163" s="9">
        <f t="shared" si="42"/>
        <v>0</v>
      </c>
      <c r="W163" s="15"/>
      <c r="X163" s="16">
        <f t="shared" si="43"/>
        <v>0</v>
      </c>
      <c r="Y163" s="18"/>
      <c r="Z163" s="17"/>
    </row>
    <row r="164" spans="1:26" ht="18" customHeight="1" x14ac:dyDescent="0.2">
      <c r="A164" s="13">
        <v>5510070</v>
      </c>
      <c r="B164" s="14" t="s">
        <v>188</v>
      </c>
      <c r="C164" s="15">
        <v>28000</v>
      </c>
      <c r="D164" s="10">
        <f>VLOOKUP($A164,'13.07'!$A$9:$W$200,23,0)</f>
        <v>0</v>
      </c>
      <c r="E164" s="15">
        <v>1</v>
      </c>
      <c r="F164" s="15"/>
      <c r="G164" s="15"/>
      <c r="H164" s="9">
        <f t="shared" si="40"/>
        <v>1</v>
      </c>
      <c r="I164" s="15">
        <v>1</v>
      </c>
      <c r="J164" s="15"/>
      <c r="K164" s="15"/>
      <c r="L164" s="9">
        <f t="shared" si="34"/>
        <v>1</v>
      </c>
      <c r="M164" s="15"/>
      <c r="N164" s="15"/>
      <c r="O164" s="15"/>
      <c r="P164" s="15"/>
      <c r="Q164" s="15"/>
      <c r="R164" s="11">
        <f t="shared" si="39"/>
        <v>0</v>
      </c>
      <c r="S164" s="15"/>
      <c r="T164" s="15"/>
      <c r="U164" s="9">
        <f t="shared" si="41"/>
        <v>0</v>
      </c>
      <c r="V164" s="9">
        <f t="shared" si="42"/>
        <v>0</v>
      </c>
      <c r="W164" s="15"/>
      <c r="X164" s="16">
        <f t="shared" si="43"/>
        <v>0</v>
      </c>
      <c r="Y164" s="18"/>
      <c r="Z164" s="17"/>
    </row>
    <row r="165" spans="1:26" ht="18" customHeight="1" x14ac:dyDescent="0.2">
      <c r="A165" s="13">
        <v>5510072</v>
      </c>
      <c r="B165" s="14" t="s">
        <v>189</v>
      </c>
      <c r="C165" s="15">
        <v>29000</v>
      </c>
      <c r="D165" s="10">
        <f>VLOOKUP($A165,'13.07'!$A$9:$W$200,23,0)</f>
        <v>0</v>
      </c>
      <c r="E165" s="15"/>
      <c r="F165" s="15"/>
      <c r="G165" s="15"/>
      <c r="H165" s="9">
        <f t="shared" si="40"/>
        <v>0</v>
      </c>
      <c r="I165" s="15"/>
      <c r="J165" s="15"/>
      <c r="K165" s="15"/>
      <c r="L165" s="9">
        <f t="shared" si="34"/>
        <v>0</v>
      </c>
      <c r="M165" s="15"/>
      <c r="N165" s="15"/>
      <c r="O165" s="15"/>
      <c r="P165" s="15"/>
      <c r="Q165" s="15"/>
      <c r="R165" s="11">
        <f t="shared" si="39"/>
        <v>0</v>
      </c>
      <c r="S165" s="15"/>
      <c r="T165" s="15"/>
      <c r="U165" s="9">
        <f t="shared" si="41"/>
        <v>0</v>
      </c>
      <c r="V165" s="9">
        <f t="shared" si="42"/>
        <v>0</v>
      </c>
      <c r="W165" s="15"/>
      <c r="X165" s="16">
        <f t="shared" si="43"/>
        <v>0</v>
      </c>
      <c r="Y165" s="18"/>
      <c r="Z165" s="17"/>
    </row>
    <row r="166" spans="1:26" ht="18" customHeight="1" x14ac:dyDescent="0.2">
      <c r="A166" s="13">
        <v>5510074</v>
      </c>
      <c r="B166" s="14" t="s">
        <v>190</v>
      </c>
      <c r="C166" s="15">
        <v>30000</v>
      </c>
      <c r="D166" s="10">
        <f>VLOOKUP($A166,'13.07'!$A$9:$W$200,23,0)</f>
        <v>0</v>
      </c>
      <c r="E166" s="15">
        <v>5</v>
      </c>
      <c r="F166" s="15"/>
      <c r="G166" s="15"/>
      <c r="H166" s="9">
        <f t="shared" si="40"/>
        <v>5</v>
      </c>
      <c r="I166" s="15">
        <v>5</v>
      </c>
      <c r="J166" s="15"/>
      <c r="K166" s="15"/>
      <c r="L166" s="9">
        <f t="shared" si="34"/>
        <v>5</v>
      </c>
      <c r="M166" s="15"/>
      <c r="N166" s="15"/>
      <c r="O166" s="15"/>
      <c r="P166" s="15"/>
      <c r="Q166" s="15"/>
      <c r="R166" s="11">
        <f t="shared" si="39"/>
        <v>0</v>
      </c>
      <c r="S166" s="15"/>
      <c r="T166" s="15"/>
      <c r="U166" s="9">
        <f t="shared" si="41"/>
        <v>0</v>
      </c>
      <c r="V166" s="9">
        <f t="shared" si="42"/>
        <v>0</v>
      </c>
      <c r="W166" s="15"/>
      <c r="X166" s="16">
        <f t="shared" si="43"/>
        <v>0</v>
      </c>
      <c r="Y166" s="18"/>
      <c r="Z166" s="17"/>
    </row>
    <row r="167" spans="1:26" ht="18" customHeight="1" x14ac:dyDescent="0.2">
      <c r="A167" s="13">
        <v>5520002</v>
      </c>
      <c r="B167" s="14" t="s">
        <v>191</v>
      </c>
      <c r="C167" s="15">
        <v>34000</v>
      </c>
      <c r="D167" s="10">
        <f>VLOOKUP($A167,'13.07'!$A$9:$W$200,23,0)</f>
        <v>0</v>
      </c>
      <c r="E167" s="15">
        <v>4</v>
      </c>
      <c r="F167" s="15"/>
      <c r="G167" s="15"/>
      <c r="H167" s="9">
        <f t="shared" si="40"/>
        <v>4</v>
      </c>
      <c r="I167" s="15">
        <v>4</v>
      </c>
      <c r="J167" s="15"/>
      <c r="K167" s="15"/>
      <c r="L167" s="9">
        <f t="shared" si="34"/>
        <v>4</v>
      </c>
      <c r="M167" s="15"/>
      <c r="N167" s="15"/>
      <c r="O167" s="15"/>
      <c r="P167" s="15"/>
      <c r="Q167" s="15"/>
      <c r="R167" s="11">
        <f>SUM(M167:Q167)</f>
        <v>0</v>
      </c>
      <c r="S167" s="15"/>
      <c r="T167" s="15"/>
      <c r="U167" s="9">
        <f>S167+T167</f>
        <v>0</v>
      </c>
      <c r="V167" s="9">
        <f t="shared" si="42"/>
        <v>0</v>
      </c>
      <c r="W167" s="15"/>
      <c r="X167" s="16">
        <f>W167-V167</f>
        <v>0</v>
      </c>
      <c r="Y167" s="18"/>
      <c r="Z167" s="17"/>
    </row>
    <row r="168" spans="1:26" ht="18" customHeight="1" x14ac:dyDescent="0.2">
      <c r="A168" s="13">
        <v>5520003</v>
      </c>
      <c r="B168" s="14" t="s">
        <v>192</v>
      </c>
      <c r="C168" s="15">
        <v>34000</v>
      </c>
      <c r="D168" s="10">
        <f>VLOOKUP($A168,'13.07'!$A$9:$W$200,23,0)</f>
        <v>0</v>
      </c>
      <c r="E168" s="15">
        <v>2</v>
      </c>
      <c r="F168" s="15"/>
      <c r="G168" s="15"/>
      <c r="H168" s="9">
        <f t="shared" si="40"/>
        <v>2</v>
      </c>
      <c r="I168" s="15">
        <v>2</v>
      </c>
      <c r="J168" s="15"/>
      <c r="K168" s="15"/>
      <c r="L168" s="9">
        <f t="shared" si="34"/>
        <v>2</v>
      </c>
      <c r="M168" s="15"/>
      <c r="N168" s="15"/>
      <c r="O168" s="15"/>
      <c r="P168" s="15"/>
      <c r="Q168" s="15"/>
      <c r="R168" s="11">
        <f>SUM(M168:Q168)</f>
        <v>0</v>
      </c>
      <c r="S168" s="15"/>
      <c r="T168" s="15"/>
      <c r="U168" s="9">
        <f>S168+T168</f>
        <v>0</v>
      </c>
      <c r="V168" s="9">
        <f t="shared" si="42"/>
        <v>0</v>
      </c>
      <c r="W168" s="15"/>
      <c r="X168" s="16">
        <f>W168-V168</f>
        <v>0</v>
      </c>
      <c r="Y168" s="18"/>
      <c r="Z168" s="17"/>
    </row>
    <row r="169" spans="1:26" ht="18" customHeight="1" x14ac:dyDescent="0.2">
      <c r="A169" s="13">
        <v>5520005</v>
      </c>
      <c r="B169" s="14" t="s">
        <v>193</v>
      </c>
      <c r="C169" s="15">
        <v>19000</v>
      </c>
      <c r="D169" s="10">
        <f>VLOOKUP($A169,'13.07'!$A$9:$W$200,23,0)</f>
        <v>0</v>
      </c>
      <c r="E169" s="15">
        <v>12</v>
      </c>
      <c r="F169" s="15"/>
      <c r="G169" s="15"/>
      <c r="H169" s="9">
        <f t="shared" si="40"/>
        <v>12</v>
      </c>
      <c r="I169" s="15">
        <v>12</v>
      </c>
      <c r="J169" s="15"/>
      <c r="K169" s="15"/>
      <c r="L169" s="9">
        <f t="shared" si="34"/>
        <v>12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2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5530001</v>
      </c>
      <c r="B170" s="14" t="s">
        <v>194</v>
      </c>
      <c r="C170" s="15">
        <v>46000</v>
      </c>
      <c r="D170" s="10">
        <f>VLOOKUP($A170,'13.07'!$A$9:$W$200,23,0)</f>
        <v>0</v>
      </c>
      <c r="E170" s="15"/>
      <c r="F170" s="15"/>
      <c r="G170" s="15"/>
      <c r="H170" s="9">
        <f t="shared" si="40"/>
        <v>0</v>
      </c>
      <c r="I170" s="15"/>
      <c r="J170" s="15"/>
      <c r="K170" s="15"/>
      <c r="L170" s="9">
        <f t="shared" si="34"/>
        <v>0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2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5530002</v>
      </c>
      <c r="B171" s="14" t="s">
        <v>195</v>
      </c>
      <c r="C171" s="15">
        <v>38000</v>
      </c>
      <c r="D171" s="10">
        <f>VLOOKUP($A171,'13.07'!$A$9:$W$200,23,0)</f>
        <v>0</v>
      </c>
      <c r="E171" s="15"/>
      <c r="F171" s="15"/>
      <c r="G171" s="15"/>
      <c r="H171" s="9">
        <f t="shared" si="40"/>
        <v>0</v>
      </c>
      <c r="I171" s="15"/>
      <c r="J171" s="15"/>
      <c r="K171" s="15"/>
      <c r="L171" s="9">
        <f t="shared" si="34"/>
        <v>0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2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5530003</v>
      </c>
      <c r="B172" s="14" t="s">
        <v>196</v>
      </c>
      <c r="C172" s="15">
        <v>38000</v>
      </c>
      <c r="D172" s="10">
        <f>VLOOKUP($A172,'13.07'!$A$9:$W$200,23,0)</f>
        <v>0</v>
      </c>
      <c r="E172" s="15">
        <v>3</v>
      </c>
      <c r="F172" s="15"/>
      <c r="G172" s="15"/>
      <c r="H172" s="9">
        <f t="shared" si="40"/>
        <v>3</v>
      </c>
      <c r="I172" s="15">
        <v>3</v>
      </c>
      <c r="J172" s="15"/>
      <c r="K172" s="15"/>
      <c r="L172" s="9">
        <f t="shared" si="34"/>
        <v>3</v>
      </c>
      <c r="M172" s="15"/>
      <c r="N172" s="15"/>
      <c r="O172" s="15"/>
      <c r="P172" s="15"/>
      <c r="Q172" s="15"/>
      <c r="R172" s="11">
        <f t="shared" si="39"/>
        <v>0</v>
      </c>
      <c r="S172" s="15"/>
      <c r="T172" s="15"/>
      <c r="U172" s="9">
        <f t="shared" si="41"/>
        <v>0</v>
      </c>
      <c r="V172" s="9">
        <f t="shared" si="42"/>
        <v>0</v>
      </c>
      <c r="W172" s="15"/>
      <c r="X172" s="16">
        <f t="shared" si="43"/>
        <v>0</v>
      </c>
      <c r="Y172" s="18"/>
      <c r="Z172" s="17"/>
    </row>
    <row r="173" spans="1:26" ht="18" customHeight="1" x14ac:dyDescent="0.2">
      <c r="A173" s="13">
        <v>5530004</v>
      </c>
      <c r="B173" s="14" t="s">
        <v>197</v>
      </c>
      <c r="C173" s="15">
        <v>39000</v>
      </c>
      <c r="D173" s="10">
        <f>VLOOKUP($A173,'13.07'!$A$9:$W$200,23,0)</f>
        <v>0</v>
      </c>
      <c r="E173" s="15"/>
      <c r="F173" s="15"/>
      <c r="G173" s="15"/>
      <c r="H173" s="9">
        <f t="shared" si="40"/>
        <v>0</v>
      </c>
      <c r="I173" s="15"/>
      <c r="J173" s="15"/>
      <c r="K173" s="15"/>
      <c r="L173" s="9">
        <f t="shared" si="34"/>
        <v>0</v>
      </c>
      <c r="M173" s="15"/>
      <c r="N173" s="15"/>
      <c r="O173" s="15"/>
      <c r="P173" s="15"/>
      <c r="Q173" s="15"/>
      <c r="R173" s="11">
        <f t="shared" si="39"/>
        <v>0</v>
      </c>
      <c r="S173" s="15"/>
      <c r="T173" s="15"/>
      <c r="U173" s="9">
        <f t="shared" si="41"/>
        <v>0</v>
      </c>
      <c r="V173" s="9">
        <f t="shared" si="42"/>
        <v>0</v>
      </c>
      <c r="W173" s="15"/>
      <c r="X173" s="16">
        <f t="shared" si="43"/>
        <v>0</v>
      </c>
      <c r="Y173" s="18"/>
      <c r="Z173" s="17"/>
    </row>
    <row r="174" spans="1:26" ht="18" customHeight="1" x14ac:dyDescent="0.2">
      <c r="A174" s="13">
        <v>5530005</v>
      </c>
      <c r="B174" s="14" t="s">
        <v>198</v>
      </c>
      <c r="C174" s="15">
        <v>35000</v>
      </c>
      <c r="D174" s="10">
        <f>VLOOKUP($A174,'13.07'!$A$9:$W$200,23,0)</f>
        <v>0</v>
      </c>
      <c r="E174" s="15"/>
      <c r="F174" s="15"/>
      <c r="G174" s="15"/>
      <c r="H174" s="9">
        <f t="shared" si="40"/>
        <v>0</v>
      </c>
      <c r="I174" s="15"/>
      <c r="J174" s="15"/>
      <c r="K174" s="15"/>
      <c r="L174" s="9">
        <f t="shared" si="34"/>
        <v>0</v>
      </c>
      <c r="M174" s="15"/>
      <c r="N174" s="15"/>
      <c r="O174" s="15"/>
      <c r="P174" s="15"/>
      <c r="Q174" s="15"/>
      <c r="R174" s="11">
        <f t="shared" si="39"/>
        <v>0</v>
      </c>
      <c r="S174" s="15"/>
      <c r="T174" s="15"/>
      <c r="U174" s="9">
        <f t="shared" si="41"/>
        <v>0</v>
      </c>
      <c r="V174" s="9">
        <f t="shared" si="42"/>
        <v>0</v>
      </c>
      <c r="W174" s="15"/>
      <c r="X174" s="16">
        <f t="shared" si="43"/>
        <v>0</v>
      </c>
      <c r="Y174" s="18"/>
      <c r="Z174" s="17"/>
    </row>
    <row r="175" spans="1:26" ht="18" customHeight="1" x14ac:dyDescent="0.2">
      <c r="A175" s="13">
        <v>5530008</v>
      </c>
      <c r="B175" s="14" t="s">
        <v>199</v>
      </c>
      <c r="C175" s="15">
        <v>29000</v>
      </c>
      <c r="D175" s="10">
        <f>VLOOKUP($A175,'13.07'!$A$9:$W$200,23,0)</f>
        <v>0</v>
      </c>
      <c r="E175" s="15"/>
      <c r="F175" s="15"/>
      <c r="G175" s="15"/>
      <c r="H175" s="9">
        <f t="shared" si="40"/>
        <v>0</v>
      </c>
      <c r="I175" s="15"/>
      <c r="J175" s="15"/>
      <c r="K175" s="15"/>
      <c r="L175" s="9">
        <f t="shared" si="34"/>
        <v>0</v>
      </c>
      <c r="M175" s="15"/>
      <c r="N175" s="15"/>
      <c r="O175" s="15"/>
      <c r="P175" s="15"/>
      <c r="Q175" s="15"/>
      <c r="R175" s="11">
        <f t="shared" si="39"/>
        <v>0</v>
      </c>
      <c r="S175" s="15"/>
      <c r="T175" s="15"/>
      <c r="U175" s="9">
        <f t="shared" si="41"/>
        <v>0</v>
      </c>
      <c r="V175" s="9">
        <f t="shared" si="42"/>
        <v>0</v>
      </c>
      <c r="W175" s="15"/>
      <c r="X175" s="16">
        <f t="shared" si="43"/>
        <v>0</v>
      </c>
      <c r="Y175" s="18"/>
      <c r="Z175" s="17"/>
    </row>
    <row r="176" spans="1:26" ht="18" customHeight="1" x14ac:dyDescent="0.2">
      <c r="A176" s="13">
        <v>5540001</v>
      </c>
      <c r="B176" s="14" t="s">
        <v>200</v>
      </c>
      <c r="C176" s="15">
        <v>18000</v>
      </c>
      <c r="D176" s="10">
        <f>VLOOKUP($A176,'13.07'!$A$9:$W$200,23,0)</f>
        <v>0</v>
      </c>
      <c r="E176" s="15"/>
      <c r="F176" s="15"/>
      <c r="G176" s="15"/>
      <c r="H176" s="9">
        <f t="shared" si="40"/>
        <v>0</v>
      </c>
      <c r="I176" s="15"/>
      <c r="J176" s="15"/>
      <c r="K176" s="15"/>
      <c r="L176" s="9">
        <f t="shared" si="34"/>
        <v>0</v>
      </c>
      <c r="M176" s="15"/>
      <c r="N176" s="15"/>
      <c r="O176" s="15"/>
      <c r="P176" s="15"/>
      <c r="Q176" s="15"/>
      <c r="R176" s="11">
        <f>SUM(M176:Q176)</f>
        <v>0</v>
      </c>
      <c r="S176" s="15"/>
      <c r="T176" s="15"/>
      <c r="U176" s="9">
        <f>S176+T176</f>
        <v>0</v>
      </c>
      <c r="V176" s="9">
        <f t="shared" si="42"/>
        <v>0</v>
      </c>
      <c r="W176" s="15"/>
      <c r="X176" s="16">
        <f>W176-V176</f>
        <v>0</v>
      </c>
      <c r="Y176" s="18"/>
      <c r="Z176" s="17"/>
    </row>
    <row r="177" spans="1:26" ht="18" customHeight="1" x14ac:dyDescent="0.2">
      <c r="A177" s="13">
        <v>5540003</v>
      </c>
      <c r="B177" s="14" t="s">
        <v>201</v>
      </c>
      <c r="C177" s="15">
        <v>18000</v>
      </c>
      <c r="D177" s="10">
        <f>VLOOKUP($A177,'13.07'!$A$9:$W$200,23,0)</f>
        <v>104</v>
      </c>
      <c r="E177" s="15"/>
      <c r="F177" s="15"/>
      <c r="G177" s="15"/>
      <c r="H177" s="9">
        <f t="shared" si="40"/>
        <v>0</v>
      </c>
      <c r="I177" s="15">
        <v>3</v>
      </c>
      <c r="J177" s="15"/>
      <c r="K177" s="15"/>
      <c r="L177" s="9">
        <f t="shared" si="34"/>
        <v>3</v>
      </c>
      <c r="M177" s="15"/>
      <c r="N177" s="15"/>
      <c r="O177" s="15"/>
      <c r="P177" s="15"/>
      <c r="Q177" s="15"/>
      <c r="R177" s="11">
        <f t="shared" si="39"/>
        <v>0</v>
      </c>
      <c r="S177" s="15"/>
      <c r="T177" s="15"/>
      <c r="U177" s="9">
        <f t="shared" si="41"/>
        <v>0</v>
      </c>
      <c r="V177" s="9">
        <f t="shared" si="42"/>
        <v>101</v>
      </c>
      <c r="W177" s="15">
        <v>101</v>
      </c>
      <c r="X177" s="16">
        <f t="shared" si="43"/>
        <v>0</v>
      </c>
      <c r="Y177" s="18"/>
      <c r="Z177" s="17"/>
    </row>
    <row r="178" spans="1:26" ht="18" customHeight="1" x14ac:dyDescent="0.2">
      <c r="A178" s="13">
        <v>5540008</v>
      </c>
      <c r="B178" s="14" t="s">
        <v>202</v>
      </c>
      <c r="C178" s="15">
        <v>15000</v>
      </c>
      <c r="D178" s="10">
        <f>VLOOKUP($A178,'13.07'!$A$9:$W$200,23,0)</f>
        <v>0</v>
      </c>
      <c r="E178" s="15"/>
      <c r="F178" s="15"/>
      <c r="G178" s="15"/>
      <c r="H178" s="9">
        <f t="shared" si="40"/>
        <v>0</v>
      </c>
      <c r="I178" s="15"/>
      <c r="J178" s="15"/>
      <c r="K178" s="15"/>
      <c r="L178" s="9">
        <f t="shared" si="34"/>
        <v>0</v>
      </c>
      <c r="M178" s="15"/>
      <c r="N178" s="15"/>
      <c r="O178" s="15"/>
      <c r="P178" s="15"/>
      <c r="Q178" s="15"/>
      <c r="R178" s="11">
        <f t="shared" si="39"/>
        <v>0</v>
      </c>
      <c r="S178" s="15"/>
      <c r="T178" s="15"/>
      <c r="U178" s="9">
        <f t="shared" si="41"/>
        <v>0</v>
      </c>
      <c r="V178" s="9">
        <f t="shared" si="42"/>
        <v>0</v>
      </c>
      <c r="W178" s="15"/>
      <c r="X178" s="16">
        <f t="shared" si="43"/>
        <v>0</v>
      </c>
      <c r="Y178" s="18"/>
      <c r="Z178" s="17"/>
    </row>
    <row r="179" spans="1:26" ht="18" customHeight="1" x14ac:dyDescent="0.2">
      <c r="A179" s="13">
        <v>5540017</v>
      </c>
      <c r="B179" s="14" t="s">
        <v>203</v>
      </c>
      <c r="C179" s="15">
        <v>25000</v>
      </c>
      <c r="D179" s="10">
        <f>VLOOKUP($A179,'13.07'!$A$9:$W$200,23,0)</f>
        <v>0</v>
      </c>
      <c r="E179" s="15">
        <v>3</v>
      </c>
      <c r="F179" s="15"/>
      <c r="G179" s="15"/>
      <c r="H179" s="9">
        <f t="shared" si="40"/>
        <v>3</v>
      </c>
      <c r="I179" s="15">
        <v>3</v>
      </c>
      <c r="J179" s="15"/>
      <c r="K179" s="15"/>
      <c r="L179" s="9">
        <f t="shared" si="34"/>
        <v>3</v>
      </c>
      <c r="M179" s="15"/>
      <c r="N179" s="15"/>
      <c r="O179" s="15"/>
      <c r="P179" s="15"/>
      <c r="Q179" s="15"/>
      <c r="R179" s="11">
        <f t="shared" si="39"/>
        <v>0</v>
      </c>
      <c r="S179" s="15"/>
      <c r="T179" s="15"/>
      <c r="U179" s="9">
        <f t="shared" si="41"/>
        <v>0</v>
      </c>
      <c r="V179" s="9">
        <f t="shared" si="42"/>
        <v>0</v>
      </c>
      <c r="W179" s="15"/>
      <c r="X179" s="16">
        <f t="shared" si="43"/>
        <v>0</v>
      </c>
      <c r="Y179" s="18"/>
      <c r="Z179" s="17"/>
    </row>
    <row r="180" spans="1:26" ht="18" customHeight="1" x14ac:dyDescent="0.2">
      <c r="A180" s="13">
        <v>5540018</v>
      </c>
      <c r="B180" s="14" t="s">
        <v>204</v>
      </c>
      <c r="C180" s="15">
        <v>32000</v>
      </c>
      <c r="D180" s="10">
        <f>VLOOKUP($A180,'13.07'!$A$9:$W$200,23,0)</f>
        <v>0</v>
      </c>
      <c r="E180" s="15">
        <v>12</v>
      </c>
      <c r="F180" s="15"/>
      <c r="G180" s="15"/>
      <c r="H180" s="9">
        <f t="shared" si="40"/>
        <v>12</v>
      </c>
      <c r="I180" s="15">
        <v>12</v>
      </c>
      <c r="J180" s="15"/>
      <c r="K180" s="15"/>
      <c r="L180" s="9">
        <f t="shared" si="34"/>
        <v>12</v>
      </c>
      <c r="M180" s="15"/>
      <c r="N180" s="15"/>
      <c r="O180" s="15"/>
      <c r="P180" s="15"/>
      <c r="Q180" s="15"/>
      <c r="R180" s="11">
        <f t="shared" si="39"/>
        <v>0</v>
      </c>
      <c r="S180" s="15"/>
      <c r="T180" s="15"/>
      <c r="U180" s="9">
        <f t="shared" si="41"/>
        <v>0</v>
      </c>
      <c r="V180" s="9">
        <f t="shared" si="42"/>
        <v>0</v>
      </c>
      <c r="W180" s="15"/>
      <c r="X180" s="16">
        <f t="shared" si="43"/>
        <v>0</v>
      </c>
      <c r="Y180" s="18"/>
      <c r="Z180" s="17"/>
    </row>
    <row r="181" spans="1:26" ht="18" customHeight="1" x14ac:dyDescent="0.2">
      <c r="A181" s="13">
        <v>5540019</v>
      </c>
      <c r="B181" s="14" t="s">
        <v>205</v>
      </c>
      <c r="C181" s="15">
        <v>39000</v>
      </c>
      <c r="D181" s="10">
        <f>VLOOKUP($A181,'13.07'!$A$9:$W$200,23,0)</f>
        <v>0</v>
      </c>
      <c r="E181" s="15">
        <v>1</v>
      </c>
      <c r="F181" s="15"/>
      <c r="G181" s="15"/>
      <c r="H181" s="9">
        <f t="shared" si="40"/>
        <v>1</v>
      </c>
      <c r="I181" s="15">
        <v>1</v>
      </c>
      <c r="J181" s="15"/>
      <c r="K181" s="15"/>
      <c r="L181" s="9">
        <f t="shared" si="34"/>
        <v>1</v>
      </c>
      <c r="M181" s="15"/>
      <c r="N181" s="15"/>
      <c r="O181" s="15"/>
      <c r="P181" s="15"/>
      <c r="Q181" s="15"/>
      <c r="R181" s="11">
        <f t="shared" si="39"/>
        <v>0</v>
      </c>
      <c r="S181" s="15"/>
      <c r="T181" s="15"/>
      <c r="U181" s="9">
        <f t="shared" si="41"/>
        <v>0</v>
      </c>
      <c r="V181" s="9">
        <f t="shared" si="42"/>
        <v>0</v>
      </c>
      <c r="W181" s="15"/>
      <c r="X181" s="16">
        <f t="shared" si="43"/>
        <v>0</v>
      </c>
      <c r="Y181" s="18"/>
      <c r="Z181" s="17"/>
    </row>
    <row r="182" spans="1:26" ht="18" customHeight="1" x14ac:dyDescent="0.2">
      <c r="A182" s="13">
        <v>5540020</v>
      </c>
      <c r="B182" s="14" t="s">
        <v>206</v>
      </c>
      <c r="C182" s="15">
        <v>40000</v>
      </c>
      <c r="D182" s="10">
        <f>VLOOKUP($A182,'13.07'!$A$9:$W$200,23,0)</f>
        <v>0</v>
      </c>
      <c r="E182" s="15">
        <v>1</v>
      </c>
      <c r="F182" s="15"/>
      <c r="G182" s="15"/>
      <c r="H182" s="9">
        <f t="shared" si="40"/>
        <v>1</v>
      </c>
      <c r="I182" s="15">
        <v>1</v>
      </c>
      <c r="J182" s="15"/>
      <c r="K182" s="15"/>
      <c r="L182" s="9">
        <f t="shared" si="34"/>
        <v>1</v>
      </c>
      <c r="M182" s="15"/>
      <c r="N182" s="15"/>
      <c r="O182" s="15"/>
      <c r="P182" s="15"/>
      <c r="Q182" s="15"/>
      <c r="R182" s="11">
        <f t="shared" si="39"/>
        <v>0</v>
      </c>
      <c r="S182" s="15"/>
      <c r="T182" s="15"/>
      <c r="U182" s="9">
        <f t="shared" si="41"/>
        <v>0</v>
      </c>
      <c r="V182" s="9">
        <f t="shared" si="42"/>
        <v>0</v>
      </c>
      <c r="W182" s="15"/>
      <c r="X182" s="16">
        <f t="shared" si="43"/>
        <v>0</v>
      </c>
      <c r="Y182" s="18"/>
      <c r="Z182" s="17"/>
    </row>
    <row r="183" spans="1:26" ht="18" customHeight="1" x14ac:dyDescent="0.2">
      <c r="A183" s="13">
        <v>5540021</v>
      </c>
      <c r="B183" s="14" t="s">
        <v>207</v>
      </c>
      <c r="C183" s="15">
        <v>46000</v>
      </c>
      <c r="D183" s="10">
        <f>VLOOKUP($A183,'13.07'!$A$9:$W$200,23,0)</f>
        <v>0</v>
      </c>
      <c r="E183" s="15"/>
      <c r="F183" s="15"/>
      <c r="G183" s="15"/>
      <c r="H183" s="9">
        <f t="shared" si="40"/>
        <v>0</v>
      </c>
      <c r="I183" s="15"/>
      <c r="J183" s="15"/>
      <c r="K183" s="15"/>
      <c r="L183" s="9">
        <f t="shared" si="34"/>
        <v>0</v>
      </c>
      <c r="M183" s="15"/>
      <c r="N183" s="15"/>
      <c r="O183" s="15"/>
      <c r="P183" s="15"/>
      <c r="Q183" s="15"/>
      <c r="R183" s="11">
        <f t="shared" si="39"/>
        <v>0</v>
      </c>
      <c r="S183" s="15"/>
      <c r="T183" s="15"/>
      <c r="U183" s="9">
        <f t="shared" si="41"/>
        <v>0</v>
      </c>
      <c r="V183" s="9">
        <f t="shared" si="42"/>
        <v>0</v>
      </c>
      <c r="W183" s="15"/>
      <c r="X183" s="16">
        <f t="shared" si="43"/>
        <v>0</v>
      </c>
      <c r="Y183" s="18"/>
      <c r="Z183" s="17"/>
    </row>
    <row r="184" spans="1:26" ht="18" customHeight="1" x14ac:dyDescent="0.2">
      <c r="A184" s="13">
        <v>5540029</v>
      </c>
      <c r="B184" s="14" t="s">
        <v>208</v>
      </c>
      <c r="C184" s="15">
        <v>18000</v>
      </c>
      <c r="D184" s="10">
        <f>VLOOKUP($A184,'13.07'!$A$9:$W$200,23,0)</f>
        <v>28</v>
      </c>
      <c r="E184" s="15"/>
      <c r="F184" s="15"/>
      <c r="G184" s="15"/>
      <c r="H184" s="9">
        <f t="shared" si="40"/>
        <v>0</v>
      </c>
      <c r="I184" s="15"/>
      <c r="J184" s="15"/>
      <c r="K184" s="15"/>
      <c r="L184" s="9">
        <f t="shared" si="34"/>
        <v>0</v>
      </c>
      <c r="M184" s="15"/>
      <c r="N184" s="15"/>
      <c r="O184" s="15"/>
      <c r="P184" s="15"/>
      <c r="Q184" s="15"/>
      <c r="R184" s="11">
        <f t="shared" si="39"/>
        <v>0</v>
      </c>
      <c r="S184" s="15"/>
      <c r="T184" s="15"/>
      <c r="U184" s="9">
        <f t="shared" si="41"/>
        <v>0</v>
      </c>
      <c r="V184" s="9">
        <f t="shared" si="42"/>
        <v>28</v>
      </c>
      <c r="W184" s="15">
        <v>28</v>
      </c>
      <c r="X184" s="16">
        <f t="shared" si="43"/>
        <v>0</v>
      </c>
      <c r="Y184" s="18"/>
      <c r="Z184" s="17"/>
    </row>
    <row r="185" spans="1:26" ht="18" customHeight="1" x14ac:dyDescent="0.2">
      <c r="A185" s="13">
        <v>5540030</v>
      </c>
      <c r="B185" s="14" t="s">
        <v>209</v>
      </c>
      <c r="C185" s="15">
        <v>20000</v>
      </c>
      <c r="D185" s="10">
        <f>VLOOKUP($A185,'13.07'!$A$9:$W$200,23,0)</f>
        <v>53</v>
      </c>
      <c r="E185" s="15"/>
      <c r="F185" s="15"/>
      <c r="G185" s="15"/>
      <c r="H185" s="9">
        <f t="shared" si="40"/>
        <v>0</v>
      </c>
      <c r="I185" s="15">
        <v>1</v>
      </c>
      <c r="J185" s="15"/>
      <c r="K185" s="15"/>
      <c r="L185" s="9">
        <f t="shared" si="34"/>
        <v>1</v>
      </c>
      <c r="M185" s="15"/>
      <c r="N185" s="15"/>
      <c r="O185" s="15"/>
      <c r="P185" s="15"/>
      <c r="Q185" s="15"/>
      <c r="R185" s="11">
        <f>SUM(M185:Q185)</f>
        <v>0</v>
      </c>
      <c r="S185" s="15"/>
      <c r="T185" s="15"/>
      <c r="U185" s="9">
        <f>S185+T185</f>
        <v>0</v>
      </c>
      <c r="V185" s="9">
        <f t="shared" si="42"/>
        <v>52</v>
      </c>
      <c r="W185" s="15">
        <v>52</v>
      </c>
      <c r="X185" s="16">
        <f>W185-V185</f>
        <v>0</v>
      </c>
      <c r="Y185" s="18"/>
      <c r="Z185" s="17"/>
    </row>
    <row r="186" spans="1:26" ht="18" customHeight="1" x14ac:dyDescent="0.2">
      <c r="A186" s="13">
        <v>5540031</v>
      </c>
      <c r="B186" s="14" t="s">
        <v>210</v>
      </c>
      <c r="C186" s="15">
        <v>20000</v>
      </c>
      <c r="D186" s="10">
        <f>VLOOKUP($A186,'13.07'!$A$9:$W$200,23,0)</f>
        <v>45</v>
      </c>
      <c r="E186" s="15"/>
      <c r="F186" s="15"/>
      <c r="G186" s="15"/>
      <c r="H186" s="9">
        <f t="shared" si="40"/>
        <v>0</v>
      </c>
      <c r="I186" s="15">
        <v>1</v>
      </c>
      <c r="J186" s="15"/>
      <c r="K186" s="15"/>
      <c r="L186" s="9">
        <f t="shared" si="34"/>
        <v>1</v>
      </c>
      <c r="M186" s="15"/>
      <c r="N186" s="15"/>
      <c r="O186" s="15"/>
      <c r="P186" s="15"/>
      <c r="Q186" s="15"/>
      <c r="R186" s="11">
        <f t="shared" si="39"/>
        <v>0</v>
      </c>
      <c r="S186" s="15"/>
      <c r="T186" s="15"/>
      <c r="U186" s="9">
        <f t="shared" ref="U186:U197" si="44">S186+T186</f>
        <v>0</v>
      </c>
      <c r="V186" s="9">
        <f t="shared" si="42"/>
        <v>44</v>
      </c>
      <c r="W186" s="15">
        <v>44</v>
      </c>
      <c r="X186" s="16">
        <f t="shared" ref="X186:X197" si="45">W186-V186</f>
        <v>0</v>
      </c>
      <c r="Y186" s="18"/>
      <c r="Z186" s="17"/>
    </row>
    <row r="187" spans="1:26" ht="18" customHeight="1" x14ac:dyDescent="0.2">
      <c r="A187" s="13">
        <v>5540032</v>
      </c>
      <c r="B187" s="14" t="s">
        <v>211</v>
      </c>
      <c r="C187" s="15">
        <v>15000</v>
      </c>
      <c r="D187" s="10">
        <f>VLOOKUP($A187,'13.07'!$A$9:$W$200,23,0)</f>
        <v>179</v>
      </c>
      <c r="E187" s="15"/>
      <c r="F187" s="15"/>
      <c r="G187" s="15"/>
      <c r="H187" s="9">
        <f t="shared" si="40"/>
        <v>0</v>
      </c>
      <c r="I187" s="15">
        <v>2</v>
      </c>
      <c r="J187" s="15"/>
      <c r="K187" s="15"/>
      <c r="L187" s="9">
        <f t="shared" si="34"/>
        <v>2</v>
      </c>
      <c r="M187" s="15"/>
      <c r="N187" s="15"/>
      <c r="O187" s="15"/>
      <c r="P187" s="15"/>
      <c r="Q187" s="15"/>
      <c r="R187" s="11">
        <f t="shared" si="39"/>
        <v>0</v>
      </c>
      <c r="S187" s="15"/>
      <c r="T187" s="15"/>
      <c r="U187" s="9">
        <f t="shared" si="44"/>
        <v>0</v>
      </c>
      <c r="V187" s="9">
        <f t="shared" si="42"/>
        <v>177</v>
      </c>
      <c r="W187" s="15">
        <v>177</v>
      </c>
      <c r="X187" s="16">
        <f t="shared" si="45"/>
        <v>0</v>
      </c>
      <c r="Y187" s="18"/>
      <c r="Z187" s="17"/>
    </row>
    <row r="188" spans="1:26" ht="18" customHeight="1" x14ac:dyDescent="0.2">
      <c r="A188" s="13">
        <v>5540033</v>
      </c>
      <c r="B188" s="14" t="s">
        <v>212</v>
      </c>
      <c r="C188" s="15">
        <v>15000</v>
      </c>
      <c r="D188" s="10">
        <f>VLOOKUP($A188,'13.07'!$A$9:$W$200,23,0)</f>
        <v>51</v>
      </c>
      <c r="E188" s="15"/>
      <c r="F188" s="15"/>
      <c r="G188" s="15"/>
      <c r="H188" s="9">
        <f t="shared" si="40"/>
        <v>0</v>
      </c>
      <c r="I188" s="15">
        <v>1</v>
      </c>
      <c r="J188" s="15"/>
      <c r="K188" s="15"/>
      <c r="L188" s="9">
        <f t="shared" si="34"/>
        <v>1</v>
      </c>
      <c r="M188" s="15"/>
      <c r="N188" s="15"/>
      <c r="O188" s="15"/>
      <c r="P188" s="15"/>
      <c r="Q188" s="15"/>
      <c r="R188" s="11">
        <f t="shared" si="39"/>
        <v>0</v>
      </c>
      <c r="S188" s="15"/>
      <c r="T188" s="15"/>
      <c r="U188" s="9">
        <f t="shared" si="44"/>
        <v>0</v>
      </c>
      <c r="V188" s="9">
        <f t="shared" si="42"/>
        <v>50</v>
      </c>
      <c r="W188" s="15">
        <v>50</v>
      </c>
      <c r="X188" s="16">
        <f t="shared" si="45"/>
        <v>0</v>
      </c>
      <c r="Y188" s="18"/>
      <c r="Z188" s="17"/>
    </row>
    <row r="189" spans="1:26" ht="18" customHeight="1" x14ac:dyDescent="0.2">
      <c r="A189" s="13">
        <v>5540035</v>
      </c>
      <c r="B189" s="14" t="s">
        <v>213</v>
      </c>
      <c r="C189" s="15">
        <v>20000</v>
      </c>
      <c r="D189" s="10">
        <f>VLOOKUP($A189,'13.07'!$A$9:$W$200,23,0)</f>
        <v>29</v>
      </c>
      <c r="E189" s="15"/>
      <c r="F189" s="15"/>
      <c r="G189" s="15"/>
      <c r="H189" s="9">
        <f t="shared" si="40"/>
        <v>0</v>
      </c>
      <c r="I189" s="15"/>
      <c r="J189" s="15"/>
      <c r="K189" s="15"/>
      <c r="L189" s="9">
        <f t="shared" si="34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2"/>
        <v>29</v>
      </c>
      <c r="W189" s="15">
        <v>29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5540037</v>
      </c>
      <c r="B190" s="14" t="s">
        <v>214</v>
      </c>
      <c r="C190" s="15">
        <v>18000</v>
      </c>
      <c r="D190" s="10">
        <f>VLOOKUP($A190,'13.07'!$A$9:$W$200,23,0)</f>
        <v>61</v>
      </c>
      <c r="E190" s="15"/>
      <c r="F190" s="15"/>
      <c r="G190" s="15"/>
      <c r="H190" s="9">
        <f t="shared" si="40"/>
        <v>0</v>
      </c>
      <c r="I190" s="15">
        <v>10</v>
      </c>
      <c r="J190" s="15"/>
      <c r="K190" s="15"/>
      <c r="L190" s="9">
        <f t="shared" si="34"/>
        <v>10</v>
      </c>
      <c r="M190" s="15"/>
      <c r="N190" s="15"/>
      <c r="O190" s="15"/>
      <c r="P190" s="15"/>
      <c r="Q190" s="15"/>
      <c r="R190" s="11">
        <f t="shared" si="39"/>
        <v>0</v>
      </c>
      <c r="S190" s="15"/>
      <c r="T190" s="15"/>
      <c r="U190" s="9">
        <f t="shared" si="44"/>
        <v>0</v>
      </c>
      <c r="V190" s="9">
        <f t="shared" si="42"/>
        <v>51</v>
      </c>
      <c r="W190" s="15">
        <v>51</v>
      </c>
      <c r="X190" s="16">
        <f t="shared" si="45"/>
        <v>0</v>
      </c>
      <c r="Y190" s="18"/>
      <c r="Z190" s="17"/>
    </row>
    <row r="191" spans="1:26" ht="18" customHeight="1" x14ac:dyDescent="0.2">
      <c r="A191" s="13">
        <v>5541001</v>
      </c>
      <c r="B191" s="14" t="s">
        <v>215</v>
      </c>
      <c r="C191" s="15">
        <v>29000</v>
      </c>
      <c r="D191" s="10">
        <f>VLOOKUP($A191,'13.07'!$A$9:$W$200,23,0)</f>
        <v>0</v>
      </c>
      <c r="E191" s="15"/>
      <c r="F191" s="15"/>
      <c r="G191" s="15"/>
      <c r="H191" s="9">
        <f t="shared" si="40"/>
        <v>0</v>
      </c>
      <c r="I191" s="15"/>
      <c r="J191" s="15"/>
      <c r="K191" s="15"/>
      <c r="L191" s="9">
        <f t="shared" si="34"/>
        <v>0</v>
      </c>
      <c r="M191" s="15"/>
      <c r="N191" s="15"/>
      <c r="O191" s="15"/>
      <c r="P191" s="15"/>
      <c r="Q191" s="15"/>
      <c r="R191" s="11">
        <f t="shared" si="39"/>
        <v>0</v>
      </c>
      <c r="S191" s="15"/>
      <c r="T191" s="15"/>
      <c r="U191" s="9">
        <f t="shared" si="44"/>
        <v>0</v>
      </c>
      <c r="V191" s="9">
        <f t="shared" si="42"/>
        <v>0</v>
      </c>
      <c r="W191" s="15"/>
      <c r="X191" s="16">
        <f t="shared" si="45"/>
        <v>0</v>
      </c>
      <c r="Y191" s="18"/>
      <c r="Z191" s="17"/>
    </row>
    <row r="192" spans="1:26" ht="18" customHeight="1" x14ac:dyDescent="0.2">
      <c r="A192" s="13">
        <v>7111005</v>
      </c>
      <c r="B192" s="14" t="s">
        <v>216</v>
      </c>
      <c r="C192" s="15">
        <v>10000</v>
      </c>
      <c r="D192" s="10">
        <f>VLOOKUP($A192,'13.07'!$A$9:$W$200,23,0)</f>
        <v>0</v>
      </c>
      <c r="E192" s="15"/>
      <c r="F192" s="15"/>
      <c r="G192" s="15"/>
      <c r="H192" s="9">
        <f t="shared" si="40"/>
        <v>0</v>
      </c>
      <c r="I192" s="15"/>
      <c r="J192" s="15"/>
      <c r="K192" s="15"/>
      <c r="L192" s="9">
        <f t="shared" si="34"/>
        <v>0</v>
      </c>
      <c r="M192" s="15"/>
      <c r="N192" s="15"/>
      <c r="O192" s="15"/>
      <c r="P192" s="15"/>
      <c r="Q192" s="15"/>
      <c r="R192" s="11">
        <f t="shared" si="39"/>
        <v>0</v>
      </c>
      <c r="S192" s="15"/>
      <c r="T192" s="15"/>
      <c r="U192" s="9">
        <f t="shared" si="44"/>
        <v>0</v>
      </c>
      <c r="V192" s="9">
        <f t="shared" si="42"/>
        <v>0</v>
      </c>
      <c r="W192" s="15"/>
      <c r="X192" s="16">
        <f t="shared" si="45"/>
        <v>0</v>
      </c>
      <c r="Y192" s="18"/>
      <c r="Z192" s="17"/>
    </row>
    <row r="193" spans="1:28" ht="18" customHeight="1" x14ac:dyDescent="0.2">
      <c r="A193" s="13">
        <v>7116001</v>
      </c>
      <c r="B193" s="14" t="s">
        <v>217</v>
      </c>
      <c r="C193" s="15">
        <v>99000</v>
      </c>
      <c r="D193" s="10">
        <f>VLOOKUP($A193,'13.07'!$A$9:$W$200,23,0)</f>
        <v>0</v>
      </c>
      <c r="E193" s="15"/>
      <c r="F193" s="15"/>
      <c r="G193" s="15"/>
      <c r="H193" s="9">
        <f t="shared" si="40"/>
        <v>0</v>
      </c>
      <c r="I193" s="15"/>
      <c r="J193" s="15"/>
      <c r="K193" s="15"/>
      <c r="L193" s="9">
        <f t="shared" si="34"/>
        <v>0</v>
      </c>
      <c r="M193" s="15"/>
      <c r="N193" s="15"/>
      <c r="O193" s="15"/>
      <c r="P193" s="15"/>
      <c r="Q193" s="15"/>
      <c r="R193" s="11">
        <f t="shared" si="39"/>
        <v>0</v>
      </c>
      <c r="S193" s="15"/>
      <c r="T193" s="15"/>
      <c r="U193" s="9">
        <f t="shared" si="44"/>
        <v>0</v>
      </c>
      <c r="V193" s="9">
        <f t="shared" si="42"/>
        <v>0</v>
      </c>
      <c r="W193" s="15"/>
      <c r="X193" s="16">
        <f t="shared" si="45"/>
        <v>0</v>
      </c>
      <c r="Y193" s="18"/>
      <c r="Z193" s="17"/>
    </row>
    <row r="194" spans="1:28" ht="18" customHeight="1" x14ac:dyDescent="0.2">
      <c r="A194" s="13">
        <v>7116002</v>
      </c>
      <c r="B194" s="14" t="s">
        <v>227</v>
      </c>
      <c r="C194" s="15">
        <v>60000</v>
      </c>
      <c r="D194" s="10">
        <f>VLOOKUP($A194,'13.07'!$A$9:$W$200,23,0)</f>
        <v>0</v>
      </c>
      <c r="E194" s="15"/>
      <c r="F194" s="15"/>
      <c r="G194" s="15"/>
      <c r="H194" s="9">
        <f t="shared" si="40"/>
        <v>0</v>
      </c>
      <c r="I194" s="15"/>
      <c r="J194" s="15"/>
      <c r="K194" s="15"/>
      <c r="L194" s="9">
        <f t="shared" si="34"/>
        <v>0</v>
      </c>
      <c r="M194" s="15"/>
      <c r="N194" s="15"/>
      <c r="O194" s="15"/>
      <c r="P194" s="15"/>
      <c r="Q194" s="15"/>
      <c r="R194" s="11">
        <f t="shared" si="39"/>
        <v>0</v>
      </c>
      <c r="S194" s="15"/>
      <c r="T194" s="15"/>
      <c r="U194" s="9">
        <f t="shared" si="44"/>
        <v>0</v>
      </c>
      <c r="V194" s="9">
        <f t="shared" si="42"/>
        <v>0</v>
      </c>
      <c r="W194" s="15"/>
      <c r="X194" s="16">
        <f t="shared" si="45"/>
        <v>0</v>
      </c>
      <c r="Y194" s="18"/>
      <c r="Z194" s="17"/>
    </row>
    <row r="195" spans="1:28" ht="18" customHeight="1" x14ac:dyDescent="0.2">
      <c r="A195" s="13">
        <v>7116003</v>
      </c>
      <c r="B195" s="14" t="s">
        <v>228</v>
      </c>
      <c r="C195" s="15">
        <v>60000</v>
      </c>
      <c r="D195" s="10">
        <f>VLOOKUP($A195,'13.07'!$A$9:$W$200,23,0)</f>
        <v>0</v>
      </c>
      <c r="E195" s="15"/>
      <c r="F195" s="15"/>
      <c r="G195" s="15"/>
      <c r="H195" s="9">
        <f t="shared" si="40"/>
        <v>0</v>
      </c>
      <c r="I195" s="15"/>
      <c r="J195" s="15"/>
      <c r="K195" s="15"/>
      <c r="L195" s="9">
        <f t="shared" si="34"/>
        <v>0</v>
      </c>
      <c r="M195" s="15"/>
      <c r="N195" s="15"/>
      <c r="O195" s="15"/>
      <c r="P195" s="15"/>
      <c r="Q195" s="15"/>
      <c r="R195" s="11">
        <f t="shared" si="39"/>
        <v>0</v>
      </c>
      <c r="S195" s="15"/>
      <c r="T195" s="15"/>
      <c r="U195" s="9">
        <f t="shared" si="44"/>
        <v>0</v>
      </c>
      <c r="V195" s="9">
        <f t="shared" si="42"/>
        <v>0</v>
      </c>
      <c r="W195" s="15"/>
      <c r="X195" s="16">
        <f t="shared" si="45"/>
        <v>0</v>
      </c>
      <c r="Y195" s="18"/>
      <c r="Z195" s="17"/>
    </row>
    <row r="196" spans="1:28" ht="18" customHeight="1" x14ac:dyDescent="0.2">
      <c r="A196" s="13">
        <v>9500002</v>
      </c>
      <c r="B196" s="14" t="s">
        <v>218</v>
      </c>
      <c r="C196" s="15">
        <v>4000</v>
      </c>
      <c r="D196" s="10">
        <f>VLOOKUP($A196,'13.07'!$A$9:$W$200,23,0)</f>
        <v>0</v>
      </c>
      <c r="E196" s="15"/>
      <c r="F196" s="15"/>
      <c r="G196" s="15"/>
      <c r="H196" s="9">
        <f t="shared" si="40"/>
        <v>0</v>
      </c>
      <c r="I196" s="15"/>
      <c r="J196" s="15"/>
      <c r="K196" s="15"/>
      <c r="L196" s="9">
        <f t="shared" si="34"/>
        <v>0</v>
      </c>
      <c r="M196" s="15"/>
      <c r="N196" s="15"/>
      <c r="O196" s="15"/>
      <c r="P196" s="15"/>
      <c r="Q196" s="15"/>
      <c r="R196" s="11">
        <f t="shared" si="39"/>
        <v>0</v>
      </c>
      <c r="S196" s="15"/>
      <c r="T196" s="15"/>
      <c r="U196" s="9">
        <f t="shared" si="44"/>
        <v>0</v>
      </c>
      <c r="V196" s="9">
        <f t="shared" si="42"/>
        <v>0</v>
      </c>
      <c r="W196" s="15"/>
      <c r="X196" s="16">
        <f t="shared" si="45"/>
        <v>0</v>
      </c>
      <c r="Y196" s="18"/>
      <c r="Z196" s="17"/>
    </row>
    <row r="197" spans="1:28" ht="18" customHeight="1" x14ac:dyDescent="0.2">
      <c r="A197" s="13">
        <v>9500003</v>
      </c>
      <c r="B197" s="14" t="s">
        <v>219</v>
      </c>
      <c r="C197" s="15">
        <v>5000</v>
      </c>
      <c r="D197" s="10">
        <f>VLOOKUP($A197,'13.07'!$A$9:$W$200,23,0)</f>
        <v>0</v>
      </c>
      <c r="E197" s="15"/>
      <c r="F197" s="15"/>
      <c r="G197" s="15"/>
      <c r="H197" s="9">
        <f t="shared" si="40"/>
        <v>0</v>
      </c>
      <c r="I197" s="15"/>
      <c r="J197" s="15"/>
      <c r="K197" s="15"/>
      <c r="L197" s="9">
        <f t="shared" si="34"/>
        <v>0</v>
      </c>
      <c r="M197" s="15"/>
      <c r="N197" s="15"/>
      <c r="O197" s="15"/>
      <c r="P197" s="15"/>
      <c r="Q197" s="15"/>
      <c r="R197" s="11">
        <f t="shared" si="39"/>
        <v>0</v>
      </c>
      <c r="S197" s="15"/>
      <c r="T197" s="15"/>
      <c r="U197" s="9">
        <f t="shared" si="44"/>
        <v>0</v>
      </c>
      <c r="V197" s="9">
        <f t="shared" si="42"/>
        <v>0</v>
      </c>
      <c r="W197" s="15"/>
      <c r="X197" s="16">
        <f t="shared" si="45"/>
        <v>0</v>
      </c>
      <c r="Y197" s="18"/>
      <c r="Z197" s="17"/>
    </row>
    <row r="198" spans="1:28" ht="18" customHeight="1" x14ac:dyDescent="0.2">
      <c r="A198" s="7"/>
      <c r="B198" s="28" t="s">
        <v>220</v>
      </c>
      <c r="C198" s="9"/>
      <c r="D198" s="10"/>
      <c r="E198" s="10"/>
      <c r="F198" s="10"/>
      <c r="G198" s="10"/>
      <c r="H198" s="9"/>
      <c r="I198" s="10"/>
      <c r="J198" s="10"/>
      <c r="K198" s="10"/>
      <c r="L198" s="9">
        <f t="shared" si="34"/>
        <v>0</v>
      </c>
      <c r="M198" s="10"/>
      <c r="N198" s="10"/>
      <c r="O198" s="10"/>
      <c r="P198" s="10"/>
      <c r="Q198" s="10"/>
      <c r="R198" s="11">
        <f t="shared" si="39"/>
        <v>0</v>
      </c>
      <c r="S198" s="10"/>
      <c r="T198" s="10"/>
      <c r="U198" s="9"/>
      <c r="V198" s="9"/>
      <c r="W198" s="10"/>
      <c r="X198" s="9"/>
      <c r="Y198" s="18"/>
      <c r="Z198" s="17"/>
    </row>
    <row r="200" spans="1:28" ht="25.5" customHeight="1" x14ac:dyDescent="0.2">
      <c r="D200" s="30">
        <f>SUM(D9:D198)</f>
        <v>795</v>
      </c>
      <c r="E200" s="31"/>
      <c r="F200" s="31"/>
      <c r="G200" s="31"/>
      <c r="H200" s="31"/>
      <c r="I200" s="30">
        <f>SUM(I9:I198)</f>
        <v>551</v>
      </c>
      <c r="J200" s="30">
        <f>SUM(J9:J198)</f>
        <v>0</v>
      </c>
      <c r="K200" s="30"/>
      <c r="L200" s="31"/>
      <c r="M200" s="31"/>
      <c r="N200" s="31"/>
      <c r="O200" s="31"/>
      <c r="P200" s="31"/>
      <c r="Q200" s="30">
        <f>SUM(Q9:Q198)</f>
        <v>1</v>
      </c>
      <c r="R200" s="30">
        <f>SUM(R9:R198)</f>
        <v>19</v>
      </c>
      <c r="S200" s="30">
        <f>SUM(S9:S198)</f>
        <v>31</v>
      </c>
      <c r="T200" s="31"/>
      <c r="U200" s="31"/>
      <c r="V200" s="32"/>
      <c r="W200" s="30">
        <f>SUM(W9:W198)</f>
        <v>739</v>
      </c>
      <c r="X200" s="30">
        <f>SUM(X9:X198)</f>
        <v>-2</v>
      </c>
    </row>
    <row r="201" spans="1:28" ht="12.75" customHeight="1" x14ac:dyDescent="0.2"/>
    <row r="202" spans="1:28" s="1" customFormat="1" x14ac:dyDescent="0.2">
      <c r="A202" s="29"/>
      <c r="B202" s="29" t="s">
        <v>221</v>
      </c>
      <c r="I202" s="33" t="s">
        <v>222</v>
      </c>
      <c r="S202" s="1" t="s">
        <v>223</v>
      </c>
      <c r="V202" s="2"/>
      <c r="W202" s="2"/>
      <c r="X202" s="2"/>
      <c r="Y202" s="3"/>
      <c r="Z202" s="3"/>
      <c r="AA202" s="3"/>
      <c r="AB202" s="3"/>
    </row>
    <row r="204" spans="1:28" s="1" customFormat="1" x14ac:dyDescent="0.2">
      <c r="A204" s="29" t="s">
        <v>224</v>
      </c>
      <c r="B204" s="3"/>
      <c r="V204" s="2"/>
      <c r="W204" s="2"/>
      <c r="X204" s="2"/>
      <c r="Y204" s="3"/>
      <c r="Z204" s="3"/>
      <c r="AA204" s="3"/>
      <c r="AB204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0:B101">
    <cfRule type="duplicateValues" dxfId="765" priority="34" stopIfTrue="1"/>
  </conditionalFormatting>
  <conditionalFormatting sqref="B132">
    <cfRule type="duplicateValues" dxfId="764" priority="33" stopIfTrue="1"/>
  </conditionalFormatting>
  <conditionalFormatting sqref="B118">
    <cfRule type="duplicateValues" dxfId="763" priority="32" stopIfTrue="1"/>
  </conditionalFormatting>
  <conditionalFormatting sqref="B198">
    <cfRule type="duplicateValues" dxfId="762" priority="31" stopIfTrue="1"/>
  </conditionalFormatting>
  <conditionalFormatting sqref="B201:B274">
    <cfRule type="duplicateValues" dxfId="761" priority="30" stopIfTrue="1"/>
  </conditionalFormatting>
  <conditionalFormatting sqref="B200">
    <cfRule type="duplicateValues" dxfId="760" priority="29" stopIfTrue="1"/>
  </conditionalFormatting>
  <conditionalFormatting sqref="I202">
    <cfRule type="duplicateValues" dxfId="759" priority="28" stopIfTrue="1"/>
  </conditionalFormatting>
  <conditionalFormatting sqref="I202">
    <cfRule type="duplicateValues" dxfId="758" priority="25" stopIfTrue="1"/>
    <cfRule type="duplicateValues" dxfId="757" priority="26" stopIfTrue="1"/>
    <cfRule type="duplicateValues" dxfId="756" priority="27" stopIfTrue="1"/>
  </conditionalFormatting>
  <conditionalFormatting sqref="B20">
    <cfRule type="duplicateValues" dxfId="755" priority="19" stopIfTrue="1"/>
  </conditionalFormatting>
  <conditionalFormatting sqref="B20">
    <cfRule type="duplicateValues" dxfId="754" priority="20" stopIfTrue="1"/>
  </conditionalFormatting>
  <conditionalFormatting sqref="B20">
    <cfRule type="duplicateValues" dxfId="753" priority="21" stopIfTrue="1"/>
  </conditionalFormatting>
  <conditionalFormatting sqref="B20">
    <cfRule type="duplicateValues" dxfId="752" priority="22" stopIfTrue="1"/>
    <cfRule type="duplicateValues" dxfId="751" priority="23" stopIfTrue="1"/>
    <cfRule type="duplicateValues" dxfId="750" priority="24" stopIfTrue="1"/>
  </conditionalFormatting>
  <conditionalFormatting sqref="A20:A25">
    <cfRule type="duplicateValues" dxfId="749" priority="18" stopIfTrue="1"/>
  </conditionalFormatting>
  <conditionalFormatting sqref="A26">
    <cfRule type="duplicateValues" dxfId="748" priority="17" stopIfTrue="1"/>
  </conditionalFormatting>
  <conditionalFormatting sqref="A27">
    <cfRule type="duplicateValues" dxfId="747" priority="16" stopIfTrue="1"/>
  </conditionalFormatting>
  <conditionalFormatting sqref="A28">
    <cfRule type="duplicateValues" dxfId="746" priority="15" stopIfTrue="1"/>
  </conditionalFormatting>
  <conditionalFormatting sqref="A29">
    <cfRule type="duplicateValues" dxfId="745" priority="14" stopIfTrue="1"/>
  </conditionalFormatting>
  <conditionalFormatting sqref="A30">
    <cfRule type="duplicateValues" dxfId="744" priority="13" stopIfTrue="1"/>
  </conditionalFormatting>
  <conditionalFormatting sqref="B275:B65318 B200 B5 B8:B19 B119:B131 B21:B117 B133:B197">
    <cfRule type="duplicateValues" dxfId="743" priority="35" stopIfTrue="1"/>
  </conditionalFormatting>
  <conditionalFormatting sqref="B275:B65318 B200 B5 B8:B19 B102:B117 B119:B131 B21:B99 B133:B197">
    <cfRule type="duplicateValues" dxfId="742" priority="36" stopIfTrue="1"/>
  </conditionalFormatting>
  <conditionalFormatting sqref="A200:A65318 A1:A5 A8:A19 A31:A198">
    <cfRule type="duplicateValues" dxfId="741" priority="37" stopIfTrue="1"/>
  </conditionalFormatting>
  <conditionalFormatting sqref="B200:B65318 B5 B8:B19 B21:B198">
    <cfRule type="duplicateValues" dxfId="740" priority="38" stopIfTrue="1"/>
  </conditionalFormatting>
  <conditionalFormatting sqref="B200:B65318 B1:B5 B8:B19 B21:B198">
    <cfRule type="duplicateValues" dxfId="739" priority="39" stopIfTrue="1"/>
    <cfRule type="duplicateValues" dxfId="738" priority="40" stopIfTrue="1"/>
    <cfRule type="duplicateValues" dxfId="737" priority="41" stopIfTrue="1"/>
  </conditionalFormatting>
  <conditionalFormatting sqref="Y17">
    <cfRule type="duplicateValues" dxfId="736" priority="7" stopIfTrue="1"/>
  </conditionalFormatting>
  <conditionalFormatting sqref="Y17">
    <cfRule type="duplicateValues" dxfId="735" priority="8" stopIfTrue="1"/>
  </conditionalFormatting>
  <conditionalFormatting sqref="Y17">
    <cfRule type="duplicateValues" dxfId="734" priority="9" stopIfTrue="1"/>
  </conditionalFormatting>
  <conditionalFormatting sqref="Y17">
    <cfRule type="duplicateValues" dxfId="733" priority="10" stopIfTrue="1"/>
    <cfRule type="duplicateValues" dxfId="732" priority="11" stopIfTrue="1"/>
    <cfRule type="duplicateValues" dxfId="731" priority="12" stopIfTrue="1"/>
  </conditionalFormatting>
  <conditionalFormatting sqref="Y13">
    <cfRule type="duplicateValues" dxfId="730" priority="1" stopIfTrue="1"/>
  </conditionalFormatting>
  <conditionalFormatting sqref="Y13">
    <cfRule type="duplicateValues" dxfId="729" priority="2" stopIfTrue="1"/>
  </conditionalFormatting>
  <conditionalFormatting sqref="Y13">
    <cfRule type="duplicateValues" dxfId="728" priority="3" stopIfTrue="1"/>
  </conditionalFormatting>
  <conditionalFormatting sqref="Y13">
    <cfRule type="duplicateValues" dxfId="727" priority="4" stopIfTrue="1"/>
    <cfRule type="duplicateValues" dxfId="726" priority="5" stopIfTrue="1"/>
    <cfRule type="duplicateValues" dxfId="725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4"/>
  <sheetViews>
    <sheetView zoomScaleNormal="100" workbookViewId="0">
      <pane xSplit="4" ySplit="8" topLeftCell="E147" activePane="bottomRight" state="frozen"/>
      <selection activeCell="F144" sqref="F144"/>
      <selection pane="topRight" activeCell="F144" sqref="F144"/>
      <selection pane="bottomLeft" activeCell="F144" sqref="F144"/>
      <selection pane="bottomRight" activeCell="E151" sqref="E151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42578125" style="1" customWidth="1"/>
    <col min="7" max="7" width="0.28515625" style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72" t="s">
        <v>0</v>
      </c>
      <c r="B1" s="172"/>
    </row>
    <row r="2" spans="1:28" x14ac:dyDescent="0.2">
      <c r="A2" s="172" t="s">
        <v>1</v>
      </c>
      <c r="B2" s="172"/>
    </row>
    <row r="3" spans="1:28" ht="19.5" x14ac:dyDescent="0.2">
      <c r="A3" s="173" t="s">
        <v>2</v>
      </c>
      <c r="B3" s="173"/>
      <c r="C3" s="173"/>
      <c r="D3" s="173"/>
      <c r="E3" s="173"/>
      <c r="F3" s="173"/>
      <c r="G3" s="173"/>
      <c r="H3" s="173"/>
      <c r="I3" s="173"/>
      <c r="J3" s="173"/>
      <c r="K3" s="173"/>
      <c r="L3" s="173"/>
      <c r="M3" s="173"/>
      <c r="N3" s="173"/>
      <c r="O3" s="173"/>
      <c r="P3" s="173"/>
      <c r="Q3" s="173"/>
      <c r="R3" s="173"/>
      <c r="S3" s="173"/>
      <c r="T3" s="173"/>
      <c r="U3" s="173"/>
      <c r="V3" s="173"/>
      <c r="W3" s="173"/>
      <c r="X3" s="173"/>
    </row>
    <row r="4" spans="1:28" ht="18.75" x14ac:dyDescent="0.2">
      <c r="A4" s="90" t="s">
        <v>3</v>
      </c>
      <c r="B4" s="4">
        <v>42566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74" t="s">
        <v>4</v>
      </c>
      <c r="B5" s="174" t="s">
        <v>5</v>
      </c>
      <c r="C5" s="175" t="s">
        <v>6</v>
      </c>
      <c r="D5" s="176" t="s">
        <v>7</v>
      </c>
      <c r="E5" s="175" t="s">
        <v>8</v>
      </c>
      <c r="F5" s="175"/>
      <c r="G5" s="175"/>
      <c r="H5" s="175"/>
      <c r="I5" s="175" t="s">
        <v>9</v>
      </c>
      <c r="J5" s="175"/>
      <c r="K5" s="175"/>
      <c r="L5" s="175"/>
      <c r="M5" s="175" t="s">
        <v>10</v>
      </c>
      <c r="N5" s="175"/>
      <c r="O5" s="175"/>
      <c r="P5" s="175"/>
      <c r="Q5" s="175"/>
      <c r="R5" s="175"/>
      <c r="S5" s="160" t="s">
        <v>11</v>
      </c>
      <c r="T5" s="161"/>
      <c r="U5" s="162"/>
      <c r="V5" s="163" t="s">
        <v>12</v>
      </c>
      <c r="W5" s="166" t="s">
        <v>13</v>
      </c>
      <c r="X5" s="166" t="s">
        <v>14</v>
      </c>
      <c r="Z5" s="159" t="s">
        <v>15</v>
      </c>
      <c r="AA5" s="159"/>
      <c r="AB5" s="159"/>
    </row>
    <row r="6" spans="1:28" ht="20.25" customHeight="1" x14ac:dyDescent="0.2">
      <c r="A6" s="174"/>
      <c r="B6" s="174"/>
      <c r="C6" s="175"/>
      <c r="D6" s="176"/>
      <c r="E6" s="169" t="s">
        <v>16</v>
      </c>
      <c r="F6" s="169" t="s">
        <v>17</v>
      </c>
      <c r="G6" s="163" t="s">
        <v>18</v>
      </c>
      <c r="H6" s="163" t="s">
        <v>19</v>
      </c>
      <c r="I6" s="163" t="s">
        <v>20</v>
      </c>
      <c r="J6" s="163" t="s">
        <v>21</v>
      </c>
      <c r="K6" s="163" t="s">
        <v>226</v>
      </c>
      <c r="L6" s="163" t="s">
        <v>22</v>
      </c>
      <c r="M6" s="163" t="s">
        <v>18</v>
      </c>
      <c r="N6" s="163" t="s">
        <v>23</v>
      </c>
      <c r="O6" s="171" t="s">
        <v>24</v>
      </c>
      <c r="P6" s="171"/>
      <c r="Q6" s="171"/>
      <c r="R6" s="163" t="s">
        <v>25</v>
      </c>
      <c r="S6" s="163" t="s">
        <v>26</v>
      </c>
      <c r="T6" s="163" t="s">
        <v>27</v>
      </c>
      <c r="U6" s="163" t="s">
        <v>28</v>
      </c>
      <c r="V6" s="164"/>
      <c r="W6" s="167"/>
      <c r="X6" s="167"/>
      <c r="Z6" s="159"/>
      <c r="AA6" s="159"/>
      <c r="AB6" s="159"/>
    </row>
    <row r="7" spans="1:28" ht="58.5" customHeight="1" x14ac:dyDescent="0.2">
      <c r="A7" s="174"/>
      <c r="B7" s="174"/>
      <c r="C7" s="175"/>
      <c r="D7" s="176"/>
      <c r="E7" s="170"/>
      <c r="F7" s="170"/>
      <c r="G7" s="165"/>
      <c r="H7" s="165"/>
      <c r="I7" s="165"/>
      <c r="J7" s="165"/>
      <c r="K7" s="165"/>
      <c r="L7" s="165"/>
      <c r="M7" s="165"/>
      <c r="N7" s="165"/>
      <c r="O7" s="92" t="s">
        <v>29</v>
      </c>
      <c r="P7" s="92" t="s">
        <v>30</v>
      </c>
      <c r="Q7" s="91" t="s">
        <v>31</v>
      </c>
      <c r="R7" s="165"/>
      <c r="S7" s="165"/>
      <c r="T7" s="165"/>
      <c r="U7" s="165"/>
      <c r="V7" s="165"/>
      <c r="W7" s="168"/>
      <c r="X7" s="168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VLOOKUP($A9,'14.07'!$A$9:$W$200,23,0)</f>
        <v>0</v>
      </c>
      <c r="E9" s="15">
        <v>10</v>
      </c>
      <c r="F9" s="15">
        <v>16</v>
      </c>
      <c r="G9" s="15"/>
      <c r="H9" s="9">
        <f t="shared" ref="H9:H52" si="0">SUM(E9:G9)</f>
        <v>26</v>
      </c>
      <c r="I9" s="15">
        <v>26</v>
      </c>
      <c r="J9" s="15"/>
      <c r="K9" s="15"/>
      <c r="L9" s="9">
        <f>SUM(I9:K9)</f>
        <v>26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VLOOKUP($A10,'14.07'!$A$9:$W$200,23,0)</f>
        <v>0</v>
      </c>
      <c r="E10" s="15">
        <v>12</v>
      </c>
      <c r="F10" s="15"/>
      <c r="G10" s="15"/>
      <c r="H10" s="9">
        <f t="shared" si="0"/>
        <v>12</v>
      </c>
      <c r="I10" s="15">
        <v>11</v>
      </c>
      <c r="J10" s="15"/>
      <c r="K10" s="15"/>
      <c r="L10" s="9">
        <f t="shared" ref="L10:L73" si="4">SUM(I10:K10)</f>
        <v>11</v>
      </c>
      <c r="M10" s="15"/>
      <c r="N10" s="15"/>
      <c r="O10" s="15"/>
      <c r="P10" s="15"/>
      <c r="Q10" s="15"/>
      <c r="R10" s="11">
        <f t="shared" ref="R10:R86" si="5">SUM(M10:Q10)</f>
        <v>0</v>
      </c>
      <c r="S10" s="15">
        <v>1</v>
      </c>
      <c r="T10" s="15"/>
      <c r="U10" s="9">
        <f t="shared" si="1"/>
        <v>1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VLOOKUP($A11,'14.07'!$A$9:$W$200,23,0)</f>
        <v>0</v>
      </c>
      <c r="E11" s="15">
        <v>12</v>
      </c>
      <c r="F11" s="15"/>
      <c r="G11" s="15"/>
      <c r="H11" s="9">
        <f t="shared" si="0"/>
        <v>12</v>
      </c>
      <c r="I11" s="15">
        <v>7</v>
      </c>
      <c r="J11" s="15"/>
      <c r="K11" s="15"/>
      <c r="L11" s="9">
        <f t="shared" si="4"/>
        <v>7</v>
      </c>
      <c r="M11" s="15"/>
      <c r="N11" s="15"/>
      <c r="O11" s="15"/>
      <c r="P11" s="15"/>
      <c r="Q11" s="15"/>
      <c r="R11" s="11">
        <f t="shared" si="5"/>
        <v>0</v>
      </c>
      <c r="S11" s="15">
        <v>5</v>
      </c>
      <c r="T11" s="15"/>
      <c r="U11" s="9">
        <f t="shared" si="1"/>
        <v>5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VLOOKUP($A12,'14.07'!$A$9:$W$200,23,0)</f>
        <v>0</v>
      </c>
      <c r="E12" s="15">
        <v>10</v>
      </c>
      <c r="F12" s="15">
        <v>15</v>
      </c>
      <c r="G12" s="15"/>
      <c r="H12" s="9">
        <f t="shared" si="0"/>
        <v>25</v>
      </c>
      <c r="I12" s="15">
        <v>25</v>
      </c>
      <c r="J12" s="15"/>
      <c r="K12" s="15"/>
      <c r="L12" s="9">
        <f t="shared" si="4"/>
        <v>25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VLOOKUP($A13,'14.07'!$A$9:$W$200,23,0)</f>
        <v>5</v>
      </c>
      <c r="E13" s="15">
        <v>22</v>
      </c>
      <c r="F13" s="15"/>
      <c r="G13" s="15"/>
      <c r="H13" s="9">
        <f t="shared" si="0"/>
        <v>22</v>
      </c>
      <c r="I13" s="15">
        <v>14</v>
      </c>
      <c r="J13" s="15"/>
      <c r="K13" s="15"/>
      <c r="L13" s="9">
        <f t="shared" si="4"/>
        <v>14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13</v>
      </c>
      <c r="W13" s="15">
        <v>13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VLOOKUP($A14,'14.07'!$A$9:$W$200,23,0)</f>
        <v>0</v>
      </c>
      <c r="E14" s="15">
        <v>10</v>
      </c>
      <c r="F14" s="15"/>
      <c r="G14" s="15"/>
      <c r="H14" s="9">
        <f t="shared" si="0"/>
        <v>10</v>
      </c>
      <c r="I14" s="15">
        <v>10</v>
      </c>
      <c r="J14" s="15"/>
      <c r="K14" s="15"/>
      <c r="L14" s="9">
        <f t="shared" si="4"/>
        <v>10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VLOOKUP($A15,'14.07'!$A$9:$W$200,23,0)</f>
        <v>0</v>
      </c>
      <c r="E15" s="15">
        <v>6</v>
      </c>
      <c r="F15" s="15"/>
      <c r="G15" s="15"/>
      <c r="H15" s="9">
        <f t="shared" si="0"/>
        <v>6</v>
      </c>
      <c r="I15" s="15">
        <v>6</v>
      </c>
      <c r="J15" s="15"/>
      <c r="K15" s="15"/>
      <c r="L15" s="9">
        <f t="shared" si="4"/>
        <v>6</v>
      </c>
      <c r="M15" s="15"/>
      <c r="N15" s="15"/>
      <c r="O15" s="15"/>
      <c r="P15" s="15"/>
      <c r="Q15" s="15"/>
      <c r="R15" s="11">
        <f t="shared" si="5"/>
        <v>0</v>
      </c>
      <c r="S15" s="15"/>
      <c r="T15" s="15"/>
      <c r="U15" s="9">
        <f t="shared" si="1"/>
        <v>0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VLOOKUP($A16,'14.07'!$A$9:$W$200,23,0)</f>
        <v>0</v>
      </c>
      <c r="E16" s="15">
        <v>6</v>
      </c>
      <c r="F16" s="15"/>
      <c r="G16" s="15"/>
      <c r="H16" s="9">
        <f t="shared" si="0"/>
        <v>6</v>
      </c>
      <c r="I16" s="15">
        <v>6</v>
      </c>
      <c r="J16" s="15"/>
      <c r="K16" s="15"/>
      <c r="L16" s="9">
        <f t="shared" si="4"/>
        <v>6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VLOOKUP($A17,'14.07'!$A$9:$W$200,23,0)</f>
        <v>0</v>
      </c>
      <c r="E17" s="15">
        <v>12</v>
      </c>
      <c r="F17" s="15"/>
      <c r="G17" s="15"/>
      <c r="H17" s="9">
        <f t="shared" si="0"/>
        <v>12</v>
      </c>
      <c r="I17" s="15">
        <v>10</v>
      </c>
      <c r="J17" s="15"/>
      <c r="K17" s="15"/>
      <c r="L17" s="9">
        <f t="shared" si="4"/>
        <v>10</v>
      </c>
      <c r="M17" s="15"/>
      <c r="N17" s="15"/>
      <c r="O17" s="15"/>
      <c r="P17" s="15"/>
      <c r="Q17" s="15"/>
      <c r="R17" s="11">
        <f t="shared" si="5"/>
        <v>0</v>
      </c>
      <c r="S17" s="15">
        <v>2</v>
      </c>
      <c r="T17" s="15"/>
      <c r="U17" s="9">
        <f t="shared" si="1"/>
        <v>2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VLOOKUP($A18,'14.07'!$A$9:$W$200,23,0)</f>
        <v>0</v>
      </c>
      <c r="E18" s="15">
        <v>16</v>
      </c>
      <c r="F18" s="15"/>
      <c r="G18" s="15"/>
      <c r="H18" s="9">
        <f t="shared" si="0"/>
        <v>16</v>
      </c>
      <c r="I18" s="15">
        <v>16</v>
      </c>
      <c r="J18" s="15"/>
      <c r="K18" s="15"/>
      <c r="L18" s="9">
        <f t="shared" si="4"/>
        <v>16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44</v>
      </c>
      <c r="C19" s="15">
        <v>19000</v>
      </c>
      <c r="D19" s="10">
        <f>VLOOKUP($A19,'14.07'!$A$9:$W$200,23,0)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45</v>
      </c>
      <c r="C20" s="15">
        <v>19000</v>
      </c>
      <c r="D20" s="10">
        <f>VLOOKUP($A20,'14.07'!$A$9:$W$200,23,0)</f>
        <v>0</v>
      </c>
      <c r="E20" s="15">
        <v>12</v>
      </c>
      <c r="F20" s="15"/>
      <c r="G20" s="15"/>
      <c r="H20" s="9">
        <f t="shared" si="0"/>
        <v>12</v>
      </c>
      <c r="I20" s="15">
        <v>8</v>
      </c>
      <c r="J20" s="15"/>
      <c r="K20" s="15"/>
      <c r="L20" s="9">
        <f t="shared" si="4"/>
        <v>8</v>
      </c>
      <c r="M20" s="15"/>
      <c r="N20" s="15"/>
      <c r="O20" s="15"/>
      <c r="P20" s="15"/>
      <c r="Q20" s="15"/>
      <c r="R20" s="11">
        <f t="shared" si="5"/>
        <v>0</v>
      </c>
      <c r="S20" s="15">
        <v>4</v>
      </c>
      <c r="T20" s="15"/>
      <c r="U20" s="9">
        <f t="shared" si="1"/>
        <v>4</v>
      </c>
      <c r="V20" s="9">
        <f t="shared" si="2"/>
        <v>0</v>
      </c>
      <c r="W20" s="15"/>
      <c r="X20" s="16">
        <f t="shared" si="3"/>
        <v>0</v>
      </c>
      <c r="Y20" s="89"/>
      <c r="Z20" s="17"/>
    </row>
    <row r="21" spans="1:26" ht="18" customHeight="1" x14ac:dyDescent="0.2">
      <c r="A21" s="13">
        <v>1500022</v>
      </c>
      <c r="B21" s="14" t="s">
        <v>46</v>
      </c>
      <c r="C21" s="15">
        <v>19000</v>
      </c>
      <c r="D21" s="10">
        <f>VLOOKUP($A21,'14.07'!$A$9:$W$200,23,0)</f>
        <v>0</v>
      </c>
      <c r="E21" s="15">
        <v>12</v>
      </c>
      <c r="F21" s="15"/>
      <c r="G21" s="15"/>
      <c r="H21" s="9">
        <f t="shared" si="0"/>
        <v>12</v>
      </c>
      <c r="I21" s="15">
        <v>8</v>
      </c>
      <c r="J21" s="15"/>
      <c r="K21" s="15"/>
      <c r="L21" s="9">
        <f t="shared" si="4"/>
        <v>8</v>
      </c>
      <c r="M21" s="15"/>
      <c r="N21" s="15"/>
      <c r="O21" s="15"/>
      <c r="P21" s="15"/>
      <c r="Q21" s="15"/>
      <c r="R21" s="11">
        <f t="shared" si="5"/>
        <v>0</v>
      </c>
      <c r="S21" s="15">
        <v>4</v>
      </c>
      <c r="T21" s="15"/>
      <c r="U21" s="9">
        <f t="shared" si="1"/>
        <v>4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47</v>
      </c>
      <c r="C22" s="15">
        <v>16000</v>
      </c>
      <c r="D22" s="10">
        <f>VLOOKUP($A22,'14.07'!$A$9:$W$200,23,0)</f>
        <v>0</v>
      </c>
      <c r="E22" s="15">
        <v>12</v>
      </c>
      <c r="F22" s="15"/>
      <c r="G22" s="15"/>
      <c r="H22" s="9">
        <f t="shared" si="0"/>
        <v>12</v>
      </c>
      <c r="I22" s="15">
        <v>9</v>
      </c>
      <c r="J22" s="15"/>
      <c r="K22" s="15"/>
      <c r="L22" s="9">
        <f t="shared" si="4"/>
        <v>9</v>
      </c>
      <c r="M22" s="15"/>
      <c r="N22" s="15"/>
      <c r="O22" s="15"/>
      <c r="P22" s="15"/>
      <c r="Q22" s="15"/>
      <c r="R22" s="11">
        <f t="shared" si="5"/>
        <v>0</v>
      </c>
      <c r="S22" s="15">
        <v>2</v>
      </c>
      <c r="T22" s="15"/>
      <c r="U22" s="9">
        <f t="shared" si="1"/>
        <v>2</v>
      </c>
      <c r="V22" s="9">
        <f t="shared" si="2"/>
        <v>1</v>
      </c>
      <c r="W22" s="15"/>
      <c r="X22" s="16">
        <f t="shared" si="3"/>
        <v>-1</v>
      </c>
      <c r="Y22" s="18"/>
      <c r="Z22" s="17"/>
    </row>
    <row r="23" spans="1:26" ht="18" customHeight="1" x14ac:dyDescent="0.2">
      <c r="A23" s="13">
        <v>1500024</v>
      </c>
      <c r="B23" s="14" t="s">
        <v>48</v>
      </c>
      <c r="C23" s="15">
        <v>21000</v>
      </c>
      <c r="D23" s="10">
        <f>VLOOKUP($A23,'14.07'!$A$9:$W$200,23,0)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49</v>
      </c>
      <c r="C24" s="15">
        <v>21000</v>
      </c>
      <c r="D24" s="10">
        <f>VLOOKUP($A24,'14.07'!$A$9:$W$200,23,0)</f>
        <v>0</v>
      </c>
      <c r="E24" s="15">
        <v>12</v>
      </c>
      <c r="F24" s="15"/>
      <c r="G24" s="15"/>
      <c r="H24" s="9">
        <f t="shared" si="0"/>
        <v>12</v>
      </c>
      <c r="I24" s="15">
        <v>9</v>
      </c>
      <c r="J24" s="15"/>
      <c r="K24" s="15"/>
      <c r="L24" s="9">
        <f t="shared" si="4"/>
        <v>9</v>
      </c>
      <c r="M24" s="15"/>
      <c r="N24" s="15"/>
      <c r="O24" s="15"/>
      <c r="P24" s="15"/>
      <c r="Q24" s="15"/>
      <c r="R24" s="11">
        <f t="shared" si="5"/>
        <v>0</v>
      </c>
      <c r="S24" s="15">
        <v>3</v>
      </c>
      <c r="T24" s="15"/>
      <c r="U24" s="9">
        <f t="shared" si="1"/>
        <v>3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50</v>
      </c>
      <c r="C25" s="15">
        <v>20000</v>
      </c>
      <c r="D25" s="10">
        <f>VLOOKUP($A25,'14.07'!$A$9:$W$200,23,0)</f>
        <v>0</v>
      </c>
      <c r="E25" s="15">
        <v>6</v>
      </c>
      <c r="F25" s="15"/>
      <c r="G25" s="15"/>
      <c r="H25" s="9">
        <f t="shared" si="0"/>
        <v>6</v>
      </c>
      <c r="I25" s="15">
        <v>6</v>
      </c>
      <c r="J25" s="15"/>
      <c r="K25" s="15"/>
      <c r="L25" s="9">
        <f t="shared" si="4"/>
        <v>6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51</v>
      </c>
      <c r="C26" s="15">
        <v>18000</v>
      </c>
      <c r="D26" s="10">
        <f>VLOOKUP($A26,'14.07'!$A$9:$W$200,23,0)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52</v>
      </c>
      <c r="C27" s="15">
        <v>32000</v>
      </c>
      <c r="D27" s="10">
        <f>VLOOKUP($A27,'14.07'!$A$9:$W$200,23,0)</f>
        <v>0</v>
      </c>
      <c r="E27" s="15">
        <v>6</v>
      </c>
      <c r="F27" s="15"/>
      <c r="G27" s="15"/>
      <c r="H27" s="9">
        <f t="shared" si="0"/>
        <v>6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6</v>
      </c>
      <c r="W27" s="15">
        <v>6</v>
      </c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53</v>
      </c>
      <c r="C28" s="15">
        <v>22000</v>
      </c>
      <c r="D28" s="10">
        <f>VLOOKUP($A28,'14.07'!$A$9:$W$200,23,0)</f>
        <v>0</v>
      </c>
      <c r="E28" s="15">
        <v>12</v>
      </c>
      <c r="F28" s="15"/>
      <c r="G28" s="15"/>
      <c r="H28" s="9">
        <f t="shared" si="0"/>
        <v>12</v>
      </c>
      <c r="I28" s="15">
        <v>11</v>
      </c>
      <c r="J28" s="15"/>
      <c r="K28" s="15"/>
      <c r="L28" s="9">
        <f t="shared" si="4"/>
        <v>11</v>
      </c>
      <c r="M28" s="15"/>
      <c r="N28" s="15"/>
      <c r="O28" s="15"/>
      <c r="P28" s="15"/>
      <c r="Q28" s="15"/>
      <c r="R28" s="11">
        <f>SUM(M28:Q28)</f>
        <v>0</v>
      </c>
      <c r="S28" s="15">
        <v>1</v>
      </c>
      <c r="T28" s="15"/>
      <c r="U28" s="9">
        <f>S28+T28</f>
        <v>1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54</v>
      </c>
      <c r="C29" s="15">
        <v>21000</v>
      </c>
      <c r="D29" s="10">
        <f>VLOOKUP($A29,'14.07'!$A$9:$W$200,23,0)</f>
        <v>0</v>
      </c>
      <c r="E29" s="15">
        <v>6</v>
      </c>
      <c r="F29" s="15"/>
      <c r="G29" s="15"/>
      <c r="H29" s="9">
        <f t="shared" si="0"/>
        <v>6</v>
      </c>
      <c r="I29" s="15">
        <v>5</v>
      </c>
      <c r="J29" s="15"/>
      <c r="K29" s="15"/>
      <c r="L29" s="9">
        <f t="shared" si="4"/>
        <v>5</v>
      </c>
      <c r="M29" s="15"/>
      <c r="N29" s="15"/>
      <c r="O29" s="15"/>
      <c r="P29" s="15"/>
      <c r="Q29" s="15"/>
      <c r="R29" s="11">
        <f t="shared" si="5"/>
        <v>0</v>
      </c>
      <c r="S29" s="15">
        <v>1</v>
      </c>
      <c r="T29" s="15"/>
      <c r="U29" s="9">
        <f t="shared" si="1"/>
        <v>1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55</v>
      </c>
      <c r="C30" s="15">
        <v>20000</v>
      </c>
      <c r="D30" s="10">
        <f>VLOOKUP($A30,'14.07'!$A$9:$W$200,23,0)</f>
        <v>0</v>
      </c>
      <c r="E30" s="15">
        <v>12</v>
      </c>
      <c r="F30" s="15"/>
      <c r="G30" s="15"/>
      <c r="H30" s="9">
        <f t="shared" si="0"/>
        <v>12</v>
      </c>
      <c r="I30" s="15">
        <v>8</v>
      </c>
      <c r="J30" s="15"/>
      <c r="K30" s="15"/>
      <c r="L30" s="9">
        <f t="shared" si="4"/>
        <v>8</v>
      </c>
      <c r="M30" s="15"/>
      <c r="N30" s="15"/>
      <c r="O30" s="15"/>
      <c r="P30" s="15"/>
      <c r="Q30" s="15"/>
      <c r="R30" s="11">
        <f>SUM(M30:Q30)</f>
        <v>0</v>
      </c>
      <c r="S30" s="15">
        <v>4</v>
      </c>
      <c r="T30" s="15"/>
      <c r="U30" s="9">
        <f>S30+T30</f>
        <v>4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56</v>
      </c>
      <c r="C31" s="15">
        <v>24000</v>
      </c>
      <c r="D31" s="10">
        <f>VLOOKUP($A31,'14.07'!$A$9:$W$200,23,0)</f>
        <v>0</v>
      </c>
      <c r="E31" s="15">
        <v>12</v>
      </c>
      <c r="F31" s="15"/>
      <c r="G31" s="15"/>
      <c r="H31" s="9">
        <f t="shared" si="0"/>
        <v>12</v>
      </c>
      <c r="I31" s="15">
        <v>7</v>
      </c>
      <c r="J31" s="15"/>
      <c r="K31" s="15"/>
      <c r="L31" s="9">
        <f t="shared" si="4"/>
        <v>7</v>
      </c>
      <c r="M31" s="15"/>
      <c r="N31" s="15"/>
      <c r="O31" s="15"/>
      <c r="P31" s="15"/>
      <c r="Q31" s="15"/>
      <c r="R31" s="11">
        <f t="shared" si="5"/>
        <v>0</v>
      </c>
      <c r="S31" s="15">
        <v>5</v>
      </c>
      <c r="T31" s="15"/>
      <c r="U31" s="9">
        <f t="shared" si="1"/>
        <v>5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57</v>
      </c>
      <c r="C32" s="15">
        <v>18000</v>
      </c>
      <c r="D32" s="10">
        <f>VLOOKUP($A32,'14.07'!$A$9:$W$200,23,0)</f>
        <v>0</v>
      </c>
      <c r="E32" s="15">
        <v>12</v>
      </c>
      <c r="F32" s="15"/>
      <c r="G32" s="15"/>
      <c r="H32" s="9">
        <f t="shared" si="0"/>
        <v>12</v>
      </c>
      <c r="I32" s="15">
        <v>11</v>
      </c>
      <c r="J32" s="15"/>
      <c r="K32" s="15"/>
      <c r="L32" s="9">
        <f t="shared" si="4"/>
        <v>11</v>
      </c>
      <c r="M32" s="15"/>
      <c r="N32" s="15"/>
      <c r="O32" s="15"/>
      <c r="P32" s="15"/>
      <c r="Q32" s="15">
        <v>1</v>
      </c>
      <c r="R32" s="11">
        <f>SUM(M32:Q32)</f>
        <v>1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58</v>
      </c>
      <c r="C33" s="15">
        <v>22000</v>
      </c>
      <c r="D33" s="10">
        <f>VLOOKUP($A33,'14.07'!$A$9:$W$200,23,0)</f>
        <v>0</v>
      </c>
      <c r="E33" s="15">
        <v>6</v>
      </c>
      <c r="F33" s="15"/>
      <c r="G33" s="15"/>
      <c r="H33" s="9">
        <f t="shared" si="0"/>
        <v>6</v>
      </c>
      <c r="I33" s="15">
        <v>6</v>
      </c>
      <c r="J33" s="15"/>
      <c r="K33" s="15"/>
      <c r="L33" s="9">
        <f t="shared" si="4"/>
        <v>6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89"/>
      <c r="Z33" s="17"/>
    </row>
    <row r="34" spans="1:26" ht="18" customHeight="1" x14ac:dyDescent="0.2">
      <c r="A34" s="13">
        <v>1500301</v>
      </c>
      <c r="B34" s="14" t="s">
        <v>59</v>
      </c>
      <c r="C34" s="15">
        <v>20000</v>
      </c>
      <c r="D34" s="10">
        <f>VLOOKUP($A34,'14.07'!$A$9:$W$200,23,0)</f>
        <v>0</v>
      </c>
      <c r="E34" s="15">
        <v>12</v>
      </c>
      <c r="F34" s="15"/>
      <c r="G34" s="15"/>
      <c r="H34" s="9">
        <f t="shared" si="0"/>
        <v>12</v>
      </c>
      <c r="I34" s="15">
        <v>10</v>
      </c>
      <c r="J34" s="15"/>
      <c r="K34" s="15"/>
      <c r="L34" s="9">
        <f t="shared" si="4"/>
        <v>10</v>
      </c>
      <c r="M34" s="15"/>
      <c r="N34" s="15"/>
      <c r="O34" s="15"/>
      <c r="P34" s="15"/>
      <c r="Q34" s="15"/>
      <c r="R34" s="11">
        <f t="shared" si="5"/>
        <v>0</v>
      </c>
      <c r="S34" s="15">
        <v>2</v>
      </c>
      <c r="T34" s="15"/>
      <c r="U34" s="9">
        <f t="shared" si="1"/>
        <v>2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60</v>
      </c>
      <c r="C35" s="15">
        <v>18000</v>
      </c>
      <c r="D35" s="10">
        <f>VLOOKUP($A35,'14.07'!$A$9:$W$200,23,0)</f>
        <v>0</v>
      </c>
      <c r="E35" s="15">
        <v>6</v>
      </c>
      <c r="F35" s="15"/>
      <c r="G35" s="15"/>
      <c r="H35" s="9">
        <f t="shared" si="0"/>
        <v>6</v>
      </c>
      <c r="I35" s="15">
        <v>6</v>
      </c>
      <c r="J35" s="15"/>
      <c r="K35" s="15"/>
      <c r="L35" s="9">
        <f t="shared" si="4"/>
        <v>6</v>
      </c>
      <c r="M35" s="15"/>
      <c r="N35" s="15"/>
      <c r="O35" s="15"/>
      <c r="P35" s="15"/>
      <c r="Q35" s="15"/>
      <c r="R35" s="11">
        <f t="shared" si="5"/>
        <v>0</v>
      </c>
      <c r="S35" s="15"/>
      <c r="T35" s="15"/>
      <c r="U35" s="9">
        <f t="shared" si="1"/>
        <v>0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61</v>
      </c>
      <c r="C36" s="15">
        <v>18000</v>
      </c>
      <c r="D36" s="10">
        <f>VLOOKUP($A36,'14.07'!$A$9:$W$200,23,0)</f>
        <v>0</v>
      </c>
      <c r="E36" s="15">
        <v>12</v>
      </c>
      <c r="F36" s="15"/>
      <c r="G36" s="15"/>
      <c r="H36" s="9">
        <f t="shared" si="0"/>
        <v>12</v>
      </c>
      <c r="I36" s="15">
        <v>13</v>
      </c>
      <c r="J36" s="15"/>
      <c r="K36" s="15"/>
      <c r="L36" s="9">
        <f t="shared" si="4"/>
        <v>13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-1</v>
      </c>
      <c r="W36" s="15"/>
      <c r="X36" s="16">
        <f t="shared" si="3"/>
        <v>1</v>
      </c>
      <c r="Y36" s="18" t="s">
        <v>232</v>
      </c>
      <c r="Z36" s="17"/>
    </row>
    <row r="37" spans="1:26" ht="18" customHeight="1" x14ac:dyDescent="0.2">
      <c r="A37" s="13">
        <v>1500306</v>
      </c>
      <c r="B37" s="14" t="s">
        <v>62</v>
      </c>
      <c r="C37" s="15">
        <v>17000</v>
      </c>
      <c r="D37" s="10">
        <f>VLOOKUP($A37,'14.07'!$A$9:$W$200,23,0)</f>
        <v>0</v>
      </c>
      <c r="E37" s="15">
        <v>6</v>
      </c>
      <c r="F37" s="15"/>
      <c r="G37" s="15"/>
      <c r="H37" s="9">
        <f t="shared" si="0"/>
        <v>6</v>
      </c>
      <c r="I37" s="15">
        <v>6</v>
      </c>
      <c r="J37" s="15"/>
      <c r="K37" s="15"/>
      <c r="L37" s="9">
        <f t="shared" si="4"/>
        <v>6</v>
      </c>
      <c r="M37" s="15"/>
      <c r="N37" s="15"/>
      <c r="O37" s="15"/>
      <c r="P37" s="15"/>
      <c r="Q37" s="15"/>
      <c r="R37" s="11">
        <f t="shared" si="5"/>
        <v>0</v>
      </c>
      <c r="S37" s="15"/>
      <c r="T37" s="15"/>
      <c r="U37" s="9">
        <f t="shared" si="1"/>
        <v>0</v>
      </c>
      <c r="V37" s="9">
        <f t="shared" si="2"/>
        <v>0</v>
      </c>
      <c r="W37" s="15"/>
      <c r="X37" s="16">
        <f t="shared" si="3"/>
        <v>0</v>
      </c>
      <c r="Y37" s="89"/>
      <c r="Z37" s="17"/>
    </row>
    <row r="38" spans="1:26" ht="18" customHeight="1" x14ac:dyDescent="0.2">
      <c r="A38" s="13">
        <v>1500307</v>
      </c>
      <c r="B38" s="14" t="s">
        <v>63</v>
      </c>
      <c r="C38" s="15">
        <v>20000</v>
      </c>
      <c r="D38" s="10">
        <f>VLOOKUP($A38,'14.07'!$A$9:$W$200,23,0)</f>
        <v>0</v>
      </c>
      <c r="E38" s="15">
        <v>6</v>
      </c>
      <c r="F38" s="15"/>
      <c r="G38" s="15"/>
      <c r="H38" s="9">
        <f t="shared" si="0"/>
        <v>6</v>
      </c>
      <c r="I38" s="15">
        <v>6</v>
      </c>
      <c r="J38" s="15"/>
      <c r="K38" s="15"/>
      <c r="L38" s="9">
        <f t="shared" si="4"/>
        <v>6</v>
      </c>
      <c r="M38" s="15"/>
      <c r="N38" s="15"/>
      <c r="O38" s="15"/>
      <c r="P38" s="15"/>
      <c r="Q38" s="15"/>
      <c r="R38" s="11">
        <f t="shared" si="5"/>
        <v>0</v>
      </c>
      <c r="S38" s="15"/>
      <c r="T38" s="15"/>
      <c r="U38" s="9">
        <f t="shared" si="1"/>
        <v>0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64</v>
      </c>
      <c r="C39" s="15">
        <v>18000</v>
      </c>
      <c r="D39" s="10">
        <f>VLOOKUP($A39,'14.07'!$A$9:$W$200,23,0)</f>
        <v>0</v>
      </c>
      <c r="E39" s="15">
        <v>6</v>
      </c>
      <c r="F39" s="15"/>
      <c r="G39" s="15"/>
      <c r="H39" s="9">
        <f t="shared" si="0"/>
        <v>6</v>
      </c>
      <c r="I39" s="15">
        <v>6</v>
      </c>
      <c r="J39" s="15"/>
      <c r="K39" s="15"/>
      <c r="L39" s="9">
        <f t="shared" si="4"/>
        <v>6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65</v>
      </c>
      <c r="C40" s="15">
        <v>20000</v>
      </c>
      <c r="D40" s="10">
        <f>VLOOKUP($A40,'14.07'!$A$9:$W$200,23,0)</f>
        <v>0</v>
      </c>
      <c r="E40" s="15">
        <v>6</v>
      </c>
      <c r="F40" s="15"/>
      <c r="G40" s="15"/>
      <c r="H40" s="9">
        <f t="shared" si="0"/>
        <v>6</v>
      </c>
      <c r="I40" s="15">
        <v>6</v>
      </c>
      <c r="J40" s="15"/>
      <c r="K40" s="15"/>
      <c r="L40" s="9">
        <f t="shared" si="4"/>
        <v>6</v>
      </c>
      <c r="M40" s="15"/>
      <c r="N40" s="15"/>
      <c r="O40" s="15"/>
      <c r="P40" s="15"/>
      <c r="Q40" s="15"/>
      <c r="R40" s="11">
        <f t="shared" si="5"/>
        <v>0</v>
      </c>
      <c r="S40" s="15"/>
      <c r="T40" s="15"/>
      <c r="U40" s="9">
        <f t="shared" si="1"/>
        <v>0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66</v>
      </c>
      <c r="C41" s="15">
        <v>21000</v>
      </c>
      <c r="D41" s="10">
        <f>VLOOKUP($A41,'14.07'!$A$9:$W$200,23,0)</f>
        <v>0</v>
      </c>
      <c r="E41" s="15">
        <v>6</v>
      </c>
      <c r="F41" s="15"/>
      <c r="G41" s="15"/>
      <c r="H41" s="9">
        <f t="shared" si="0"/>
        <v>6</v>
      </c>
      <c r="I41" s="15">
        <v>6</v>
      </c>
      <c r="J41" s="15"/>
      <c r="K41" s="15"/>
      <c r="L41" s="9">
        <f t="shared" si="4"/>
        <v>6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67</v>
      </c>
      <c r="C42" s="15">
        <v>21000</v>
      </c>
      <c r="D42" s="10">
        <f>VLOOKUP($A42,'14.07'!$A$9:$W$200,23,0)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68</v>
      </c>
      <c r="C43" s="15">
        <v>20000</v>
      </c>
      <c r="D43" s="10">
        <f>VLOOKUP($A43,'14.07'!$A$9:$W$200,23,0)</f>
        <v>0</v>
      </c>
      <c r="E43" s="15">
        <v>6</v>
      </c>
      <c r="F43" s="15"/>
      <c r="G43" s="15"/>
      <c r="H43" s="9">
        <f t="shared" si="0"/>
        <v>6</v>
      </c>
      <c r="I43" s="15">
        <v>4</v>
      </c>
      <c r="J43" s="15"/>
      <c r="K43" s="15"/>
      <c r="L43" s="9">
        <f t="shared" si="4"/>
        <v>4</v>
      </c>
      <c r="M43" s="15"/>
      <c r="N43" s="15"/>
      <c r="O43" s="15"/>
      <c r="P43" s="15"/>
      <c r="Q43" s="15"/>
      <c r="R43" s="11">
        <f t="shared" si="5"/>
        <v>0</v>
      </c>
      <c r="S43" s="15">
        <v>1</v>
      </c>
      <c r="T43" s="15"/>
      <c r="U43" s="9">
        <f t="shared" si="1"/>
        <v>1</v>
      </c>
      <c r="V43" s="9">
        <f t="shared" si="2"/>
        <v>1</v>
      </c>
      <c r="W43" s="15"/>
      <c r="X43" s="16">
        <f t="shared" si="3"/>
        <v>-1</v>
      </c>
      <c r="Y43" s="18"/>
      <c r="Z43" s="17"/>
    </row>
    <row r="44" spans="1:26" ht="18" customHeight="1" x14ac:dyDescent="0.2">
      <c r="A44" s="13">
        <v>1500314</v>
      </c>
      <c r="B44" s="14" t="s">
        <v>69</v>
      </c>
      <c r="C44" s="15">
        <v>17000</v>
      </c>
      <c r="D44" s="10">
        <f>VLOOKUP($A44,'14.07'!$A$9:$W$200,23,0)</f>
        <v>0</v>
      </c>
      <c r="E44" s="15">
        <v>6</v>
      </c>
      <c r="F44" s="15"/>
      <c r="G44" s="15"/>
      <c r="H44" s="9">
        <f t="shared" si="0"/>
        <v>6</v>
      </c>
      <c r="I44" s="15">
        <v>7</v>
      </c>
      <c r="J44" s="15"/>
      <c r="K44" s="15"/>
      <c r="L44" s="9">
        <f t="shared" si="4"/>
        <v>7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-1</v>
      </c>
      <c r="W44" s="15"/>
      <c r="X44" s="16">
        <f t="shared" si="3"/>
        <v>1</v>
      </c>
      <c r="Y44" s="26" t="s">
        <v>232</v>
      </c>
      <c r="Z44" s="17"/>
    </row>
    <row r="45" spans="1:26" ht="18" customHeight="1" x14ac:dyDescent="0.2">
      <c r="A45" s="13">
        <v>1502007</v>
      </c>
      <c r="B45" s="14" t="s">
        <v>70</v>
      </c>
      <c r="C45" s="15">
        <v>19000</v>
      </c>
      <c r="D45" s="10">
        <f>VLOOKUP($A45,'14.07'!$A$9:$W$200,23,0)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71</v>
      </c>
      <c r="C46" s="15">
        <v>17000</v>
      </c>
      <c r="D46" s="10">
        <f>VLOOKUP($A46,'14.07'!$A$9:$W$200,23,0)</f>
        <v>0</v>
      </c>
      <c r="E46" s="15">
        <v>6</v>
      </c>
      <c r="F46" s="15"/>
      <c r="G46" s="15"/>
      <c r="H46" s="9">
        <f t="shared" si="0"/>
        <v>6</v>
      </c>
      <c r="I46" s="15">
        <v>6</v>
      </c>
      <c r="J46" s="15"/>
      <c r="K46" s="15"/>
      <c r="L46" s="9">
        <f t="shared" si="4"/>
        <v>6</v>
      </c>
      <c r="M46" s="15"/>
      <c r="N46" s="15"/>
      <c r="O46" s="15"/>
      <c r="P46" s="15"/>
      <c r="Q46" s="15"/>
      <c r="R46" s="11">
        <f t="shared" si="5"/>
        <v>0</v>
      </c>
      <c r="S46" s="15"/>
      <c r="T46" s="15"/>
      <c r="U46" s="9">
        <f t="shared" si="1"/>
        <v>0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72</v>
      </c>
      <c r="C47" s="15">
        <v>18000</v>
      </c>
      <c r="D47" s="10">
        <f>VLOOKUP($A47,'14.07'!$A$9:$W$200,23,0)</f>
        <v>0</v>
      </c>
      <c r="E47" s="15">
        <v>6</v>
      </c>
      <c r="F47" s="15"/>
      <c r="G47" s="15"/>
      <c r="H47" s="9">
        <f t="shared" si="0"/>
        <v>6</v>
      </c>
      <c r="I47" s="15">
        <v>6</v>
      </c>
      <c r="J47" s="15"/>
      <c r="K47" s="15"/>
      <c r="L47" s="9">
        <f t="shared" si="4"/>
        <v>6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73</v>
      </c>
      <c r="C48" s="15">
        <v>20000</v>
      </c>
      <c r="D48" s="10">
        <f>VLOOKUP($A48,'14.07'!$A$9:$W$200,23,0)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74</v>
      </c>
      <c r="C49" s="15">
        <v>22000</v>
      </c>
      <c r="D49" s="10">
        <f>VLOOKUP($A49,'14.07'!$A$9:$W$200,23,0)</f>
        <v>0</v>
      </c>
      <c r="E49" s="15">
        <v>6</v>
      </c>
      <c r="F49" s="15"/>
      <c r="G49" s="15"/>
      <c r="H49" s="9">
        <f t="shared" si="0"/>
        <v>6</v>
      </c>
      <c r="I49" s="15">
        <v>6</v>
      </c>
      <c r="J49" s="15"/>
      <c r="K49" s="15"/>
      <c r="L49" s="9">
        <f t="shared" si="4"/>
        <v>6</v>
      </c>
      <c r="M49" s="15"/>
      <c r="N49" s="15"/>
      <c r="O49" s="15"/>
      <c r="P49" s="15"/>
      <c r="Q49" s="15"/>
      <c r="R49" s="11">
        <f t="shared" si="5"/>
        <v>0</v>
      </c>
      <c r="S49" s="15"/>
      <c r="T49" s="15"/>
      <c r="U49" s="9">
        <f t="shared" si="1"/>
        <v>0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75</v>
      </c>
      <c r="C50" s="15">
        <v>21000</v>
      </c>
      <c r="D50" s="10">
        <f>VLOOKUP($A50,'14.07'!$A$9:$W$200,23,0)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76</v>
      </c>
      <c r="C51" s="15">
        <v>19000</v>
      </c>
      <c r="D51" s="10">
        <f>VLOOKUP($A51,'14.07'!$A$9:$W$200,23,0)</f>
        <v>0</v>
      </c>
      <c r="E51" s="15">
        <v>6</v>
      </c>
      <c r="F51" s="15"/>
      <c r="G51" s="15"/>
      <c r="H51" s="9">
        <f t="shared" si="0"/>
        <v>6</v>
      </c>
      <c r="I51" s="15">
        <v>6</v>
      </c>
      <c r="J51" s="15"/>
      <c r="K51" s="15"/>
      <c r="L51" s="9">
        <f t="shared" si="4"/>
        <v>6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77</v>
      </c>
      <c r="C52" s="15">
        <v>25000</v>
      </c>
      <c r="D52" s="10">
        <f>VLOOKUP($A52,'14.07'!$A$9:$W$200,23,0)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78</v>
      </c>
      <c r="C53" s="9"/>
      <c r="D53" s="10">
        <f>VLOOKUP($A53,'14.07'!$A$9:$W$200,23,0)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79</v>
      </c>
      <c r="C54" s="21">
        <v>22000</v>
      </c>
      <c r="D54" s="10">
        <f>VLOOKUP($A54,'14.07'!$A$9:$W$200,23,0)</f>
        <v>0</v>
      </c>
      <c r="E54" s="21">
        <v>4</v>
      </c>
      <c r="F54" s="21"/>
      <c r="G54" s="21"/>
      <c r="H54" s="9">
        <f t="shared" ref="H54:H61" si="6">SUM(E54:G54)</f>
        <v>4</v>
      </c>
      <c r="I54" s="21">
        <v>4</v>
      </c>
      <c r="J54" s="21"/>
      <c r="K54" s="21"/>
      <c r="L54" s="9">
        <f t="shared" si="4"/>
        <v>4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1" si="7">S54+T54</f>
        <v>0</v>
      </c>
      <c r="V54" s="9">
        <f t="shared" ref="V54:V61" si="8">D54+H54-L54-R54-U54</f>
        <v>0</v>
      </c>
      <c r="W54" s="21"/>
      <c r="X54" s="16">
        <f t="shared" ref="X54:X61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80</v>
      </c>
      <c r="C55" s="21">
        <v>22000</v>
      </c>
      <c r="D55" s="10">
        <f>VLOOKUP($A55,'14.07'!$A$9:$W$200,23,0)</f>
        <v>0</v>
      </c>
      <c r="E55" s="15">
        <v>6</v>
      </c>
      <c r="F55" s="15"/>
      <c r="G55" s="15"/>
      <c r="H55" s="9">
        <f t="shared" si="6"/>
        <v>6</v>
      </c>
      <c r="I55" s="15">
        <v>6</v>
      </c>
      <c r="J55" s="15"/>
      <c r="K55" s="15"/>
      <c r="L55" s="9">
        <f t="shared" si="4"/>
        <v>6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81</v>
      </c>
      <c r="C56" s="15">
        <v>22000</v>
      </c>
      <c r="D56" s="10">
        <f>VLOOKUP($A56,'14.07'!$A$9:$W$200,23,0)</f>
        <v>0</v>
      </c>
      <c r="E56" s="15">
        <v>6</v>
      </c>
      <c r="F56" s="15"/>
      <c r="G56" s="15"/>
      <c r="H56" s="9">
        <f t="shared" si="6"/>
        <v>6</v>
      </c>
      <c r="I56" s="15">
        <v>6</v>
      </c>
      <c r="J56" s="15"/>
      <c r="K56" s="15"/>
      <c r="L56" s="9">
        <f t="shared" si="4"/>
        <v>6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82</v>
      </c>
      <c r="C57" s="15">
        <v>20000</v>
      </c>
      <c r="D57" s="10">
        <f>VLOOKUP($A57,'14.07'!$A$9:$W$200,23,0)</f>
        <v>0</v>
      </c>
      <c r="E57" s="15">
        <v>6</v>
      </c>
      <c r="F57" s="15"/>
      <c r="G57" s="15"/>
      <c r="H57" s="9">
        <f t="shared" si="6"/>
        <v>6</v>
      </c>
      <c r="I57" s="15">
        <v>6</v>
      </c>
      <c r="J57" s="15"/>
      <c r="K57" s="15"/>
      <c r="L57" s="9">
        <f t="shared" si="4"/>
        <v>6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83</v>
      </c>
      <c r="C58" s="15">
        <v>29000</v>
      </c>
      <c r="D58" s="10">
        <f>VLOOKUP($A58,'14.07'!$A$9:$W$200,23,0)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84</v>
      </c>
      <c r="C59" s="15">
        <v>32000</v>
      </c>
      <c r="D59" s="10">
        <f>VLOOKUP($A59,'14.07'!$A$9:$W$200,23,0)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85</v>
      </c>
      <c r="C60" s="15">
        <v>25000</v>
      </c>
      <c r="D60" s="10">
        <f>VLOOKUP($A60,'14.07'!$A$9:$W$200,23,0)</f>
        <v>0</v>
      </c>
      <c r="E60" s="15">
        <v>6</v>
      </c>
      <c r="F60" s="15"/>
      <c r="G60" s="15"/>
      <c r="H60" s="9">
        <f t="shared" si="6"/>
        <v>6</v>
      </c>
      <c r="I60" s="15">
        <v>5</v>
      </c>
      <c r="J60" s="15"/>
      <c r="K60" s="15"/>
      <c r="L60" s="9">
        <f t="shared" si="4"/>
        <v>5</v>
      </c>
      <c r="M60" s="15"/>
      <c r="N60" s="15"/>
      <c r="O60" s="15"/>
      <c r="P60" s="15"/>
      <c r="Q60" s="15"/>
      <c r="R60" s="11">
        <f t="shared" si="5"/>
        <v>0</v>
      </c>
      <c r="S60" s="15">
        <v>1</v>
      </c>
      <c r="T60" s="15"/>
      <c r="U60" s="9">
        <f t="shared" si="7"/>
        <v>1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1522009</v>
      </c>
      <c r="B61" s="14" t="s">
        <v>86</v>
      </c>
      <c r="C61" s="15">
        <v>24000</v>
      </c>
      <c r="D61" s="10">
        <f>VLOOKUP($A61,'14.07'!$A$9:$W$200,23,0)</f>
        <v>0</v>
      </c>
      <c r="E61" s="15"/>
      <c r="F61" s="15"/>
      <c r="G61" s="15"/>
      <c r="H61" s="9">
        <f t="shared" si="6"/>
        <v>0</v>
      </c>
      <c r="I61" s="15"/>
      <c r="J61" s="15"/>
      <c r="K61" s="15"/>
      <c r="L61" s="9">
        <f t="shared" si="4"/>
        <v>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7">
        <v>1530000</v>
      </c>
      <c r="B62" s="8" t="s">
        <v>87</v>
      </c>
      <c r="C62" s="9"/>
      <c r="D62" s="10">
        <f>VLOOKUP($A62,'14.07'!$A$9:$W$200,23,0)</f>
        <v>0</v>
      </c>
      <c r="E62" s="10"/>
      <c r="F62" s="10"/>
      <c r="G62" s="10"/>
      <c r="H62" s="9"/>
      <c r="I62" s="10"/>
      <c r="J62" s="10"/>
      <c r="K62" s="10"/>
      <c r="L62" s="9">
        <f t="shared" si="4"/>
        <v>0</v>
      </c>
      <c r="M62" s="10"/>
      <c r="N62" s="10"/>
      <c r="O62" s="10"/>
      <c r="P62" s="10"/>
      <c r="Q62" s="10"/>
      <c r="R62" s="11">
        <f t="shared" si="5"/>
        <v>0</v>
      </c>
      <c r="S62" s="10"/>
      <c r="T62" s="10"/>
      <c r="U62" s="9"/>
      <c r="V62" s="9"/>
      <c r="W62" s="10"/>
      <c r="X62" s="9"/>
      <c r="Y62" s="18"/>
      <c r="Z62" s="17"/>
    </row>
    <row r="63" spans="1:28" ht="18" customHeight="1" x14ac:dyDescent="0.2">
      <c r="A63" s="13">
        <v>1532013</v>
      </c>
      <c r="B63" s="14" t="s">
        <v>88</v>
      </c>
      <c r="C63" s="15">
        <v>89000</v>
      </c>
      <c r="D63" s="10">
        <f>VLOOKUP($A63,'14.07'!$A$9:$W$200,23,0)</f>
        <v>0</v>
      </c>
      <c r="E63" s="15"/>
      <c r="F63" s="15"/>
      <c r="G63" s="15"/>
      <c r="H63" s="9">
        <f>SUM(E63:G63)</f>
        <v>0</v>
      </c>
      <c r="I63" s="15"/>
      <c r="J63" s="15"/>
      <c r="K63" s="15"/>
      <c r="L63" s="9">
        <f t="shared" si="4"/>
        <v>0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>S63+T63</f>
        <v>0</v>
      </c>
      <c r="V63" s="9">
        <f>D63+H63-L63-R63-U63</f>
        <v>0</v>
      </c>
      <c r="W63" s="15"/>
      <c r="X63" s="16">
        <f>W63-V63</f>
        <v>0</v>
      </c>
      <c r="Y63" s="18"/>
      <c r="Z63" s="17"/>
    </row>
    <row r="64" spans="1:28" ht="18" customHeight="1" x14ac:dyDescent="0.2">
      <c r="A64" s="7">
        <v>1540000</v>
      </c>
      <c r="B64" s="8" t="s">
        <v>89</v>
      </c>
      <c r="C64" s="9"/>
      <c r="D64" s="10">
        <f>VLOOKUP($A64,'14.07'!$A$9:$W$200,23,0)</f>
        <v>0</v>
      </c>
      <c r="E64" s="10"/>
      <c r="F64" s="10"/>
      <c r="G64" s="10"/>
      <c r="H64" s="9"/>
      <c r="I64" s="10"/>
      <c r="J64" s="10"/>
      <c r="K64" s="10"/>
      <c r="L64" s="9">
        <f t="shared" si="4"/>
        <v>0</v>
      </c>
      <c r="M64" s="10"/>
      <c r="N64" s="10"/>
      <c r="O64" s="10"/>
      <c r="P64" s="10"/>
      <c r="Q64" s="10"/>
      <c r="R64" s="11">
        <f t="shared" si="5"/>
        <v>0</v>
      </c>
      <c r="S64" s="10"/>
      <c r="T64" s="10"/>
      <c r="U64" s="9"/>
      <c r="V64" s="9"/>
      <c r="W64" s="10"/>
      <c r="X64" s="9"/>
      <c r="Y64" s="18"/>
      <c r="Z64" s="17"/>
    </row>
    <row r="65" spans="1:26" s="24" customFormat="1" ht="18" customHeight="1" x14ac:dyDescent="0.2">
      <c r="A65" s="25">
        <v>1540002</v>
      </c>
      <c r="B65" s="20" t="s">
        <v>90</v>
      </c>
      <c r="C65" s="21">
        <v>19000</v>
      </c>
      <c r="D65" s="10">
        <f>VLOOKUP($A65,'14.07'!$A$9:$W$200,23,0)</f>
        <v>0</v>
      </c>
      <c r="E65" s="15">
        <v>3</v>
      </c>
      <c r="F65" s="15"/>
      <c r="G65" s="15"/>
      <c r="H65" s="9">
        <f>SUM(E65:G65)</f>
        <v>3</v>
      </c>
      <c r="I65" s="15">
        <v>2</v>
      </c>
      <c r="J65" s="15"/>
      <c r="K65" s="15"/>
      <c r="L65" s="9">
        <f t="shared" si="4"/>
        <v>2</v>
      </c>
      <c r="M65" s="15"/>
      <c r="N65" s="15"/>
      <c r="O65" s="15"/>
      <c r="P65" s="15"/>
      <c r="Q65" s="15"/>
      <c r="R65" s="11">
        <f t="shared" si="5"/>
        <v>0</v>
      </c>
      <c r="S65" s="15"/>
      <c r="T65" s="15"/>
      <c r="U65" s="9">
        <f>S65+T65</f>
        <v>0</v>
      </c>
      <c r="V65" s="9">
        <f>D65+H65-L65-R65-U65</f>
        <v>1</v>
      </c>
      <c r="W65" s="15">
        <v>1</v>
      </c>
      <c r="X65" s="16">
        <f>W65-V65</f>
        <v>0</v>
      </c>
      <c r="Y65" s="22"/>
      <c r="Z65" s="23"/>
    </row>
    <row r="66" spans="1:26" s="24" customFormat="1" ht="18" customHeight="1" x14ac:dyDescent="0.2">
      <c r="A66" s="25">
        <v>1540034</v>
      </c>
      <c r="B66" s="20" t="s">
        <v>91</v>
      </c>
      <c r="C66" s="21">
        <v>16000</v>
      </c>
      <c r="D66" s="10">
        <f>VLOOKUP($A66,'14.07'!$A$9:$W$200,23,0)</f>
        <v>5</v>
      </c>
      <c r="E66" s="15"/>
      <c r="F66" s="15"/>
      <c r="G66" s="15"/>
      <c r="H66" s="9">
        <f>SUM(E66:G66)</f>
        <v>0</v>
      </c>
      <c r="I66" s="15">
        <v>2</v>
      </c>
      <c r="J66" s="15"/>
      <c r="K66" s="15"/>
      <c r="L66" s="9">
        <f t="shared" si="4"/>
        <v>2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3</v>
      </c>
      <c r="W66" s="15">
        <v>3</v>
      </c>
      <c r="X66" s="16">
        <f>W66-V66</f>
        <v>0</v>
      </c>
      <c r="Y66" s="22"/>
      <c r="Z66" s="23"/>
    </row>
    <row r="67" spans="1:26" ht="18" customHeight="1" x14ac:dyDescent="0.2">
      <c r="A67" s="7">
        <v>1560000</v>
      </c>
      <c r="B67" s="8" t="s">
        <v>92</v>
      </c>
      <c r="C67" s="9"/>
      <c r="D67" s="10">
        <f>VLOOKUP($A67,'14.07'!$A$9:$W$200,23,0)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ht="18" customHeight="1" x14ac:dyDescent="0.2">
      <c r="A68" s="13">
        <v>1560001</v>
      </c>
      <c r="B68" s="14" t="s">
        <v>93</v>
      </c>
      <c r="C68" s="15">
        <v>28000</v>
      </c>
      <c r="D68" s="10">
        <f>VLOOKUP($A68,'14.07'!$A$9:$W$200,23,0)</f>
        <v>0</v>
      </c>
      <c r="E68" s="15">
        <v>3</v>
      </c>
      <c r="F68" s="15"/>
      <c r="G68" s="15"/>
      <c r="H68" s="9">
        <f>SUM(E68:G68)</f>
        <v>3</v>
      </c>
      <c r="I68" s="15">
        <v>3</v>
      </c>
      <c r="J68" s="15"/>
      <c r="K68" s="15"/>
      <c r="L68" s="9">
        <f t="shared" si="4"/>
        <v>3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 t="shared" ref="U68:U72" si="10">S68+T68</f>
        <v>0</v>
      </c>
      <c r="V68" s="9">
        <f>D68+H68-L68-R68-U68</f>
        <v>0</v>
      </c>
      <c r="W68" s="15"/>
      <c r="X68" s="16">
        <f t="shared" ref="X68:X72" si="11">W68-V68</f>
        <v>0</v>
      </c>
      <c r="Y68" s="26"/>
      <c r="Z68" s="17"/>
    </row>
    <row r="69" spans="1:26" ht="18" customHeight="1" x14ac:dyDescent="0.2">
      <c r="A69" s="13">
        <v>1560002</v>
      </c>
      <c r="B69" s="14" t="s">
        <v>94</v>
      </c>
      <c r="C69" s="15">
        <v>28000</v>
      </c>
      <c r="D69" s="10">
        <f>VLOOKUP($A69,'14.07'!$A$9:$W$200,23,0)</f>
        <v>0</v>
      </c>
      <c r="E69" s="15">
        <v>4</v>
      </c>
      <c r="F69" s="15"/>
      <c r="G69" s="15"/>
      <c r="H69" s="9">
        <f>SUM(E69:G69)</f>
        <v>4</v>
      </c>
      <c r="I69" s="15">
        <v>4</v>
      </c>
      <c r="J69" s="15"/>
      <c r="K69" s="15"/>
      <c r="L69" s="9">
        <f t="shared" si="4"/>
        <v>4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 t="shared" si="10"/>
        <v>0</v>
      </c>
      <c r="V69" s="9">
        <f>D69+H69-L69-R69-U69</f>
        <v>0</v>
      </c>
      <c r="W69" s="15"/>
      <c r="X69" s="16">
        <f t="shared" si="11"/>
        <v>0</v>
      </c>
      <c r="Y69" s="26"/>
      <c r="Z69" s="17"/>
    </row>
    <row r="70" spans="1:26" ht="18" customHeight="1" x14ac:dyDescent="0.2">
      <c r="A70" s="13">
        <v>1560006</v>
      </c>
      <c r="B70" s="14" t="s">
        <v>95</v>
      </c>
      <c r="C70" s="15">
        <v>28000</v>
      </c>
      <c r="D70" s="10">
        <f>VLOOKUP($A70,'14.07'!$A$9:$W$200,23,0)</f>
        <v>0</v>
      </c>
      <c r="E70" s="15">
        <v>3</v>
      </c>
      <c r="F70" s="15"/>
      <c r="G70" s="15"/>
      <c r="H70" s="9">
        <f>SUM(E70:G70)</f>
        <v>3</v>
      </c>
      <c r="I70" s="15">
        <v>3</v>
      </c>
      <c r="J70" s="15"/>
      <c r="K70" s="15"/>
      <c r="L70" s="9">
        <f t="shared" si="4"/>
        <v>3</v>
      </c>
      <c r="M70" s="15"/>
      <c r="N70" s="15"/>
      <c r="O70" s="15"/>
      <c r="P70" s="15"/>
      <c r="Q70" s="15"/>
      <c r="R70" s="11">
        <f>SUM(M70:Q70)</f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1560008</v>
      </c>
      <c r="B71" s="14" t="s">
        <v>96</v>
      </c>
      <c r="C71" s="15">
        <v>28000</v>
      </c>
      <c r="D71" s="10">
        <f>VLOOKUP($A71,'14.07'!$A$9:$W$200,23,0)</f>
        <v>0</v>
      </c>
      <c r="E71" s="15">
        <v>4</v>
      </c>
      <c r="F71" s="15"/>
      <c r="G71" s="15"/>
      <c r="H71" s="9">
        <f>SUM(E71:G71)</f>
        <v>4</v>
      </c>
      <c r="I71" s="15">
        <v>4</v>
      </c>
      <c r="J71" s="15"/>
      <c r="K71" s="15"/>
      <c r="L71" s="9">
        <f t="shared" si="4"/>
        <v>4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1560048</v>
      </c>
      <c r="B72" s="14" t="s">
        <v>97</v>
      </c>
      <c r="C72" s="15">
        <v>28000</v>
      </c>
      <c r="D72" s="10">
        <f>VLOOKUP($A72,'14.07'!$A$9:$W$200,23,0)</f>
        <v>0</v>
      </c>
      <c r="E72" s="15">
        <v>3</v>
      </c>
      <c r="F72" s="15"/>
      <c r="G72" s="15"/>
      <c r="H72" s="9">
        <f>SUM(E72:G72)</f>
        <v>3</v>
      </c>
      <c r="I72" s="15">
        <v>3</v>
      </c>
      <c r="J72" s="15"/>
      <c r="K72" s="15"/>
      <c r="L72" s="9">
        <f t="shared" si="4"/>
        <v>3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 t="shared" si="10"/>
        <v>0</v>
      </c>
      <c r="V72" s="9">
        <f>D72+H72-L72-R72-U72</f>
        <v>0</v>
      </c>
      <c r="W72" s="15"/>
      <c r="X72" s="16">
        <f t="shared" si="11"/>
        <v>0</v>
      </c>
      <c r="Y72" s="26"/>
      <c r="Z72" s="17"/>
    </row>
    <row r="73" spans="1:26" ht="18" customHeight="1" x14ac:dyDescent="0.2">
      <c r="A73" s="7">
        <v>1510000</v>
      </c>
      <c r="B73" s="8" t="s">
        <v>98</v>
      </c>
      <c r="C73" s="9"/>
      <c r="D73" s="10">
        <f>VLOOKUP($A73,'14.07'!$A$9:$W$200,23,0)</f>
        <v>0</v>
      </c>
      <c r="E73" s="10"/>
      <c r="F73" s="10"/>
      <c r="G73" s="10"/>
      <c r="H73" s="9"/>
      <c r="I73" s="10"/>
      <c r="J73" s="10"/>
      <c r="K73" s="10"/>
      <c r="L73" s="9">
        <f t="shared" si="4"/>
        <v>0</v>
      </c>
      <c r="M73" s="10"/>
      <c r="N73" s="10"/>
      <c r="O73" s="10"/>
      <c r="P73" s="10"/>
      <c r="Q73" s="10"/>
      <c r="R73" s="11">
        <f t="shared" si="5"/>
        <v>0</v>
      </c>
      <c r="S73" s="10"/>
      <c r="T73" s="10"/>
      <c r="U73" s="9"/>
      <c r="V73" s="9"/>
      <c r="W73" s="10"/>
      <c r="X73" s="9"/>
      <c r="Y73" s="18"/>
      <c r="Z73" s="17"/>
    </row>
    <row r="74" spans="1:26" ht="18" customHeight="1" x14ac:dyDescent="0.2">
      <c r="A74" s="13">
        <v>1510001</v>
      </c>
      <c r="B74" s="14" t="s">
        <v>99</v>
      </c>
      <c r="C74" s="15">
        <v>55000</v>
      </c>
      <c r="D74" s="10">
        <f>VLOOKUP($A74,'14.07'!$A$9:$W$200,23,0)</f>
        <v>3</v>
      </c>
      <c r="E74" s="15">
        <v>3</v>
      </c>
      <c r="F74" s="15"/>
      <c r="G74" s="15"/>
      <c r="H74" s="9">
        <f t="shared" ref="H74:H87" si="12">SUM(E74:G74)</f>
        <v>3</v>
      </c>
      <c r="I74" s="15">
        <v>2</v>
      </c>
      <c r="J74" s="15"/>
      <c r="K74" s="15"/>
      <c r="L74" s="9">
        <f t="shared" ref="L74:L137" si="13">SUM(I74:K74)</f>
        <v>2</v>
      </c>
      <c r="M74" s="15">
        <v>3</v>
      </c>
      <c r="N74" s="15"/>
      <c r="O74" s="15"/>
      <c r="P74" s="15"/>
      <c r="Q74" s="15"/>
      <c r="R74" s="11">
        <f t="shared" si="5"/>
        <v>3</v>
      </c>
      <c r="S74" s="15"/>
      <c r="T74" s="15"/>
      <c r="U74" s="9">
        <f t="shared" ref="U74:U87" si="14">S74+T74</f>
        <v>0</v>
      </c>
      <c r="V74" s="9">
        <f t="shared" ref="V74:V87" si="15">D74+H74-L74-R74-U74</f>
        <v>1</v>
      </c>
      <c r="W74" s="15">
        <v>1</v>
      </c>
      <c r="X74" s="16">
        <f t="shared" ref="X74:X87" si="16">W74-V74</f>
        <v>0</v>
      </c>
      <c r="Y74" s="27"/>
      <c r="Z74" s="17"/>
    </row>
    <row r="75" spans="1:26" ht="18" customHeight="1" x14ac:dyDescent="0.2">
      <c r="A75" s="13">
        <v>1510002</v>
      </c>
      <c r="B75" s="14" t="s">
        <v>100</v>
      </c>
      <c r="C75" s="15">
        <v>30000</v>
      </c>
      <c r="D75" s="10">
        <f>VLOOKUP($A75,'14.07'!$A$9:$W$200,23,0)</f>
        <v>3</v>
      </c>
      <c r="E75" s="15">
        <v>6</v>
      </c>
      <c r="F75" s="15"/>
      <c r="G75" s="15"/>
      <c r="H75" s="9">
        <f t="shared" si="12"/>
        <v>6</v>
      </c>
      <c r="I75" s="15">
        <v>4</v>
      </c>
      <c r="J75" s="15"/>
      <c r="K75" s="15"/>
      <c r="L75" s="9">
        <f t="shared" si="13"/>
        <v>4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 t="shared" si="14"/>
        <v>0</v>
      </c>
      <c r="V75" s="9">
        <f t="shared" si="15"/>
        <v>5</v>
      </c>
      <c r="W75" s="15">
        <v>5</v>
      </c>
      <c r="X75" s="16">
        <f t="shared" si="16"/>
        <v>0</v>
      </c>
      <c r="Y75" s="27"/>
      <c r="Z75" s="17"/>
    </row>
    <row r="76" spans="1:26" ht="18" customHeight="1" x14ac:dyDescent="0.2">
      <c r="A76" s="13">
        <v>1510005</v>
      </c>
      <c r="B76" s="14" t="s">
        <v>101</v>
      </c>
      <c r="C76" s="15">
        <v>70000</v>
      </c>
      <c r="D76" s="10">
        <f>VLOOKUP($A76,'14.07'!$A$9:$W$200,23,0)</f>
        <v>0</v>
      </c>
      <c r="E76" s="15"/>
      <c r="F76" s="15"/>
      <c r="G76" s="15"/>
      <c r="H76" s="9">
        <f t="shared" si="12"/>
        <v>0</v>
      </c>
      <c r="I76" s="15"/>
      <c r="J76" s="15"/>
      <c r="K76" s="15"/>
      <c r="L76" s="9">
        <f t="shared" si="13"/>
        <v>0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4"/>
        <v>0</v>
      </c>
      <c r="V76" s="9">
        <f t="shared" si="15"/>
        <v>0</v>
      </c>
      <c r="W76" s="15"/>
      <c r="X76" s="16">
        <f t="shared" si="16"/>
        <v>0</v>
      </c>
      <c r="Y76" s="18"/>
      <c r="Z76" s="17"/>
    </row>
    <row r="77" spans="1:26" ht="18" customHeight="1" x14ac:dyDescent="0.2">
      <c r="A77" s="13">
        <v>1510006</v>
      </c>
      <c r="B77" s="14" t="s">
        <v>102</v>
      </c>
      <c r="C77" s="15">
        <v>38000</v>
      </c>
      <c r="D77" s="10">
        <f>VLOOKUP($A77,'14.07'!$A$9:$W$200,23,0)</f>
        <v>0</v>
      </c>
      <c r="E77" s="15">
        <v>6</v>
      </c>
      <c r="F77" s="15"/>
      <c r="G77" s="15"/>
      <c r="H77" s="9">
        <f t="shared" si="12"/>
        <v>6</v>
      </c>
      <c r="I77" s="15"/>
      <c r="J77" s="15"/>
      <c r="K77" s="15"/>
      <c r="L77" s="9">
        <f t="shared" si="13"/>
        <v>0</v>
      </c>
      <c r="M77" s="15">
        <v>2</v>
      </c>
      <c r="N77" s="15"/>
      <c r="O77" s="15"/>
      <c r="P77" s="15"/>
      <c r="Q77" s="15"/>
      <c r="R77" s="11">
        <f t="shared" si="5"/>
        <v>2</v>
      </c>
      <c r="S77" s="15"/>
      <c r="T77" s="15"/>
      <c r="U77" s="9">
        <f t="shared" si="14"/>
        <v>0</v>
      </c>
      <c r="V77" s="9">
        <f t="shared" si="15"/>
        <v>4</v>
      </c>
      <c r="W77" s="15">
        <v>4</v>
      </c>
      <c r="X77" s="16">
        <f t="shared" si="16"/>
        <v>0</v>
      </c>
      <c r="Y77" s="18"/>
      <c r="Z77" s="17"/>
    </row>
    <row r="78" spans="1:26" ht="18" customHeight="1" x14ac:dyDescent="0.2">
      <c r="A78" s="13">
        <v>1510007</v>
      </c>
      <c r="B78" s="14" t="s">
        <v>103</v>
      </c>
      <c r="C78" s="15">
        <v>75000</v>
      </c>
      <c r="D78" s="10">
        <f>VLOOKUP($A78,'14.07'!$A$9:$W$200,23,0)</f>
        <v>0</v>
      </c>
      <c r="E78" s="15"/>
      <c r="F78" s="15"/>
      <c r="G78" s="15"/>
      <c r="H78" s="9">
        <f t="shared" si="12"/>
        <v>0</v>
      </c>
      <c r="I78" s="15"/>
      <c r="J78" s="15"/>
      <c r="K78" s="15"/>
      <c r="L78" s="9">
        <f t="shared" si="13"/>
        <v>0</v>
      </c>
      <c r="M78" s="15"/>
      <c r="N78" s="15"/>
      <c r="O78" s="15"/>
      <c r="P78" s="15"/>
      <c r="Q78" s="15"/>
      <c r="R78" s="11">
        <f>SUM(M78:Q78)</f>
        <v>0</v>
      </c>
      <c r="S78" s="15"/>
      <c r="T78" s="15"/>
      <c r="U78" s="9">
        <f>S78+T78</f>
        <v>0</v>
      </c>
      <c r="V78" s="9">
        <f t="shared" si="15"/>
        <v>0</v>
      </c>
      <c r="W78" s="15"/>
      <c r="X78" s="16">
        <f>W78-V78</f>
        <v>0</v>
      </c>
      <c r="Y78" s="18"/>
      <c r="Z78" s="17"/>
    </row>
    <row r="79" spans="1:26" ht="18" customHeight="1" x14ac:dyDescent="0.2">
      <c r="A79" s="13">
        <v>1510008</v>
      </c>
      <c r="B79" s="14" t="s">
        <v>104</v>
      </c>
      <c r="C79" s="15">
        <v>55000</v>
      </c>
      <c r="D79" s="10">
        <f>VLOOKUP($A79,'14.07'!$A$9:$W$200,23,0)</f>
        <v>0</v>
      </c>
      <c r="E79" s="15"/>
      <c r="F79" s="15"/>
      <c r="G79" s="15"/>
      <c r="H79" s="9">
        <f t="shared" si="12"/>
        <v>0</v>
      </c>
      <c r="I79" s="15"/>
      <c r="J79" s="15"/>
      <c r="K79" s="15"/>
      <c r="L79" s="9">
        <f t="shared" si="13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5"/>
        <v>0</v>
      </c>
      <c r="W79" s="15"/>
      <c r="X79" s="16">
        <f>W79-V79</f>
        <v>0</v>
      </c>
      <c r="Y79" s="26"/>
      <c r="Z79" s="17"/>
    </row>
    <row r="80" spans="1:26" ht="18" customHeight="1" x14ac:dyDescent="0.2">
      <c r="A80" s="13">
        <v>1510009</v>
      </c>
      <c r="B80" s="14" t="s">
        <v>105</v>
      </c>
      <c r="C80" s="15">
        <v>30000</v>
      </c>
      <c r="D80" s="10">
        <f>VLOOKUP($A80,'14.07'!$A$9:$W$200,23,0)</f>
        <v>0</v>
      </c>
      <c r="E80" s="15">
        <v>6</v>
      </c>
      <c r="F80" s="15"/>
      <c r="G80" s="15"/>
      <c r="H80" s="9">
        <f t="shared" si="12"/>
        <v>6</v>
      </c>
      <c r="I80" s="15">
        <v>2</v>
      </c>
      <c r="J80" s="15"/>
      <c r="K80" s="15"/>
      <c r="L80" s="9">
        <f t="shared" si="13"/>
        <v>2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4"/>
        <v>0</v>
      </c>
      <c r="V80" s="9">
        <f t="shared" si="15"/>
        <v>4</v>
      </c>
      <c r="W80" s="15">
        <v>5</v>
      </c>
      <c r="X80" s="16">
        <f t="shared" si="16"/>
        <v>1</v>
      </c>
      <c r="Y80" s="26"/>
      <c r="Z80" s="17"/>
    </row>
    <row r="81" spans="1:26" ht="18" customHeight="1" x14ac:dyDescent="0.2">
      <c r="A81" s="13">
        <v>1510018</v>
      </c>
      <c r="B81" s="14" t="s">
        <v>106</v>
      </c>
      <c r="C81" s="15">
        <v>60000</v>
      </c>
      <c r="D81" s="10">
        <f>VLOOKUP($A81,'14.07'!$A$9:$W$200,23,0)</f>
        <v>2</v>
      </c>
      <c r="E81" s="15">
        <v>1</v>
      </c>
      <c r="F81" s="15"/>
      <c r="G81" s="15"/>
      <c r="H81" s="9">
        <f t="shared" si="12"/>
        <v>1</v>
      </c>
      <c r="I81" s="15">
        <v>1</v>
      </c>
      <c r="J81" s="15"/>
      <c r="K81" s="15"/>
      <c r="L81" s="9">
        <f t="shared" si="13"/>
        <v>1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4"/>
        <v>0</v>
      </c>
      <c r="V81" s="9">
        <f t="shared" si="15"/>
        <v>2</v>
      </c>
      <c r="W81" s="15">
        <v>2</v>
      </c>
      <c r="X81" s="16">
        <f t="shared" si="16"/>
        <v>0</v>
      </c>
      <c r="Y81" s="18"/>
      <c r="Z81" s="17"/>
    </row>
    <row r="82" spans="1:26" ht="18" customHeight="1" x14ac:dyDescent="0.2">
      <c r="A82" s="13">
        <v>1510021</v>
      </c>
      <c r="B82" s="14" t="s">
        <v>107</v>
      </c>
      <c r="C82" s="15">
        <v>38000</v>
      </c>
      <c r="D82" s="10">
        <f>VLOOKUP($A82,'14.07'!$A$9:$W$200,23,0)</f>
        <v>0</v>
      </c>
      <c r="E82" s="15">
        <v>8</v>
      </c>
      <c r="F82" s="15"/>
      <c r="G82" s="15"/>
      <c r="H82" s="9">
        <f t="shared" si="12"/>
        <v>8</v>
      </c>
      <c r="I82" s="15">
        <v>1</v>
      </c>
      <c r="J82" s="15"/>
      <c r="K82" s="15"/>
      <c r="L82" s="9">
        <f t="shared" si="13"/>
        <v>1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4"/>
        <v>0</v>
      </c>
      <c r="V82" s="9">
        <f t="shared" si="15"/>
        <v>7</v>
      </c>
      <c r="W82" s="15">
        <v>6</v>
      </c>
      <c r="X82" s="16">
        <f t="shared" si="16"/>
        <v>-1</v>
      </c>
      <c r="Y82" s="18" t="s">
        <v>262</v>
      </c>
      <c r="Z82" s="17"/>
    </row>
    <row r="83" spans="1:26" ht="18" customHeight="1" x14ac:dyDescent="0.2">
      <c r="A83" s="13">
        <v>1510023</v>
      </c>
      <c r="B83" s="14" t="s">
        <v>108</v>
      </c>
      <c r="C83" s="15">
        <v>55000</v>
      </c>
      <c r="D83" s="10">
        <f>VLOOKUP($A83,'14.07'!$A$9:$W$200,23,0)</f>
        <v>0</v>
      </c>
      <c r="E83" s="15"/>
      <c r="F83" s="15"/>
      <c r="G83" s="15"/>
      <c r="H83" s="9">
        <f t="shared" si="12"/>
        <v>0</v>
      </c>
      <c r="I83" s="15"/>
      <c r="J83" s="15"/>
      <c r="K83" s="15"/>
      <c r="L83" s="9">
        <f t="shared" si="13"/>
        <v>0</v>
      </c>
      <c r="M83" s="15"/>
      <c r="N83" s="15"/>
      <c r="O83" s="15"/>
      <c r="P83" s="15"/>
      <c r="Q83" s="15"/>
      <c r="R83" s="11">
        <f>SUM(M83:Q83)</f>
        <v>0</v>
      </c>
      <c r="S83" s="15"/>
      <c r="T83" s="15"/>
      <c r="U83" s="9">
        <f>S83+T83</f>
        <v>0</v>
      </c>
      <c r="V83" s="9">
        <f t="shared" si="15"/>
        <v>0</v>
      </c>
      <c r="W83" s="15"/>
      <c r="X83" s="16">
        <f>W83-V83</f>
        <v>0</v>
      </c>
      <c r="Y83" s="18"/>
      <c r="Z83" s="17"/>
    </row>
    <row r="84" spans="1:26" ht="18" customHeight="1" x14ac:dyDescent="0.2">
      <c r="A84" s="13">
        <v>1510024</v>
      </c>
      <c r="B84" s="14" t="s">
        <v>109</v>
      </c>
      <c r="C84" s="15">
        <v>30000</v>
      </c>
      <c r="D84" s="10">
        <f>VLOOKUP($A84,'14.07'!$A$9:$W$200,23,0)</f>
        <v>0</v>
      </c>
      <c r="E84" s="15"/>
      <c r="F84" s="15"/>
      <c r="G84" s="15"/>
      <c r="H84" s="9">
        <f t="shared" si="12"/>
        <v>0</v>
      </c>
      <c r="I84" s="15">
        <v>1</v>
      </c>
      <c r="J84" s="15"/>
      <c r="K84" s="15"/>
      <c r="L84" s="9">
        <f t="shared" si="13"/>
        <v>1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5"/>
        <v>-1</v>
      </c>
      <c r="W84" s="15"/>
      <c r="X84" s="16">
        <f>W84-V84</f>
        <v>1</v>
      </c>
      <c r="Y84" s="18"/>
      <c r="Z84" s="17"/>
    </row>
    <row r="85" spans="1:26" ht="18" customHeight="1" x14ac:dyDescent="0.2">
      <c r="A85" s="13">
        <v>1510039</v>
      </c>
      <c r="B85" s="14" t="s">
        <v>110</v>
      </c>
      <c r="C85" s="15">
        <v>30000</v>
      </c>
      <c r="D85" s="10">
        <f>VLOOKUP($A85,'14.07'!$A$9:$W$200,23,0)</f>
        <v>3</v>
      </c>
      <c r="E85" s="15"/>
      <c r="F85" s="15"/>
      <c r="G85" s="15"/>
      <c r="H85" s="9">
        <f t="shared" si="12"/>
        <v>0</v>
      </c>
      <c r="I85" s="15"/>
      <c r="J85" s="15"/>
      <c r="K85" s="15"/>
      <c r="L85" s="9">
        <f t="shared" si="13"/>
        <v>0</v>
      </c>
      <c r="M85" s="15">
        <v>2</v>
      </c>
      <c r="N85" s="15"/>
      <c r="O85" s="15"/>
      <c r="P85" s="15"/>
      <c r="Q85" s="15"/>
      <c r="R85" s="11">
        <f t="shared" si="5"/>
        <v>2</v>
      </c>
      <c r="S85" s="15"/>
      <c r="T85" s="15"/>
      <c r="U85" s="9">
        <f t="shared" si="14"/>
        <v>0</v>
      </c>
      <c r="V85" s="9">
        <f t="shared" si="15"/>
        <v>1</v>
      </c>
      <c r="W85" s="15"/>
      <c r="X85" s="16">
        <f t="shared" si="16"/>
        <v>-1</v>
      </c>
      <c r="Y85" s="27" t="s">
        <v>263</v>
      </c>
      <c r="Z85" s="17"/>
    </row>
    <row r="86" spans="1:26" ht="18" customHeight="1" x14ac:dyDescent="0.2">
      <c r="A86" s="13">
        <v>1510040</v>
      </c>
      <c r="B86" s="14" t="s">
        <v>111</v>
      </c>
      <c r="C86" s="15">
        <v>55000</v>
      </c>
      <c r="D86" s="10">
        <f>VLOOKUP($A86,'14.07'!$A$9:$W$200,23,0)</f>
        <v>3</v>
      </c>
      <c r="E86" s="15"/>
      <c r="F86" s="15"/>
      <c r="G86" s="15"/>
      <c r="H86" s="9">
        <f t="shared" si="12"/>
        <v>0</v>
      </c>
      <c r="I86" s="15"/>
      <c r="J86" s="15"/>
      <c r="K86" s="15"/>
      <c r="L86" s="9">
        <f t="shared" si="13"/>
        <v>0</v>
      </c>
      <c r="M86" s="15">
        <v>1</v>
      </c>
      <c r="N86" s="15"/>
      <c r="O86" s="15"/>
      <c r="P86" s="15"/>
      <c r="Q86" s="15"/>
      <c r="R86" s="11">
        <f t="shared" si="5"/>
        <v>1</v>
      </c>
      <c r="S86" s="15"/>
      <c r="T86" s="15"/>
      <c r="U86" s="9">
        <f t="shared" si="14"/>
        <v>0</v>
      </c>
      <c r="V86" s="9">
        <f t="shared" si="15"/>
        <v>2</v>
      </c>
      <c r="W86" s="15">
        <v>2</v>
      </c>
      <c r="X86" s="16">
        <f t="shared" si="16"/>
        <v>0</v>
      </c>
      <c r="Y86" s="27"/>
      <c r="Z86" s="17"/>
    </row>
    <row r="87" spans="1:26" ht="18" customHeight="1" x14ac:dyDescent="0.2">
      <c r="A87" s="13">
        <v>1510053</v>
      </c>
      <c r="B87" s="14" t="s">
        <v>112</v>
      </c>
      <c r="C87" s="15">
        <v>35000</v>
      </c>
      <c r="D87" s="10">
        <f>VLOOKUP($A87,'14.07'!$A$9:$W$200,23,0)</f>
        <v>2</v>
      </c>
      <c r="E87" s="15">
        <v>2</v>
      </c>
      <c r="F87" s="15"/>
      <c r="G87" s="15"/>
      <c r="H87" s="9">
        <f t="shared" si="12"/>
        <v>2</v>
      </c>
      <c r="I87" s="15">
        <v>3</v>
      </c>
      <c r="J87" s="15"/>
      <c r="K87" s="15"/>
      <c r="L87" s="9">
        <f t="shared" si="13"/>
        <v>3</v>
      </c>
      <c r="M87" s="15">
        <v>1</v>
      </c>
      <c r="N87" s="15"/>
      <c r="O87" s="15"/>
      <c r="P87" s="15"/>
      <c r="Q87" s="15"/>
      <c r="R87" s="11">
        <f t="shared" ref="R87:R155" si="17">SUM(M87:Q87)</f>
        <v>1</v>
      </c>
      <c r="S87" s="15"/>
      <c r="T87" s="15"/>
      <c r="U87" s="9">
        <f t="shared" si="14"/>
        <v>0</v>
      </c>
      <c r="V87" s="9">
        <f t="shared" si="15"/>
        <v>0</v>
      </c>
      <c r="W87" s="15"/>
      <c r="X87" s="16">
        <f t="shared" si="16"/>
        <v>0</v>
      </c>
      <c r="Y87" s="27"/>
      <c r="Z87" s="17"/>
    </row>
    <row r="88" spans="1:26" ht="18" customHeight="1" x14ac:dyDescent="0.2">
      <c r="A88" s="7">
        <v>3500000</v>
      </c>
      <c r="B88" s="8" t="s">
        <v>113</v>
      </c>
      <c r="C88" s="9"/>
      <c r="D88" s="10">
        <f>VLOOKUP($A88,'14.07'!$A$9:$W$200,23,0)</f>
        <v>0</v>
      </c>
      <c r="E88" s="10"/>
      <c r="F88" s="10"/>
      <c r="G88" s="10"/>
      <c r="H88" s="9"/>
      <c r="I88" s="10"/>
      <c r="J88" s="10"/>
      <c r="K88" s="10"/>
      <c r="L88" s="9">
        <f t="shared" si="13"/>
        <v>0</v>
      </c>
      <c r="M88" s="10"/>
      <c r="N88" s="10"/>
      <c r="O88" s="10"/>
      <c r="P88" s="10"/>
      <c r="Q88" s="10"/>
      <c r="R88" s="11">
        <f t="shared" si="17"/>
        <v>0</v>
      </c>
      <c r="S88" s="10"/>
      <c r="T88" s="10"/>
      <c r="U88" s="9"/>
      <c r="V88" s="9"/>
      <c r="W88" s="10"/>
      <c r="X88" s="9"/>
      <c r="Y88" s="18"/>
      <c r="Z88" s="17"/>
    </row>
    <row r="89" spans="1:26" ht="18" customHeight="1" x14ac:dyDescent="0.2">
      <c r="A89" s="13">
        <v>3500003</v>
      </c>
      <c r="B89" s="14" t="s">
        <v>114</v>
      </c>
      <c r="C89" s="15">
        <v>390000</v>
      </c>
      <c r="D89" s="10">
        <f>VLOOKUP($A89,'14.07'!$A$9:$W$200,23,0)</f>
        <v>0</v>
      </c>
      <c r="E89" s="15"/>
      <c r="F89" s="15"/>
      <c r="G89" s="15"/>
      <c r="H89" s="9">
        <f t="shared" ref="H89:H106" si="18">SUM(E89:G89)</f>
        <v>0</v>
      </c>
      <c r="I89" s="15"/>
      <c r="J89" s="15"/>
      <c r="K89" s="15"/>
      <c r="L89" s="9">
        <f t="shared" si="13"/>
        <v>0</v>
      </c>
      <c r="M89" s="15"/>
      <c r="N89" s="15"/>
      <c r="O89" s="15"/>
      <c r="P89" s="15"/>
      <c r="Q89" s="15"/>
      <c r="R89" s="11">
        <f>SUM(M89:Q89)</f>
        <v>0</v>
      </c>
      <c r="S89" s="15"/>
      <c r="T89" s="15"/>
      <c r="U89" s="9">
        <f>S89+T89</f>
        <v>0</v>
      </c>
      <c r="V89" s="9">
        <f t="shared" ref="V89:V106" si="19">D89+H89-L89-R89-U89</f>
        <v>0</v>
      </c>
      <c r="W89" s="15"/>
      <c r="X89" s="16">
        <f>W89-V89</f>
        <v>0</v>
      </c>
      <c r="Y89" s="18"/>
      <c r="Z89" s="17"/>
    </row>
    <row r="90" spans="1:26" ht="18" customHeight="1" x14ac:dyDescent="0.2">
      <c r="A90" s="13">
        <v>3500004</v>
      </c>
      <c r="B90" s="14" t="s">
        <v>115</v>
      </c>
      <c r="C90" s="15">
        <v>300000</v>
      </c>
      <c r="D90" s="10">
        <f>VLOOKUP($A90,'14.07'!$A$9:$W$200,23,0)</f>
        <v>0</v>
      </c>
      <c r="E90" s="15"/>
      <c r="F90" s="15"/>
      <c r="G90" s="15"/>
      <c r="H90" s="9">
        <f t="shared" si="18"/>
        <v>0</v>
      </c>
      <c r="I90" s="15"/>
      <c r="J90" s="15"/>
      <c r="K90" s="15"/>
      <c r="L90" s="9">
        <f t="shared" si="13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si="19"/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3500001</v>
      </c>
      <c r="B91" s="14" t="s">
        <v>116</v>
      </c>
      <c r="C91" s="15">
        <v>300000</v>
      </c>
      <c r="D91" s="10">
        <f>VLOOKUP($A91,'14.07'!$A$9:$W$200,23,0)</f>
        <v>0</v>
      </c>
      <c r="E91" s="15"/>
      <c r="F91" s="15"/>
      <c r="G91" s="15"/>
      <c r="H91" s="9">
        <f t="shared" si="18"/>
        <v>0</v>
      </c>
      <c r="I91" s="15"/>
      <c r="J91" s="15"/>
      <c r="K91" s="15"/>
      <c r="L91" s="9">
        <f t="shared" si="13"/>
        <v>0</v>
      </c>
      <c r="M91" s="15"/>
      <c r="N91" s="15"/>
      <c r="O91" s="15"/>
      <c r="P91" s="15"/>
      <c r="Q91" s="15"/>
      <c r="R91" s="11">
        <f t="shared" si="17"/>
        <v>0</v>
      </c>
      <c r="S91" s="15"/>
      <c r="T91" s="15"/>
      <c r="U91" s="9">
        <f t="shared" ref="U91:U106" si="20">S91+T91</f>
        <v>0</v>
      </c>
      <c r="V91" s="9">
        <f t="shared" si="19"/>
        <v>0</v>
      </c>
      <c r="W91" s="15"/>
      <c r="X91" s="16">
        <f t="shared" ref="X91:X106" si="21">W91-V91</f>
        <v>0</v>
      </c>
      <c r="Y91" s="18"/>
      <c r="Z91" s="17"/>
    </row>
    <row r="92" spans="1:26" ht="18" customHeight="1" x14ac:dyDescent="0.2">
      <c r="A92" s="13">
        <v>3500009</v>
      </c>
      <c r="B92" s="14" t="s">
        <v>117</v>
      </c>
      <c r="C92" s="15">
        <v>390000</v>
      </c>
      <c r="D92" s="10">
        <f>VLOOKUP($A92,'14.07'!$A$9:$W$200,23,0)</f>
        <v>0</v>
      </c>
      <c r="E92" s="15">
        <v>1</v>
      </c>
      <c r="F92" s="15"/>
      <c r="G92" s="15"/>
      <c r="H92" s="9">
        <f t="shared" si="18"/>
        <v>1</v>
      </c>
      <c r="I92" s="15"/>
      <c r="J92" s="15"/>
      <c r="K92" s="15"/>
      <c r="L92" s="9">
        <f t="shared" si="13"/>
        <v>0</v>
      </c>
      <c r="M92" s="15"/>
      <c r="N92" s="15"/>
      <c r="O92" s="15"/>
      <c r="P92" s="15"/>
      <c r="Q92" s="15"/>
      <c r="R92" s="11">
        <f t="shared" si="17"/>
        <v>0</v>
      </c>
      <c r="S92" s="15"/>
      <c r="T92" s="15"/>
      <c r="U92" s="9">
        <f t="shared" si="20"/>
        <v>0</v>
      </c>
      <c r="V92" s="9">
        <f t="shared" si="19"/>
        <v>1</v>
      </c>
      <c r="W92" s="15">
        <v>1</v>
      </c>
      <c r="X92" s="16">
        <f t="shared" si="21"/>
        <v>0</v>
      </c>
      <c r="Y92" s="18"/>
      <c r="Z92" s="17"/>
    </row>
    <row r="93" spans="1:26" ht="18" customHeight="1" x14ac:dyDescent="0.2">
      <c r="A93" s="13">
        <v>3500021</v>
      </c>
      <c r="B93" s="14" t="s">
        <v>118</v>
      </c>
      <c r="C93" s="15">
        <v>390000</v>
      </c>
      <c r="D93" s="10">
        <f>VLOOKUP($A93,'14.07'!$A$9:$W$200,23,0)</f>
        <v>1</v>
      </c>
      <c r="E93" s="15"/>
      <c r="F93" s="15"/>
      <c r="G93" s="15"/>
      <c r="H93" s="9">
        <f t="shared" si="18"/>
        <v>0</v>
      </c>
      <c r="I93" s="15">
        <v>1</v>
      </c>
      <c r="J93" s="15"/>
      <c r="K93" s="15"/>
      <c r="L93" s="9">
        <f t="shared" si="13"/>
        <v>1</v>
      </c>
      <c r="M93" s="15"/>
      <c r="N93" s="15"/>
      <c r="O93" s="15"/>
      <c r="P93" s="15"/>
      <c r="Q93" s="15"/>
      <c r="R93" s="11">
        <f t="shared" si="17"/>
        <v>0</v>
      </c>
      <c r="S93" s="15"/>
      <c r="T93" s="15"/>
      <c r="U93" s="9">
        <f t="shared" si="20"/>
        <v>0</v>
      </c>
      <c r="V93" s="9">
        <f t="shared" si="19"/>
        <v>0</v>
      </c>
      <c r="W93" s="15"/>
      <c r="X93" s="16">
        <f t="shared" si="21"/>
        <v>0</v>
      </c>
      <c r="Y93" s="18"/>
      <c r="Z93" s="17"/>
    </row>
    <row r="94" spans="1:26" ht="18" customHeight="1" x14ac:dyDescent="0.2">
      <c r="A94" s="13">
        <v>3500022</v>
      </c>
      <c r="B94" s="14" t="s">
        <v>119</v>
      </c>
      <c r="C94" s="15">
        <v>300000</v>
      </c>
      <c r="D94" s="10">
        <f>VLOOKUP($A94,'14.07'!$A$9:$W$200,23,0)</f>
        <v>0</v>
      </c>
      <c r="E94" s="15"/>
      <c r="F94" s="15"/>
      <c r="G94" s="15"/>
      <c r="H94" s="9">
        <f t="shared" si="18"/>
        <v>0</v>
      </c>
      <c r="I94" s="15"/>
      <c r="J94" s="15"/>
      <c r="K94" s="15"/>
      <c r="L94" s="9">
        <f t="shared" si="13"/>
        <v>0</v>
      </c>
      <c r="M94" s="15"/>
      <c r="N94" s="15"/>
      <c r="O94" s="15"/>
      <c r="P94" s="15"/>
      <c r="Q94" s="15"/>
      <c r="R94" s="11">
        <f>SUM(M94:Q94)</f>
        <v>0</v>
      </c>
      <c r="S94" s="15"/>
      <c r="T94" s="15"/>
      <c r="U94" s="9">
        <f>S94+T94</f>
        <v>0</v>
      </c>
      <c r="V94" s="9">
        <f t="shared" si="19"/>
        <v>0</v>
      </c>
      <c r="W94" s="15"/>
      <c r="X94" s="16">
        <f>W94-V94</f>
        <v>0</v>
      </c>
      <c r="Y94" s="18"/>
      <c r="Z94" s="17"/>
    </row>
    <row r="95" spans="1:26" ht="18" customHeight="1" x14ac:dyDescent="0.2">
      <c r="A95" s="13">
        <v>3500029</v>
      </c>
      <c r="B95" s="14" t="s">
        <v>120</v>
      </c>
      <c r="C95" s="15">
        <v>390000</v>
      </c>
      <c r="D95" s="10">
        <f>VLOOKUP($A95,'14.07'!$A$9:$W$200,23,0)</f>
        <v>0</v>
      </c>
      <c r="E95" s="15">
        <v>1</v>
      </c>
      <c r="F95" s="15"/>
      <c r="G95" s="15"/>
      <c r="H95" s="9">
        <f t="shared" si="18"/>
        <v>1</v>
      </c>
      <c r="I95" s="15">
        <v>1</v>
      </c>
      <c r="J95" s="15"/>
      <c r="K95" s="15"/>
      <c r="L95" s="9">
        <f t="shared" si="13"/>
        <v>1</v>
      </c>
      <c r="M95" s="15"/>
      <c r="N95" s="15"/>
      <c r="O95" s="15"/>
      <c r="P95" s="15"/>
      <c r="Q95" s="15"/>
      <c r="R95" s="11">
        <f t="shared" si="17"/>
        <v>0</v>
      </c>
      <c r="S95" s="15"/>
      <c r="T95" s="15"/>
      <c r="U95" s="9">
        <f t="shared" si="20"/>
        <v>0</v>
      </c>
      <c r="V95" s="9">
        <f t="shared" si="19"/>
        <v>0</v>
      </c>
      <c r="W95" s="15"/>
      <c r="X95" s="16">
        <f t="shared" si="21"/>
        <v>0</v>
      </c>
      <c r="Y95" s="18"/>
      <c r="Z95" s="17"/>
    </row>
    <row r="96" spans="1:26" ht="18" customHeight="1" x14ac:dyDescent="0.2">
      <c r="A96" s="13">
        <v>3500030</v>
      </c>
      <c r="B96" s="14" t="s">
        <v>121</v>
      </c>
      <c r="C96" s="15">
        <v>300000</v>
      </c>
      <c r="D96" s="10">
        <f>VLOOKUP($A96,'14.07'!$A$9:$W$200,23,0)</f>
        <v>0</v>
      </c>
      <c r="E96" s="15"/>
      <c r="F96" s="15"/>
      <c r="G96" s="15"/>
      <c r="H96" s="9">
        <f t="shared" si="18"/>
        <v>0</v>
      </c>
      <c r="I96" s="15"/>
      <c r="J96" s="15"/>
      <c r="K96" s="15"/>
      <c r="L96" s="9">
        <f t="shared" si="13"/>
        <v>0</v>
      </c>
      <c r="M96" s="15"/>
      <c r="N96" s="15"/>
      <c r="O96" s="15"/>
      <c r="P96" s="15"/>
      <c r="Q96" s="15"/>
      <c r="R96" s="11">
        <f>SUM(M96:Q96)</f>
        <v>0</v>
      </c>
      <c r="S96" s="15"/>
      <c r="T96" s="15"/>
      <c r="U96" s="9">
        <f>S96+T96</f>
        <v>0</v>
      </c>
      <c r="V96" s="9">
        <f t="shared" si="19"/>
        <v>0</v>
      </c>
      <c r="W96" s="15"/>
      <c r="X96" s="16">
        <f>W96-V96</f>
        <v>0</v>
      </c>
      <c r="Y96" s="18"/>
      <c r="Z96" s="17"/>
    </row>
    <row r="97" spans="1:26" ht="18" customHeight="1" x14ac:dyDescent="0.2">
      <c r="A97" s="13">
        <v>3500049</v>
      </c>
      <c r="B97" s="14" t="s">
        <v>122</v>
      </c>
      <c r="C97" s="15">
        <v>390000</v>
      </c>
      <c r="D97" s="10">
        <f>VLOOKUP($A97,'14.07'!$A$9:$W$200,23,0)</f>
        <v>0</v>
      </c>
      <c r="E97" s="15"/>
      <c r="F97" s="15"/>
      <c r="G97" s="15"/>
      <c r="H97" s="9">
        <f t="shared" si="18"/>
        <v>0</v>
      </c>
      <c r="I97" s="15"/>
      <c r="J97" s="15"/>
      <c r="K97" s="15"/>
      <c r="L97" s="9">
        <f t="shared" si="13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9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3500139</v>
      </c>
      <c r="B98" s="14" t="s">
        <v>123</v>
      </c>
      <c r="C98" s="15">
        <v>390000</v>
      </c>
      <c r="D98" s="10">
        <f>VLOOKUP($A98,'14.07'!$A$9:$W$200,23,0)</f>
        <v>0</v>
      </c>
      <c r="E98" s="15"/>
      <c r="F98" s="15"/>
      <c r="G98" s="15"/>
      <c r="H98" s="9">
        <f t="shared" si="18"/>
        <v>0</v>
      </c>
      <c r="I98" s="15"/>
      <c r="J98" s="15"/>
      <c r="K98" s="15"/>
      <c r="L98" s="9">
        <f t="shared" si="13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9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3500140</v>
      </c>
      <c r="B99" s="14" t="s">
        <v>124</v>
      </c>
      <c r="C99" s="15">
        <v>300000</v>
      </c>
      <c r="D99" s="10">
        <f>VLOOKUP($A99,'14.07'!$A$9:$W$200,23,0)</f>
        <v>0</v>
      </c>
      <c r="E99" s="15"/>
      <c r="F99" s="15"/>
      <c r="G99" s="15"/>
      <c r="H99" s="9">
        <f t="shared" si="18"/>
        <v>0</v>
      </c>
      <c r="I99" s="15"/>
      <c r="J99" s="15"/>
      <c r="K99" s="15"/>
      <c r="L99" s="9">
        <f t="shared" si="13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9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3500155</v>
      </c>
      <c r="B100" s="14" t="s">
        <v>125</v>
      </c>
      <c r="C100" s="15">
        <v>300000</v>
      </c>
      <c r="D100" s="10">
        <f>VLOOKUP($A100,'14.07'!$A$9:$W$200,23,0)</f>
        <v>0</v>
      </c>
      <c r="E100" s="15"/>
      <c r="F100" s="15"/>
      <c r="G100" s="15"/>
      <c r="H100" s="9">
        <f t="shared" si="18"/>
        <v>0</v>
      </c>
      <c r="I100" s="15"/>
      <c r="J100" s="15"/>
      <c r="K100" s="15"/>
      <c r="L100" s="9">
        <f t="shared" si="13"/>
        <v>0</v>
      </c>
      <c r="M100" s="15"/>
      <c r="N100" s="15"/>
      <c r="O100" s="15"/>
      <c r="P100" s="15"/>
      <c r="Q100" s="15"/>
      <c r="R100" s="11">
        <f t="shared" si="17"/>
        <v>0</v>
      </c>
      <c r="S100" s="15"/>
      <c r="T100" s="15"/>
      <c r="U100" s="9">
        <f t="shared" si="20"/>
        <v>0</v>
      </c>
      <c r="V100" s="9">
        <f t="shared" si="19"/>
        <v>0</v>
      </c>
      <c r="W100" s="15"/>
      <c r="X100" s="16">
        <f t="shared" si="21"/>
        <v>0</v>
      </c>
      <c r="Y100" s="18"/>
      <c r="Z100" s="17"/>
    </row>
    <row r="101" spans="1:26" ht="18" customHeight="1" x14ac:dyDescent="0.2">
      <c r="A101" s="13">
        <v>3500156</v>
      </c>
      <c r="B101" s="14" t="s">
        <v>126</v>
      </c>
      <c r="C101" s="15">
        <v>390000</v>
      </c>
      <c r="D101" s="10">
        <f>VLOOKUP($A101,'14.07'!$A$9:$W$200,23,0)</f>
        <v>0</v>
      </c>
      <c r="E101" s="15"/>
      <c r="F101" s="15"/>
      <c r="G101" s="15"/>
      <c r="H101" s="9">
        <f t="shared" si="18"/>
        <v>0</v>
      </c>
      <c r="I101" s="15"/>
      <c r="J101" s="15"/>
      <c r="K101" s="15"/>
      <c r="L101" s="9">
        <f t="shared" si="13"/>
        <v>0</v>
      </c>
      <c r="M101" s="15"/>
      <c r="N101" s="15"/>
      <c r="O101" s="15"/>
      <c r="P101" s="15"/>
      <c r="Q101" s="15"/>
      <c r="R101" s="11">
        <f t="shared" si="17"/>
        <v>0</v>
      </c>
      <c r="S101" s="15"/>
      <c r="T101" s="15"/>
      <c r="U101" s="9">
        <f t="shared" si="20"/>
        <v>0</v>
      </c>
      <c r="V101" s="9">
        <f t="shared" si="19"/>
        <v>0</v>
      </c>
      <c r="W101" s="15"/>
      <c r="X101" s="16">
        <f t="shared" si="21"/>
        <v>0</v>
      </c>
      <c r="Y101" s="18"/>
      <c r="Z101" s="17"/>
    </row>
    <row r="102" spans="1:26" ht="18" customHeight="1" x14ac:dyDescent="0.2">
      <c r="A102" s="13">
        <v>3500141</v>
      </c>
      <c r="B102" s="14" t="s">
        <v>127</v>
      </c>
      <c r="C102" s="15">
        <v>300000</v>
      </c>
      <c r="D102" s="10">
        <f>VLOOKUP($A102,'14.07'!$A$9:$W$200,23,0)</f>
        <v>0</v>
      </c>
      <c r="E102" s="15"/>
      <c r="F102" s="15"/>
      <c r="G102" s="15"/>
      <c r="H102" s="9">
        <f t="shared" si="18"/>
        <v>0</v>
      </c>
      <c r="I102" s="15"/>
      <c r="J102" s="15"/>
      <c r="K102" s="15"/>
      <c r="L102" s="9">
        <f t="shared" si="13"/>
        <v>0</v>
      </c>
      <c r="M102" s="15"/>
      <c r="N102" s="15"/>
      <c r="O102" s="15"/>
      <c r="P102" s="15"/>
      <c r="Q102" s="15"/>
      <c r="R102" s="11">
        <f t="shared" si="17"/>
        <v>0</v>
      </c>
      <c r="S102" s="15"/>
      <c r="T102" s="15"/>
      <c r="U102" s="9">
        <f t="shared" si="20"/>
        <v>0</v>
      </c>
      <c r="V102" s="9">
        <f t="shared" si="19"/>
        <v>0</v>
      </c>
      <c r="W102" s="15"/>
      <c r="X102" s="16">
        <f t="shared" si="21"/>
        <v>0</v>
      </c>
      <c r="Y102" s="18"/>
      <c r="Z102" s="17"/>
    </row>
    <row r="103" spans="1:26" ht="18" customHeight="1" x14ac:dyDescent="0.2">
      <c r="A103" s="13">
        <v>3500142</v>
      </c>
      <c r="B103" s="14" t="s">
        <v>128</v>
      </c>
      <c r="C103" s="15">
        <v>390000</v>
      </c>
      <c r="D103" s="10">
        <f>VLOOKUP($A103,'14.07'!$A$9:$W$200,23,0)</f>
        <v>0</v>
      </c>
      <c r="E103" s="15"/>
      <c r="F103" s="15"/>
      <c r="G103" s="15"/>
      <c r="H103" s="9">
        <f t="shared" si="18"/>
        <v>0</v>
      </c>
      <c r="I103" s="15"/>
      <c r="J103" s="15"/>
      <c r="K103" s="15"/>
      <c r="L103" s="9">
        <f t="shared" si="13"/>
        <v>0</v>
      </c>
      <c r="M103" s="15"/>
      <c r="N103" s="15"/>
      <c r="O103" s="15"/>
      <c r="P103" s="15"/>
      <c r="Q103" s="15"/>
      <c r="R103" s="11">
        <f t="shared" si="17"/>
        <v>0</v>
      </c>
      <c r="S103" s="15"/>
      <c r="T103" s="15"/>
      <c r="U103" s="9">
        <f t="shared" si="20"/>
        <v>0</v>
      </c>
      <c r="V103" s="9">
        <f t="shared" si="19"/>
        <v>0</v>
      </c>
      <c r="W103" s="15"/>
      <c r="X103" s="16">
        <f t="shared" si="21"/>
        <v>0</v>
      </c>
      <c r="Y103" s="18"/>
      <c r="Z103" s="17"/>
    </row>
    <row r="104" spans="1:26" ht="18" customHeight="1" x14ac:dyDescent="0.2">
      <c r="A104" s="13">
        <v>3500143</v>
      </c>
      <c r="B104" s="14" t="s">
        <v>129</v>
      </c>
      <c r="C104" s="15">
        <v>220000</v>
      </c>
      <c r="D104" s="10">
        <f>VLOOKUP($A104,'14.07'!$A$9:$W$200,23,0)</f>
        <v>1</v>
      </c>
      <c r="E104" s="15"/>
      <c r="F104" s="15"/>
      <c r="G104" s="15"/>
      <c r="H104" s="9">
        <f t="shared" si="18"/>
        <v>0</v>
      </c>
      <c r="I104" s="15"/>
      <c r="J104" s="15"/>
      <c r="K104" s="15"/>
      <c r="L104" s="9">
        <f t="shared" si="13"/>
        <v>0</v>
      </c>
      <c r="M104" s="15"/>
      <c r="N104" s="15"/>
      <c r="O104" s="15"/>
      <c r="P104" s="15"/>
      <c r="Q104" s="15"/>
      <c r="R104" s="11">
        <f t="shared" si="17"/>
        <v>0</v>
      </c>
      <c r="S104" s="15"/>
      <c r="T104" s="15"/>
      <c r="U104" s="9">
        <f t="shared" si="20"/>
        <v>0</v>
      </c>
      <c r="V104" s="9">
        <f t="shared" si="19"/>
        <v>1</v>
      </c>
      <c r="W104" s="15">
        <v>1</v>
      </c>
      <c r="X104" s="16">
        <f t="shared" si="21"/>
        <v>0</v>
      </c>
      <c r="Y104" s="18"/>
      <c r="Z104" s="17"/>
    </row>
    <row r="105" spans="1:26" ht="18" customHeight="1" x14ac:dyDescent="0.2">
      <c r="A105" s="13">
        <v>3500144</v>
      </c>
      <c r="B105" s="14" t="s">
        <v>130</v>
      </c>
      <c r="C105" s="15">
        <v>260000</v>
      </c>
      <c r="D105" s="10">
        <f>VLOOKUP($A105,'14.07'!$A$9:$W$200,23,0)</f>
        <v>2</v>
      </c>
      <c r="E105" s="15"/>
      <c r="F105" s="15"/>
      <c r="G105" s="15"/>
      <c r="H105" s="9">
        <f t="shared" si="18"/>
        <v>0</v>
      </c>
      <c r="I105" s="15">
        <v>1</v>
      </c>
      <c r="J105" s="15"/>
      <c r="K105" s="15"/>
      <c r="L105" s="9">
        <f t="shared" si="13"/>
        <v>1</v>
      </c>
      <c r="M105" s="15"/>
      <c r="N105" s="15"/>
      <c r="O105" s="15"/>
      <c r="P105" s="15"/>
      <c r="Q105" s="15"/>
      <c r="R105" s="11">
        <f t="shared" si="17"/>
        <v>0</v>
      </c>
      <c r="S105" s="15"/>
      <c r="T105" s="15"/>
      <c r="U105" s="9">
        <f t="shared" si="20"/>
        <v>0</v>
      </c>
      <c r="V105" s="9">
        <f t="shared" si="19"/>
        <v>1</v>
      </c>
      <c r="W105" s="15">
        <v>1</v>
      </c>
      <c r="X105" s="16">
        <f t="shared" si="21"/>
        <v>0</v>
      </c>
      <c r="Y105" s="18"/>
      <c r="Z105" s="17"/>
    </row>
    <row r="106" spans="1:26" ht="18" customHeight="1" x14ac:dyDescent="0.2">
      <c r="A106" s="13">
        <v>3500145</v>
      </c>
      <c r="B106" s="14" t="s">
        <v>131</v>
      </c>
      <c r="C106" s="15">
        <v>350000</v>
      </c>
      <c r="D106" s="10">
        <f>VLOOKUP($A106,'14.07'!$A$9:$W$200,23,0)</f>
        <v>0</v>
      </c>
      <c r="E106" s="15"/>
      <c r="F106" s="15"/>
      <c r="G106" s="15"/>
      <c r="H106" s="9">
        <f t="shared" si="18"/>
        <v>0</v>
      </c>
      <c r="I106" s="15"/>
      <c r="J106" s="15"/>
      <c r="K106" s="15"/>
      <c r="L106" s="9">
        <f t="shared" si="13"/>
        <v>0</v>
      </c>
      <c r="M106" s="15"/>
      <c r="N106" s="15"/>
      <c r="O106" s="15"/>
      <c r="P106" s="15"/>
      <c r="Q106" s="15"/>
      <c r="R106" s="11">
        <f t="shared" si="17"/>
        <v>0</v>
      </c>
      <c r="S106" s="15"/>
      <c r="T106" s="15"/>
      <c r="U106" s="9">
        <f t="shared" si="20"/>
        <v>0</v>
      </c>
      <c r="V106" s="9">
        <f t="shared" si="19"/>
        <v>0</v>
      </c>
      <c r="W106" s="15"/>
      <c r="X106" s="16">
        <f t="shared" si="21"/>
        <v>0</v>
      </c>
      <c r="Y106" s="18"/>
      <c r="Z106" s="17"/>
    </row>
    <row r="107" spans="1:26" ht="18" customHeight="1" x14ac:dyDescent="0.2">
      <c r="A107" s="7">
        <v>3510000</v>
      </c>
      <c r="B107" s="8" t="s">
        <v>132</v>
      </c>
      <c r="C107" s="9"/>
      <c r="D107" s="10">
        <f>VLOOKUP($A107,'14.07'!$A$9:$W$200,23,0)</f>
        <v>0</v>
      </c>
      <c r="E107" s="10"/>
      <c r="F107" s="10"/>
      <c r="G107" s="10"/>
      <c r="H107" s="9"/>
      <c r="I107" s="10"/>
      <c r="J107" s="10"/>
      <c r="K107" s="10"/>
      <c r="L107" s="9">
        <f t="shared" si="13"/>
        <v>0</v>
      </c>
      <c r="M107" s="10"/>
      <c r="N107" s="10"/>
      <c r="O107" s="10"/>
      <c r="P107" s="10"/>
      <c r="Q107" s="10"/>
      <c r="R107" s="11">
        <f t="shared" si="17"/>
        <v>0</v>
      </c>
      <c r="S107" s="10"/>
      <c r="T107" s="10"/>
      <c r="U107" s="9"/>
      <c r="V107" s="9"/>
      <c r="W107" s="10"/>
      <c r="X107" s="9"/>
      <c r="Y107" s="18"/>
      <c r="Z107" s="17"/>
    </row>
    <row r="108" spans="1:26" ht="18" customHeight="1" x14ac:dyDescent="0.2">
      <c r="A108" s="13">
        <v>3510004</v>
      </c>
      <c r="B108" s="14" t="s">
        <v>133</v>
      </c>
      <c r="C108" s="15">
        <v>43000</v>
      </c>
      <c r="D108" s="10">
        <f>VLOOKUP($A108,'14.07'!$A$9:$W$200,23,0)</f>
        <v>2</v>
      </c>
      <c r="E108" s="15"/>
      <c r="F108" s="15"/>
      <c r="G108" s="15"/>
      <c r="H108" s="9">
        <f t="shared" ref="H108:H117" si="22">SUM(E108:G108)</f>
        <v>0</v>
      </c>
      <c r="I108" s="15">
        <v>2</v>
      </c>
      <c r="J108" s="15"/>
      <c r="K108" s="15"/>
      <c r="L108" s="9">
        <f t="shared" si="13"/>
        <v>2</v>
      </c>
      <c r="M108" s="15"/>
      <c r="N108" s="15"/>
      <c r="O108" s="15"/>
      <c r="P108" s="15"/>
      <c r="Q108" s="15"/>
      <c r="R108" s="11">
        <f>SUM(M108:Q108)</f>
        <v>0</v>
      </c>
      <c r="S108" s="15"/>
      <c r="T108" s="15"/>
      <c r="U108" s="9">
        <f>S108+T108</f>
        <v>0</v>
      </c>
      <c r="V108" s="9">
        <f t="shared" ref="V108:V117" si="23">D108+H108-L108-R108-U108</f>
        <v>0</v>
      </c>
      <c r="W108" s="15"/>
      <c r="X108" s="16">
        <f>W108-V108</f>
        <v>0</v>
      </c>
      <c r="Y108" s="18"/>
      <c r="Z108" s="17"/>
    </row>
    <row r="109" spans="1:26" ht="18" customHeight="1" x14ac:dyDescent="0.2">
      <c r="A109" s="13">
        <v>3510011</v>
      </c>
      <c r="B109" s="14" t="s">
        <v>134</v>
      </c>
      <c r="C109" s="15">
        <v>42000</v>
      </c>
      <c r="D109" s="10">
        <f>VLOOKUP($A109,'14.07'!$A$9:$W$200,23,0)</f>
        <v>3</v>
      </c>
      <c r="E109" s="15">
        <v>9</v>
      </c>
      <c r="F109" s="15"/>
      <c r="G109" s="15"/>
      <c r="H109" s="9">
        <f t="shared" si="22"/>
        <v>9</v>
      </c>
      <c r="I109" s="15">
        <v>3</v>
      </c>
      <c r="J109" s="15"/>
      <c r="K109" s="15"/>
      <c r="L109" s="9">
        <f t="shared" si="13"/>
        <v>3</v>
      </c>
      <c r="M109" s="15"/>
      <c r="N109" s="15"/>
      <c r="O109" s="15"/>
      <c r="P109" s="15"/>
      <c r="Q109" s="15"/>
      <c r="R109" s="11">
        <f t="shared" si="17"/>
        <v>0</v>
      </c>
      <c r="S109" s="15"/>
      <c r="T109" s="15"/>
      <c r="U109" s="9">
        <f t="shared" ref="U109:U117" si="24">S109+T109</f>
        <v>0</v>
      </c>
      <c r="V109" s="9">
        <f t="shared" si="23"/>
        <v>9</v>
      </c>
      <c r="W109" s="15">
        <v>9</v>
      </c>
      <c r="X109" s="16">
        <f t="shared" ref="X109:X117" si="25">W109-V109</f>
        <v>0</v>
      </c>
      <c r="Y109" s="18"/>
      <c r="Z109" s="17"/>
    </row>
    <row r="110" spans="1:26" ht="18" customHeight="1" x14ac:dyDescent="0.2">
      <c r="A110" s="13">
        <v>3510012</v>
      </c>
      <c r="B110" s="14" t="s">
        <v>135</v>
      </c>
      <c r="C110" s="15">
        <v>43000</v>
      </c>
      <c r="D110" s="10">
        <f>VLOOKUP($A110,'14.07'!$A$9:$W$200,23,0)</f>
        <v>7</v>
      </c>
      <c r="E110" s="15"/>
      <c r="F110" s="15"/>
      <c r="G110" s="15"/>
      <c r="H110" s="9">
        <f t="shared" si="22"/>
        <v>0</v>
      </c>
      <c r="I110" s="15">
        <v>6</v>
      </c>
      <c r="J110" s="15"/>
      <c r="K110" s="15"/>
      <c r="L110" s="9">
        <f t="shared" si="13"/>
        <v>6</v>
      </c>
      <c r="M110" s="15"/>
      <c r="N110" s="15"/>
      <c r="O110" s="15"/>
      <c r="P110" s="15"/>
      <c r="Q110" s="15"/>
      <c r="R110" s="11">
        <f>SUM(M110:Q110)</f>
        <v>0</v>
      </c>
      <c r="S110" s="15"/>
      <c r="T110" s="15"/>
      <c r="U110" s="9">
        <f>S110+T110</f>
        <v>0</v>
      </c>
      <c r="V110" s="9">
        <f t="shared" si="23"/>
        <v>1</v>
      </c>
      <c r="W110" s="15">
        <v>1</v>
      </c>
      <c r="X110" s="16">
        <f>W110-V110</f>
        <v>0</v>
      </c>
      <c r="Y110" s="18"/>
      <c r="Z110" s="17"/>
    </row>
    <row r="111" spans="1:26" ht="18" customHeight="1" x14ac:dyDescent="0.2">
      <c r="A111" s="13">
        <v>3510018</v>
      </c>
      <c r="B111" s="14" t="s">
        <v>136</v>
      </c>
      <c r="C111" s="15">
        <v>65000</v>
      </c>
      <c r="D111" s="10">
        <f>VLOOKUP($A111,'14.07'!$A$9:$W$200,23,0)</f>
        <v>1</v>
      </c>
      <c r="E111" s="15">
        <v>9</v>
      </c>
      <c r="F111" s="15"/>
      <c r="G111" s="15"/>
      <c r="H111" s="9">
        <f t="shared" si="22"/>
        <v>9</v>
      </c>
      <c r="I111" s="15">
        <v>1</v>
      </c>
      <c r="J111" s="15"/>
      <c r="K111" s="15"/>
      <c r="L111" s="9">
        <f t="shared" si="13"/>
        <v>1</v>
      </c>
      <c r="M111" s="15"/>
      <c r="N111" s="15"/>
      <c r="O111" s="15"/>
      <c r="P111" s="15"/>
      <c r="Q111" s="15"/>
      <c r="R111" s="11">
        <f t="shared" si="17"/>
        <v>0</v>
      </c>
      <c r="S111" s="15"/>
      <c r="T111" s="15"/>
      <c r="U111" s="9">
        <f t="shared" si="24"/>
        <v>0</v>
      </c>
      <c r="V111" s="9">
        <f t="shared" si="23"/>
        <v>9</v>
      </c>
      <c r="W111" s="15">
        <v>9</v>
      </c>
      <c r="X111" s="16">
        <f t="shared" si="25"/>
        <v>0</v>
      </c>
      <c r="Y111" s="18"/>
      <c r="Z111" s="17"/>
    </row>
    <row r="112" spans="1:26" ht="18" customHeight="1" x14ac:dyDescent="0.2">
      <c r="A112" s="13">
        <v>3510066</v>
      </c>
      <c r="B112" s="14" t="s">
        <v>137</v>
      </c>
      <c r="C112" s="15">
        <v>42000</v>
      </c>
      <c r="D112" s="10">
        <f>VLOOKUP($A112,'14.07'!$A$9:$W$200,23,0)</f>
        <v>0</v>
      </c>
      <c r="E112" s="15"/>
      <c r="F112" s="15"/>
      <c r="G112" s="15"/>
      <c r="H112" s="9">
        <f t="shared" si="22"/>
        <v>0</v>
      </c>
      <c r="I112" s="15"/>
      <c r="J112" s="15"/>
      <c r="K112" s="15"/>
      <c r="L112" s="9">
        <f t="shared" si="13"/>
        <v>0</v>
      </c>
      <c r="M112" s="15"/>
      <c r="N112" s="15"/>
      <c r="O112" s="15"/>
      <c r="P112" s="15"/>
      <c r="Q112" s="15"/>
      <c r="R112" s="11">
        <f t="shared" si="17"/>
        <v>0</v>
      </c>
      <c r="S112" s="15"/>
      <c r="T112" s="15"/>
      <c r="U112" s="9">
        <f t="shared" si="24"/>
        <v>0</v>
      </c>
      <c r="V112" s="9">
        <f t="shared" si="23"/>
        <v>0</v>
      </c>
      <c r="W112" s="15"/>
      <c r="X112" s="16">
        <f t="shared" si="25"/>
        <v>0</v>
      </c>
      <c r="Y112" s="18"/>
      <c r="Z112" s="17"/>
    </row>
    <row r="113" spans="1:26" ht="18" customHeight="1" x14ac:dyDescent="0.2">
      <c r="A113" s="13">
        <v>3510067</v>
      </c>
      <c r="B113" s="14" t="s">
        <v>138</v>
      </c>
      <c r="C113" s="15">
        <v>43000</v>
      </c>
      <c r="D113" s="10">
        <f>VLOOKUP($A113,'14.07'!$A$9:$W$200,23,0)</f>
        <v>0</v>
      </c>
      <c r="E113" s="15"/>
      <c r="F113" s="15"/>
      <c r="G113" s="15"/>
      <c r="H113" s="9">
        <f t="shared" si="22"/>
        <v>0</v>
      </c>
      <c r="I113" s="15"/>
      <c r="J113" s="15"/>
      <c r="K113" s="15"/>
      <c r="L113" s="9">
        <f t="shared" si="13"/>
        <v>0</v>
      </c>
      <c r="M113" s="15"/>
      <c r="N113" s="15"/>
      <c r="O113" s="15"/>
      <c r="P113" s="15"/>
      <c r="Q113" s="15"/>
      <c r="R113" s="11">
        <f t="shared" si="17"/>
        <v>0</v>
      </c>
      <c r="S113" s="15"/>
      <c r="T113" s="15"/>
      <c r="U113" s="9">
        <f t="shared" si="24"/>
        <v>0</v>
      </c>
      <c r="V113" s="9">
        <f t="shared" si="23"/>
        <v>0</v>
      </c>
      <c r="W113" s="15"/>
      <c r="X113" s="16">
        <f t="shared" si="25"/>
        <v>0</v>
      </c>
      <c r="Y113" s="18"/>
      <c r="Z113" s="17"/>
    </row>
    <row r="114" spans="1:26" ht="18" customHeight="1" x14ac:dyDescent="0.2">
      <c r="A114" s="13">
        <v>3510068</v>
      </c>
      <c r="B114" s="14" t="s">
        <v>139</v>
      </c>
      <c r="C114" s="15">
        <v>12000</v>
      </c>
      <c r="D114" s="10">
        <f>VLOOKUP($A114,'14.07'!$A$9:$W$200,23,0)</f>
        <v>0</v>
      </c>
      <c r="E114" s="15"/>
      <c r="F114" s="15"/>
      <c r="G114" s="15"/>
      <c r="H114" s="9">
        <f t="shared" si="22"/>
        <v>0</v>
      </c>
      <c r="I114" s="15"/>
      <c r="J114" s="15"/>
      <c r="K114" s="15"/>
      <c r="L114" s="9">
        <f t="shared" si="13"/>
        <v>0</v>
      </c>
      <c r="M114" s="15"/>
      <c r="N114" s="15"/>
      <c r="O114" s="15"/>
      <c r="P114" s="15"/>
      <c r="Q114" s="15"/>
      <c r="R114" s="11">
        <f>SUM(M114:Q114)</f>
        <v>0</v>
      </c>
      <c r="S114" s="15"/>
      <c r="T114" s="15"/>
      <c r="U114" s="9">
        <f>S114+T114</f>
        <v>0</v>
      </c>
      <c r="V114" s="9">
        <f t="shared" si="23"/>
        <v>0</v>
      </c>
      <c r="W114" s="15"/>
      <c r="X114" s="16">
        <f>W114-V114</f>
        <v>0</v>
      </c>
      <c r="Y114" s="18"/>
      <c r="Z114" s="17"/>
    </row>
    <row r="115" spans="1:26" ht="18" customHeight="1" x14ac:dyDescent="0.2">
      <c r="A115" s="13">
        <v>3510069</v>
      </c>
      <c r="B115" s="14" t="s">
        <v>140</v>
      </c>
      <c r="C115" s="15">
        <v>12000</v>
      </c>
      <c r="D115" s="10">
        <f>VLOOKUP($A115,'14.07'!$A$9:$W$200,23,0)</f>
        <v>0</v>
      </c>
      <c r="E115" s="15"/>
      <c r="F115" s="15"/>
      <c r="G115" s="15"/>
      <c r="H115" s="9">
        <f t="shared" si="22"/>
        <v>0</v>
      </c>
      <c r="I115" s="15"/>
      <c r="J115" s="15"/>
      <c r="K115" s="15"/>
      <c r="L115" s="9">
        <f t="shared" si="13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3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3510070</v>
      </c>
      <c r="B116" s="14" t="s">
        <v>141</v>
      </c>
      <c r="C116" s="15">
        <v>12000</v>
      </c>
      <c r="D116" s="10">
        <f>VLOOKUP($A116,'14.07'!$A$9:$W$200,23,0)</f>
        <v>0</v>
      </c>
      <c r="E116" s="15"/>
      <c r="F116" s="15"/>
      <c r="G116" s="15"/>
      <c r="H116" s="9">
        <f t="shared" si="22"/>
        <v>0</v>
      </c>
      <c r="I116" s="15"/>
      <c r="J116" s="15"/>
      <c r="K116" s="15"/>
      <c r="L116" s="9">
        <f t="shared" si="13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3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3512008</v>
      </c>
      <c r="B117" s="14" t="s">
        <v>142</v>
      </c>
      <c r="C117" s="15">
        <v>44000</v>
      </c>
      <c r="D117" s="10">
        <f>VLOOKUP($A117,'14.07'!$A$9:$W$200,23,0)</f>
        <v>0</v>
      </c>
      <c r="E117" s="15"/>
      <c r="F117" s="15"/>
      <c r="G117" s="15"/>
      <c r="H117" s="9">
        <f t="shared" si="22"/>
        <v>0</v>
      </c>
      <c r="I117" s="15"/>
      <c r="J117" s="15"/>
      <c r="K117" s="15"/>
      <c r="L117" s="9">
        <f t="shared" si="13"/>
        <v>0</v>
      </c>
      <c r="M117" s="15"/>
      <c r="N117" s="15"/>
      <c r="O117" s="15"/>
      <c r="P117" s="15"/>
      <c r="Q117" s="15"/>
      <c r="R117" s="11">
        <f t="shared" si="17"/>
        <v>0</v>
      </c>
      <c r="S117" s="15"/>
      <c r="T117" s="15"/>
      <c r="U117" s="9">
        <f t="shared" si="24"/>
        <v>0</v>
      </c>
      <c r="V117" s="9">
        <f t="shared" si="23"/>
        <v>0</v>
      </c>
      <c r="W117" s="15"/>
      <c r="X117" s="16">
        <f t="shared" si="25"/>
        <v>0</v>
      </c>
      <c r="Y117" s="18"/>
      <c r="Z117" s="17"/>
    </row>
    <row r="118" spans="1:26" ht="18" customHeight="1" x14ac:dyDescent="0.2">
      <c r="A118" s="7">
        <v>3530000</v>
      </c>
      <c r="B118" s="28" t="s">
        <v>143</v>
      </c>
      <c r="C118" s="9"/>
      <c r="D118" s="10">
        <f>VLOOKUP($A118,'14.07'!$A$9:$W$200,23,0)</f>
        <v>0</v>
      </c>
      <c r="E118" s="10"/>
      <c r="F118" s="10"/>
      <c r="G118" s="10"/>
      <c r="H118" s="9"/>
      <c r="I118" s="10"/>
      <c r="J118" s="10"/>
      <c r="K118" s="10"/>
      <c r="L118" s="9">
        <f t="shared" si="13"/>
        <v>0</v>
      </c>
      <c r="M118" s="10"/>
      <c r="N118" s="10"/>
      <c r="O118" s="10"/>
      <c r="P118" s="10"/>
      <c r="Q118" s="10"/>
      <c r="R118" s="11">
        <f t="shared" si="17"/>
        <v>0</v>
      </c>
      <c r="S118" s="10"/>
      <c r="T118" s="10"/>
      <c r="U118" s="9"/>
      <c r="V118" s="9"/>
      <c r="W118" s="10"/>
      <c r="X118" s="9"/>
      <c r="Y118" s="18"/>
      <c r="Z118" s="17"/>
    </row>
    <row r="119" spans="1:26" ht="18" customHeight="1" x14ac:dyDescent="0.2">
      <c r="A119" s="13">
        <v>3530003</v>
      </c>
      <c r="B119" s="14" t="s">
        <v>144</v>
      </c>
      <c r="C119" s="15">
        <v>20000</v>
      </c>
      <c r="D119" s="10">
        <f>VLOOKUP($A119,'14.07'!$A$9:$W$200,23,0)</f>
        <v>0</v>
      </c>
      <c r="E119" s="15"/>
      <c r="F119" s="15"/>
      <c r="G119" s="15"/>
      <c r="H119" s="9">
        <f t="shared" ref="H119:H131" si="26">SUM(E119:G119)</f>
        <v>0</v>
      </c>
      <c r="I119" s="15"/>
      <c r="J119" s="15"/>
      <c r="K119" s="15"/>
      <c r="L119" s="9">
        <f t="shared" si="13"/>
        <v>0</v>
      </c>
      <c r="M119" s="15"/>
      <c r="N119" s="15"/>
      <c r="O119" s="15"/>
      <c r="P119" s="15"/>
      <c r="Q119" s="15"/>
      <c r="R119" s="11">
        <f t="shared" si="17"/>
        <v>0</v>
      </c>
      <c r="S119" s="15"/>
      <c r="T119" s="15"/>
      <c r="U119" s="9">
        <f t="shared" ref="U119:U131" si="27">S119+T119</f>
        <v>0</v>
      </c>
      <c r="V119" s="9">
        <f t="shared" ref="V119:V131" si="28">D119+H119-L119-R119-U119</f>
        <v>0</v>
      </c>
      <c r="W119" s="15"/>
      <c r="X119" s="16">
        <f t="shared" ref="X119:X131" si="29">W119-V119</f>
        <v>0</v>
      </c>
      <c r="Y119" s="18"/>
      <c r="Z119" s="17"/>
    </row>
    <row r="120" spans="1:26" ht="18" customHeight="1" x14ac:dyDescent="0.2">
      <c r="A120" s="13">
        <v>3530008</v>
      </c>
      <c r="B120" s="14" t="s">
        <v>145</v>
      </c>
      <c r="C120" s="15">
        <v>20000</v>
      </c>
      <c r="D120" s="10">
        <f>VLOOKUP($A120,'14.07'!$A$9:$W$200,23,0)</f>
        <v>0</v>
      </c>
      <c r="E120" s="15"/>
      <c r="F120" s="15"/>
      <c r="G120" s="15"/>
      <c r="H120" s="9">
        <f t="shared" si="26"/>
        <v>0</v>
      </c>
      <c r="I120" s="15"/>
      <c r="J120" s="15"/>
      <c r="K120" s="15"/>
      <c r="L120" s="9">
        <f t="shared" si="13"/>
        <v>0</v>
      </c>
      <c r="M120" s="15"/>
      <c r="N120" s="15"/>
      <c r="O120" s="15"/>
      <c r="P120" s="15"/>
      <c r="Q120" s="15"/>
      <c r="R120" s="11">
        <f t="shared" si="17"/>
        <v>0</v>
      </c>
      <c r="S120" s="15"/>
      <c r="T120" s="15"/>
      <c r="U120" s="9">
        <f t="shared" si="27"/>
        <v>0</v>
      </c>
      <c r="V120" s="9">
        <f t="shared" si="28"/>
        <v>0</v>
      </c>
      <c r="W120" s="15"/>
      <c r="X120" s="16">
        <f t="shared" si="29"/>
        <v>0</v>
      </c>
      <c r="Y120" s="18"/>
      <c r="Z120" s="17"/>
    </row>
    <row r="121" spans="1:26" ht="18" customHeight="1" x14ac:dyDescent="0.2">
      <c r="A121" s="13">
        <v>3530009</v>
      </c>
      <c r="B121" s="14" t="s">
        <v>146</v>
      </c>
      <c r="C121" s="15">
        <v>20000</v>
      </c>
      <c r="D121" s="10">
        <f>VLOOKUP($A121,'14.07'!$A$9:$W$200,23,0)</f>
        <v>0</v>
      </c>
      <c r="E121" s="15"/>
      <c r="F121" s="15"/>
      <c r="G121" s="15"/>
      <c r="H121" s="9">
        <f t="shared" si="26"/>
        <v>0</v>
      </c>
      <c r="I121" s="15"/>
      <c r="J121" s="15"/>
      <c r="K121" s="15"/>
      <c r="L121" s="9">
        <f t="shared" si="13"/>
        <v>0</v>
      </c>
      <c r="M121" s="15"/>
      <c r="N121" s="15"/>
      <c r="O121" s="15"/>
      <c r="P121" s="15"/>
      <c r="Q121" s="15"/>
      <c r="R121" s="11">
        <f t="shared" si="17"/>
        <v>0</v>
      </c>
      <c r="S121" s="15"/>
      <c r="T121" s="15"/>
      <c r="U121" s="9">
        <f t="shared" si="27"/>
        <v>0</v>
      </c>
      <c r="V121" s="9">
        <f t="shared" si="28"/>
        <v>0</v>
      </c>
      <c r="W121" s="15"/>
      <c r="X121" s="16">
        <f t="shared" si="29"/>
        <v>0</v>
      </c>
      <c r="Y121" s="18"/>
      <c r="Z121" s="17"/>
    </row>
    <row r="122" spans="1:26" ht="18" customHeight="1" x14ac:dyDescent="0.2">
      <c r="A122" s="13">
        <v>3530010</v>
      </c>
      <c r="B122" s="14" t="s">
        <v>147</v>
      </c>
      <c r="C122" s="15">
        <v>108000</v>
      </c>
      <c r="D122" s="10">
        <f>VLOOKUP($A122,'14.07'!$A$9:$W$200,23,0)</f>
        <v>0</v>
      </c>
      <c r="E122" s="15"/>
      <c r="F122" s="15"/>
      <c r="G122" s="15"/>
      <c r="H122" s="9">
        <f t="shared" si="26"/>
        <v>0</v>
      </c>
      <c r="I122" s="15"/>
      <c r="J122" s="15"/>
      <c r="K122" s="15"/>
      <c r="L122" s="9">
        <f t="shared" si="13"/>
        <v>0</v>
      </c>
      <c r="M122" s="15"/>
      <c r="N122" s="15"/>
      <c r="O122" s="15"/>
      <c r="P122" s="15"/>
      <c r="Q122" s="15"/>
      <c r="R122" s="11">
        <f t="shared" si="17"/>
        <v>0</v>
      </c>
      <c r="S122" s="15"/>
      <c r="T122" s="15"/>
      <c r="U122" s="9">
        <f t="shared" si="27"/>
        <v>0</v>
      </c>
      <c r="V122" s="9">
        <f t="shared" si="28"/>
        <v>0</v>
      </c>
      <c r="W122" s="15"/>
      <c r="X122" s="16">
        <f t="shared" si="29"/>
        <v>0</v>
      </c>
      <c r="Y122" s="18"/>
      <c r="Z122" s="17"/>
    </row>
    <row r="123" spans="1:26" ht="18" customHeight="1" x14ac:dyDescent="0.2">
      <c r="A123" s="13">
        <v>3530014</v>
      </c>
      <c r="B123" s="14" t="s">
        <v>148</v>
      </c>
      <c r="C123" s="15">
        <v>20000</v>
      </c>
      <c r="D123" s="10">
        <f>VLOOKUP($A123,'14.07'!$A$9:$W$200,23,0)</f>
        <v>0</v>
      </c>
      <c r="E123" s="15"/>
      <c r="F123" s="15"/>
      <c r="G123" s="15"/>
      <c r="H123" s="9">
        <f t="shared" si="26"/>
        <v>0</v>
      </c>
      <c r="I123" s="15"/>
      <c r="J123" s="15"/>
      <c r="K123" s="15"/>
      <c r="L123" s="9">
        <f t="shared" si="13"/>
        <v>0</v>
      </c>
      <c r="M123" s="15"/>
      <c r="N123" s="15"/>
      <c r="O123" s="15"/>
      <c r="P123" s="15"/>
      <c r="Q123" s="15"/>
      <c r="R123" s="11">
        <f>SUM(M123:Q123)</f>
        <v>0</v>
      </c>
      <c r="S123" s="15"/>
      <c r="T123" s="15"/>
      <c r="U123" s="9">
        <f>S123+T123</f>
        <v>0</v>
      </c>
      <c r="V123" s="9">
        <f t="shared" si="28"/>
        <v>0</v>
      </c>
      <c r="W123" s="15"/>
      <c r="X123" s="16">
        <f>W123-V123</f>
        <v>0</v>
      </c>
      <c r="Y123" s="18"/>
      <c r="Z123" s="17"/>
    </row>
    <row r="124" spans="1:26" ht="18" customHeight="1" x14ac:dyDescent="0.2">
      <c r="A124" s="13">
        <v>3530087</v>
      </c>
      <c r="B124" s="14" t="s">
        <v>149</v>
      </c>
      <c r="C124" s="15"/>
      <c r="D124" s="10">
        <f>VLOOKUP($A124,'14.07'!$A$9:$W$200,23,0)</f>
        <v>0</v>
      </c>
      <c r="E124" s="15"/>
      <c r="F124" s="15"/>
      <c r="G124" s="15"/>
      <c r="H124" s="9">
        <f t="shared" si="26"/>
        <v>0</v>
      </c>
      <c r="I124" s="15"/>
      <c r="J124" s="15"/>
      <c r="K124" s="15"/>
      <c r="L124" s="9">
        <f t="shared" si="13"/>
        <v>0</v>
      </c>
      <c r="M124" s="15"/>
      <c r="N124" s="15"/>
      <c r="O124" s="15"/>
      <c r="P124" s="15"/>
      <c r="Q124" s="15"/>
      <c r="R124" s="11">
        <f t="shared" si="17"/>
        <v>0</v>
      </c>
      <c r="S124" s="15"/>
      <c r="T124" s="15"/>
      <c r="U124" s="9">
        <f t="shared" si="27"/>
        <v>0</v>
      </c>
      <c r="V124" s="9">
        <f t="shared" si="28"/>
        <v>0</v>
      </c>
      <c r="W124" s="15"/>
      <c r="X124" s="16">
        <f t="shared" si="29"/>
        <v>0</v>
      </c>
      <c r="Y124" s="18"/>
      <c r="Z124" s="17"/>
    </row>
    <row r="125" spans="1:26" ht="18" customHeight="1" x14ac:dyDescent="0.2">
      <c r="A125" s="13">
        <v>3530088</v>
      </c>
      <c r="B125" s="14" t="s">
        <v>150</v>
      </c>
      <c r="C125" s="15">
        <v>20000</v>
      </c>
      <c r="D125" s="10">
        <f>VLOOKUP($A125,'14.07'!$A$9:$W$200,23,0)</f>
        <v>0</v>
      </c>
      <c r="E125" s="15"/>
      <c r="F125" s="15"/>
      <c r="G125" s="15"/>
      <c r="H125" s="9">
        <f t="shared" si="26"/>
        <v>0</v>
      </c>
      <c r="I125" s="15"/>
      <c r="J125" s="15"/>
      <c r="K125" s="15"/>
      <c r="L125" s="9">
        <f t="shared" si="13"/>
        <v>0</v>
      </c>
      <c r="M125" s="15"/>
      <c r="N125" s="15"/>
      <c r="O125" s="15"/>
      <c r="P125" s="15"/>
      <c r="Q125" s="15"/>
      <c r="R125" s="11">
        <f t="shared" si="17"/>
        <v>0</v>
      </c>
      <c r="S125" s="15"/>
      <c r="T125" s="15"/>
      <c r="U125" s="9">
        <f t="shared" si="27"/>
        <v>0</v>
      </c>
      <c r="V125" s="9">
        <f t="shared" si="28"/>
        <v>0</v>
      </c>
      <c r="W125" s="15"/>
      <c r="X125" s="16">
        <f t="shared" si="29"/>
        <v>0</v>
      </c>
      <c r="Y125" s="26"/>
      <c r="Z125" s="17"/>
    </row>
    <row r="126" spans="1:26" ht="18" customHeight="1" x14ac:dyDescent="0.2">
      <c r="A126" s="13">
        <v>3530089</v>
      </c>
      <c r="B126" s="14" t="s">
        <v>151</v>
      </c>
      <c r="C126" s="15">
        <v>95000</v>
      </c>
      <c r="D126" s="10">
        <f>VLOOKUP($A126,'14.07'!$A$9:$W$200,23,0)</f>
        <v>0</v>
      </c>
      <c r="E126" s="15"/>
      <c r="F126" s="15"/>
      <c r="G126" s="15"/>
      <c r="H126" s="9">
        <f t="shared" si="26"/>
        <v>0</v>
      </c>
      <c r="I126" s="15"/>
      <c r="J126" s="15"/>
      <c r="K126" s="15"/>
      <c r="L126" s="9">
        <f t="shared" si="13"/>
        <v>0</v>
      </c>
      <c r="M126" s="15"/>
      <c r="N126" s="15"/>
      <c r="O126" s="15"/>
      <c r="P126" s="15"/>
      <c r="Q126" s="15"/>
      <c r="R126" s="11">
        <f t="shared" si="17"/>
        <v>0</v>
      </c>
      <c r="S126" s="15"/>
      <c r="T126" s="15"/>
      <c r="U126" s="9">
        <f t="shared" si="27"/>
        <v>0</v>
      </c>
      <c r="V126" s="9">
        <f t="shared" si="28"/>
        <v>0</v>
      </c>
      <c r="W126" s="15"/>
      <c r="X126" s="16">
        <f t="shared" si="29"/>
        <v>0</v>
      </c>
      <c r="Y126" s="26"/>
      <c r="Z126" s="17"/>
    </row>
    <row r="127" spans="1:26" ht="18" customHeight="1" x14ac:dyDescent="0.2">
      <c r="A127" s="13">
        <v>3530100</v>
      </c>
      <c r="B127" s="14" t="s">
        <v>152</v>
      </c>
      <c r="C127" s="15">
        <v>22000</v>
      </c>
      <c r="D127" s="10">
        <f>VLOOKUP($A127,'14.07'!$A$9:$W$200,23,0)</f>
        <v>11</v>
      </c>
      <c r="E127" s="15"/>
      <c r="F127" s="15"/>
      <c r="G127" s="15"/>
      <c r="H127" s="9">
        <f t="shared" si="26"/>
        <v>0</v>
      </c>
      <c r="I127" s="15">
        <v>4</v>
      </c>
      <c r="J127" s="15"/>
      <c r="K127" s="15"/>
      <c r="L127" s="9">
        <f t="shared" si="13"/>
        <v>4</v>
      </c>
      <c r="M127" s="15"/>
      <c r="N127" s="15"/>
      <c r="O127" s="15"/>
      <c r="P127" s="15"/>
      <c r="Q127" s="15"/>
      <c r="R127" s="11">
        <f t="shared" si="17"/>
        <v>0</v>
      </c>
      <c r="S127" s="15">
        <v>7</v>
      </c>
      <c r="T127" s="15"/>
      <c r="U127" s="9">
        <f t="shared" si="27"/>
        <v>7</v>
      </c>
      <c r="V127" s="9">
        <f t="shared" si="28"/>
        <v>0</v>
      </c>
      <c r="W127" s="15"/>
      <c r="X127" s="16">
        <f t="shared" si="29"/>
        <v>0</v>
      </c>
      <c r="Y127" s="26"/>
      <c r="Z127" s="17"/>
    </row>
    <row r="128" spans="1:26" ht="18" customHeight="1" x14ac:dyDescent="0.2">
      <c r="A128" s="13">
        <v>3550002</v>
      </c>
      <c r="B128" s="14" t="s">
        <v>153</v>
      </c>
      <c r="C128" s="15">
        <v>20000</v>
      </c>
      <c r="D128" s="10">
        <f>VLOOKUP($A128,'14.07'!$A$9:$W$200,23,0)</f>
        <v>16</v>
      </c>
      <c r="E128" s="15"/>
      <c r="F128" s="15"/>
      <c r="G128" s="15"/>
      <c r="H128" s="9">
        <f>SUM(E128:G128)</f>
        <v>0</v>
      </c>
      <c r="I128" s="15">
        <v>7</v>
      </c>
      <c r="J128" s="15"/>
      <c r="K128" s="15"/>
      <c r="L128" s="9">
        <f t="shared" si="13"/>
        <v>7</v>
      </c>
      <c r="M128" s="15"/>
      <c r="N128" s="15"/>
      <c r="O128" s="15"/>
      <c r="P128" s="15"/>
      <c r="Q128" s="15"/>
      <c r="R128" s="11">
        <f t="shared" si="17"/>
        <v>0</v>
      </c>
      <c r="S128" s="15"/>
      <c r="T128" s="15"/>
      <c r="U128" s="9">
        <f t="shared" si="27"/>
        <v>0</v>
      </c>
      <c r="V128" s="9">
        <f t="shared" si="28"/>
        <v>9</v>
      </c>
      <c r="W128" s="15">
        <v>9</v>
      </c>
      <c r="X128" s="16">
        <f t="shared" si="29"/>
        <v>0</v>
      </c>
      <c r="Y128" s="26"/>
      <c r="Z128" s="17"/>
    </row>
    <row r="129" spans="1:26" ht="18" customHeight="1" x14ac:dyDescent="0.2">
      <c r="A129" s="13">
        <v>3550005</v>
      </c>
      <c r="B129" s="14" t="s">
        <v>154</v>
      </c>
      <c r="C129" s="15">
        <v>20000</v>
      </c>
      <c r="D129" s="10">
        <f>VLOOKUP($A129,'14.07'!$A$9:$W$200,23,0)</f>
        <v>21</v>
      </c>
      <c r="E129" s="15"/>
      <c r="F129" s="15"/>
      <c r="G129" s="15"/>
      <c r="H129" s="9">
        <f>SUM(E129:G129)</f>
        <v>0</v>
      </c>
      <c r="I129" s="15">
        <v>11</v>
      </c>
      <c r="J129" s="15"/>
      <c r="K129" s="15"/>
      <c r="L129" s="9">
        <f t="shared" si="13"/>
        <v>11</v>
      </c>
      <c r="M129" s="15"/>
      <c r="N129" s="15"/>
      <c r="O129" s="15"/>
      <c r="P129" s="15"/>
      <c r="Q129" s="15"/>
      <c r="R129" s="11">
        <f t="shared" si="17"/>
        <v>0</v>
      </c>
      <c r="S129" s="15">
        <v>2</v>
      </c>
      <c r="T129" s="15"/>
      <c r="U129" s="9">
        <f t="shared" si="27"/>
        <v>2</v>
      </c>
      <c r="V129" s="9">
        <f t="shared" si="28"/>
        <v>8</v>
      </c>
      <c r="W129" s="15">
        <v>8</v>
      </c>
      <c r="X129" s="16">
        <f t="shared" si="29"/>
        <v>0</v>
      </c>
      <c r="Y129" s="26"/>
      <c r="Z129" s="17"/>
    </row>
    <row r="130" spans="1:26" ht="18" customHeight="1" x14ac:dyDescent="0.2">
      <c r="A130" s="13">
        <v>3550007</v>
      </c>
      <c r="B130" s="14" t="s">
        <v>155</v>
      </c>
      <c r="C130" s="15">
        <v>20000</v>
      </c>
      <c r="D130" s="10">
        <f>VLOOKUP($A130,'14.07'!$A$9:$W$200,23,0)</f>
        <v>0</v>
      </c>
      <c r="E130" s="15"/>
      <c r="F130" s="15"/>
      <c r="G130" s="15"/>
      <c r="H130" s="9">
        <f>SUM(E130:G130)</f>
        <v>0</v>
      </c>
      <c r="I130" s="15"/>
      <c r="J130" s="15"/>
      <c r="K130" s="15"/>
      <c r="L130" s="9">
        <f t="shared" si="13"/>
        <v>0</v>
      </c>
      <c r="M130" s="15"/>
      <c r="N130" s="15"/>
      <c r="O130" s="15"/>
      <c r="P130" s="15"/>
      <c r="Q130" s="15"/>
      <c r="R130" s="11">
        <f t="shared" si="17"/>
        <v>0</v>
      </c>
      <c r="S130" s="15"/>
      <c r="T130" s="15"/>
      <c r="U130" s="9">
        <f t="shared" si="27"/>
        <v>0</v>
      </c>
      <c r="V130" s="9">
        <f t="shared" si="28"/>
        <v>0</v>
      </c>
      <c r="W130" s="15"/>
      <c r="X130" s="16">
        <f t="shared" si="29"/>
        <v>0</v>
      </c>
      <c r="Y130" s="26"/>
      <c r="Z130" s="17"/>
    </row>
    <row r="131" spans="1:26" ht="18" customHeight="1" x14ac:dyDescent="0.2">
      <c r="A131" s="13">
        <v>3550011</v>
      </c>
      <c r="B131" s="14" t="s">
        <v>156</v>
      </c>
      <c r="C131" s="15">
        <v>85000</v>
      </c>
      <c r="D131" s="10">
        <f>VLOOKUP($A131,'14.07'!$A$9:$W$200,23,0)</f>
        <v>0</v>
      </c>
      <c r="E131" s="15"/>
      <c r="F131" s="15"/>
      <c r="G131" s="15"/>
      <c r="H131" s="9">
        <f t="shared" si="26"/>
        <v>0</v>
      </c>
      <c r="I131" s="15"/>
      <c r="J131" s="15"/>
      <c r="K131" s="15"/>
      <c r="L131" s="9">
        <f t="shared" si="13"/>
        <v>0</v>
      </c>
      <c r="M131" s="15"/>
      <c r="N131" s="15"/>
      <c r="O131" s="15"/>
      <c r="P131" s="15"/>
      <c r="Q131" s="15"/>
      <c r="R131" s="11">
        <f t="shared" si="17"/>
        <v>0</v>
      </c>
      <c r="S131" s="15"/>
      <c r="T131" s="15"/>
      <c r="U131" s="9">
        <f t="shared" si="27"/>
        <v>0</v>
      </c>
      <c r="V131" s="9">
        <f t="shared" si="28"/>
        <v>0</v>
      </c>
      <c r="W131" s="15"/>
      <c r="X131" s="16">
        <f t="shared" si="29"/>
        <v>0</v>
      </c>
      <c r="Y131" s="18"/>
      <c r="Z131" s="17"/>
    </row>
    <row r="132" spans="1:26" ht="18" customHeight="1" x14ac:dyDescent="0.2">
      <c r="A132" s="7">
        <v>5530000</v>
      </c>
      <c r="B132" s="28" t="s">
        <v>157</v>
      </c>
      <c r="C132" s="9"/>
      <c r="D132" s="10">
        <f>VLOOKUP($A132,'14.07'!$A$9:$W$200,23,0)</f>
        <v>0</v>
      </c>
      <c r="E132" s="10"/>
      <c r="F132" s="10"/>
      <c r="G132" s="10"/>
      <c r="H132" s="9"/>
      <c r="I132" s="10"/>
      <c r="J132" s="10"/>
      <c r="K132" s="10"/>
      <c r="L132" s="9">
        <f t="shared" si="13"/>
        <v>0</v>
      </c>
      <c r="M132" s="10"/>
      <c r="N132" s="10"/>
      <c r="O132" s="10"/>
      <c r="P132" s="10"/>
      <c r="Q132" s="10"/>
      <c r="R132" s="11">
        <f t="shared" si="17"/>
        <v>0</v>
      </c>
      <c r="S132" s="10"/>
      <c r="T132" s="10"/>
      <c r="U132" s="9"/>
      <c r="V132" s="9"/>
      <c r="W132" s="10"/>
      <c r="X132" s="9"/>
      <c r="Y132" s="18"/>
      <c r="Z132" s="17"/>
    </row>
    <row r="133" spans="1:26" ht="18" customHeight="1" x14ac:dyDescent="0.2">
      <c r="A133" s="13">
        <v>5530012</v>
      </c>
      <c r="B133" s="14" t="s">
        <v>158</v>
      </c>
      <c r="C133" s="15">
        <v>30000</v>
      </c>
      <c r="D133" s="10">
        <f>VLOOKUP($A133,'14.07'!$A$9:$W$200,23,0)</f>
        <v>0</v>
      </c>
      <c r="E133" s="15"/>
      <c r="F133" s="15"/>
      <c r="G133" s="15"/>
      <c r="H133" s="9">
        <f t="shared" ref="H133:H140" si="30">SUM(E133:G133)</f>
        <v>0</v>
      </c>
      <c r="I133" s="15"/>
      <c r="J133" s="15"/>
      <c r="K133" s="15"/>
      <c r="L133" s="9">
        <f t="shared" si="13"/>
        <v>0</v>
      </c>
      <c r="M133" s="15"/>
      <c r="N133" s="15"/>
      <c r="O133" s="15"/>
      <c r="P133" s="15"/>
      <c r="Q133" s="15"/>
      <c r="R133" s="11">
        <f t="shared" si="17"/>
        <v>0</v>
      </c>
      <c r="S133" s="15"/>
      <c r="T133" s="15"/>
      <c r="U133" s="9">
        <f t="shared" ref="U133:U140" si="31">S133+T133</f>
        <v>0</v>
      </c>
      <c r="V133" s="9">
        <f t="shared" ref="V133:V140" si="32">D133+H133-L133-R133-U133</f>
        <v>0</v>
      </c>
      <c r="W133" s="15"/>
      <c r="X133" s="16">
        <f t="shared" ref="X133:X140" si="33">W133-V133</f>
        <v>0</v>
      </c>
      <c r="Y133" s="18"/>
      <c r="Z133" s="17"/>
    </row>
    <row r="134" spans="1:26" ht="18" customHeight="1" x14ac:dyDescent="0.2">
      <c r="A134" s="13">
        <v>5530013</v>
      </c>
      <c r="B134" s="14" t="s">
        <v>159</v>
      </c>
      <c r="C134" s="15">
        <v>30000</v>
      </c>
      <c r="D134" s="10">
        <f>VLOOKUP($A134,'14.07'!$A$9:$W$200,23,0)</f>
        <v>0</v>
      </c>
      <c r="E134" s="15"/>
      <c r="F134" s="15"/>
      <c r="G134" s="15"/>
      <c r="H134" s="9">
        <f t="shared" si="30"/>
        <v>0</v>
      </c>
      <c r="I134" s="15"/>
      <c r="J134" s="15"/>
      <c r="K134" s="15"/>
      <c r="L134" s="9">
        <f t="shared" si="13"/>
        <v>0</v>
      </c>
      <c r="M134" s="15"/>
      <c r="N134" s="15"/>
      <c r="O134" s="15"/>
      <c r="P134" s="15"/>
      <c r="Q134" s="15"/>
      <c r="R134" s="11">
        <f t="shared" si="17"/>
        <v>0</v>
      </c>
      <c r="S134" s="15"/>
      <c r="T134" s="15"/>
      <c r="U134" s="9">
        <f t="shared" si="31"/>
        <v>0</v>
      </c>
      <c r="V134" s="9">
        <f t="shared" si="32"/>
        <v>0</v>
      </c>
      <c r="W134" s="15"/>
      <c r="X134" s="16">
        <f t="shared" si="33"/>
        <v>0</v>
      </c>
      <c r="Y134" s="18"/>
      <c r="Z134" s="17"/>
    </row>
    <row r="135" spans="1:26" ht="18" customHeight="1" x14ac:dyDescent="0.2">
      <c r="A135" s="13">
        <v>5530014</v>
      </c>
      <c r="B135" s="14" t="s">
        <v>160</v>
      </c>
      <c r="C135" s="15">
        <v>30000</v>
      </c>
      <c r="D135" s="10">
        <f>VLOOKUP($A135,'14.07'!$A$9:$W$200,23,0)</f>
        <v>0</v>
      </c>
      <c r="E135" s="15"/>
      <c r="F135" s="15"/>
      <c r="G135" s="15"/>
      <c r="H135" s="9">
        <f t="shared" si="30"/>
        <v>0</v>
      </c>
      <c r="I135" s="15"/>
      <c r="J135" s="15"/>
      <c r="K135" s="15"/>
      <c r="L135" s="9">
        <f t="shared" si="13"/>
        <v>0</v>
      </c>
      <c r="M135" s="15"/>
      <c r="N135" s="15"/>
      <c r="O135" s="15"/>
      <c r="P135" s="15"/>
      <c r="Q135" s="15"/>
      <c r="R135" s="11">
        <f t="shared" si="17"/>
        <v>0</v>
      </c>
      <c r="S135" s="15"/>
      <c r="T135" s="15"/>
      <c r="U135" s="9">
        <f t="shared" si="31"/>
        <v>0</v>
      </c>
      <c r="V135" s="9">
        <f t="shared" si="32"/>
        <v>0</v>
      </c>
      <c r="W135" s="15"/>
      <c r="X135" s="16">
        <f t="shared" si="33"/>
        <v>0</v>
      </c>
      <c r="Y135" s="18"/>
      <c r="Z135" s="17"/>
    </row>
    <row r="136" spans="1:26" ht="18" customHeight="1" x14ac:dyDescent="0.2">
      <c r="A136" s="13">
        <v>5530015</v>
      </c>
      <c r="B136" s="14" t="s">
        <v>161</v>
      </c>
      <c r="C136" s="15">
        <v>30000</v>
      </c>
      <c r="D136" s="10">
        <f>VLOOKUP($A136,'14.07'!$A$9:$W$200,23,0)</f>
        <v>0</v>
      </c>
      <c r="E136" s="15"/>
      <c r="F136" s="15"/>
      <c r="G136" s="15"/>
      <c r="H136" s="9">
        <f t="shared" si="30"/>
        <v>0</v>
      </c>
      <c r="I136" s="15"/>
      <c r="J136" s="15"/>
      <c r="K136" s="15"/>
      <c r="L136" s="9">
        <f t="shared" si="13"/>
        <v>0</v>
      </c>
      <c r="M136" s="15"/>
      <c r="N136" s="15"/>
      <c r="O136" s="15"/>
      <c r="P136" s="15"/>
      <c r="Q136" s="15"/>
      <c r="R136" s="11">
        <f t="shared" si="17"/>
        <v>0</v>
      </c>
      <c r="S136" s="15"/>
      <c r="T136" s="15"/>
      <c r="U136" s="9">
        <f t="shared" si="31"/>
        <v>0</v>
      </c>
      <c r="V136" s="9">
        <f t="shared" si="32"/>
        <v>0</v>
      </c>
      <c r="W136" s="15"/>
      <c r="X136" s="16">
        <f t="shared" si="33"/>
        <v>0</v>
      </c>
      <c r="Y136" s="18"/>
      <c r="Z136" s="17"/>
    </row>
    <row r="137" spans="1:26" ht="18" customHeight="1" x14ac:dyDescent="0.2">
      <c r="A137" s="13">
        <v>5530016</v>
      </c>
      <c r="B137" s="14" t="s">
        <v>162</v>
      </c>
      <c r="C137" s="15">
        <v>30000</v>
      </c>
      <c r="D137" s="10">
        <f>VLOOKUP($A137,'14.07'!$A$9:$W$200,23,0)</f>
        <v>0</v>
      </c>
      <c r="E137" s="15"/>
      <c r="F137" s="15"/>
      <c r="G137" s="15"/>
      <c r="H137" s="9">
        <f t="shared" si="30"/>
        <v>0</v>
      </c>
      <c r="I137" s="15"/>
      <c r="J137" s="15"/>
      <c r="K137" s="15"/>
      <c r="L137" s="9">
        <f t="shared" si="13"/>
        <v>0</v>
      </c>
      <c r="M137" s="15"/>
      <c r="N137" s="15"/>
      <c r="O137" s="15"/>
      <c r="P137" s="15"/>
      <c r="Q137" s="15"/>
      <c r="R137" s="11">
        <f t="shared" si="17"/>
        <v>0</v>
      </c>
      <c r="S137" s="15"/>
      <c r="T137" s="15"/>
      <c r="U137" s="9">
        <f t="shared" si="31"/>
        <v>0</v>
      </c>
      <c r="V137" s="9">
        <f t="shared" si="32"/>
        <v>0</v>
      </c>
      <c r="W137" s="15"/>
      <c r="X137" s="16">
        <f t="shared" si="33"/>
        <v>0</v>
      </c>
      <c r="Y137" s="18"/>
      <c r="Z137" s="17"/>
    </row>
    <row r="138" spans="1:26" ht="18" customHeight="1" x14ac:dyDescent="0.2">
      <c r="A138" s="13">
        <v>5530018</v>
      </c>
      <c r="B138" s="14" t="s">
        <v>163</v>
      </c>
      <c r="C138" s="15">
        <v>30000</v>
      </c>
      <c r="D138" s="10">
        <f>VLOOKUP($A138,'14.07'!$A$9:$W$200,23,0)</f>
        <v>0</v>
      </c>
      <c r="E138" s="15"/>
      <c r="F138" s="15"/>
      <c r="G138" s="15"/>
      <c r="H138" s="9">
        <f t="shared" si="30"/>
        <v>0</v>
      </c>
      <c r="I138" s="15"/>
      <c r="J138" s="15"/>
      <c r="K138" s="15"/>
      <c r="L138" s="9">
        <f t="shared" ref="L138:L198" si="34">SUM(I138:K138)</f>
        <v>0</v>
      </c>
      <c r="M138" s="15"/>
      <c r="N138" s="15"/>
      <c r="O138" s="15"/>
      <c r="P138" s="15"/>
      <c r="Q138" s="15"/>
      <c r="R138" s="11">
        <f>SUM(M138:Q138)</f>
        <v>0</v>
      </c>
      <c r="S138" s="15"/>
      <c r="T138" s="15"/>
      <c r="U138" s="9">
        <f>S138+T138</f>
        <v>0</v>
      </c>
      <c r="V138" s="9">
        <f t="shared" si="32"/>
        <v>0</v>
      </c>
      <c r="W138" s="15"/>
      <c r="X138" s="16">
        <f>W138-V138</f>
        <v>0</v>
      </c>
      <c r="Y138" s="18"/>
      <c r="Z138" s="17"/>
    </row>
    <row r="139" spans="1:26" ht="18" customHeight="1" x14ac:dyDescent="0.2">
      <c r="A139" s="13">
        <v>5530019</v>
      </c>
      <c r="B139" s="14" t="s">
        <v>164</v>
      </c>
      <c r="C139" s="15">
        <v>30000</v>
      </c>
      <c r="D139" s="10">
        <f>VLOOKUP($A139,'14.07'!$A$9:$W$200,23,0)</f>
        <v>0</v>
      </c>
      <c r="E139" s="15"/>
      <c r="F139" s="15"/>
      <c r="G139" s="15"/>
      <c r="H139" s="9">
        <f t="shared" si="30"/>
        <v>0</v>
      </c>
      <c r="I139" s="15"/>
      <c r="J139" s="15"/>
      <c r="K139" s="15"/>
      <c r="L139" s="9">
        <f t="shared" si="34"/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2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5530020</v>
      </c>
      <c r="B140" s="14" t="s">
        <v>165</v>
      </c>
      <c r="C140" s="15">
        <v>30000</v>
      </c>
      <c r="D140" s="10">
        <f>VLOOKUP($A140,'14.07'!$A$9:$W$200,23,0)</f>
        <v>0</v>
      </c>
      <c r="E140" s="15"/>
      <c r="F140" s="15"/>
      <c r="G140" s="15"/>
      <c r="H140" s="9">
        <f t="shared" si="30"/>
        <v>0</v>
      </c>
      <c r="I140" s="15"/>
      <c r="J140" s="15"/>
      <c r="K140" s="15"/>
      <c r="L140" s="9">
        <f t="shared" si="34"/>
        <v>0</v>
      </c>
      <c r="M140" s="15"/>
      <c r="N140" s="15"/>
      <c r="O140" s="15"/>
      <c r="P140" s="15"/>
      <c r="Q140" s="15"/>
      <c r="R140" s="11">
        <f t="shared" si="17"/>
        <v>0</v>
      </c>
      <c r="S140" s="15"/>
      <c r="T140" s="15"/>
      <c r="U140" s="9">
        <f t="shared" si="31"/>
        <v>0</v>
      </c>
      <c r="V140" s="9">
        <f t="shared" si="32"/>
        <v>0</v>
      </c>
      <c r="W140" s="15"/>
      <c r="X140" s="16">
        <f t="shared" si="33"/>
        <v>0</v>
      </c>
      <c r="Y140" s="18"/>
      <c r="Z140" s="17"/>
    </row>
    <row r="141" spans="1:26" ht="18" customHeight="1" x14ac:dyDescent="0.2">
      <c r="A141" s="7">
        <v>7550000</v>
      </c>
      <c r="B141" s="8" t="s">
        <v>166</v>
      </c>
      <c r="C141" s="9"/>
      <c r="D141" s="10">
        <f>VLOOKUP($A141,'14.07'!$A$9:$W$200,23,0)</f>
        <v>0</v>
      </c>
      <c r="E141" s="10"/>
      <c r="F141" s="10"/>
      <c r="G141" s="10"/>
      <c r="H141" s="9"/>
      <c r="I141" s="10"/>
      <c r="J141" s="10"/>
      <c r="K141" s="10"/>
      <c r="L141" s="9">
        <f t="shared" si="34"/>
        <v>0</v>
      </c>
      <c r="M141" s="10"/>
      <c r="N141" s="10"/>
      <c r="O141" s="10"/>
      <c r="P141" s="10"/>
      <c r="Q141" s="10"/>
      <c r="R141" s="11">
        <f t="shared" si="17"/>
        <v>0</v>
      </c>
      <c r="S141" s="10"/>
      <c r="T141" s="10"/>
      <c r="U141" s="9"/>
      <c r="V141" s="9"/>
      <c r="W141" s="10"/>
      <c r="X141" s="9"/>
      <c r="Y141" s="18"/>
      <c r="Z141" s="17"/>
    </row>
    <row r="142" spans="1:26" ht="18" customHeight="1" x14ac:dyDescent="0.2">
      <c r="A142" s="13">
        <v>7520001</v>
      </c>
      <c r="B142" s="14" t="s">
        <v>167</v>
      </c>
      <c r="C142" s="15">
        <v>80000</v>
      </c>
      <c r="D142" s="10">
        <f>VLOOKUP($A142,'14.07'!$A$9:$W$200,23,0)</f>
        <v>0</v>
      </c>
      <c r="E142" s="15"/>
      <c r="F142" s="15"/>
      <c r="G142" s="15"/>
      <c r="H142" s="9">
        <f t="shared" ref="H142:H156" si="35">SUM(E142:G142)</f>
        <v>0</v>
      </c>
      <c r="I142" s="15"/>
      <c r="J142" s="15"/>
      <c r="K142" s="15"/>
      <c r="L142" s="9">
        <f t="shared" si="34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ref="V142:V156" si="36">D142+H142-L142-R142-U142</f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7520012</v>
      </c>
      <c r="B143" s="14" t="s">
        <v>168</v>
      </c>
      <c r="C143" s="15">
        <v>80000</v>
      </c>
      <c r="D143" s="10">
        <f>VLOOKUP($A143,'14.07'!$A$9:$W$200,23,0)</f>
        <v>4</v>
      </c>
      <c r="E143" s="15"/>
      <c r="F143" s="15"/>
      <c r="G143" s="15"/>
      <c r="H143" s="9">
        <f t="shared" si="35"/>
        <v>0</v>
      </c>
      <c r="I143" s="15">
        <v>2</v>
      </c>
      <c r="J143" s="15"/>
      <c r="K143" s="15"/>
      <c r="L143" s="9">
        <f t="shared" si="34"/>
        <v>2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si="36"/>
        <v>2</v>
      </c>
      <c r="W143" s="15">
        <v>2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7520013</v>
      </c>
      <c r="B144" s="14" t="s">
        <v>169</v>
      </c>
      <c r="C144" s="15">
        <v>80000</v>
      </c>
      <c r="D144" s="10">
        <f>VLOOKUP($A144,'14.07'!$A$9:$W$200,23,0)</f>
        <v>8</v>
      </c>
      <c r="E144" s="15"/>
      <c r="F144" s="15"/>
      <c r="G144" s="15"/>
      <c r="H144" s="9">
        <f t="shared" si="35"/>
        <v>0</v>
      </c>
      <c r="I144" s="15"/>
      <c r="J144" s="15"/>
      <c r="K144" s="15"/>
      <c r="L144" s="9">
        <f t="shared" si="34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6"/>
        <v>8</v>
      </c>
      <c r="W144" s="15">
        <v>8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7520014</v>
      </c>
      <c r="B145" s="14" t="s">
        <v>170</v>
      </c>
      <c r="C145" s="15">
        <v>5000</v>
      </c>
      <c r="D145" s="10">
        <f>VLOOKUP($A145,'14.07'!$A$9:$W$200,23,0)</f>
        <v>0</v>
      </c>
      <c r="E145" s="15"/>
      <c r="F145" s="15"/>
      <c r="G145" s="15"/>
      <c r="H145" s="9">
        <f t="shared" si="35"/>
        <v>0</v>
      </c>
      <c r="I145" s="15"/>
      <c r="J145" s="15"/>
      <c r="K145" s="15"/>
      <c r="L145" s="9">
        <f t="shared" si="34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6"/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7550006</v>
      </c>
      <c r="B146" s="14" t="s">
        <v>171</v>
      </c>
      <c r="C146" s="15">
        <v>12000</v>
      </c>
      <c r="D146" s="10">
        <f>VLOOKUP($A146,'14.07'!$A$9:$W$200,23,0)</f>
        <v>0</v>
      </c>
      <c r="E146" s="15">
        <v>10</v>
      </c>
      <c r="F146" s="15"/>
      <c r="G146" s="15"/>
      <c r="H146" s="9">
        <f t="shared" si="35"/>
        <v>10</v>
      </c>
      <c r="I146" s="15"/>
      <c r="J146" s="15"/>
      <c r="K146" s="15"/>
      <c r="L146" s="9">
        <f t="shared" si="34"/>
        <v>0</v>
      </c>
      <c r="M146" s="15"/>
      <c r="N146" s="15"/>
      <c r="O146" s="15"/>
      <c r="P146" s="15"/>
      <c r="Q146" s="15"/>
      <c r="R146" s="11">
        <f t="shared" si="17"/>
        <v>0</v>
      </c>
      <c r="S146" s="15"/>
      <c r="T146" s="15"/>
      <c r="U146" s="9">
        <f t="shared" ref="U146:U156" si="37">S146+T146</f>
        <v>0</v>
      </c>
      <c r="V146" s="9">
        <f t="shared" si="36"/>
        <v>10</v>
      </c>
      <c r="W146" s="15">
        <v>10</v>
      </c>
      <c r="X146" s="16">
        <f t="shared" ref="X146:X156" si="38">W146-V146</f>
        <v>0</v>
      </c>
      <c r="Y146" s="18"/>
      <c r="Z146" s="17"/>
    </row>
    <row r="147" spans="1:26" ht="18" customHeight="1" x14ac:dyDescent="0.2">
      <c r="A147" s="13">
        <v>7550007</v>
      </c>
      <c r="B147" s="14" t="s">
        <v>172</v>
      </c>
      <c r="C147" s="15">
        <v>9000</v>
      </c>
      <c r="D147" s="10">
        <f>VLOOKUP($A147,'14.07'!$A$9:$W$200,23,0)</f>
        <v>0</v>
      </c>
      <c r="E147" s="15">
        <v>10</v>
      </c>
      <c r="F147" s="15"/>
      <c r="G147" s="15"/>
      <c r="H147" s="9">
        <f t="shared" si="35"/>
        <v>10</v>
      </c>
      <c r="I147" s="15">
        <v>2</v>
      </c>
      <c r="J147" s="15"/>
      <c r="K147" s="15"/>
      <c r="L147" s="9">
        <f t="shared" si="34"/>
        <v>2</v>
      </c>
      <c r="M147" s="15"/>
      <c r="N147" s="15"/>
      <c r="O147" s="15"/>
      <c r="P147" s="15"/>
      <c r="Q147" s="15"/>
      <c r="R147" s="11">
        <f t="shared" si="17"/>
        <v>0</v>
      </c>
      <c r="S147" s="15"/>
      <c r="T147" s="15"/>
      <c r="U147" s="9">
        <f t="shared" si="37"/>
        <v>0</v>
      </c>
      <c r="V147" s="9">
        <f t="shared" si="36"/>
        <v>8</v>
      </c>
      <c r="W147" s="15">
        <v>8</v>
      </c>
      <c r="X147" s="16">
        <f t="shared" si="38"/>
        <v>0</v>
      </c>
      <c r="Y147" s="18"/>
      <c r="Z147" s="17"/>
    </row>
    <row r="148" spans="1:26" ht="18" customHeight="1" x14ac:dyDescent="0.2">
      <c r="A148" s="13">
        <v>7550008</v>
      </c>
      <c r="B148" s="14" t="s">
        <v>173</v>
      </c>
      <c r="C148" s="15">
        <v>21000</v>
      </c>
      <c r="D148" s="10">
        <f>VLOOKUP($A148,'14.07'!$A$9:$W$200,23,0)</f>
        <v>8</v>
      </c>
      <c r="E148" s="15"/>
      <c r="F148" s="15"/>
      <c r="G148" s="15"/>
      <c r="H148" s="9">
        <f t="shared" si="35"/>
        <v>0</v>
      </c>
      <c r="I148" s="15"/>
      <c r="J148" s="15"/>
      <c r="K148" s="15"/>
      <c r="L148" s="9">
        <f t="shared" si="34"/>
        <v>0</v>
      </c>
      <c r="M148" s="15"/>
      <c r="N148" s="15"/>
      <c r="O148" s="15"/>
      <c r="P148" s="15"/>
      <c r="Q148" s="15"/>
      <c r="R148" s="11">
        <f t="shared" si="17"/>
        <v>0</v>
      </c>
      <c r="S148" s="15"/>
      <c r="T148" s="15"/>
      <c r="U148" s="9">
        <f t="shared" si="37"/>
        <v>0</v>
      </c>
      <c r="V148" s="9">
        <f t="shared" si="36"/>
        <v>8</v>
      </c>
      <c r="W148" s="15">
        <v>8</v>
      </c>
      <c r="X148" s="16">
        <f t="shared" si="38"/>
        <v>0</v>
      </c>
      <c r="Y148" s="18"/>
      <c r="Z148" s="17"/>
    </row>
    <row r="149" spans="1:26" ht="18" customHeight="1" x14ac:dyDescent="0.2">
      <c r="A149" s="13">
        <v>7550011</v>
      </c>
      <c r="B149" s="14" t="s">
        <v>174</v>
      </c>
      <c r="C149" s="15">
        <v>16000</v>
      </c>
      <c r="D149" s="10">
        <f>VLOOKUP($A149,'14.07'!$A$9:$W$200,23,0)</f>
        <v>7</v>
      </c>
      <c r="E149" s="15"/>
      <c r="F149" s="15"/>
      <c r="G149" s="15"/>
      <c r="H149" s="9">
        <f t="shared" si="35"/>
        <v>0</v>
      </c>
      <c r="I149" s="15"/>
      <c r="J149" s="15"/>
      <c r="K149" s="15"/>
      <c r="L149" s="9">
        <f t="shared" si="34"/>
        <v>0</v>
      </c>
      <c r="M149" s="15"/>
      <c r="N149" s="15"/>
      <c r="O149" s="15"/>
      <c r="P149" s="15"/>
      <c r="Q149" s="15"/>
      <c r="R149" s="11">
        <f t="shared" si="17"/>
        <v>0</v>
      </c>
      <c r="S149" s="15"/>
      <c r="T149" s="15"/>
      <c r="U149" s="9">
        <f t="shared" si="37"/>
        <v>0</v>
      </c>
      <c r="V149" s="9">
        <f t="shared" si="36"/>
        <v>7</v>
      </c>
      <c r="W149" s="15">
        <v>7</v>
      </c>
      <c r="X149" s="16">
        <f t="shared" si="38"/>
        <v>0</v>
      </c>
      <c r="Y149" s="18"/>
      <c r="Z149" s="17"/>
    </row>
    <row r="150" spans="1:26" ht="18" customHeight="1" x14ac:dyDescent="0.2">
      <c r="A150" s="13">
        <v>7550012</v>
      </c>
      <c r="B150" s="14" t="s">
        <v>175</v>
      </c>
      <c r="C150" s="15">
        <v>24000</v>
      </c>
      <c r="D150" s="10">
        <f>VLOOKUP($A150,'14.07'!$A$9:$W$200,23,0)</f>
        <v>2</v>
      </c>
      <c r="E150" s="15"/>
      <c r="F150" s="15"/>
      <c r="G150" s="15"/>
      <c r="H150" s="9">
        <f t="shared" si="35"/>
        <v>0</v>
      </c>
      <c r="I150" s="15"/>
      <c r="J150" s="15"/>
      <c r="K150" s="15"/>
      <c r="L150" s="9">
        <f t="shared" si="34"/>
        <v>0</v>
      </c>
      <c r="M150" s="15"/>
      <c r="N150" s="15"/>
      <c r="O150" s="15"/>
      <c r="P150" s="15"/>
      <c r="Q150" s="15"/>
      <c r="R150" s="11">
        <f t="shared" si="17"/>
        <v>0</v>
      </c>
      <c r="S150" s="15"/>
      <c r="T150" s="15"/>
      <c r="U150" s="9">
        <f t="shared" si="37"/>
        <v>0</v>
      </c>
      <c r="V150" s="9">
        <f t="shared" si="36"/>
        <v>2</v>
      </c>
      <c r="W150" s="15">
        <v>2</v>
      </c>
      <c r="X150" s="16">
        <f t="shared" si="38"/>
        <v>0</v>
      </c>
      <c r="Y150" s="18"/>
      <c r="Z150" s="17"/>
    </row>
    <row r="151" spans="1:26" ht="18" customHeight="1" x14ac:dyDescent="0.2">
      <c r="A151" s="13">
        <v>7550015</v>
      </c>
      <c r="B151" s="14" t="s">
        <v>176</v>
      </c>
      <c r="C151" s="15">
        <v>14000</v>
      </c>
      <c r="D151" s="10">
        <f>VLOOKUP($A151,'14.07'!$A$9:$W$200,23,0)</f>
        <v>0</v>
      </c>
      <c r="E151" s="15">
        <v>10</v>
      </c>
      <c r="F151" s="15"/>
      <c r="G151" s="15"/>
      <c r="H151" s="9">
        <f t="shared" si="35"/>
        <v>10</v>
      </c>
      <c r="I151" s="15"/>
      <c r="J151" s="15"/>
      <c r="K151" s="15"/>
      <c r="L151" s="9">
        <f t="shared" si="34"/>
        <v>0</v>
      </c>
      <c r="M151" s="15"/>
      <c r="N151" s="15"/>
      <c r="O151" s="15"/>
      <c r="P151" s="15"/>
      <c r="Q151" s="15"/>
      <c r="R151" s="11">
        <f t="shared" si="17"/>
        <v>0</v>
      </c>
      <c r="S151" s="15"/>
      <c r="T151" s="15"/>
      <c r="U151" s="9">
        <f t="shared" si="37"/>
        <v>0</v>
      </c>
      <c r="V151" s="9">
        <f t="shared" si="36"/>
        <v>10</v>
      </c>
      <c r="W151" s="15">
        <v>10</v>
      </c>
      <c r="X151" s="16">
        <f t="shared" si="38"/>
        <v>0</v>
      </c>
      <c r="Y151" s="18"/>
      <c r="Z151" s="17"/>
    </row>
    <row r="152" spans="1:26" ht="18" customHeight="1" x14ac:dyDescent="0.2">
      <c r="A152" s="13">
        <v>7550016</v>
      </c>
      <c r="B152" s="14" t="s">
        <v>177</v>
      </c>
      <c r="C152" s="15">
        <v>14000</v>
      </c>
      <c r="D152" s="10">
        <f>VLOOKUP($A152,'14.07'!$A$9:$W$200,23,0)</f>
        <v>9</v>
      </c>
      <c r="E152" s="15"/>
      <c r="F152" s="15"/>
      <c r="G152" s="15"/>
      <c r="H152" s="9">
        <f t="shared" si="35"/>
        <v>0</v>
      </c>
      <c r="I152" s="15"/>
      <c r="J152" s="15"/>
      <c r="K152" s="15"/>
      <c r="L152" s="9">
        <f t="shared" si="34"/>
        <v>0</v>
      </c>
      <c r="M152" s="15"/>
      <c r="N152" s="15"/>
      <c r="O152" s="15"/>
      <c r="P152" s="15"/>
      <c r="Q152" s="15"/>
      <c r="R152" s="11">
        <f t="shared" si="17"/>
        <v>0</v>
      </c>
      <c r="S152" s="15"/>
      <c r="T152" s="15"/>
      <c r="U152" s="9">
        <f t="shared" si="37"/>
        <v>0</v>
      </c>
      <c r="V152" s="9">
        <f t="shared" si="36"/>
        <v>9</v>
      </c>
      <c r="W152" s="15">
        <v>9</v>
      </c>
      <c r="X152" s="16">
        <f t="shared" si="38"/>
        <v>0</v>
      </c>
      <c r="Y152" s="18"/>
      <c r="Z152" s="17"/>
    </row>
    <row r="153" spans="1:26" ht="18" customHeight="1" x14ac:dyDescent="0.2">
      <c r="A153" s="13">
        <v>7550017</v>
      </c>
      <c r="B153" s="14" t="s">
        <v>178</v>
      </c>
      <c r="C153" s="15">
        <v>14000</v>
      </c>
      <c r="D153" s="10">
        <f>VLOOKUP($A153,'14.07'!$A$9:$W$200,23,0)</f>
        <v>10</v>
      </c>
      <c r="E153" s="15"/>
      <c r="F153" s="15"/>
      <c r="G153" s="15"/>
      <c r="H153" s="9">
        <f t="shared" si="35"/>
        <v>0</v>
      </c>
      <c r="I153" s="15"/>
      <c r="J153" s="15"/>
      <c r="K153" s="15"/>
      <c r="L153" s="9">
        <f t="shared" si="34"/>
        <v>0</v>
      </c>
      <c r="M153" s="15"/>
      <c r="N153" s="15"/>
      <c r="O153" s="15"/>
      <c r="P153" s="15"/>
      <c r="Q153" s="15"/>
      <c r="R153" s="11">
        <f t="shared" si="17"/>
        <v>0</v>
      </c>
      <c r="S153" s="15"/>
      <c r="T153" s="15"/>
      <c r="U153" s="9">
        <f t="shared" si="37"/>
        <v>0</v>
      </c>
      <c r="V153" s="9">
        <f t="shared" si="36"/>
        <v>10</v>
      </c>
      <c r="W153" s="15">
        <v>10</v>
      </c>
      <c r="X153" s="16">
        <f t="shared" si="38"/>
        <v>0</v>
      </c>
      <c r="Y153" s="18"/>
      <c r="Z153" s="17"/>
    </row>
    <row r="154" spans="1:26" ht="18" customHeight="1" x14ac:dyDescent="0.2">
      <c r="A154" s="13">
        <v>7550019</v>
      </c>
      <c r="B154" s="14" t="s">
        <v>179</v>
      </c>
      <c r="C154" s="15">
        <v>10000</v>
      </c>
      <c r="D154" s="10">
        <f>VLOOKUP($A154,'14.07'!$A$9:$W$200,23,0)</f>
        <v>55</v>
      </c>
      <c r="E154" s="15"/>
      <c r="F154" s="15"/>
      <c r="G154" s="15"/>
      <c r="H154" s="9">
        <f t="shared" si="35"/>
        <v>0</v>
      </c>
      <c r="I154" s="15">
        <v>2</v>
      </c>
      <c r="J154" s="15"/>
      <c r="K154" s="15"/>
      <c r="L154" s="9">
        <f t="shared" si="34"/>
        <v>2</v>
      </c>
      <c r="M154" s="15"/>
      <c r="N154" s="15"/>
      <c r="O154" s="15"/>
      <c r="P154" s="15"/>
      <c r="Q154" s="15"/>
      <c r="R154" s="11">
        <f t="shared" si="17"/>
        <v>0</v>
      </c>
      <c r="S154" s="15"/>
      <c r="T154" s="15"/>
      <c r="U154" s="9">
        <f t="shared" si="37"/>
        <v>0</v>
      </c>
      <c r="V154" s="9">
        <f t="shared" si="36"/>
        <v>53</v>
      </c>
      <c r="W154" s="15">
        <v>53</v>
      </c>
      <c r="X154" s="16">
        <f t="shared" si="38"/>
        <v>0</v>
      </c>
      <c r="Y154" s="18"/>
      <c r="Z154" s="17"/>
    </row>
    <row r="155" spans="1:26" ht="18" customHeight="1" x14ac:dyDescent="0.2">
      <c r="A155" s="13">
        <v>7550026</v>
      </c>
      <c r="B155" s="14" t="s">
        <v>180</v>
      </c>
      <c r="C155" s="15">
        <v>26000</v>
      </c>
      <c r="D155" s="10">
        <f>VLOOKUP($A155,'14.07'!$A$9:$W$200,23,0)</f>
        <v>13</v>
      </c>
      <c r="E155" s="15"/>
      <c r="F155" s="15"/>
      <c r="G155" s="15"/>
      <c r="H155" s="9">
        <f t="shared" si="35"/>
        <v>0</v>
      </c>
      <c r="I155" s="15">
        <v>2</v>
      </c>
      <c r="J155" s="15"/>
      <c r="K155" s="15"/>
      <c r="L155" s="9">
        <f t="shared" si="34"/>
        <v>2</v>
      </c>
      <c r="M155" s="15"/>
      <c r="N155" s="15"/>
      <c r="O155" s="15"/>
      <c r="P155" s="15"/>
      <c r="Q155" s="15"/>
      <c r="R155" s="11">
        <f t="shared" si="17"/>
        <v>0</v>
      </c>
      <c r="S155" s="15"/>
      <c r="T155" s="15"/>
      <c r="U155" s="9">
        <f t="shared" si="37"/>
        <v>0</v>
      </c>
      <c r="V155" s="9">
        <f t="shared" si="36"/>
        <v>11</v>
      </c>
      <c r="W155" s="15">
        <v>11</v>
      </c>
      <c r="X155" s="16">
        <f t="shared" si="38"/>
        <v>0</v>
      </c>
      <c r="Y155" s="18"/>
      <c r="Z155" s="17"/>
    </row>
    <row r="156" spans="1:26" ht="18" customHeight="1" x14ac:dyDescent="0.2">
      <c r="A156" s="13">
        <v>4551001</v>
      </c>
      <c r="B156" s="14" t="s">
        <v>225</v>
      </c>
      <c r="C156" s="15">
        <v>15000</v>
      </c>
      <c r="D156" s="10">
        <f>VLOOKUP($A156,'14.07'!$A$9:$W$200,23,0)</f>
        <v>0</v>
      </c>
      <c r="E156" s="15"/>
      <c r="F156" s="15"/>
      <c r="G156" s="15"/>
      <c r="H156" s="9">
        <f t="shared" si="35"/>
        <v>0</v>
      </c>
      <c r="I156" s="15"/>
      <c r="J156" s="15"/>
      <c r="K156" s="15"/>
      <c r="L156" s="9">
        <f t="shared" si="34"/>
        <v>0</v>
      </c>
      <c r="M156" s="15"/>
      <c r="N156" s="15"/>
      <c r="O156" s="15"/>
      <c r="P156" s="15"/>
      <c r="Q156" s="15"/>
      <c r="R156" s="11">
        <f t="shared" ref="R156:R198" si="39">SUM(M156:Q156)</f>
        <v>0</v>
      </c>
      <c r="S156" s="15"/>
      <c r="T156" s="15"/>
      <c r="U156" s="9">
        <f t="shared" si="37"/>
        <v>0</v>
      </c>
      <c r="V156" s="9">
        <f t="shared" si="36"/>
        <v>0</v>
      </c>
      <c r="W156" s="15"/>
      <c r="X156" s="16">
        <f t="shared" si="38"/>
        <v>0</v>
      </c>
      <c r="Y156" s="18"/>
      <c r="Z156" s="17"/>
    </row>
    <row r="157" spans="1:26" ht="18" customHeight="1" x14ac:dyDescent="0.2">
      <c r="A157" s="7">
        <v>5500000</v>
      </c>
      <c r="B157" s="8" t="s">
        <v>181</v>
      </c>
      <c r="C157" s="9"/>
      <c r="D157" s="10">
        <f>VLOOKUP($A157,'14.07'!$A$9:$W$200,23,0)</f>
        <v>0</v>
      </c>
      <c r="E157" s="10"/>
      <c r="F157" s="10"/>
      <c r="G157" s="10"/>
      <c r="H157" s="9"/>
      <c r="I157" s="10"/>
      <c r="J157" s="10"/>
      <c r="K157" s="10"/>
      <c r="L157" s="9">
        <f t="shared" si="34"/>
        <v>0</v>
      </c>
      <c r="M157" s="10"/>
      <c r="N157" s="10"/>
      <c r="O157" s="10"/>
      <c r="P157" s="10"/>
      <c r="Q157" s="10"/>
      <c r="R157" s="11">
        <f t="shared" si="39"/>
        <v>0</v>
      </c>
      <c r="S157" s="10"/>
      <c r="T157" s="10"/>
      <c r="U157" s="9"/>
      <c r="V157" s="9"/>
      <c r="W157" s="10"/>
      <c r="X157" s="9"/>
      <c r="Y157" s="18"/>
      <c r="Z157" s="17"/>
    </row>
    <row r="158" spans="1:26" s="24" customFormat="1" ht="18" customHeight="1" x14ac:dyDescent="0.2">
      <c r="A158" s="13">
        <v>5500044</v>
      </c>
      <c r="B158" s="20" t="s">
        <v>182</v>
      </c>
      <c r="C158" s="21">
        <v>28000</v>
      </c>
      <c r="D158" s="10">
        <f>VLOOKUP($A158,'14.07'!$A$9:$W$200,23,0)</f>
        <v>0</v>
      </c>
      <c r="E158" s="15"/>
      <c r="F158" s="15"/>
      <c r="G158" s="15"/>
      <c r="H158" s="9">
        <f t="shared" ref="H158:H197" si="40">SUM(E158:G158)</f>
        <v>0</v>
      </c>
      <c r="I158" s="15"/>
      <c r="J158" s="15"/>
      <c r="K158" s="15"/>
      <c r="L158" s="9">
        <f t="shared" si="34"/>
        <v>0</v>
      </c>
      <c r="M158" s="15"/>
      <c r="N158" s="15"/>
      <c r="O158" s="15"/>
      <c r="P158" s="15"/>
      <c r="Q158" s="15"/>
      <c r="R158" s="11">
        <f t="shared" si="39"/>
        <v>0</v>
      </c>
      <c r="S158" s="15"/>
      <c r="T158" s="15"/>
      <c r="U158" s="9">
        <f t="shared" ref="U158:U184" si="41">S158+T158</f>
        <v>0</v>
      </c>
      <c r="V158" s="9">
        <f t="shared" ref="V158:V197" si="42">D158+H158-L158-R158-U158</f>
        <v>0</v>
      </c>
      <c r="W158" s="15"/>
      <c r="X158" s="16">
        <f t="shared" ref="X158:X184" si="43">W158-V158</f>
        <v>0</v>
      </c>
      <c r="Y158" s="22"/>
      <c r="Z158" s="23"/>
    </row>
    <row r="159" spans="1:26" s="24" customFormat="1" ht="18" customHeight="1" x14ac:dyDescent="0.2">
      <c r="A159" s="13">
        <v>5500045</v>
      </c>
      <c r="B159" s="20" t="s">
        <v>183</v>
      </c>
      <c r="C159" s="21">
        <v>30000</v>
      </c>
      <c r="D159" s="10">
        <f>VLOOKUP($A159,'14.07'!$A$9:$W$200,23,0)</f>
        <v>0</v>
      </c>
      <c r="E159" s="15">
        <v>3</v>
      </c>
      <c r="F159" s="15"/>
      <c r="G159" s="15"/>
      <c r="H159" s="9">
        <f t="shared" si="40"/>
        <v>3</v>
      </c>
      <c r="I159" s="15">
        <v>3</v>
      </c>
      <c r="J159" s="15"/>
      <c r="K159" s="15"/>
      <c r="L159" s="9">
        <f t="shared" si="34"/>
        <v>3</v>
      </c>
      <c r="M159" s="15"/>
      <c r="N159" s="15"/>
      <c r="O159" s="15"/>
      <c r="P159" s="15"/>
      <c r="Q159" s="15"/>
      <c r="R159" s="11">
        <f t="shared" si="39"/>
        <v>0</v>
      </c>
      <c r="S159" s="15"/>
      <c r="T159" s="15"/>
      <c r="U159" s="9">
        <f t="shared" si="41"/>
        <v>0</v>
      </c>
      <c r="V159" s="9">
        <f t="shared" si="42"/>
        <v>0</v>
      </c>
      <c r="W159" s="15"/>
      <c r="X159" s="16">
        <f t="shared" si="43"/>
        <v>0</v>
      </c>
      <c r="Y159" s="22"/>
      <c r="Z159" s="23"/>
    </row>
    <row r="160" spans="1:26" ht="18" customHeight="1" x14ac:dyDescent="0.2">
      <c r="A160" s="13">
        <v>5500063</v>
      </c>
      <c r="B160" s="14" t="s">
        <v>184</v>
      </c>
      <c r="C160" s="15">
        <v>21000</v>
      </c>
      <c r="D160" s="10">
        <f>VLOOKUP($A160,'14.07'!$A$9:$W$200,23,0)</f>
        <v>0</v>
      </c>
      <c r="E160" s="15"/>
      <c r="F160" s="15"/>
      <c r="G160" s="15"/>
      <c r="H160" s="9">
        <f t="shared" si="40"/>
        <v>0</v>
      </c>
      <c r="I160" s="15"/>
      <c r="J160" s="15"/>
      <c r="K160" s="15"/>
      <c r="L160" s="9">
        <f t="shared" si="34"/>
        <v>0</v>
      </c>
      <c r="M160" s="15"/>
      <c r="N160" s="15"/>
      <c r="O160" s="15"/>
      <c r="P160" s="15"/>
      <c r="Q160" s="15"/>
      <c r="R160" s="11">
        <f t="shared" si="39"/>
        <v>0</v>
      </c>
      <c r="S160" s="15"/>
      <c r="T160" s="15"/>
      <c r="U160" s="9">
        <f t="shared" si="41"/>
        <v>0</v>
      </c>
      <c r="V160" s="9">
        <f t="shared" si="42"/>
        <v>0</v>
      </c>
      <c r="W160" s="15"/>
      <c r="X160" s="16">
        <f t="shared" si="43"/>
        <v>0</v>
      </c>
      <c r="Y160" s="18"/>
      <c r="Z160" s="17"/>
    </row>
    <row r="161" spans="1:26" ht="18" customHeight="1" x14ac:dyDescent="0.2">
      <c r="A161" s="13">
        <v>5500064</v>
      </c>
      <c r="B161" s="14" t="s">
        <v>185</v>
      </c>
      <c r="C161" s="15">
        <v>26000</v>
      </c>
      <c r="D161" s="10">
        <f>VLOOKUP($A161,'14.07'!$A$9:$W$200,23,0)</f>
        <v>0</v>
      </c>
      <c r="E161" s="15"/>
      <c r="F161" s="15"/>
      <c r="G161" s="15"/>
      <c r="H161" s="9">
        <f t="shared" si="40"/>
        <v>0</v>
      </c>
      <c r="I161" s="15"/>
      <c r="J161" s="15"/>
      <c r="K161" s="15"/>
      <c r="L161" s="9">
        <f t="shared" si="34"/>
        <v>0</v>
      </c>
      <c r="M161" s="15"/>
      <c r="N161" s="15"/>
      <c r="O161" s="15"/>
      <c r="P161" s="15"/>
      <c r="Q161" s="15"/>
      <c r="R161" s="11">
        <f t="shared" si="39"/>
        <v>0</v>
      </c>
      <c r="S161" s="15"/>
      <c r="T161" s="15"/>
      <c r="U161" s="9">
        <f t="shared" si="41"/>
        <v>0</v>
      </c>
      <c r="V161" s="9">
        <f t="shared" si="42"/>
        <v>0</v>
      </c>
      <c r="W161" s="15"/>
      <c r="X161" s="16">
        <f t="shared" si="43"/>
        <v>0</v>
      </c>
      <c r="Y161" s="18"/>
      <c r="Z161" s="17"/>
    </row>
    <row r="162" spans="1:26" ht="18" customHeight="1" x14ac:dyDescent="0.2">
      <c r="A162" s="13">
        <v>5500065</v>
      </c>
      <c r="B162" s="14" t="s">
        <v>186</v>
      </c>
      <c r="C162" s="15">
        <v>24000</v>
      </c>
      <c r="D162" s="10">
        <f>VLOOKUP($A162,'14.07'!$A$9:$W$200,23,0)</f>
        <v>0</v>
      </c>
      <c r="E162" s="15"/>
      <c r="F162" s="15"/>
      <c r="G162" s="15"/>
      <c r="H162" s="9">
        <f t="shared" si="40"/>
        <v>0</v>
      </c>
      <c r="I162" s="15"/>
      <c r="J162" s="15"/>
      <c r="K162" s="15"/>
      <c r="L162" s="9">
        <f t="shared" si="34"/>
        <v>0</v>
      </c>
      <c r="M162" s="15"/>
      <c r="N162" s="15"/>
      <c r="O162" s="15"/>
      <c r="P162" s="15"/>
      <c r="Q162" s="15"/>
      <c r="R162" s="11">
        <f t="shared" si="39"/>
        <v>0</v>
      </c>
      <c r="S162" s="15"/>
      <c r="T162" s="15"/>
      <c r="U162" s="9">
        <f t="shared" si="41"/>
        <v>0</v>
      </c>
      <c r="V162" s="9">
        <f t="shared" si="42"/>
        <v>0</v>
      </c>
      <c r="W162" s="15"/>
      <c r="X162" s="16">
        <f t="shared" si="43"/>
        <v>0</v>
      </c>
      <c r="Y162" s="18"/>
      <c r="Z162" s="17"/>
    </row>
    <row r="163" spans="1:26" ht="18" customHeight="1" x14ac:dyDescent="0.2">
      <c r="A163" s="13">
        <v>5500066</v>
      </c>
      <c r="B163" s="14" t="s">
        <v>187</v>
      </c>
      <c r="C163" s="15">
        <v>32000</v>
      </c>
      <c r="D163" s="10">
        <f>VLOOKUP($A163,'14.07'!$A$9:$W$200,23,0)</f>
        <v>0</v>
      </c>
      <c r="E163" s="15"/>
      <c r="F163" s="15"/>
      <c r="G163" s="15"/>
      <c r="H163" s="9">
        <f t="shared" si="40"/>
        <v>0</v>
      </c>
      <c r="I163" s="15"/>
      <c r="J163" s="15"/>
      <c r="K163" s="15"/>
      <c r="L163" s="9">
        <f t="shared" si="34"/>
        <v>0</v>
      </c>
      <c r="M163" s="15"/>
      <c r="N163" s="15"/>
      <c r="O163" s="15"/>
      <c r="P163" s="15"/>
      <c r="Q163" s="15"/>
      <c r="R163" s="11">
        <f t="shared" si="39"/>
        <v>0</v>
      </c>
      <c r="S163" s="15"/>
      <c r="T163" s="15"/>
      <c r="U163" s="9">
        <f t="shared" si="41"/>
        <v>0</v>
      </c>
      <c r="V163" s="9">
        <f t="shared" si="42"/>
        <v>0</v>
      </c>
      <c r="W163" s="15"/>
      <c r="X163" s="16">
        <f t="shared" si="43"/>
        <v>0</v>
      </c>
      <c r="Y163" s="18"/>
      <c r="Z163" s="17"/>
    </row>
    <row r="164" spans="1:26" ht="18" customHeight="1" x14ac:dyDescent="0.2">
      <c r="A164" s="13">
        <v>5510070</v>
      </c>
      <c r="B164" s="14" t="s">
        <v>188</v>
      </c>
      <c r="C164" s="15">
        <v>28000</v>
      </c>
      <c r="D164" s="10">
        <f>VLOOKUP($A164,'14.07'!$A$9:$W$200,23,0)</f>
        <v>0</v>
      </c>
      <c r="E164" s="15">
        <v>8</v>
      </c>
      <c r="F164" s="15"/>
      <c r="G164" s="15"/>
      <c r="H164" s="9">
        <f t="shared" si="40"/>
        <v>8</v>
      </c>
      <c r="I164" s="15">
        <v>8</v>
      </c>
      <c r="J164" s="15"/>
      <c r="K164" s="15"/>
      <c r="L164" s="9">
        <f t="shared" si="34"/>
        <v>8</v>
      </c>
      <c r="M164" s="15"/>
      <c r="N164" s="15"/>
      <c r="O164" s="15"/>
      <c r="P164" s="15"/>
      <c r="Q164" s="15"/>
      <c r="R164" s="11">
        <f t="shared" si="39"/>
        <v>0</v>
      </c>
      <c r="S164" s="15"/>
      <c r="T164" s="15"/>
      <c r="U164" s="9">
        <f t="shared" si="41"/>
        <v>0</v>
      </c>
      <c r="V164" s="9">
        <f t="shared" si="42"/>
        <v>0</v>
      </c>
      <c r="W164" s="15"/>
      <c r="X164" s="16">
        <f t="shared" si="43"/>
        <v>0</v>
      </c>
      <c r="Y164" s="18"/>
      <c r="Z164" s="17"/>
    </row>
    <row r="165" spans="1:26" ht="18" customHeight="1" x14ac:dyDescent="0.2">
      <c r="A165" s="13">
        <v>5510072</v>
      </c>
      <c r="B165" s="14" t="s">
        <v>189</v>
      </c>
      <c r="C165" s="15">
        <v>29000</v>
      </c>
      <c r="D165" s="10">
        <f>VLOOKUP($A165,'14.07'!$A$9:$W$200,23,0)</f>
        <v>0</v>
      </c>
      <c r="E165" s="15"/>
      <c r="F165" s="15"/>
      <c r="G165" s="15"/>
      <c r="H165" s="9">
        <f t="shared" si="40"/>
        <v>0</v>
      </c>
      <c r="I165" s="15"/>
      <c r="J165" s="15"/>
      <c r="K165" s="15"/>
      <c r="L165" s="9">
        <f t="shared" si="34"/>
        <v>0</v>
      </c>
      <c r="M165" s="15"/>
      <c r="N165" s="15"/>
      <c r="O165" s="15"/>
      <c r="P165" s="15"/>
      <c r="Q165" s="15"/>
      <c r="R165" s="11">
        <f t="shared" si="39"/>
        <v>0</v>
      </c>
      <c r="S165" s="15"/>
      <c r="T165" s="15"/>
      <c r="U165" s="9">
        <f t="shared" si="41"/>
        <v>0</v>
      </c>
      <c r="V165" s="9">
        <f t="shared" si="42"/>
        <v>0</v>
      </c>
      <c r="W165" s="15"/>
      <c r="X165" s="16">
        <f t="shared" si="43"/>
        <v>0</v>
      </c>
      <c r="Y165" s="18"/>
      <c r="Z165" s="17"/>
    </row>
    <row r="166" spans="1:26" ht="18" customHeight="1" x14ac:dyDescent="0.2">
      <c r="A166" s="13">
        <v>5510074</v>
      </c>
      <c r="B166" s="14" t="s">
        <v>190</v>
      </c>
      <c r="C166" s="15">
        <v>30000</v>
      </c>
      <c r="D166" s="10">
        <f>VLOOKUP($A166,'14.07'!$A$9:$W$200,23,0)</f>
        <v>0</v>
      </c>
      <c r="E166" s="15">
        <v>1</v>
      </c>
      <c r="F166" s="15"/>
      <c r="G166" s="15"/>
      <c r="H166" s="9">
        <f t="shared" si="40"/>
        <v>1</v>
      </c>
      <c r="I166" s="15">
        <v>1</v>
      </c>
      <c r="J166" s="15"/>
      <c r="K166" s="15"/>
      <c r="L166" s="9">
        <f t="shared" si="34"/>
        <v>1</v>
      </c>
      <c r="M166" s="15"/>
      <c r="N166" s="15"/>
      <c r="O166" s="15"/>
      <c r="P166" s="15"/>
      <c r="Q166" s="15"/>
      <c r="R166" s="11">
        <f t="shared" si="39"/>
        <v>0</v>
      </c>
      <c r="S166" s="15"/>
      <c r="T166" s="15"/>
      <c r="U166" s="9">
        <f t="shared" si="41"/>
        <v>0</v>
      </c>
      <c r="V166" s="9">
        <f t="shared" si="42"/>
        <v>0</v>
      </c>
      <c r="W166" s="15"/>
      <c r="X166" s="16">
        <f t="shared" si="43"/>
        <v>0</v>
      </c>
      <c r="Y166" s="18"/>
      <c r="Z166" s="17"/>
    </row>
    <row r="167" spans="1:26" ht="18" customHeight="1" x14ac:dyDescent="0.2">
      <c r="A167" s="13">
        <v>5520002</v>
      </c>
      <c r="B167" s="14" t="s">
        <v>191</v>
      </c>
      <c r="C167" s="15">
        <v>34000</v>
      </c>
      <c r="D167" s="10">
        <f>VLOOKUP($A167,'14.07'!$A$9:$W$200,23,0)</f>
        <v>0</v>
      </c>
      <c r="E167" s="15">
        <v>2</v>
      </c>
      <c r="F167" s="15"/>
      <c r="G167" s="15"/>
      <c r="H167" s="9">
        <f t="shared" si="40"/>
        <v>2</v>
      </c>
      <c r="I167" s="15">
        <v>2</v>
      </c>
      <c r="J167" s="15"/>
      <c r="K167" s="15"/>
      <c r="L167" s="9">
        <f t="shared" si="34"/>
        <v>2</v>
      </c>
      <c r="M167" s="15"/>
      <c r="N167" s="15"/>
      <c r="O167" s="15"/>
      <c r="P167" s="15"/>
      <c r="Q167" s="15"/>
      <c r="R167" s="11">
        <f>SUM(M167:Q167)</f>
        <v>0</v>
      </c>
      <c r="S167" s="15"/>
      <c r="T167" s="15"/>
      <c r="U167" s="9">
        <f>S167+T167</f>
        <v>0</v>
      </c>
      <c r="V167" s="9">
        <f t="shared" si="42"/>
        <v>0</v>
      </c>
      <c r="W167" s="15"/>
      <c r="X167" s="16">
        <f>W167-V167</f>
        <v>0</v>
      </c>
      <c r="Y167" s="18"/>
      <c r="Z167" s="17"/>
    </row>
    <row r="168" spans="1:26" ht="18" customHeight="1" x14ac:dyDescent="0.2">
      <c r="A168" s="13">
        <v>5520003</v>
      </c>
      <c r="B168" s="14" t="s">
        <v>192</v>
      </c>
      <c r="C168" s="15">
        <v>34000</v>
      </c>
      <c r="D168" s="10">
        <f>VLOOKUP($A168,'14.07'!$A$9:$W$200,23,0)</f>
        <v>0</v>
      </c>
      <c r="E168" s="15">
        <v>1</v>
      </c>
      <c r="F168" s="15"/>
      <c r="G168" s="15"/>
      <c r="H168" s="9">
        <f t="shared" si="40"/>
        <v>1</v>
      </c>
      <c r="I168" s="15">
        <v>1</v>
      </c>
      <c r="J168" s="15"/>
      <c r="K168" s="15"/>
      <c r="L168" s="9">
        <f t="shared" si="34"/>
        <v>1</v>
      </c>
      <c r="M168" s="15"/>
      <c r="N168" s="15"/>
      <c r="O168" s="15"/>
      <c r="P168" s="15"/>
      <c r="Q168" s="15"/>
      <c r="R168" s="11">
        <f>SUM(M168:Q168)</f>
        <v>0</v>
      </c>
      <c r="S168" s="15"/>
      <c r="T168" s="15"/>
      <c r="U168" s="9">
        <f>S168+T168</f>
        <v>0</v>
      </c>
      <c r="V168" s="9">
        <f t="shared" si="42"/>
        <v>0</v>
      </c>
      <c r="W168" s="15"/>
      <c r="X168" s="16">
        <f>W168-V168</f>
        <v>0</v>
      </c>
      <c r="Y168" s="18"/>
      <c r="Z168" s="17"/>
    </row>
    <row r="169" spans="1:26" ht="18" customHeight="1" x14ac:dyDescent="0.2">
      <c r="A169" s="13">
        <v>5520005</v>
      </c>
      <c r="B169" s="14" t="s">
        <v>193</v>
      </c>
      <c r="C169" s="15">
        <v>19000</v>
      </c>
      <c r="D169" s="10">
        <f>VLOOKUP($A169,'14.07'!$A$9:$W$200,23,0)</f>
        <v>0</v>
      </c>
      <c r="E169" s="15"/>
      <c r="F169" s="15"/>
      <c r="G169" s="15"/>
      <c r="H169" s="9">
        <f t="shared" si="40"/>
        <v>0</v>
      </c>
      <c r="I169" s="15"/>
      <c r="J169" s="15"/>
      <c r="K169" s="15"/>
      <c r="L169" s="9">
        <f t="shared" si="34"/>
        <v>0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2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5530001</v>
      </c>
      <c r="B170" s="14" t="s">
        <v>194</v>
      </c>
      <c r="C170" s="15">
        <v>46000</v>
      </c>
      <c r="D170" s="10">
        <f>VLOOKUP($A170,'14.07'!$A$9:$W$200,23,0)</f>
        <v>0</v>
      </c>
      <c r="E170" s="15">
        <v>2</v>
      </c>
      <c r="F170" s="15"/>
      <c r="G170" s="15"/>
      <c r="H170" s="9">
        <f t="shared" si="40"/>
        <v>2</v>
      </c>
      <c r="I170" s="15">
        <v>2</v>
      </c>
      <c r="J170" s="15"/>
      <c r="K170" s="15"/>
      <c r="L170" s="9">
        <f t="shared" si="34"/>
        <v>2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2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5530002</v>
      </c>
      <c r="B171" s="14" t="s">
        <v>195</v>
      </c>
      <c r="C171" s="15">
        <v>38000</v>
      </c>
      <c r="D171" s="10">
        <f>VLOOKUP($A171,'14.07'!$A$9:$W$200,23,0)</f>
        <v>0</v>
      </c>
      <c r="E171" s="15">
        <v>2</v>
      </c>
      <c r="F171" s="15"/>
      <c r="G171" s="15"/>
      <c r="H171" s="9">
        <f t="shared" si="40"/>
        <v>2</v>
      </c>
      <c r="I171" s="15">
        <v>2</v>
      </c>
      <c r="J171" s="15"/>
      <c r="K171" s="15"/>
      <c r="L171" s="9">
        <f t="shared" si="34"/>
        <v>2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2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5530003</v>
      </c>
      <c r="B172" s="14" t="s">
        <v>196</v>
      </c>
      <c r="C172" s="15">
        <v>38000</v>
      </c>
      <c r="D172" s="10">
        <f>VLOOKUP($A172,'14.07'!$A$9:$W$200,23,0)</f>
        <v>0</v>
      </c>
      <c r="E172" s="15">
        <v>12</v>
      </c>
      <c r="F172" s="15"/>
      <c r="G172" s="15"/>
      <c r="H172" s="9">
        <f t="shared" si="40"/>
        <v>12</v>
      </c>
      <c r="I172" s="15">
        <v>12</v>
      </c>
      <c r="J172" s="15"/>
      <c r="K172" s="15"/>
      <c r="L172" s="9">
        <f t="shared" si="34"/>
        <v>12</v>
      </c>
      <c r="M172" s="15"/>
      <c r="N172" s="15"/>
      <c r="O172" s="15"/>
      <c r="P172" s="15"/>
      <c r="Q172" s="15"/>
      <c r="R172" s="11">
        <f t="shared" si="39"/>
        <v>0</v>
      </c>
      <c r="S172" s="15"/>
      <c r="T172" s="15"/>
      <c r="U172" s="9">
        <f t="shared" si="41"/>
        <v>0</v>
      </c>
      <c r="V172" s="9">
        <f t="shared" si="42"/>
        <v>0</v>
      </c>
      <c r="W172" s="15"/>
      <c r="X172" s="16">
        <f t="shared" si="43"/>
        <v>0</v>
      </c>
      <c r="Y172" s="18"/>
      <c r="Z172" s="17"/>
    </row>
    <row r="173" spans="1:26" ht="18" customHeight="1" x14ac:dyDescent="0.2">
      <c r="A173" s="13">
        <v>5530004</v>
      </c>
      <c r="B173" s="14" t="s">
        <v>197</v>
      </c>
      <c r="C173" s="15">
        <v>39000</v>
      </c>
      <c r="D173" s="10">
        <f>VLOOKUP($A173,'14.07'!$A$9:$W$200,23,0)</f>
        <v>0</v>
      </c>
      <c r="E173" s="15"/>
      <c r="F173" s="15"/>
      <c r="G173" s="15"/>
      <c r="H173" s="9">
        <f t="shared" si="40"/>
        <v>0</v>
      </c>
      <c r="I173" s="15"/>
      <c r="J173" s="15"/>
      <c r="K173" s="15"/>
      <c r="L173" s="9">
        <f t="shared" si="34"/>
        <v>0</v>
      </c>
      <c r="M173" s="15"/>
      <c r="N173" s="15"/>
      <c r="O173" s="15"/>
      <c r="P173" s="15"/>
      <c r="Q173" s="15"/>
      <c r="R173" s="11">
        <f t="shared" si="39"/>
        <v>0</v>
      </c>
      <c r="S173" s="15"/>
      <c r="T173" s="15"/>
      <c r="U173" s="9">
        <f t="shared" si="41"/>
        <v>0</v>
      </c>
      <c r="V173" s="9">
        <f t="shared" si="42"/>
        <v>0</v>
      </c>
      <c r="W173" s="15"/>
      <c r="X173" s="16">
        <f t="shared" si="43"/>
        <v>0</v>
      </c>
      <c r="Y173" s="18"/>
      <c r="Z173" s="17"/>
    </row>
    <row r="174" spans="1:26" ht="18" customHeight="1" x14ac:dyDescent="0.2">
      <c r="A174" s="13">
        <v>5530005</v>
      </c>
      <c r="B174" s="14" t="s">
        <v>198</v>
      </c>
      <c r="C174" s="15">
        <v>35000</v>
      </c>
      <c r="D174" s="10">
        <f>VLOOKUP($A174,'14.07'!$A$9:$W$200,23,0)</f>
        <v>0</v>
      </c>
      <c r="E174" s="15"/>
      <c r="F174" s="15"/>
      <c r="G174" s="15"/>
      <c r="H174" s="9">
        <f t="shared" si="40"/>
        <v>0</v>
      </c>
      <c r="I174" s="15"/>
      <c r="J174" s="15"/>
      <c r="K174" s="15"/>
      <c r="L174" s="9">
        <f t="shared" si="34"/>
        <v>0</v>
      </c>
      <c r="M174" s="15"/>
      <c r="N174" s="15"/>
      <c r="O174" s="15"/>
      <c r="P174" s="15"/>
      <c r="Q174" s="15"/>
      <c r="R174" s="11">
        <f t="shared" si="39"/>
        <v>0</v>
      </c>
      <c r="S174" s="15"/>
      <c r="T174" s="15"/>
      <c r="U174" s="9">
        <f t="shared" si="41"/>
        <v>0</v>
      </c>
      <c r="V174" s="9">
        <f t="shared" si="42"/>
        <v>0</v>
      </c>
      <c r="W174" s="15"/>
      <c r="X174" s="16">
        <f t="shared" si="43"/>
        <v>0</v>
      </c>
      <c r="Y174" s="18"/>
      <c r="Z174" s="17"/>
    </row>
    <row r="175" spans="1:26" ht="18" customHeight="1" x14ac:dyDescent="0.2">
      <c r="A175" s="13">
        <v>5530008</v>
      </c>
      <c r="B175" s="14" t="s">
        <v>199</v>
      </c>
      <c r="C175" s="15">
        <v>29000</v>
      </c>
      <c r="D175" s="10">
        <f>VLOOKUP($A175,'14.07'!$A$9:$W$200,23,0)</f>
        <v>0</v>
      </c>
      <c r="E175" s="15">
        <v>1</v>
      </c>
      <c r="F175" s="15"/>
      <c r="G175" s="15"/>
      <c r="H175" s="9">
        <f t="shared" si="40"/>
        <v>1</v>
      </c>
      <c r="I175" s="15">
        <v>1</v>
      </c>
      <c r="J175" s="15"/>
      <c r="K175" s="15"/>
      <c r="L175" s="9">
        <f t="shared" si="34"/>
        <v>1</v>
      </c>
      <c r="M175" s="15"/>
      <c r="N175" s="15"/>
      <c r="O175" s="15"/>
      <c r="P175" s="15"/>
      <c r="Q175" s="15"/>
      <c r="R175" s="11">
        <f t="shared" si="39"/>
        <v>0</v>
      </c>
      <c r="S175" s="15"/>
      <c r="T175" s="15"/>
      <c r="U175" s="9">
        <f t="shared" si="41"/>
        <v>0</v>
      </c>
      <c r="V175" s="9">
        <f t="shared" si="42"/>
        <v>0</v>
      </c>
      <c r="W175" s="15"/>
      <c r="X175" s="16">
        <f t="shared" si="43"/>
        <v>0</v>
      </c>
      <c r="Y175" s="18"/>
      <c r="Z175" s="17"/>
    </row>
    <row r="176" spans="1:26" ht="18" customHeight="1" x14ac:dyDescent="0.2">
      <c r="A176" s="13">
        <v>5540001</v>
      </c>
      <c r="B176" s="14" t="s">
        <v>200</v>
      </c>
      <c r="C176" s="15">
        <v>18000</v>
      </c>
      <c r="D176" s="10">
        <f>VLOOKUP($A176,'14.07'!$A$9:$W$200,23,0)</f>
        <v>0</v>
      </c>
      <c r="E176" s="15"/>
      <c r="F176" s="15"/>
      <c r="G176" s="15"/>
      <c r="H176" s="9">
        <f t="shared" si="40"/>
        <v>0</v>
      </c>
      <c r="I176" s="15"/>
      <c r="J176" s="15"/>
      <c r="K176" s="15"/>
      <c r="L176" s="9">
        <f t="shared" si="34"/>
        <v>0</v>
      </c>
      <c r="M176" s="15"/>
      <c r="N176" s="15"/>
      <c r="O176" s="15"/>
      <c r="P176" s="15"/>
      <c r="Q176" s="15"/>
      <c r="R176" s="11">
        <f>SUM(M176:Q176)</f>
        <v>0</v>
      </c>
      <c r="S176" s="15"/>
      <c r="T176" s="15"/>
      <c r="U176" s="9">
        <f>S176+T176</f>
        <v>0</v>
      </c>
      <c r="V176" s="9">
        <f t="shared" si="42"/>
        <v>0</v>
      </c>
      <c r="W176" s="15"/>
      <c r="X176" s="16">
        <f>W176-V176</f>
        <v>0</v>
      </c>
      <c r="Y176" s="18"/>
      <c r="Z176" s="17"/>
    </row>
    <row r="177" spans="1:26" ht="18" customHeight="1" x14ac:dyDescent="0.2">
      <c r="A177" s="13">
        <v>5540003</v>
      </c>
      <c r="B177" s="14" t="s">
        <v>201</v>
      </c>
      <c r="C177" s="15">
        <v>18000</v>
      </c>
      <c r="D177" s="10">
        <f>VLOOKUP($A177,'14.07'!$A$9:$W$200,23,0)</f>
        <v>101</v>
      </c>
      <c r="E177" s="15"/>
      <c r="F177" s="15"/>
      <c r="G177" s="15"/>
      <c r="H177" s="9">
        <f t="shared" si="40"/>
        <v>0</v>
      </c>
      <c r="I177" s="15"/>
      <c r="J177" s="15"/>
      <c r="K177" s="15"/>
      <c r="L177" s="9">
        <f t="shared" si="34"/>
        <v>0</v>
      </c>
      <c r="M177" s="15"/>
      <c r="N177" s="15"/>
      <c r="O177" s="15"/>
      <c r="P177" s="15"/>
      <c r="Q177" s="15"/>
      <c r="R177" s="11">
        <f t="shared" si="39"/>
        <v>0</v>
      </c>
      <c r="S177" s="15"/>
      <c r="T177" s="15"/>
      <c r="U177" s="9">
        <f t="shared" si="41"/>
        <v>0</v>
      </c>
      <c r="V177" s="9">
        <f t="shared" si="42"/>
        <v>101</v>
      </c>
      <c r="W177" s="15">
        <v>101</v>
      </c>
      <c r="X177" s="16">
        <f t="shared" si="43"/>
        <v>0</v>
      </c>
      <c r="Y177" s="18"/>
      <c r="Z177" s="17"/>
    </row>
    <row r="178" spans="1:26" ht="18" customHeight="1" x14ac:dyDescent="0.2">
      <c r="A178" s="13">
        <v>5540008</v>
      </c>
      <c r="B178" s="14" t="s">
        <v>202</v>
      </c>
      <c r="C178" s="15">
        <v>15000</v>
      </c>
      <c r="D178" s="10">
        <f>VLOOKUP($A178,'14.07'!$A$9:$W$200,23,0)</f>
        <v>0</v>
      </c>
      <c r="E178" s="15"/>
      <c r="F178" s="15"/>
      <c r="G178" s="15"/>
      <c r="H178" s="9">
        <f t="shared" si="40"/>
        <v>0</v>
      </c>
      <c r="I178" s="15"/>
      <c r="J178" s="15"/>
      <c r="K178" s="15"/>
      <c r="L178" s="9">
        <f t="shared" si="34"/>
        <v>0</v>
      </c>
      <c r="M178" s="15"/>
      <c r="N178" s="15"/>
      <c r="O178" s="15"/>
      <c r="P178" s="15"/>
      <c r="Q178" s="15"/>
      <c r="R178" s="11">
        <f t="shared" si="39"/>
        <v>0</v>
      </c>
      <c r="S178" s="15"/>
      <c r="T178" s="15"/>
      <c r="U178" s="9">
        <f t="shared" si="41"/>
        <v>0</v>
      </c>
      <c r="V178" s="9">
        <f t="shared" si="42"/>
        <v>0</v>
      </c>
      <c r="W178" s="15"/>
      <c r="X178" s="16">
        <f t="shared" si="43"/>
        <v>0</v>
      </c>
      <c r="Y178" s="18"/>
      <c r="Z178" s="17"/>
    </row>
    <row r="179" spans="1:26" ht="18" customHeight="1" x14ac:dyDescent="0.2">
      <c r="A179" s="13">
        <v>5540017</v>
      </c>
      <c r="B179" s="14" t="s">
        <v>203</v>
      </c>
      <c r="C179" s="15">
        <v>25000</v>
      </c>
      <c r="D179" s="10">
        <f>VLOOKUP($A179,'14.07'!$A$9:$W$200,23,0)</f>
        <v>0</v>
      </c>
      <c r="E179" s="15">
        <v>5</v>
      </c>
      <c r="F179" s="15"/>
      <c r="G179" s="15"/>
      <c r="H179" s="9">
        <f t="shared" si="40"/>
        <v>5</v>
      </c>
      <c r="I179" s="15">
        <v>5</v>
      </c>
      <c r="J179" s="15"/>
      <c r="K179" s="15"/>
      <c r="L179" s="9">
        <f t="shared" si="34"/>
        <v>5</v>
      </c>
      <c r="M179" s="15"/>
      <c r="N179" s="15"/>
      <c r="O179" s="15"/>
      <c r="P179" s="15"/>
      <c r="Q179" s="15"/>
      <c r="R179" s="11">
        <f t="shared" si="39"/>
        <v>0</v>
      </c>
      <c r="S179" s="15"/>
      <c r="T179" s="15"/>
      <c r="U179" s="9">
        <f t="shared" si="41"/>
        <v>0</v>
      </c>
      <c r="V179" s="9">
        <f t="shared" si="42"/>
        <v>0</v>
      </c>
      <c r="W179" s="15"/>
      <c r="X179" s="16">
        <f t="shared" si="43"/>
        <v>0</v>
      </c>
      <c r="Y179" s="18"/>
      <c r="Z179" s="17"/>
    </row>
    <row r="180" spans="1:26" ht="18" customHeight="1" x14ac:dyDescent="0.2">
      <c r="A180" s="13">
        <v>5540018</v>
      </c>
      <c r="B180" s="14" t="s">
        <v>204</v>
      </c>
      <c r="C180" s="15">
        <v>32000</v>
      </c>
      <c r="D180" s="10">
        <f>VLOOKUP($A180,'14.07'!$A$9:$W$200,23,0)</f>
        <v>0</v>
      </c>
      <c r="E180" s="15">
        <v>13</v>
      </c>
      <c r="F180" s="15"/>
      <c r="G180" s="15"/>
      <c r="H180" s="9">
        <f t="shared" si="40"/>
        <v>13</v>
      </c>
      <c r="I180" s="15">
        <v>13</v>
      </c>
      <c r="J180" s="15"/>
      <c r="K180" s="15"/>
      <c r="L180" s="9">
        <f t="shared" si="34"/>
        <v>13</v>
      </c>
      <c r="M180" s="15"/>
      <c r="N180" s="15"/>
      <c r="O180" s="15"/>
      <c r="P180" s="15"/>
      <c r="Q180" s="15"/>
      <c r="R180" s="11">
        <f t="shared" si="39"/>
        <v>0</v>
      </c>
      <c r="S180" s="15"/>
      <c r="T180" s="15"/>
      <c r="U180" s="9">
        <f t="shared" si="41"/>
        <v>0</v>
      </c>
      <c r="V180" s="9">
        <f t="shared" si="42"/>
        <v>0</v>
      </c>
      <c r="W180" s="15"/>
      <c r="X180" s="16">
        <f t="shared" si="43"/>
        <v>0</v>
      </c>
      <c r="Y180" s="18"/>
      <c r="Z180" s="17"/>
    </row>
    <row r="181" spans="1:26" ht="18" customHeight="1" x14ac:dyDescent="0.2">
      <c r="A181" s="13">
        <v>5540019</v>
      </c>
      <c r="B181" s="14" t="s">
        <v>205</v>
      </c>
      <c r="C181" s="15">
        <v>39000</v>
      </c>
      <c r="D181" s="10">
        <f>VLOOKUP($A181,'14.07'!$A$9:$W$200,23,0)</f>
        <v>0</v>
      </c>
      <c r="E181" s="15">
        <v>1</v>
      </c>
      <c r="F181" s="15"/>
      <c r="G181" s="15"/>
      <c r="H181" s="9">
        <f t="shared" si="40"/>
        <v>1</v>
      </c>
      <c r="I181" s="15">
        <v>1</v>
      </c>
      <c r="J181" s="15"/>
      <c r="K181" s="15"/>
      <c r="L181" s="9">
        <f t="shared" si="34"/>
        <v>1</v>
      </c>
      <c r="M181" s="15"/>
      <c r="N181" s="15"/>
      <c r="O181" s="15"/>
      <c r="P181" s="15"/>
      <c r="Q181" s="15"/>
      <c r="R181" s="11">
        <f t="shared" si="39"/>
        <v>0</v>
      </c>
      <c r="S181" s="15"/>
      <c r="T181" s="15"/>
      <c r="U181" s="9">
        <f t="shared" si="41"/>
        <v>0</v>
      </c>
      <c r="V181" s="9">
        <f t="shared" si="42"/>
        <v>0</v>
      </c>
      <c r="W181" s="15"/>
      <c r="X181" s="16">
        <f t="shared" si="43"/>
        <v>0</v>
      </c>
      <c r="Y181" s="18"/>
      <c r="Z181" s="17"/>
    </row>
    <row r="182" spans="1:26" ht="18" customHeight="1" x14ac:dyDescent="0.2">
      <c r="A182" s="13">
        <v>5540020</v>
      </c>
      <c r="B182" s="14" t="s">
        <v>206</v>
      </c>
      <c r="C182" s="15">
        <v>40000</v>
      </c>
      <c r="D182" s="10">
        <f>VLOOKUP($A182,'14.07'!$A$9:$W$200,23,0)</f>
        <v>0</v>
      </c>
      <c r="E182" s="15">
        <v>1</v>
      </c>
      <c r="F182" s="15"/>
      <c r="G182" s="15"/>
      <c r="H182" s="9">
        <f t="shared" si="40"/>
        <v>1</v>
      </c>
      <c r="I182" s="15">
        <v>1</v>
      </c>
      <c r="J182" s="15"/>
      <c r="K182" s="15"/>
      <c r="L182" s="9">
        <f t="shared" si="34"/>
        <v>1</v>
      </c>
      <c r="M182" s="15"/>
      <c r="N182" s="15"/>
      <c r="O182" s="15"/>
      <c r="P182" s="15"/>
      <c r="Q182" s="15"/>
      <c r="R182" s="11">
        <f t="shared" si="39"/>
        <v>0</v>
      </c>
      <c r="S182" s="15"/>
      <c r="T182" s="15"/>
      <c r="U182" s="9">
        <f t="shared" si="41"/>
        <v>0</v>
      </c>
      <c r="V182" s="9">
        <f t="shared" si="42"/>
        <v>0</v>
      </c>
      <c r="W182" s="15"/>
      <c r="X182" s="16">
        <f t="shared" si="43"/>
        <v>0</v>
      </c>
      <c r="Y182" s="18"/>
      <c r="Z182" s="17"/>
    </row>
    <row r="183" spans="1:26" ht="18" customHeight="1" x14ac:dyDescent="0.2">
      <c r="A183" s="13">
        <v>5540021</v>
      </c>
      <c r="B183" s="14" t="s">
        <v>207</v>
      </c>
      <c r="C183" s="15">
        <v>46000</v>
      </c>
      <c r="D183" s="10">
        <f>VLOOKUP($A183,'14.07'!$A$9:$W$200,23,0)</f>
        <v>0</v>
      </c>
      <c r="E183" s="15"/>
      <c r="F183" s="15"/>
      <c r="G183" s="15"/>
      <c r="H183" s="9">
        <f t="shared" si="40"/>
        <v>0</v>
      </c>
      <c r="I183" s="15"/>
      <c r="J183" s="15"/>
      <c r="K183" s="15"/>
      <c r="L183" s="9">
        <f t="shared" si="34"/>
        <v>0</v>
      </c>
      <c r="M183" s="15"/>
      <c r="N183" s="15"/>
      <c r="O183" s="15"/>
      <c r="P183" s="15"/>
      <c r="Q183" s="15"/>
      <c r="R183" s="11">
        <f t="shared" si="39"/>
        <v>0</v>
      </c>
      <c r="S183" s="15"/>
      <c r="T183" s="15"/>
      <c r="U183" s="9">
        <f t="shared" si="41"/>
        <v>0</v>
      </c>
      <c r="V183" s="9">
        <f t="shared" si="42"/>
        <v>0</v>
      </c>
      <c r="W183" s="15"/>
      <c r="X183" s="16">
        <f t="shared" si="43"/>
        <v>0</v>
      </c>
      <c r="Y183" s="18"/>
      <c r="Z183" s="17"/>
    </row>
    <row r="184" spans="1:26" ht="18" customHeight="1" x14ac:dyDescent="0.2">
      <c r="A184" s="13">
        <v>5540029</v>
      </c>
      <c r="B184" s="14" t="s">
        <v>208</v>
      </c>
      <c r="C184" s="15">
        <v>18000</v>
      </c>
      <c r="D184" s="10">
        <f>VLOOKUP($A184,'14.07'!$A$9:$W$200,23,0)</f>
        <v>28</v>
      </c>
      <c r="E184" s="15"/>
      <c r="F184" s="15"/>
      <c r="G184" s="15"/>
      <c r="H184" s="9">
        <f t="shared" si="40"/>
        <v>0</v>
      </c>
      <c r="I184" s="15">
        <v>1</v>
      </c>
      <c r="J184" s="15"/>
      <c r="K184" s="15"/>
      <c r="L184" s="9">
        <f t="shared" si="34"/>
        <v>1</v>
      </c>
      <c r="M184" s="15"/>
      <c r="N184" s="15"/>
      <c r="O184" s="15"/>
      <c r="P184" s="15"/>
      <c r="Q184" s="15"/>
      <c r="R184" s="11">
        <f t="shared" si="39"/>
        <v>0</v>
      </c>
      <c r="S184" s="15"/>
      <c r="T184" s="15"/>
      <c r="U184" s="9">
        <f t="shared" si="41"/>
        <v>0</v>
      </c>
      <c r="V184" s="9">
        <f t="shared" si="42"/>
        <v>27</v>
      </c>
      <c r="W184" s="15">
        <v>27</v>
      </c>
      <c r="X184" s="16">
        <f t="shared" si="43"/>
        <v>0</v>
      </c>
      <c r="Y184" s="18"/>
      <c r="Z184" s="17"/>
    </row>
    <row r="185" spans="1:26" ht="18" customHeight="1" x14ac:dyDescent="0.2">
      <c r="A185" s="13">
        <v>5540030</v>
      </c>
      <c r="B185" s="14" t="s">
        <v>209</v>
      </c>
      <c r="C185" s="15">
        <v>20000</v>
      </c>
      <c r="D185" s="10">
        <f>VLOOKUP($A185,'14.07'!$A$9:$W$200,23,0)</f>
        <v>52</v>
      </c>
      <c r="E185" s="15"/>
      <c r="F185" s="15"/>
      <c r="G185" s="15"/>
      <c r="H185" s="9">
        <f t="shared" si="40"/>
        <v>0</v>
      </c>
      <c r="I185" s="15"/>
      <c r="J185" s="15"/>
      <c r="K185" s="15"/>
      <c r="L185" s="9">
        <f t="shared" si="34"/>
        <v>0</v>
      </c>
      <c r="M185" s="15"/>
      <c r="N185" s="15"/>
      <c r="O185" s="15"/>
      <c r="P185" s="15"/>
      <c r="Q185" s="15"/>
      <c r="R185" s="11">
        <f>SUM(M185:Q185)</f>
        <v>0</v>
      </c>
      <c r="S185" s="15"/>
      <c r="T185" s="15"/>
      <c r="U185" s="9">
        <f>S185+T185</f>
        <v>0</v>
      </c>
      <c r="V185" s="9">
        <f t="shared" si="42"/>
        <v>52</v>
      </c>
      <c r="W185" s="15">
        <v>52</v>
      </c>
      <c r="X185" s="16">
        <f>W185-V185</f>
        <v>0</v>
      </c>
      <c r="Y185" s="18"/>
      <c r="Z185" s="17"/>
    </row>
    <row r="186" spans="1:26" ht="18" customHeight="1" x14ac:dyDescent="0.2">
      <c r="A186" s="13">
        <v>5540031</v>
      </c>
      <c r="B186" s="14" t="s">
        <v>210</v>
      </c>
      <c r="C186" s="15">
        <v>20000</v>
      </c>
      <c r="D186" s="10">
        <f>VLOOKUP($A186,'14.07'!$A$9:$W$200,23,0)</f>
        <v>44</v>
      </c>
      <c r="E186" s="15"/>
      <c r="F186" s="15"/>
      <c r="G186" s="15"/>
      <c r="H186" s="9">
        <f t="shared" si="40"/>
        <v>0</v>
      </c>
      <c r="I186" s="15">
        <v>1</v>
      </c>
      <c r="J186" s="15"/>
      <c r="K186" s="15"/>
      <c r="L186" s="9">
        <f t="shared" si="34"/>
        <v>1</v>
      </c>
      <c r="M186" s="15"/>
      <c r="N186" s="15"/>
      <c r="O186" s="15"/>
      <c r="P186" s="15"/>
      <c r="Q186" s="15"/>
      <c r="R186" s="11">
        <f t="shared" si="39"/>
        <v>0</v>
      </c>
      <c r="S186" s="15"/>
      <c r="T186" s="15"/>
      <c r="U186" s="9">
        <f t="shared" ref="U186:U197" si="44">S186+T186</f>
        <v>0</v>
      </c>
      <c r="V186" s="9">
        <f t="shared" si="42"/>
        <v>43</v>
      </c>
      <c r="W186" s="15">
        <v>43</v>
      </c>
      <c r="X186" s="16">
        <f t="shared" ref="X186:X197" si="45">W186-V186</f>
        <v>0</v>
      </c>
      <c r="Y186" s="18"/>
      <c r="Z186" s="17"/>
    </row>
    <row r="187" spans="1:26" ht="18" customHeight="1" x14ac:dyDescent="0.2">
      <c r="A187" s="13">
        <v>5540032</v>
      </c>
      <c r="B187" s="14" t="s">
        <v>211</v>
      </c>
      <c r="C187" s="15">
        <v>15000</v>
      </c>
      <c r="D187" s="10">
        <f>VLOOKUP($A187,'14.07'!$A$9:$W$200,23,0)</f>
        <v>177</v>
      </c>
      <c r="E187" s="15"/>
      <c r="F187" s="15"/>
      <c r="G187" s="15"/>
      <c r="H187" s="9">
        <f t="shared" si="40"/>
        <v>0</v>
      </c>
      <c r="I187" s="15">
        <v>1</v>
      </c>
      <c r="J187" s="15"/>
      <c r="K187" s="15"/>
      <c r="L187" s="9">
        <f t="shared" si="34"/>
        <v>1</v>
      </c>
      <c r="M187" s="15"/>
      <c r="N187" s="15"/>
      <c r="O187" s="15"/>
      <c r="P187" s="15"/>
      <c r="Q187" s="15"/>
      <c r="R187" s="11">
        <f t="shared" si="39"/>
        <v>0</v>
      </c>
      <c r="S187" s="15"/>
      <c r="T187" s="15"/>
      <c r="U187" s="9">
        <f t="shared" si="44"/>
        <v>0</v>
      </c>
      <c r="V187" s="9">
        <f t="shared" si="42"/>
        <v>176</v>
      </c>
      <c r="W187" s="15">
        <v>177</v>
      </c>
      <c r="X187" s="16">
        <f t="shared" si="45"/>
        <v>1</v>
      </c>
      <c r="Y187" s="18"/>
      <c r="Z187" s="17"/>
    </row>
    <row r="188" spans="1:26" ht="18" customHeight="1" x14ac:dyDescent="0.2">
      <c r="A188" s="13">
        <v>5540033</v>
      </c>
      <c r="B188" s="14" t="s">
        <v>212</v>
      </c>
      <c r="C188" s="15">
        <v>15000</v>
      </c>
      <c r="D188" s="10">
        <f>VLOOKUP($A188,'14.07'!$A$9:$W$200,23,0)</f>
        <v>50</v>
      </c>
      <c r="E188" s="15"/>
      <c r="F188" s="15"/>
      <c r="G188" s="15"/>
      <c r="H188" s="9">
        <f t="shared" si="40"/>
        <v>0</v>
      </c>
      <c r="I188" s="15">
        <v>2</v>
      </c>
      <c r="J188" s="15"/>
      <c r="K188" s="15"/>
      <c r="L188" s="9">
        <f t="shared" si="34"/>
        <v>2</v>
      </c>
      <c r="M188" s="15"/>
      <c r="N188" s="15"/>
      <c r="O188" s="15"/>
      <c r="P188" s="15"/>
      <c r="Q188" s="15"/>
      <c r="R188" s="11">
        <f t="shared" si="39"/>
        <v>0</v>
      </c>
      <c r="S188" s="15"/>
      <c r="T188" s="15"/>
      <c r="U188" s="9">
        <f t="shared" si="44"/>
        <v>0</v>
      </c>
      <c r="V188" s="9">
        <f t="shared" si="42"/>
        <v>48</v>
      </c>
      <c r="W188" s="15">
        <v>49</v>
      </c>
      <c r="X188" s="16">
        <f t="shared" si="45"/>
        <v>1</v>
      </c>
      <c r="Y188" s="18"/>
      <c r="Z188" s="17"/>
    </row>
    <row r="189" spans="1:26" ht="18" customHeight="1" x14ac:dyDescent="0.2">
      <c r="A189" s="13">
        <v>5540035</v>
      </c>
      <c r="B189" s="14" t="s">
        <v>213</v>
      </c>
      <c r="C189" s="15">
        <v>20000</v>
      </c>
      <c r="D189" s="10">
        <f>VLOOKUP($A189,'14.07'!$A$9:$W$200,23,0)</f>
        <v>29</v>
      </c>
      <c r="E189" s="15"/>
      <c r="F189" s="15"/>
      <c r="G189" s="15"/>
      <c r="H189" s="9">
        <f t="shared" si="40"/>
        <v>0</v>
      </c>
      <c r="I189" s="15"/>
      <c r="J189" s="15"/>
      <c r="K189" s="15"/>
      <c r="L189" s="9">
        <f t="shared" si="34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2"/>
        <v>29</v>
      </c>
      <c r="W189" s="15">
        <v>29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5540037</v>
      </c>
      <c r="B190" s="14" t="s">
        <v>214</v>
      </c>
      <c r="C190" s="15">
        <v>18000</v>
      </c>
      <c r="D190" s="10">
        <f>VLOOKUP($A190,'14.07'!$A$9:$W$200,23,0)</f>
        <v>51</v>
      </c>
      <c r="E190" s="15"/>
      <c r="F190" s="15"/>
      <c r="G190" s="15"/>
      <c r="H190" s="9">
        <f t="shared" si="40"/>
        <v>0</v>
      </c>
      <c r="I190" s="15">
        <v>11</v>
      </c>
      <c r="J190" s="15"/>
      <c r="K190" s="15"/>
      <c r="L190" s="9">
        <f t="shared" si="34"/>
        <v>11</v>
      </c>
      <c r="M190" s="15"/>
      <c r="N190" s="15"/>
      <c r="O190" s="15"/>
      <c r="P190" s="15"/>
      <c r="Q190" s="15"/>
      <c r="R190" s="11">
        <f t="shared" si="39"/>
        <v>0</v>
      </c>
      <c r="S190" s="15"/>
      <c r="T190" s="15"/>
      <c r="U190" s="9">
        <f t="shared" si="44"/>
        <v>0</v>
      </c>
      <c r="V190" s="9">
        <f t="shared" si="42"/>
        <v>40</v>
      </c>
      <c r="W190" s="15">
        <v>40</v>
      </c>
      <c r="X190" s="16">
        <f t="shared" si="45"/>
        <v>0</v>
      </c>
      <c r="Y190" s="18"/>
      <c r="Z190" s="17"/>
    </row>
    <row r="191" spans="1:26" ht="18" customHeight="1" x14ac:dyDescent="0.2">
      <c r="A191" s="13">
        <v>5541001</v>
      </c>
      <c r="B191" s="14" t="s">
        <v>215</v>
      </c>
      <c r="C191" s="15">
        <v>29000</v>
      </c>
      <c r="D191" s="10">
        <f>VLOOKUP($A191,'14.07'!$A$9:$W$200,23,0)</f>
        <v>0</v>
      </c>
      <c r="E191" s="15"/>
      <c r="F191" s="15"/>
      <c r="G191" s="15"/>
      <c r="H191" s="9">
        <f t="shared" si="40"/>
        <v>0</v>
      </c>
      <c r="I191" s="15"/>
      <c r="J191" s="15"/>
      <c r="K191" s="15"/>
      <c r="L191" s="9">
        <f t="shared" si="34"/>
        <v>0</v>
      </c>
      <c r="M191" s="15"/>
      <c r="N191" s="15"/>
      <c r="O191" s="15"/>
      <c r="P191" s="15"/>
      <c r="Q191" s="15"/>
      <c r="R191" s="11">
        <f t="shared" si="39"/>
        <v>0</v>
      </c>
      <c r="S191" s="15"/>
      <c r="T191" s="15"/>
      <c r="U191" s="9">
        <f t="shared" si="44"/>
        <v>0</v>
      </c>
      <c r="V191" s="9">
        <f t="shared" si="42"/>
        <v>0</v>
      </c>
      <c r="W191" s="15"/>
      <c r="X191" s="16">
        <f t="shared" si="45"/>
        <v>0</v>
      </c>
      <c r="Y191" s="18"/>
      <c r="Z191" s="17"/>
    </row>
    <row r="192" spans="1:26" ht="18" customHeight="1" x14ac:dyDescent="0.2">
      <c r="A192" s="13">
        <v>7111005</v>
      </c>
      <c r="B192" s="14" t="s">
        <v>216</v>
      </c>
      <c r="C192" s="15">
        <v>10000</v>
      </c>
      <c r="D192" s="10">
        <f>VLOOKUP($A192,'14.07'!$A$9:$W$200,23,0)</f>
        <v>0</v>
      </c>
      <c r="E192" s="15"/>
      <c r="F192" s="15"/>
      <c r="G192" s="15"/>
      <c r="H192" s="9">
        <f t="shared" si="40"/>
        <v>0</v>
      </c>
      <c r="I192" s="15"/>
      <c r="J192" s="15"/>
      <c r="K192" s="15"/>
      <c r="L192" s="9">
        <f t="shared" si="34"/>
        <v>0</v>
      </c>
      <c r="M192" s="15"/>
      <c r="N192" s="15"/>
      <c r="O192" s="15"/>
      <c r="P192" s="15"/>
      <c r="Q192" s="15"/>
      <c r="R192" s="11">
        <f t="shared" si="39"/>
        <v>0</v>
      </c>
      <c r="S192" s="15"/>
      <c r="T192" s="15"/>
      <c r="U192" s="9">
        <f t="shared" si="44"/>
        <v>0</v>
      </c>
      <c r="V192" s="9">
        <f t="shared" si="42"/>
        <v>0</v>
      </c>
      <c r="W192" s="15"/>
      <c r="X192" s="16">
        <f t="shared" si="45"/>
        <v>0</v>
      </c>
      <c r="Y192" s="18"/>
      <c r="Z192" s="17"/>
    </row>
    <row r="193" spans="1:28" ht="18" customHeight="1" x14ac:dyDescent="0.2">
      <c r="A193" s="13">
        <v>7116001</v>
      </c>
      <c r="B193" s="14" t="s">
        <v>217</v>
      </c>
      <c r="C193" s="15">
        <v>99000</v>
      </c>
      <c r="D193" s="10">
        <f>VLOOKUP($A193,'14.07'!$A$9:$W$200,23,0)</f>
        <v>0</v>
      </c>
      <c r="E193" s="15"/>
      <c r="F193" s="15"/>
      <c r="G193" s="15"/>
      <c r="H193" s="9">
        <f t="shared" si="40"/>
        <v>0</v>
      </c>
      <c r="I193" s="15"/>
      <c r="J193" s="15"/>
      <c r="K193" s="15"/>
      <c r="L193" s="9">
        <f t="shared" si="34"/>
        <v>0</v>
      </c>
      <c r="M193" s="15"/>
      <c r="N193" s="15"/>
      <c r="O193" s="15"/>
      <c r="P193" s="15"/>
      <c r="Q193" s="15"/>
      <c r="R193" s="11">
        <f t="shared" si="39"/>
        <v>0</v>
      </c>
      <c r="S193" s="15"/>
      <c r="T193" s="15"/>
      <c r="U193" s="9">
        <f t="shared" si="44"/>
        <v>0</v>
      </c>
      <c r="V193" s="9">
        <f t="shared" si="42"/>
        <v>0</v>
      </c>
      <c r="W193" s="15"/>
      <c r="X193" s="16">
        <f t="shared" si="45"/>
        <v>0</v>
      </c>
      <c r="Y193" s="18"/>
      <c r="Z193" s="17"/>
    </row>
    <row r="194" spans="1:28" ht="18" customHeight="1" x14ac:dyDescent="0.2">
      <c r="A194" s="13">
        <v>7116002</v>
      </c>
      <c r="B194" s="14" t="s">
        <v>227</v>
      </c>
      <c r="C194" s="15">
        <v>60000</v>
      </c>
      <c r="D194" s="10">
        <f>VLOOKUP($A194,'14.07'!$A$9:$W$200,23,0)</f>
        <v>0</v>
      </c>
      <c r="E194" s="15"/>
      <c r="F194" s="15"/>
      <c r="G194" s="15"/>
      <c r="H194" s="9">
        <f t="shared" si="40"/>
        <v>0</v>
      </c>
      <c r="I194" s="15"/>
      <c r="J194" s="15"/>
      <c r="K194" s="15"/>
      <c r="L194" s="9">
        <f t="shared" si="34"/>
        <v>0</v>
      </c>
      <c r="M194" s="15"/>
      <c r="N194" s="15"/>
      <c r="O194" s="15"/>
      <c r="P194" s="15"/>
      <c r="Q194" s="15"/>
      <c r="R194" s="11">
        <f t="shared" si="39"/>
        <v>0</v>
      </c>
      <c r="S194" s="15"/>
      <c r="T194" s="15"/>
      <c r="U194" s="9">
        <f t="shared" si="44"/>
        <v>0</v>
      </c>
      <c r="V194" s="9">
        <f t="shared" si="42"/>
        <v>0</v>
      </c>
      <c r="W194" s="15"/>
      <c r="X194" s="16">
        <f t="shared" si="45"/>
        <v>0</v>
      </c>
      <c r="Y194" s="18"/>
      <c r="Z194" s="17"/>
    </row>
    <row r="195" spans="1:28" ht="18" customHeight="1" x14ac:dyDescent="0.2">
      <c r="A195" s="13">
        <v>7116003</v>
      </c>
      <c r="B195" s="14" t="s">
        <v>228</v>
      </c>
      <c r="C195" s="15">
        <v>60000</v>
      </c>
      <c r="D195" s="10">
        <f>VLOOKUP($A195,'14.07'!$A$9:$W$200,23,0)</f>
        <v>0</v>
      </c>
      <c r="E195" s="15"/>
      <c r="F195" s="15"/>
      <c r="G195" s="15"/>
      <c r="H195" s="9">
        <f t="shared" si="40"/>
        <v>0</v>
      </c>
      <c r="I195" s="15"/>
      <c r="J195" s="15"/>
      <c r="K195" s="15"/>
      <c r="L195" s="9">
        <f t="shared" si="34"/>
        <v>0</v>
      </c>
      <c r="M195" s="15"/>
      <c r="N195" s="15"/>
      <c r="O195" s="15"/>
      <c r="P195" s="15"/>
      <c r="Q195" s="15"/>
      <c r="R195" s="11">
        <f t="shared" si="39"/>
        <v>0</v>
      </c>
      <c r="S195" s="15"/>
      <c r="T195" s="15"/>
      <c r="U195" s="9">
        <f t="shared" si="44"/>
        <v>0</v>
      </c>
      <c r="V195" s="9">
        <f t="shared" si="42"/>
        <v>0</v>
      </c>
      <c r="W195" s="15"/>
      <c r="X195" s="16">
        <f t="shared" si="45"/>
        <v>0</v>
      </c>
      <c r="Y195" s="18"/>
      <c r="Z195" s="17"/>
    </row>
    <row r="196" spans="1:28" ht="18" customHeight="1" x14ac:dyDescent="0.2">
      <c r="A196" s="13">
        <v>9500002</v>
      </c>
      <c r="B196" s="14" t="s">
        <v>218</v>
      </c>
      <c r="C196" s="15">
        <v>4000</v>
      </c>
      <c r="D196" s="10">
        <f>VLOOKUP($A196,'14.07'!$A$9:$W$200,23,0)</f>
        <v>0</v>
      </c>
      <c r="E196" s="15"/>
      <c r="F196" s="15"/>
      <c r="G196" s="15"/>
      <c r="H196" s="9">
        <f t="shared" si="40"/>
        <v>0</v>
      </c>
      <c r="I196" s="15"/>
      <c r="J196" s="15"/>
      <c r="K196" s="15"/>
      <c r="L196" s="9">
        <f t="shared" si="34"/>
        <v>0</v>
      </c>
      <c r="M196" s="15"/>
      <c r="N196" s="15"/>
      <c r="O196" s="15"/>
      <c r="P196" s="15"/>
      <c r="Q196" s="15"/>
      <c r="R196" s="11">
        <f t="shared" si="39"/>
        <v>0</v>
      </c>
      <c r="S196" s="15"/>
      <c r="T196" s="15"/>
      <c r="U196" s="9">
        <f t="shared" si="44"/>
        <v>0</v>
      </c>
      <c r="V196" s="9">
        <f t="shared" si="42"/>
        <v>0</v>
      </c>
      <c r="W196" s="15"/>
      <c r="X196" s="16">
        <f t="shared" si="45"/>
        <v>0</v>
      </c>
      <c r="Y196" s="18"/>
      <c r="Z196" s="17"/>
    </row>
    <row r="197" spans="1:28" ht="18" customHeight="1" x14ac:dyDescent="0.2">
      <c r="A197" s="13">
        <v>9500003</v>
      </c>
      <c r="B197" s="14" t="s">
        <v>219</v>
      </c>
      <c r="C197" s="15">
        <v>5000</v>
      </c>
      <c r="D197" s="10">
        <f>VLOOKUP($A197,'14.07'!$A$9:$W$200,23,0)</f>
        <v>0</v>
      </c>
      <c r="E197" s="15"/>
      <c r="F197" s="15"/>
      <c r="G197" s="15"/>
      <c r="H197" s="9">
        <f t="shared" si="40"/>
        <v>0</v>
      </c>
      <c r="I197" s="15"/>
      <c r="J197" s="15"/>
      <c r="K197" s="15"/>
      <c r="L197" s="9">
        <f t="shared" si="34"/>
        <v>0</v>
      </c>
      <c r="M197" s="15"/>
      <c r="N197" s="15"/>
      <c r="O197" s="15"/>
      <c r="P197" s="15"/>
      <c r="Q197" s="15"/>
      <c r="R197" s="11">
        <f t="shared" si="39"/>
        <v>0</v>
      </c>
      <c r="S197" s="15"/>
      <c r="T197" s="15"/>
      <c r="U197" s="9">
        <f t="shared" si="44"/>
        <v>0</v>
      </c>
      <c r="V197" s="9">
        <f t="shared" si="42"/>
        <v>0</v>
      </c>
      <c r="W197" s="15"/>
      <c r="X197" s="16">
        <f t="shared" si="45"/>
        <v>0</v>
      </c>
      <c r="Y197" s="18"/>
      <c r="Z197" s="17"/>
    </row>
    <row r="198" spans="1:28" ht="18" customHeight="1" x14ac:dyDescent="0.2">
      <c r="A198" s="7"/>
      <c r="B198" s="28" t="s">
        <v>220</v>
      </c>
      <c r="C198" s="9"/>
      <c r="D198" s="10"/>
      <c r="E198" s="10"/>
      <c r="F198" s="10"/>
      <c r="G198" s="10"/>
      <c r="H198" s="9"/>
      <c r="I198" s="10"/>
      <c r="J198" s="10"/>
      <c r="K198" s="10"/>
      <c r="L198" s="9">
        <f t="shared" si="34"/>
        <v>0</v>
      </c>
      <c r="M198" s="10"/>
      <c r="N198" s="10"/>
      <c r="O198" s="10"/>
      <c r="P198" s="10"/>
      <c r="Q198" s="10"/>
      <c r="R198" s="11">
        <f t="shared" si="39"/>
        <v>0</v>
      </c>
      <c r="S198" s="10"/>
      <c r="T198" s="10"/>
      <c r="U198" s="9"/>
      <c r="V198" s="9"/>
      <c r="W198" s="10"/>
      <c r="X198" s="9"/>
      <c r="Y198" s="18"/>
      <c r="Z198" s="17"/>
    </row>
    <row r="200" spans="1:28" ht="25.5" customHeight="1" x14ac:dyDescent="0.2">
      <c r="D200" s="30">
        <f>SUM(D9:D198)</f>
        <v>739</v>
      </c>
      <c r="E200" s="31"/>
      <c r="F200" s="31"/>
      <c r="G200" s="31"/>
      <c r="H200" s="31"/>
      <c r="I200" s="30">
        <f>SUM(I9:I198)</f>
        <v>488</v>
      </c>
      <c r="J200" s="30">
        <f>SUM(J9:J198)</f>
        <v>0</v>
      </c>
      <c r="K200" s="30"/>
      <c r="L200" s="31"/>
      <c r="M200" s="31"/>
      <c r="N200" s="31"/>
      <c r="O200" s="31"/>
      <c r="P200" s="31"/>
      <c r="Q200" s="30">
        <f>SUM(Q9:Q198)</f>
        <v>1</v>
      </c>
      <c r="R200" s="30">
        <f>SUM(R9:R198)</f>
        <v>10</v>
      </c>
      <c r="S200" s="30">
        <f>SUM(S9:S198)</f>
        <v>45</v>
      </c>
      <c r="T200" s="31"/>
      <c r="U200" s="31"/>
      <c r="V200" s="32"/>
      <c r="W200" s="30">
        <f>SUM(W9:W198)</f>
        <v>743</v>
      </c>
      <c r="X200" s="30">
        <f>SUM(X9:X198)</f>
        <v>2</v>
      </c>
    </row>
    <row r="201" spans="1:28" ht="12.75" customHeight="1" x14ac:dyDescent="0.2"/>
    <row r="202" spans="1:28" s="1" customFormat="1" x14ac:dyDescent="0.2">
      <c r="A202" s="29"/>
      <c r="B202" s="29" t="s">
        <v>221</v>
      </c>
      <c r="I202" s="33" t="s">
        <v>222</v>
      </c>
      <c r="S202" s="1" t="s">
        <v>223</v>
      </c>
      <c r="V202" s="2"/>
      <c r="W202" s="2"/>
      <c r="X202" s="2"/>
      <c r="Y202" s="3"/>
      <c r="Z202" s="3"/>
      <c r="AA202" s="3"/>
      <c r="AB202" s="3"/>
    </row>
    <row r="204" spans="1:28" s="1" customFormat="1" x14ac:dyDescent="0.2">
      <c r="A204" s="29" t="s">
        <v>224</v>
      </c>
      <c r="B204" s="3"/>
      <c r="V204" s="2"/>
      <c r="W204" s="2"/>
      <c r="X204" s="2"/>
      <c r="Y204" s="3"/>
      <c r="Z204" s="3"/>
      <c r="AA204" s="3"/>
      <c r="AB204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0:B101">
    <cfRule type="duplicateValues" dxfId="724" priority="34" stopIfTrue="1"/>
  </conditionalFormatting>
  <conditionalFormatting sqref="B132">
    <cfRule type="duplicateValues" dxfId="723" priority="33" stopIfTrue="1"/>
  </conditionalFormatting>
  <conditionalFormatting sqref="B118">
    <cfRule type="duplicateValues" dxfId="722" priority="32" stopIfTrue="1"/>
  </conditionalFormatting>
  <conditionalFormatting sqref="B198">
    <cfRule type="duplicateValues" dxfId="721" priority="31" stopIfTrue="1"/>
  </conditionalFormatting>
  <conditionalFormatting sqref="B201:B274">
    <cfRule type="duplicateValues" dxfId="720" priority="30" stopIfTrue="1"/>
  </conditionalFormatting>
  <conditionalFormatting sqref="B200">
    <cfRule type="duplicateValues" dxfId="719" priority="29" stopIfTrue="1"/>
  </conditionalFormatting>
  <conditionalFormatting sqref="I202">
    <cfRule type="duplicateValues" dxfId="718" priority="28" stopIfTrue="1"/>
  </conditionalFormatting>
  <conditionalFormatting sqref="I202">
    <cfRule type="duplicateValues" dxfId="717" priority="25" stopIfTrue="1"/>
    <cfRule type="duplicateValues" dxfId="716" priority="26" stopIfTrue="1"/>
    <cfRule type="duplicateValues" dxfId="715" priority="27" stopIfTrue="1"/>
  </conditionalFormatting>
  <conditionalFormatting sqref="B20">
    <cfRule type="duplicateValues" dxfId="714" priority="19" stopIfTrue="1"/>
  </conditionalFormatting>
  <conditionalFormatting sqref="B20">
    <cfRule type="duplicateValues" dxfId="713" priority="20" stopIfTrue="1"/>
  </conditionalFormatting>
  <conditionalFormatting sqref="B20">
    <cfRule type="duplicateValues" dxfId="712" priority="21" stopIfTrue="1"/>
  </conditionalFormatting>
  <conditionalFormatting sqref="B20">
    <cfRule type="duplicateValues" dxfId="711" priority="22" stopIfTrue="1"/>
    <cfRule type="duplicateValues" dxfId="710" priority="23" stopIfTrue="1"/>
    <cfRule type="duplicateValues" dxfId="709" priority="24" stopIfTrue="1"/>
  </conditionalFormatting>
  <conditionalFormatting sqref="A20:A25">
    <cfRule type="duplicateValues" dxfId="708" priority="18" stopIfTrue="1"/>
  </conditionalFormatting>
  <conditionalFormatting sqref="A26">
    <cfRule type="duplicateValues" dxfId="707" priority="17" stopIfTrue="1"/>
  </conditionalFormatting>
  <conditionalFormatting sqref="A27">
    <cfRule type="duplicateValues" dxfId="706" priority="16" stopIfTrue="1"/>
  </conditionalFormatting>
  <conditionalFormatting sqref="A28">
    <cfRule type="duplicateValues" dxfId="705" priority="15" stopIfTrue="1"/>
  </conditionalFormatting>
  <conditionalFormatting sqref="A29">
    <cfRule type="duplicateValues" dxfId="704" priority="14" stopIfTrue="1"/>
  </conditionalFormatting>
  <conditionalFormatting sqref="A30">
    <cfRule type="duplicateValues" dxfId="703" priority="13" stopIfTrue="1"/>
  </conditionalFormatting>
  <conditionalFormatting sqref="B275:B65318 B200 B5 B8:B19 B119:B131 B21:B117 B133:B197">
    <cfRule type="duplicateValues" dxfId="702" priority="35" stopIfTrue="1"/>
  </conditionalFormatting>
  <conditionalFormatting sqref="B275:B65318 B200 B5 B8:B19 B102:B117 B119:B131 B21:B99 B133:B197">
    <cfRule type="duplicateValues" dxfId="701" priority="36" stopIfTrue="1"/>
  </conditionalFormatting>
  <conditionalFormatting sqref="A200:A65318 A1:A5 A8:A19 A31:A198">
    <cfRule type="duplicateValues" dxfId="700" priority="37" stopIfTrue="1"/>
  </conditionalFormatting>
  <conditionalFormatting sqref="B200:B65318 B5 B8:B19 B21:B198">
    <cfRule type="duplicateValues" dxfId="699" priority="38" stopIfTrue="1"/>
  </conditionalFormatting>
  <conditionalFormatting sqref="B200:B65318 B1:B5 B8:B19 B21:B198">
    <cfRule type="duplicateValues" dxfId="698" priority="39" stopIfTrue="1"/>
    <cfRule type="duplicateValues" dxfId="697" priority="40" stopIfTrue="1"/>
    <cfRule type="duplicateValues" dxfId="696" priority="41" stopIfTrue="1"/>
  </conditionalFormatting>
  <conditionalFormatting sqref="Y17">
    <cfRule type="duplicateValues" dxfId="695" priority="7" stopIfTrue="1"/>
  </conditionalFormatting>
  <conditionalFormatting sqref="Y17">
    <cfRule type="duplicateValues" dxfId="694" priority="8" stopIfTrue="1"/>
  </conditionalFormatting>
  <conditionalFormatting sqref="Y17">
    <cfRule type="duplicateValues" dxfId="693" priority="9" stopIfTrue="1"/>
  </conditionalFormatting>
  <conditionalFormatting sqref="Y17">
    <cfRule type="duplicateValues" dxfId="692" priority="10" stopIfTrue="1"/>
    <cfRule type="duplicateValues" dxfId="691" priority="11" stopIfTrue="1"/>
    <cfRule type="duplicateValues" dxfId="690" priority="12" stopIfTrue="1"/>
  </conditionalFormatting>
  <conditionalFormatting sqref="Y13">
    <cfRule type="duplicateValues" dxfId="689" priority="1" stopIfTrue="1"/>
  </conditionalFormatting>
  <conditionalFormatting sqref="Y13">
    <cfRule type="duplicateValues" dxfId="688" priority="2" stopIfTrue="1"/>
  </conditionalFormatting>
  <conditionalFormatting sqref="Y13">
    <cfRule type="duplicateValues" dxfId="687" priority="3" stopIfTrue="1"/>
  </conditionalFormatting>
  <conditionalFormatting sqref="Y13">
    <cfRule type="duplicateValues" dxfId="686" priority="4" stopIfTrue="1"/>
    <cfRule type="duplicateValues" dxfId="685" priority="5" stopIfTrue="1"/>
    <cfRule type="duplicateValues" dxfId="684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4"/>
  <sheetViews>
    <sheetView zoomScaleNormal="100" workbookViewId="0">
      <pane xSplit="4" ySplit="8" topLeftCell="J102" activePane="bottomRight" state="frozen"/>
      <selection activeCell="F144" sqref="F144"/>
      <selection pane="topRight" activeCell="F144" sqref="F144"/>
      <selection pane="bottomLeft" activeCell="F144" sqref="F144"/>
      <selection pane="bottomRight" activeCell="O36" sqref="O36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42578125" style="1" customWidth="1"/>
    <col min="7" max="7" width="0.28515625" style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72" t="s">
        <v>0</v>
      </c>
      <c r="B1" s="172"/>
    </row>
    <row r="2" spans="1:28" x14ac:dyDescent="0.2">
      <c r="A2" s="172" t="s">
        <v>1</v>
      </c>
      <c r="B2" s="172"/>
    </row>
    <row r="3" spans="1:28" ht="19.5" x14ac:dyDescent="0.2">
      <c r="A3" s="173" t="s">
        <v>2</v>
      </c>
      <c r="B3" s="173"/>
      <c r="C3" s="173"/>
      <c r="D3" s="173"/>
      <c r="E3" s="173"/>
      <c r="F3" s="173"/>
      <c r="G3" s="173"/>
      <c r="H3" s="173"/>
      <c r="I3" s="173"/>
      <c r="J3" s="173"/>
      <c r="K3" s="173"/>
      <c r="L3" s="173"/>
      <c r="M3" s="173"/>
      <c r="N3" s="173"/>
      <c r="O3" s="173"/>
      <c r="P3" s="173"/>
      <c r="Q3" s="173"/>
      <c r="R3" s="173"/>
      <c r="S3" s="173"/>
      <c r="T3" s="173"/>
      <c r="U3" s="173"/>
      <c r="V3" s="173"/>
      <c r="W3" s="173"/>
      <c r="X3" s="173"/>
    </row>
    <row r="4" spans="1:28" ht="18.75" x14ac:dyDescent="0.2">
      <c r="A4" s="94" t="s">
        <v>3</v>
      </c>
      <c r="B4" s="4">
        <v>42567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74" t="s">
        <v>4</v>
      </c>
      <c r="B5" s="174" t="s">
        <v>5</v>
      </c>
      <c r="C5" s="175" t="s">
        <v>6</v>
      </c>
      <c r="D5" s="176" t="s">
        <v>7</v>
      </c>
      <c r="E5" s="175" t="s">
        <v>8</v>
      </c>
      <c r="F5" s="175"/>
      <c r="G5" s="175"/>
      <c r="H5" s="175"/>
      <c r="I5" s="175" t="s">
        <v>9</v>
      </c>
      <c r="J5" s="175"/>
      <c r="K5" s="175"/>
      <c r="L5" s="175"/>
      <c r="M5" s="175" t="s">
        <v>10</v>
      </c>
      <c r="N5" s="175"/>
      <c r="O5" s="175"/>
      <c r="P5" s="175"/>
      <c r="Q5" s="175"/>
      <c r="R5" s="175"/>
      <c r="S5" s="160" t="s">
        <v>11</v>
      </c>
      <c r="T5" s="161"/>
      <c r="U5" s="162"/>
      <c r="V5" s="163" t="s">
        <v>12</v>
      </c>
      <c r="W5" s="166" t="s">
        <v>13</v>
      </c>
      <c r="X5" s="166" t="s">
        <v>14</v>
      </c>
      <c r="Z5" s="159" t="s">
        <v>15</v>
      </c>
      <c r="AA5" s="159"/>
      <c r="AB5" s="159"/>
    </row>
    <row r="6" spans="1:28" ht="20.25" customHeight="1" x14ac:dyDescent="0.2">
      <c r="A6" s="174"/>
      <c r="B6" s="174"/>
      <c r="C6" s="175"/>
      <c r="D6" s="176"/>
      <c r="E6" s="169" t="s">
        <v>16</v>
      </c>
      <c r="F6" s="169" t="s">
        <v>17</v>
      </c>
      <c r="G6" s="163" t="s">
        <v>18</v>
      </c>
      <c r="H6" s="163" t="s">
        <v>19</v>
      </c>
      <c r="I6" s="163" t="s">
        <v>20</v>
      </c>
      <c r="J6" s="163" t="s">
        <v>21</v>
      </c>
      <c r="K6" s="163" t="s">
        <v>226</v>
      </c>
      <c r="L6" s="163" t="s">
        <v>22</v>
      </c>
      <c r="M6" s="163" t="s">
        <v>18</v>
      </c>
      <c r="N6" s="163" t="s">
        <v>23</v>
      </c>
      <c r="O6" s="171" t="s">
        <v>24</v>
      </c>
      <c r="P6" s="171"/>
      <c r="Q6" s="171"/>
      <c r="R6" s="163" t="s">
        <v>25</v>
      </c>
      <c r="S6" s="163" t="s">
        <v>26</v>
      </c>
      <c r="T6" s="163" t="s">
        <v>27</v>
      </c>
      <c r="U6" s="163" t="s">
        <v>28</v>
      </c>
      <c r="V6" s="164"/>
      <c r="W6" s="167"/>
      <c r="X6" s="167"/>
      <c r="Z6" s="159"/>
      <c r="AA6" s="159"/>
      <c r="AB6" s="159"/>
    </row>
    <row r="7" spans="1:28" ht="58.5" customHeight="1" x14ac:dyDescent="0.2">
      <c r="A7" s="174"/>
      <c r="B7" s="174"/>
      <c r="C7" s="175"/>
      <c r="D7" s="176"/>
      <c r="E7" s="170"/>
      <c r="F7" s="170"/>
      <c r="G7" s="165"/>
      <c r="H7" s="165"/>
      <c r="I7" s="165"/>
      <c r="J7" s="165"/>
      <c r="K7" s="165"/>
      <c r="L7" s="165"/>
      <c r="M7" s="165"/>
      <c r="N7" s="165"/>
      <c r="O7" s="96" t="s">
        <v>29</v>
      </c>
      <c r="P7" s="96" t="s">
        <v>30</v>
      </c>
      <c r="Q7" s="95" t="s">
        <v>31</v>
      </c>
      <c r="R7" s="165"/>
      <c r="S7" s="165"/>
      <c r="T7" s="165"/>
      <c r="U7" s="165"/>
      <c r="V7" s="165"/>
      <c r="W7" s="168"/>
      <c r="X7" s="168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VLOOKUP($A9,'15.07'!$A$9:$W$200,23,0)</f>
        <v>0</v>
      </c>
      <c r="E9" s="15">
        <v>33</v>
      </c>
      <c r="F9" s="15"/>
      <c r="G9" s="15"/>
      <c r="H9" s="9">
        <f t="shared" ref="H9:H52" si="0">SUM(E9:G9)</f>
        <v>33</v>
      </c>
      <c r="I9" s="15">
        <v>23</v>
      </c>
      <c r="J9" s="15"/>
      <c r="K9" s="15"/>
      <c r="L9" s="9">
        <f>SUM(I9:K9)</f>
        <v>23</v>
      </c>
      <c r="M9" s="15"/>
      <c r="N9" s="15"/>
      <c r="O9" s="15"/>
      <c r="P9" s="15"/>
      <c r="Q9" s="15"/>
      <c r="R9" s="11">
        <f>SUM(M9:Q9)</f>
        <v>0</v>
      </c>
      <c r="S9" s="15">
        <v>10</v>
      </c>
      <c r="T9" s="15"/>
      <c r="U9" s="9">
        <f t="shared" ref="U9:U52" si="1">S9+T9</f>
        <v>10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VLOOKUP($A10,'15.07'!$A$9:$W$200,23,0)</f>
        <v>0</v>
      </c>
      <c r="E10" s="15">
        <v>10</v>
      </c>
      <c r="F10" s="15"/>
      <c r="G10" s="15"/>
      <c r="H10" s="9">
        <f t="shared" si="0"/>
        <v>10</v>
      </c>
      <c r="I10" s="15">
        <v>10</v>
      </c>
      <c r="J10" s="15"/>
      <c r="K10" s="15"/>
      <c r="L10" s="9">
        <f t="shared" ref="L10:L73" si="4">SUM(I10:K10)</f>
        <v>10</v>
      </c>
      <c r="M10" s="15"/>
      <c r="N10" s="15"/>
      <c r="O10" s="15"/>
      <c r="P10" s="15"/>
      <c r="Q10" s="15"/>
      <c r="R10" s="11">
        <f t="shared" ref="R10:R86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VLOOKUP($A11,'15.07'!$A$9:$W$200,23,0)</f>
        <v>0</v>
      </c>
      <c r="E11" s="15">
        <v>10</v>
      </c>
      <c r="F11" s="15"/>
      <c r="G11" s="15"/>
      <c r="H11" s="9">
        <f t="shared" si="0"/>
        <v>10</v>
      </c>
      <c r="I11" s="15">
        <v>9</v>
      </c>
      <c r="J11" s="15"/>
      <c r="K11" s="15"/>
      <c r="L11" s="9">
        <f t="shared" si="4"/>
        <v>9</v>
      </c>
      <c r="M11" s="15"/>
      <c r="N11" s="15"/>
      <c r="O11" s="15"/>
      <c r="P11" s="15"/>
      <c r="Q11" s="15"/>
      <c r="R11" s="11">
        <f t="shared" si="5"/>
        <v>0</v>
      </c>
      <c r="S11" s="15"/>
      <c r="T11" s="15"/>
      <c r="U11" s="9">
        <f t="shared" si="1"/>
        <v>0</v>
      </c>
      <c r="V11" s="9">
        <f t="shared" si="2"/>
        <v>1</v>
      </c>
      <c r="W11" s="15"/>
      <c r="X11" s="16">
        <f t="shared" si="3"/>
        <v>-1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VLOOKUP($A12,'15.07'!$A$9:$W$200,23,0)</f>
        <v>0</v>
      </c>
      <c r="E12" s="15">
        <v>33</v>
      </c>
      <c r="F12" s="15"/>
      <c r="G12" s="15"/>
      <c r="H12" s="9">
        <f t="shared" si="0"/>
        <v>33</v>
      </c>
      <c r="I12" s="15">
        <v>33</v>
      </c>
      <c r="J12" s="15"/>
      <c r="K12" s="15"/>
      <c r="L12" s="9">
        <f t="shared" si="4"/>
        <v>33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VLOOKUP($A13,'15.07'!$A$9:$W$200,23,0)</f>
        <v>13</v>
      </c>
      <c r="E13" s="15"/>
      <c r="F13" s="15"/>
      <c r="G13" s="15"/>
      <c r="H13" s="9">
        <f t="shared" si="0"/>
        <v>0</v>
      </c>
      <c r="I13" s="15">
        <v>8</v>
      </c>
      <c r="J13" s="15"/>
      <c r="K13" s="15"/>
      <c r="L13" s="9">
        <f t="shared" si="4"/>
        <v>8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5</v>
      </c>
      <c r="W13" s="15">
        <v>5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VLOOKUP($A14,'15.07'!$A$9:$W$200,23,0)</f>
        <v>0</v>
      </c>
      <c r="E14" s="15"/>
      <c r="F14" s="15"/>
      <c r="G14" s="15"/>
      <c r="H14" s="9">
        <f t="shared" si="0"/>
        <v>0</v>
      </c>
      <c r="I14" s="15"/>
      <c r="J14" s="15"/>
      <c r="K14" s="15"/>
      <c r="L14" s="9">
        <f t="shared" si="4"/>
        <v>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VLOOKUP($A15,'15.07'!$A$9:$W$200,23,0)</f>
        <v>0</v>
      </c>
      <c r="E15" s="15">
        <v>10</v>
      </c>
      <c r="F15" s="15"/>
      <c r="G15" s="15"/>
      <c r="H15" s="9">
        <f t="shared" si="0"/>
        <v>10</v>
      </c>
      <c r="I15" s="15">
        <v>9</v>
      </c>
      <c r="J15" s="15"/>
      <c r="K15" s="15"/>
      <c r="L15" s="9">
        <f t="shared" si="4"/>
        <v>9</v>
      </c>
      <c r="M15" s="15"/>
      <c r="N15" s="15"/>
      <c r="O15" s="15"/>
      <c r="P15" s="15"/>
      <c r="Q15" s="15"/>
      <c r="R15" s="11">
        <f t="shared" si="5"/>
        <v>0</v>
      </c>
      <c r="S15" s="15">
        <v>1</v>
      </c>
      <c r="T15" s="15"/>
      <c r="U15" s="9">
        <f t="shared" si="1"/>
        <v>1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VLOOKUP($A16,'15.07'!$A$9:$W$200,23,0)</f>
        <v>0</v>
      </c>
      <c r="E16" s="15">
        <v>10</v>
      </c>
      <c r="F16" s="15"/>
      <c r="G16" s="15"/>
      <c r="H16" s="9">
        <f t="shared" si="0"/>
        <v>10</v>
      </c>
      <c r="I16" s="15">
        <v>10</v>
      </c>
      <c r="J16" s="15"/>
      <c r="K16" s="15"/>
      <c r="L16" s="9">
        <f t="shared" si="4"/>
        <v>10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VLOOKUP($A17,'15.07'!$A$9:$W$200,23,0)</f>
        <v>0</v>
      </c>
      <c r="E17" s="15">
        <v>20</v>
      </c>
      <c r="F17" s="15"/>
      <c r="G17" s="15"/>
      <c r="H17" s="9">
        <f t="shared" si="0"/>
        <v>20</v>
      </c>
      <c r="I17" s="15">
        <v>16</v>
      </c>
      <c r="J17" s="15"/>
      <c r="K17" s="15"/>
      <c r="L17" s="9">
        <f t="shared" si="4"/>
        <v>16</v>
      </c>
      <c r="M17" s="15"/>
      <c r="N17" s="15"/>
      <c r="O17" s="15"/>
      <c r="P17" s="15"/>
      <c r="Q17" s="15"/>
      <c r="R17" s="11">
        <f t="shared" si="5"/>
        <v>0</v>
      </c>
      <c r="S17" s="15">
        <v>6</v>
      </c>
      <c r="T17" s="15"/>
      <c r="U17" s="9">
        <f t="shared" si="1"/>
        <v>6</v>
      </c>
      <c r="V17" s="9">
        <f t="shared" si="2"/>
        <v>-2</v>
      </c>
      <c r="W17" s="15"/>
      <c r="X17" s="16">
        <f t="shared" si="3"/>
        <v>2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VLOOKUP($A18,'15.07'!$A$9:$W$200,23,0)</f>
        <v>0</v>
      </c>
      <c r="E18" s="15">
        <v>16</v>
      </c>
      <c r="F18" s="15">
        <v>16</v>
      </c>
      <c r="G18" s="15"/>
      <c r="H18" s="9">
        <f t="shared" si="0"/>
        <v>32</v>
      </c>
      <c r="I18" s="15">
        <v>32</v>
      </c>
      <c r="J18" s="15"/>
      <c r="K18" s="15"/>
      <c r="L18" s="9">
        <f t="shared" si="4"/>
        <v>32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44</v>
      </c>
      <c r="C19" s="15">
        <v>19000</v>
      </c>
      <c r="D19" s="10">
        <f>VLOOKUP($A19,'15.07'!$A$9:$W$200,23,0)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45</v>
      </c>
      <c r="C20" s="15">
        <v>19000</v>
      </c>
      <c r="D20" s="10">
        <f>VLOOKUP($A20,'15.07'!$A$9:$W$200,23,0)</f>
        <v>0</v>
      </c>
      <c r="E20" s="15">
        <v>8</v>
      </c>
      <c r="F20" s="15"/>
      <c r="G20" s="15"/>
      <c r="H20" s="9">
        <f t="shared" si="0"/>
        <v>8</v>
      </c>
      <c r="I20" s="15">
        <v>7</v>
      </c>
      <c r="J20" s="15"/>
      <c r="K20" s="15"/>
      <c r="L20" s="9">
        <f t="shared" si="4"/>
        <v>7</v>
      </c>
      <c r="M20" s="15"/>
      <c r="N20" s="15"/>
      <c r="O20" s="15"/>
      <c r="P20" s="15"/>
      <c r="Q20" s="15"/>
      <c r="R20" s="11">
        <f t="shared" si="5"/>
        <v>0</v>
      </c>
      <c r="S20" s="15">
        <v>1</v>
      </c>
      <c r="T20" s="15"/>
      <c r="U20" s="9">
        <f t="shared" si="1"/>
        <v>1</v>
      </c>
      <c r="V20" s="9">
        <f t="shared" si="2"/>
        <v>0</v>
      </c>
      <c r="W20" s="15"/>
      <c r="X20" s="16">
        <f t="shared" si="3"/>
        <v>0</v>
      </c>
      <c r="Y20" s="93"/>
      <c r="Z20" s="17"/>
    </row>
    <row r="21" spans="1:26" ht="18" customHeight="1" x14ac:dyDescent="0.2">
      <c r="A21" s="13">
        <v>1500022</v>
      </c>
      <c r="B21" s="14" t="s">
        <v>46</v>
      </c>
      <c r="C21" s="15">
        <v>19000</v>
      </c>
      <c r="D21" s="10">
        <f>VLOOKUP($A21,'15.07'!$A$9:$W$200,23,0)</f>
        <v>0</v>
      </c>
      <c r="E21" s="15">
        <v>10</v>
      </c>
      <c r="F21" s="15"/>
      <c r="G21" s="15"/>
      <c r="H21" s="9">
        <f t="shared" si="0"/>
        <v>10</v>
      </c>
      <c r="I21" s="15">
        <v>10</v>
      </c>
      <c r="J21" s="15"/>
      <c r="K21" s="15"/>
      <c r="L21" s="9">
        <f t="shared" si="4"/>
        <v>10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47</v>
      </c>
      <c r="C22" s="15">
        <v>16000</v>
      </c>
      <c r="D22" s="10">
        <f>VLOOKUP($A22,'15.07'!$A$9:$W$200,23,0)</f>
        <v>0</v>
      </c>
      <c r="E22" s="15">
        <v>8</v>
      </c>
      <c r="F22" s="15"/>
      <c r="G22" s="15"/>
      <c r="H22" s="9">
        <f t="shared" si="0"/>
        <v>8</v>
      </c>
      <c r="I22" s="15">
        <v>8</v>
      </c>
      <c r="J22" s="15"/>
      <c r="K22" s="15"/>
      <c r="L22" s="9">
        <f t="shared" si="4"/>
        <v>8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48</v>
      </c>
      <c r="C23" s="15">
        <v>21000</v>
      </c>
      <c r="D23" s="10">
        <f>VLOOKUP($A23,'15.07'!$A$9:$W$200,23,0)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49</v>
      </c>
      <c r="C24" s="15">
        <v>21000</v>
      </c>
      <c r="D24" s="10">
        <f>VLOOKUP($A24,'15.07'!$A$9:$W$200,23,0)</f>
        <v>0</v>
      </c>
      <c r="E24" s="15">
        <v>10</v>
      </c>
      <c r="F24" s="15"/>
      <c r="G24" s="15"/>
      <c r="H24" s="9">
        <f t="shared" si="0"/>
        <v>10</v>
      </c>
      <c r="I24" s="15">
        <v>10</v>
      </c>
      <c r="J24" s="15"/>
      <c r="K24" s="15"/>
      <c r="L24" s="9">
        <f t="shared" si="4"/>
        <v>10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50</v>
      </c>
      <c r="C25" s="15">
        <v>20000</v>
      </c>
      <c r="D25" s="10">
        <f>VLOOKUP($A25,'15.07'!$A$9:$W$200,23,0)</f>
        <v>0</v>
      </c>
      <c r="E25" s="15">
        <v>10</v>
      </c>
      <c r="F25" s="15"/>
      <c r="G25" s="15"/>
      <c r="H25" s="9">
        <f t="shared" si="0"/>
        <v>10</v>
      </c>
      <c r="I25" s="15">
        <v>9</v>
      </c>
      <c r="J25" s="15"/>
      <c r="K25" s="15"/>
      <c r="L25" s="9">
        <f t="shared" si="4"/>
        <v>9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1</v>
      </c>
      <c r="W25" s="15"/>
      <c r="X25" s="16">
        <f>W25-V25</f>
        <v>-1</v>
      </c>
      <c r="Y25" s="18"/>
      <c r="Z25" s="17"/>
    </row>
    <row r="26" spans="1:26" ht="18" customHeight="1" x14ac:dyDescent="0.2">
      <c r="A26" s="13">
        <v>1500029</v>
      </c>
      <c r="B26" s="14" t="s">
        <v>51</v>
      </c>
      <c r="C26" s="15">
        <v>18000</v>
      </c>
      <c r="D26" s="10">
        <f>VLOOKUP($A26,'15.07'!$A$9:$W$200,23,0)</f>
        <v>0</v>
      </c>
      <c r="E26" s="15">
        <v>10</v>
      </c>
      <c r="F26" s="15"/>
      <c r="G26" s="15"/>
      <c r="H26" s="9">
        <f t="shared" si="0"/>
        <v>10</v>
      </c>
      <c r="I26" s="15">
        <v>6</v>
      </c>
      <c r="J26" s="15"/>
      <c r="K26" s="15"/>
      <c r="L26" s="9">
        <f t="shared" si="4"/>
        <v>6</v>
      </c>
      <c r="M26" s="15"/>
      <c r="N26" s="15"/>
      <c r="O26" s="15"/>
      <c r="P26" s="15"/>
      <c r="Q26" s="15"/>
      <c r="R26" s="11">
        <f>SUM(M26:Q26)</f>
        <v>0</v>
      </c>
      <c r="S26" s="15">
        <v>4</v>
      </c>
      <c r="T26" s="15"/>
      <c r="U26" s="9">
        <f>S26+T26</f>
        <v>4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52</v>
      </c>
      <c r="C27" s="15">
        <v>32000</v>
      </c>
      <c r="D27" s="10">
        <f>VLOOKUP($A27,'15.07'!$A$9:$W$200,23,0)</f>
        <v>6</v>
      </c>
      <c r="E27" s="15"/>
      <c r="F27" s="15"/>
      <c r="G27" s="15"/>
      <c r="H27" s="9">
        <f t="shared" si="0"/>
        <v>0</v>
      </c>
      <c r="I27" s="15">
        <v>4</v>
      </c>
      <c r="J27" s="15"/>
      <c r="K27" s="15"/>
      <c r="L27" s="9">
        <f t="shared" si="4"/>
        <v>4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2</v>
      </c>
      <c r="W27" s="15">
        <v>2</v>
      </c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53</v>
      </c>
      <c r="C28" s="15">
        <v>22000</v>
      </c>
      <c r="D28" s="10">
        <f>VLOOKUP($A28,'15.07'!$A$9:$W$200,23,0)</f>
        <v>0</v>
      </c>
      <c r="E28" s="15">
        <v>10</v>
      </c>
      <c r="F28" s="15"/>
      <c r="G28" s="15"/>
      <c r="H28" s="9">
        <f t="shared" si="0"/>
        <v>10</v>
      </c>
      <c r="I28" s="15">
        <v>8</v>
      </c>
      <c r="J28" s="15"/>
      <c r="K28" s="15"/>
      <c r="L28" s="9">
        <f t="shared" si="4"/>
        <v>8</v>
      </c>
      <c r="M28" s="15"/>
      <c r="N28" s="15"/>
      <c r="O28" s="15"/>
      <c r="P28" s="15"/>
      <c r="Q28" s="15">
        <v>1</v>
      </c>
      <c r="R28" s="11">
        <f>SUM(M28:Q28)</f>
        <v>1</v>
      </c>
      <c r="S28" s="15"/>
      <c r="T28" s="15"/>
      <c r="U28" s="9">
        <f>S28+T28</f>
        <v>0</v>
      </c>
      <c r="V28" s="9">
        <f t="shared" si="2"/>
        <v>1</v>
      </c>
      <c r="W28" s="15"/>
      <c r="X28" s="16">
        <f>W28-V28</f>
        <v>-1</v>
      </c>
      <c r="Y28" s="18" t="s">
        <v>267</v>
      </c>
      <c r="Z28" s="17"/>
    </row>
    <row r="29" spans="1:26" ht="18" customHeight="1" x14ac:dyDescent="0.2">
      <c r="A29" s="13">
        <v>1500088</v>
      </c>
      <c r="B29" s="14" t="s">
        <v>54</v>
      </c>
      <c r="C29" s="15">
        <v>21000</v>
      </c>
      <c r="D29" s="10">
        <f>VLOOKUP($A29,'15.07'!$A$9:$W$200,23,0)</f>
        <v>0</v>
      </c>
      <c r="E29" s="15">
        <v>10</v>
      </c>
      <c r="F29" s="15"/>
      <c r="G29" s="15"/>
      <c r="H29" s="9">
        <f t="shared" si="0"/>
        <v>10</v>
      </c>
      <c r="I29" s="15">
        <v>7</v>
      </c>
      <c r="J29" s="15"/>
      <c r="K29" s="15"/>
      <c r="L29" s="9">
        <f t="shared" si="4"/>
        <v>7</v>
      </c>
      <c r="M29" s="15"/>
      <c r="N29" s="15"/>
      <c r="O29" s="15"/>
      <c r="P29" s="15"/>
      <c r="Q29" s="15"/>
      <c r="R29" s="11">
        <f t="shared" si="5"/>
        <v>0</v>
      </c>
      <c r="S29" s="15">
        <v>3</v>
      </c>
      <c r="T29" s="15"/>
      <c r="U29" s="9">
        <f t="shared" si="1"/>
        <v>3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55</v>
      </c>
      <c r="C30" s="15">
        <v>20000</v>
      </c>
      <c r="D30" s="10">
        <f>VLOOKUP($A30,'15.07'!$A$9:$W$200,23,0)</f>
        <v>0</v>
      </c>
      <c r="E30" s="15">
        <v>10</v>
      </c>
      <c r="F30" s="15"/>
      <c r="G30" s="15"/>
      <c r="H30" s="9">
        <f t="shared" si="0"/>
        <v>10</v>
      </c>
      <c r="I30" s="15">
        <v>9</v>
      </c>
      <c r="J30" s="15"/>
      <c r="K30" s="15"/>
      <c r="L30" s="9">
        <f t="shared" si="4"/>
        <v>9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1</v>
      </c>
      <c r="W30" s="15"/>
      <c r="X30" s="16">
        <f>W30-V30</f>
        <v>-1</v>
      </c>
      <c r="Y30" s="18" t="s">
        <v>267</v>
      </c>
      <c r="Z30" s="17"/>
    </row>
    <row r="31" spans="1:26" ht="18" customHeight="1" x14ac:dyDescent="0.2">
      <c r="A31" s="13">
        <v>1500134</v>
      </c>
      <c r="B31" s="14" t="s">
        <v>56</v>
      </c>
      <c r="C31" s="15">
        <v>24000</v>
      </c>
      <c r="D31" s="10">
        <f>VLOOKUP($A31,'15.07'!$A$9:$W$200,23,0)</f>
        <v>0</v>
      </c>
      <c r="E31" s="15">
        <v>20</v>
      </c>
      <c r="F31" s="15"/>
      <c r="G31" s="15"/>
      <c r="H31" s="9">
        <f t="shared" si="0"/>
        <v>20</v>
      </c>
      <c r="I31" s="15">
        <v>17</v>
      </c>
      <c r="J31" s="15"/>
      <c r="K31" s="15"/>
      <c r="L31" s="9">
        <f t="shared" si="4"/>
        <v>17</v>
      </c>
      <c r="M31" s="15"/>
      <c r="N31" s="15"/>
      <c r="O31" s="15"/>
      <c r="P31" s="15"/>
      <c r="Q31" s="15"/>
      <c r="R31" s="11">
        <f t="shared" si="5"/>
        <v>0</v>
      </c>
      <c r="S31" s="15">
        <v>4</v>
      </c>
      <c r="T31" s="15"/>
      <c r="U31" s="9">
        <f t="shared" si="1"/>
        <v>4</v>
      </c>
      <c r="V31" s="9">
        <f t="shared" si="2"/>
        <v>-1</v>
      </c>
      <c r="W31" s="15"/>
      <c r="X31" s="16">
        <f t="shared" si="3"/>
        <v>1</v>
      </c>
      <c r="Y31" s="18" t="s">
        <v>264</v>
      </c>
      <c r="Z31" s="17"/>
    </row>
    <row r="32" spans="1:26" ht="18" customHeight="1" x14ac:dyDescent="0.2">
      <c r="A32" s="13">
        <v>1500228</v>
      </c>
      <c r="B32" s="14" t="s">
        <v>57</v>
      </c>
      <c r="C32" s="15">
        <v>18000</v>
      </c>
      <c r="D32" s="10">
        <f>VLOOKUP($A32,'15.07'!$A$9:$W$200,23,0)</f>
        <v>0</v>
      </c>
      <c r="E32" s="15">
        <v>20</v>
      </c>
      <c r="F32" s="15"/>
      <c r="G32" s="15"/>
      <c r="H32" s="9">
        <f t="shared" si="0"/>
        <v>20</v>
      </c>
      <c r="I32" s="15">
        <v>18</v>
      </c>
      <c r="J32" s="15"/>
      <c r="K32" s="15"/>
      <c r="L32" s="9">
        <f t="shared" si="4"/>
        <v>18</v>
      </c>
      <c r="M32" s="15"/>
      <c r="N32" s="15"/>
      <c r="O32" s="15">
        <v>1</v>
      </c>
      <c r="P32" s="15"/>
      <c r="Q32" s="15"/>
      <c r="R32" s="11">
        <f>SUM(M32:Q32)</f>
        <v>1</v>
      </c>
      <c r="S32" s="15">
        <v>1</v>
      </c>
      <c r="T32" s="15"/>
      <c r="U32" s="9">
        <f>S32+T32</f>
        <v>1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58</v>
      </c>
      <c r="C33" s="15">
        <v>22000</v>
      </c>
      <c r="D33" s="10">
        <f>VLOOKUP($A33,'15.07'!$A$9:$W$200,23,0)</f>
        <v>0</v>
      </c>
      <c r="E33" s="15">
        <v>20</v>
      </c>
      <c r="F33" s="15"/>
      <c r="G33" s="15"/>
      <c r="H33" s="9">
        <f t="shared" si="0"/>
        <v>20</v>
      </c>
      <c r="I33" s="15">
        <v>15</v>
      </c>
      <c r="J33" s="15"/>
      <c r="K33" s="15"/>
      <c r="L33" s="9">
        <f t="shared" si="4"/>
        <v>15</v>
      </c>
      <c r="M33" s="15"/>
      <c r="N33" s="15"/>
      <c r="O33" s="15">
        <v>1</v>
      </c>
      <c r="P33" s="15"/>
      <c r="Q33" s="15"/>
      <c r="R33" s="11">
        <f t="shared" si="5"/>
        <v>1</v>
      </c>
      <c r="S33" s="15">
        <v>4</v>
      </c>
      <c r="T33" s="15"/>
      <c r="U33" s="9">
        <f t="shared" si="1"/>
        <v>4</v>
      </c>
      <c r="V33" s="9">
        <f t="shared" si="2"/>
        <v>0</v>
      </c>
      <c r="W33" s="15"/>
      <c r="X33" s="16">
        <f t="shared" si="3"/>
        <v>0</v>
      </c>
      <c r="Y33" s="93"/>
      <c r="Z33" s="17"/>
    </row>
    <row r="34" spans="1:26" ht="18" customHeight="1" x14ac:dyDescent="0.2">
      <c r="A34" s="13">
        <v>1500301</v>
      </c>
      <c r="B34" s="14" t="s">
        <v>59</v>
      </c>
      <c r="C34" s="15">
        <v>20000</v>
      </c>
      <c r="D34" s="10">
        <f>VLOOKUP($A34,'15.07'!$A$9:$W$200,23,0)</f>
        <v>0</v>
      </c>
      <c r="E34" s="15">
        <v>10</v>
      </c>
      <c r="F34" s="15"/>
      <c r="G34" s="15"/>
      <c r="H34" s="9">
        <f t="shared" si="0"/>
        <v>10</v>
      </c>
      <c r="I34" s="15">
        <v>10</v>
      </c>
      <c r="J34" s="15"/>
      <c r="K34" s="15"/>
      <c r="L34" s="9">
        <f t="shared" si="4"/>
        <v>10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60</v>
      </c>
      <c r="C35" s="15">
        <v>18000</v>
      </c>
      <c r="D35" s="10">
        <f>VLOOKUP($A35,'15.07'!$A$9:$W$200,23,0)</f>
        <v>0</v>
      </c>
      <c r="E35" s="15">
        <v>10</v>
      </c>
      <c r="F35" s="15"/>
      <c r="G35" s="15"/>
      <c r="H35" s="9">
        <f t="shared" si="0"/>
        <v>10</v>
      </c>
      <c r="I35" s="15">
        <v>6</v>
      </c>
      <c r="J35" s="15"/>
      <c r="K35" s="15"/>
      <c r="L35" s="9">
        <f t="shared" si="4"/>
        <v>6</v>
      </c>
      <c r="M35" s="15"/>
      <c r="N35" s="15"/>
      <c r="O35" s="15"/>
      <c r="P35" s="15"/>
      <c r="Q35" s="15"/>
      <c r="R35" s="11">
        <f t="shared" si="5"/>
        <v>0</v>
      </c>
      <c r="S35" s="15">
        <v>4</v>
      </c>
      <c r="T35" s="15"/>
      <c r="U35" s="9">
        <f t="shared" si="1"/>
        <v>4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61</v>
      </c>
      <c r="C36" s="15">
        <v>18000</v>
      </c>
      <c r="D36" s="10">
        <f>VLOOKUP($A36,'15.07'!$A$9:$W$200,23,0)</f>
        <v>0</v>
      </c>
      <c r="E36" s="15">
        <v>10</v>
      </c>
      <c r="F36" s="15"/>
      <c r="G36" s="15"/>
      <c r="H36" s="9">
        <f t="shared" si="0"/>
        <v>10</v>
      </c>
      <c r="I36" s="15">
        <v>10</v>
      </c>
      <c r="J36" s="15"/>
      <c r="K36" s="15"/>
      <c r="L36" s="9">
        <f t="shared" si="4"/>
        <v>10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62</v>
      </c>
      <c r="C37" s="15">
        <v>17000</v>
      </c>
      <c r="D37" s="10">
        <f>VLOOKUP($A37,'15.07'!$A$9:$W$200,23,0)</f>
        <v>0</v>
      </c>
      <c r="E37" s="15">
        <v>10</v>
      </c>
      <c r="F37" s="15"/>
      <c r="G37" s="15"/>
      <c r="H37" s="9">
        <f t="shared" si="0"/>
        <v>10</v>
      </c>
      <c r="I37" s="15">
        <v>7</v>
      </c>
      <c r="J37" s="15"/>
      <c r="K37" s="15"/>
      <c r="L37" s="9">
        <f t="shared" si="4"/>
        <v>7</v>
      </c>
      <c r="M37" s="15"/>
      <c r="N37" s="15"/>
      <c r="O37" s="15"/>
      <c r="P37" s="15"/>
      <c r="Q37" s="15"/>
      <c r="R37" s="11">
        <f t="shared" si="5"/>
        <v>0</v>
      </c>
      <c r="S37" s="15">
        <v>3</v>
      </c>
      <c r="T37" s="15"/>
      <c r="U37" s="9">
        <f t="shared" si="1"/>
        <v>3</v>
      </c>
      <c r="V37" s="9">
        <f t="shared" si="2"/>
        <v>0</v>
      </c>
      <c r="W37" s="15"/>
      <c r="X37" s="16">
        <f t="shared" si="3"/>
        <v>0</v>
      </c>
      <c r="Y37" s="93"/>
      <c r="Z37" s="17"/>
    </row>
    <row r="38" spans="1:26" ht="18" customHeight="1" x14ac:dyDescent="0.2">
      <c r="A38" s="13">
        <v>1500307</v>
      </c>
      <c r="B38" s="14" t="s">
        <v>63</v>
      </c>
      <c r="C38" s="15">
        <v>20000</v>
      </c>
      <c r="D38" s="10">
        <f>VLOOKUP($A38,'15.07'!$A$9:$W$200,23,0)</f>
        <v>0</v>
      </c>
      <c r="E38" s="15">
        <v>10</v>
      </c>
      <c r="F38" s="15"/>
      <c r="G38" s="15"/>
      <c r="H38" s="9">
        <f t="shared" si="0"/>
        <v>10</v>
      </c>
      <c r="I38" s="15">
        <v>7</v>
      </c>
      <c r="J38" s="15"/>
      <c r="K38" s="15"/>
      <c r="L38" s="9">
        <f t="shared" si="4"/>
        <v>7</v>
      </c>
      <c r="M38" s="15"/>
      <c r="N38" s="15"/>
      <c r="O38" s="15"/>
      <c r="P38" s="15"/>
      <c r="Q38" s="15"/>
      <c r="R38" s="11">
        <f t="shared" si="5"/>
        <v>0</v>
      </c>
      <c r="S38" s="15">
        <v>3</v>
      </c>
      <c r="T38" s="15"/>
      <c r="U38" s="9">
        <f t="shared" si="1"/>
        <v>3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64</v>
      </c>
      <c r="C39" s="15">
        <v>18000</v>
      </c>
      <c r="D39" s="10">
        <f>VLOOKUP($A39,'15.07'!$A$9:$W$200,23,0)</f>
        <v>0</v>
      </c>
      <c r="E39" s="15">
        <v>8</v>
      </c>
      <c r="F39" s="15"/>
      <c r="G39" s="15"/>
      <c r="H39" s="9">
        <f t="shared" si="0"/>
        <v>8</v>
      </c>
      <c r="I39" s="15">
        <v>8</v>
      </c>
      <c r="J39" s="15"/>
      <c r="K39" s="15"/>
      <c r="L39" s="9">
        <f t="shared" si="4"/>
        <v>8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65</v>
      </c>
      <c r="C40" s="15">
        <v>20000</v>
      </c>
      <c r="D40" s="10">
        <f>VLOOKUP($A40,'15.07'!$A$9:$W$200,23,0)</f>
        <v>0</v>
      </c>
      <c r="E40" s="15">
        <v>10</v>
      </c>
      <c r="F40" s="15"/>
      <c r="G40" s="15"/>
      <c r="H40" s="9">
        <f t="shared" si="0"/>
        <v>10</v>
      </c>
      <c r="I40" s="15">
        <v>9</v>
      </c>
      <c r="J40" s="15"/>
      <c r="K40" s="15"/>
      <c r="L40" s="9">
        <f t="shared" si="4"/>
        <v>9</v>
      </c>
      <c r="M40" s="15"/>
      <c r="N40" s="15"/>
      <c r="O40" s="15"/>
      <c r="P40" s="15"/>
      <c r="Q40" s="15"/>
      <c r="R40" s="11">
        <f t="shared" si="5"/>
        <v>0</v>
      </c>
      <c r="S40" s="15">
        <v>1</v>
      </c>
      <c r="T40" s="15"/>
      <c r="U40" s="9">
        <f t="shared" si="1"/>
        <v>1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66</v>
      </c>
      <c r="C41" s="15">
        <v>21000</v>
      </c>
      <c r="D41" s="10">
        <f>VLOOKUP($A41,'15.07'!$A$9:$W$200,23,0)</f>
        <v>0</v>
      </c>
      <c r="E41" s="15">
        <v>10</v>
      </c>
      <c r="F41" s="15"/>
      <c r="G41" s="15"/>
      <c r="H41" s="9">
        <f t="shared" si="0"/>
        <v>10</v>
      </c>
      <c r="I41" s="15">
        <v>10</v>
      </c>
      <c r="J41" s="15"/>
      <c r="K41" s="15"/>
      <c r="L41" s="9">
        <f t="shared" si="4"/>
        <v>10</v>
      </c>
      <c r="M41" s="15"/>
      <c r="N41" s="15"/>
      <c r="O41" s="15"/>
      <c r="P41" s="15"/>
      <c r="Q41" s="15"/>
      <c r="R41" s="11">
        <f t="shared" si="5"/>
        <v>0</v>
      </c>
      <c r="S41" s="15">
        <v>1</v>
      </c>
      <c r="T41" s="15"/>
      <c r="U41" s="9">
        <f t="shared" si="1"/>
        <v>1</v>
      </c>
      <c r="V41" s="9">
        <f t="shared" si="2"/>
        <v>-1</v>
      </c>
      <c r="W41" s="15"/>
      <c r="X41" s="16">
        <f t="shared" si="3"/>
        <v>1</v>
      </c>
      <c r="Y41" s="18" t="s">
        <v>265</v>
      </c>
      <c r="Z41" s="17"/>
    </row>
    <row r="42" spans="1:26" ht="18" customHeight="1" x14ac:dyDescent="0.2">
      <c r="A42" s="13">
        <v>1500312</v>
      </c>
      <c r="B42" s="14" t="s">
        <v>67</v>
      </c>
      <c r="C42" s="15">
        <v>21000</v>
      </c>
      <c r="D42" s="10">
        <f>VLOOKUP($A42,'15.07'!$A$9:$W$200,23,0)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68</v>
      </c>
      <c r="C43" s="15">
        <v>20000</v>
      </c>
      <c r="D43" s="10">
        <f>VLOOKUP($A43,'15.07'!$A$9:$W$200,23,0)</f>
        <v>0</v>
      </c>
      <c r="E43" s="15">
        <v>10</v>
      </c>
      <c r="F43" s="15"/>
      <c r="G43" s="15"/>
      <c r="H43" s="9">
        <f t="shared" si="0"/>
        <v>10</v>
      </c>
      <c r="I43" s="15">
        <v>9</v>
      </c>
      <c r="J43" s="15"/>
      <c r="K43" s="15"/>
      <c r="L43" s="9">
        <f t="shared" si="4"/>
        <v>9</v>
      </c>
      <c r="M43" s="15"/>
      <c r="N43" s="15"/>
      <c r="O43" s="15"/>
      <c r="P43" s="15"/>
      <c r="Q43" s="15"/>
      <c r="R43" s="11">
        <f t="shared" si="5"/>
        <v>0</v>
      </c>
      <c r="S43" s="15">
        <v>1</v>
      </c>
      <c r="T43" s="15"/>
      <c r="U43" s="9">
        <f t="shared" si="1"/>
        <v>1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69</v>
      </c>
      <c r="C44" s="15">
        <v>17000</v>
      </c>
      <c r="D44" s="10">
        <f>VLOOKUP($A44,'15.07'!$A$9:$W$200,23,0)</f>
        <v>0</v>
      </c>
      <c r="E44" s="15">
        <v>10</v>
      </c>
      <c r="F44" s="15"/>
      <c r="G44" s="15"/>
      <c r="H44" s="9">
        <f t="shared" si="0"/>
        <v>10</v>
      </c>
      <c r="I44" s="15">
        <v>9</v>
      </c>
      <c r="J44" s="15"/>
      <c r="K44" s="15"/>
      <c r="L44" s="9">
        <f t="shared" si="4"/>
        <v>9</v>
      </c>
      <c r="M44" s="15"/>
      <c r="N44" s="15"/>
      <c r="O44" s="15"/>
      <c r="P44" s="15"/>
      <c r="Q44" s="15"/>
      <c r="R44" s="11">
        <f t="shared" si="5"/>
        <v>0</v>
      </c>
      <c r="S44" s="15">
        <v>1</v>
      </c>
      <c r="T44" s="15"/>
      <c r="U44" s="9">
        <f t="shared" si="1"/>
        <v>1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70</v>
      </c>
      <c r="C45" s="15">
        <v>19000</v>
      </c>
      <c r="D45" s="10">
        <f>VLOOKUP($A45,'15.07'!$A$9:$W$200,23,0)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71</v>
      </c>
      <c r="C46" s="15">
        <v>17000</v>
      </c>
      <c r="D46" s="10">
        <f>VLOOKUP($A46,'15.07'!$A$9:$W$200,23,0)</f>
        <v>0</v>
      </c>
      <c r="E46" s="15">
        <v>10</v>
      </c>
      <c r="F46" s="15"/>
      <c r="G46" s="15"/>
      <c r="H46" s="9">
        <f t="shared" si="0"/>
        <v>10</v>
      </c>
      <c r="I46" s="15">
        <v>6</v>
      </c>
      <c r="J46" s="15"/>
      <c r="K46" s="15"/>
      <c r="L46" s="9">
        <f t="shared" si="4"/>
        <v>6</v>
      </c>
      <c r="M46" s="15"/>
      <c r="N46" s="15"/>
      <c r="O46" s="15"/>
      <c r="P46" s="15"/>
      <c r="Q46" s="15"/>
      <c r="R46" s="11">
        <f t="shared" si="5"/>
        <v>0</v>
      </c>
      <c r="S46" s="15">
        <v>4</v>
      </c>
      <c r="T46" s="15"/>
      <c r="U46" s="9">
        <f t="shared" si="1"/>
        <v>4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72</v>
      </c>
      <c r="C47" s="15">
        <v>18000</v>
      </c>
      <c r="D47" s="10">
        <f>VLOOKUP($A47,'15.07'!$A$9:$W$200,23,0)</f>
        <v>0</v>
      </c>
      <c r="E47" s="15">
        <v>8</v>
      </c>
      <c r="F47" s="15"/>
      <c r="G47" s="15"/>
      <c r="H47" s="9">
        <f t="shared" si="0"/>
        <v>8</v>
      </c>
      <c r="I47" s="15">
        <v>8</v>
      </c>
      <c r="J47" s="15"/>
      <c r="K47" s="15"/>
      <c r="L47" s="9">
        <f t="shared" si="4"/>
        <v>8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73</v>
      </c>
      <c r="C48" s="15">
        <v>20000</v>
      </c>
      <c r="D48" s="10">
        <f>VLOOKUP($A48,'15.07'!$A$9:$W$200,23,0)</f>
        <v>0</v>
      </c>
      <c r="E48" s="15">
        <v>10</v>
      </c>
      <c r="F48" s="15"/>
      <c r="G48" s="15"/>
      <c r="H48" s="9">
        <f t="shared" si="0"/>
        <v>10</v>
      </c>
      <c r="I48" s="15">
        <v>10</v>
      </c>
      <c r="J48" s="15"/>
      <c r="K48" s="15"/>
      <c r="L48" s="9">
        <f t="shared" si="4"/>
        <v>10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74</v>
      </c>
      <c r="C49" s="15">
        <v>22000</v>
      </c>
      <c r="D49" s="10">
        <f>VLOOKUP($A49,'15.07'!$A$9:$W$200,23,0)</f>
        <v>0</v>
      </c>
      <c r="E49" s="15">
        <v>10</v>
      </c>
      <c r="F49" s="15"/>
      <c r="G49" s="15"/>
      <c r="H49" s="9">
        <f t="shared" si="0"/>
        <v>10</v>
      </c>
      <c r="I49" s="15">
        <v>7</v>
      </c>
      <c r="J49" s="15"/>
      <c r="K49" s="15"/>
      <c r="L49" s="9">
        <f t="shared" si="4"/>
        <v>7</v>
      </c>
      <c r="M49" s="15"/>
      <c r="N49" s="15"/>
      <c r="O49" s="15"/>
      <c r="P49" s="15"/>
      <c r="Q49" s="15"/>
      <c r="R49" s="11">
        <f t="shared" si="5"/>
        <v>0</v>
      </c>
      <c r="S49" s="15">
        <v>3</v>
      </c>
      <c r="T49" s="15"/>
      <c r="U49" s="9">
        <f t="shared" si="1"/>
        <v>3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75</v>
      </c>
      <c r="C50" s="15">
        <v>21000</v>
      </c>
      <c r="D50" s="10">
        <f>VLOOKUP($A50,'15.07'!$A$9:$W$200,23,0)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76</v>
      </c>
      <c r="C51" s="15">
        <v>19000</v>
      </c>
      <c r="D51" s="10">
        <f>VLOOKUP($A51,'15.07'!$A$9:$W$200,23,0)</f>
        <v>0</v>
      </c>
      <c r="E51" s="15">
        <v>10</v>
      </c>
      <c r="F51" s="15"/>
      <c r="G51" s="15"/>
      <c r="H51" s="9">
        <f t="shared" si="0"/>
        <v>10</v>
      </c>
      <c r="I51" s="15">
        <v>10</v>
      </c>
      <c r="J51" s="15"/>
      <c r="K51" s="15"/>
      <c r="L51" s="9">
        <f t="shared" si="4"/>
        <v>10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77</v>
      </c>
      <c r="C52" s="15">
        <v>25000</v>
      </c>
      <c r="D52" s="10">
        <f>VLOOKUP($A52,'15.07'!$A$9:$W$200,23,0)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78</v>
      </c>
      <c r="C53" s="9"/>
      <c r="D53" s="10">
        <f>VLOOKUP($A53,'15.07'!$A$9:$W$200,23,0)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79</v>
      </c>
      <c r="C54" s="21">
        <v>22000</v>
      </c>
      <c r="D54" s="10">
        <f>VLOOKUP($A54,'15.07'!$A$9:$W$200,23,0)</f>
        <v>0</v>
      </c>
      <c r="E54" s="21">
        <v>8</v>
      </c>
      <c r="F54" s="21"/>
      <c r="G54" s="21"/>
      <c r="H54" s="9">
        <f t="shared" ref="H54:H61" si="6">SUM(E54:G54)</f>
        <v>8</v>
      </c>
      <c r="I54" s="21">
        <v>5</v>
      </c>
      <c r="J54" s="21"/>
      <c r="K54" s="21"/>
      <c r="L54" s="9">
        <f t="shared" si="4"/>
        <v>5</v>
      </c>
      <c r="M54" s="21"/>
      <c r="N54" s="15"/>
      <c r="O54" s="21"/>
      <c r="P54" s="15"/>
      <c r="Q54" s="21"/>
      <c r="R54" s="11">
        <f t="shared" si="5"/>
        <v>0</v>
      </c>
      <c r="S54" s="21">
        <v>4</v>
      </c>
      <c r="T54" s="21"/>
      <c r="U54" s="9">
        <f t="shared" ref="U54:U61" si="7">S54+T54</f>
        <v>4</v>
      </c>
      <c r="V54" s="9">
        <f t="shared" ref="V54:V61" si="8">D54+H54-L54-R54-U54</f>
        <v>-1</v>
      </c>
      <c r="W54" s="21"/>
      <c r="X54" s="16">
        <f t="shared" ref="X54:X61" si="9">W54-V54</f>
        <v>1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80</v>
      </c>
      <c r="C55" s="21">
        <v>22000</v>
      </c>
      <c r="D55" s="10">
        <f>VLOOKUP($A55,'15.07'!$A$9:$W$200,23,0)</f>
        <v>0</v>
      </c>
      <c r="E55" s="15">
        <v>8</v>
      </c>
      <c r="F55" s="15"/>
      <c r="G55" s="15"/>
      <c r="H55" s="9">
        <f t="shared" si="6"/>
        <v>8</v>
      </c>
      <c r="I55" s="15">
        <v>6</v>
      </c>
      <c r="J55" s="15"/>
      <c r="K55" s="15"/>
      <c r="L55" s="9">
        <f t="shared" si="4"/>
        <v>6</v>
      </c>
      <c r="M55" s="15"/>
      <c r="N55" s="15"/>
      <c r="O55" s="15"/>
      <c r="P55" s="15"/>
      <c r="Q55" s="15"/>
      <c r="R55" s="11">
        <f t="shared" si="5"/>
        <v>0</v>
      </c>
      <c r="S55" s="15">
        <v>2</v>
      </c>
      <c r="T55" s="15"/>
      <c r="U55" s="9">
        <f t="shared" si="7"/>
        <v>2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81</v>
      </c>
      <c r="C56" s="15">
        <v>22000</v>
      </c>
      <c r="D56" s="10">
        <f>VLOOKUP($A56,'15.07'!$A$9:$W$200,23,0)</f>
        <v>0</v>
      </c>
      <c r="E56" s="15">
        <v>10</v>
      </c>
      <c r="F56" s="15"/>
      <c r="G56" s="15"/>
      <c r="H56" s="9">
        <f t="shared" si="6"/>
        <v>10</v>
      </c>
      <c r="I56" s="15">
        <v>10</v>
      </c>
      <c r="J56" s="15"/>
      <c r="K56" s="15"/>
      <c r="L56" s="9">
        <f t="shared" si="4"/>
        <v>10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82</v>
      </c>
      <c r="C57" s="15">
        <v>20000</v>
      </c>
      <c r="D57" s="10">
        <f>VLOOKUP($A57,'15.07'!$A$9:$W$200,23,0)</f>
        <v>0</v>
      </c>
      <c r="E57" s="15">
        <v>10</v>
      </c>
      <c r="F57" s="15"/>
      <c r="G57" s="15"/>
      <c r="H57" s="9">
        <f t="shared" si="6"/>
        <v>10</v>
      </c>
      <c r="I57" s="15">
        <v>8</v>
      </c>
      <c r="J57" s="15"/>
      <c r="K57" s="15"/>
      <c r="L57" s="9">
        <f t="shared" si="4"/>
        <v>8</v>
      </c>
      <c r="M57" s="15"/>
      <c r="N57" s="15"/>
      <c r="O57" s="15"/>
      <c r="P57" s="15"/>
      <c r="Q57" s="15"/>
      <c r="R57" s="11">
        <f t="shared" si="5"/>
        <v>0</v>
      </c>
      <c r="S57" s="15">
        <v>2</v>
      </c>
      <c r="T57" s="15"/>
      <c r="U57" s="9">
        <f t="shared" si="7"/>
        <v>2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83</v>
      </c>
      <c r="C58" s="15">
        <v>29000</v>
      </c>
      <c r="D58" s="10">
        <f>VLOOKUP($A58,'15.07'!$A$9:$W$200,23,0)</f>
        <v>0</v>
      </c>
      <c r="E58" s="15">
        <v>5</v>
      </c>
      <c r="F58" s="15"/>
      <c r="G58" s="15"/>
      <c r="H58" s="9">
        <f t="shared" si="6"/>
        <v>5</v>
      </c>
      <c r="I58" s="15">
        <v>2</v>
      </c>
      <c r="J58" s="15"/>
      <c r="K58" s="15"/>
      <c r="L58" s="9">
        <f t="shared" si="4"/>
        <v>2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3</v>
      </c>
      <c r="W58" s="15">
        <v>3</v>
      </c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84</v>
      </c>
      <c r="C59" s="15">
        <v>32000</v>
      </c>
      <c r="D59" s="10">
        <f>VLOOKUP($A59,'15.07'!$A$9:$W$200,23,0)</f>
        <v>0</v>
      </c>
      <c r="E59" s="15">
        <v>12</v>
      </c>
      <c r="F59" s="15"/>
      <c r="G59" s="15"/>
      <c r="H59" s="9">
        <f t="shared" si="6"/>
        <v>12</v>
      </c>
      <c r="I59" s="15">
        <v>4</v>
      </c>
      <c r="J59" s="15"/>
      <c r="K59" s="15"/>
      <c r="L59" s="9">
        <f t="shared" si="4"/>
        <v>4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8</v>
      </c>
      <c r="W59" s="15">
        <v>8</v>
      </c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85</v>
      </c>
      <c r="C60" s="15">
        <v>25000</v>
      </c>
      <c r="D60" s="10">
        <f>VLOOKUP($A60,'15.07'!$A$9:$W$200,23,0)</f>
        <v>0</v>
      </c>
      <c r="E60" s="15">
        <v>8</v>
      </c>
      <c r="F60" s="15"/>
      <c r="G60" s="15"/>
      <c r="H60" s="9">
        <f t="shared" si="6"/>
        <v>8</v>
      </c>
      <c r="I60" s="15">
        <v>7</v>
      </c>
      <c r="J60" s="15"/>
      <c r="K60" s="15"/>
      <c r="L60" s="9">
        <f t="shared" si="4"/>
        <v>7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1</v>
      </c>
      <c r="W60" s="15"/>
      <c r="X60" s="16">
        <f t="shared" si="9"/>
        <v>-1</v>
      </c>
      <c r="Y60" s="18"/>
      <c r="Z60" s="17"/>
    </row>
    <row r="61" spans="1:28" ht="18" customHeight="1" x14ac:dyDescent="0.2">
      <c r="A61" s="13">
        <v>1522009</v>
      </c>
      <c r="B61" s="14" t="s">
        <v>86</v>
      </c>
      <c r="C61" s="15">
        <v>24000</v>
      </c>
      <c r="D61" s="10">
        <f>VLOOKUP($A61,'15.07'!$A$9:$W$200,23,0)</f>
        <v>0</v>
      </c>
      <c r="E61" s="15"/>
      <c r="F61" s="15"/>
      <c r="G61" s="15"/>
      <c r="H61" s="9">
        <f t="shared" si="6"/>
        <v>0</v>
      </c>
      <c r="I61" s="15"/>
      <c r="J61" s="15"/>
      <c r="K61" s="15"/>
      <c r="L61" s="9">
        <f t="shared" si="4"/>
        <v>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7">
        <v>1530000</v>
      </c>
      <c r="B62" s="8" t="s">
        <v>87</v>
      </c>
      <c r="C62" s="9"/>
      <c r="D62" s="10">
        <f>VLOOKUP($A62,'15.07'!$A$9:$W$200,23,0)</f>
        <v>0</v>
      </c>
      <c r="E62" s="10"/>
      <c r="F62" s="10"/>
      <c r="G62" s="10"/>
      <c r="H62" s="9"/>
      <c r="I62" s="10"/>
      <c r="J62" s="10"/>
      <c r="K62" s="10"/>
      <c r="L62" s="9">
        <f t="shared" si="4"/>
        <v>0</v>
      </c>
      <c r="M62" s="10"/>
      <c r="N62" s="10"/>
      <c r="O62" s="10"/>
      <c r="P62" s="10"/>
      <c r="Q62" s="10"/>
      <c r="R62" s="11">
        <f t="shared" si="5"/>
        <v>0</v>
      </c>
      <c r="S62" s="10"/>
      <c r="T62" s="10"/>
      <c r="U62" s="9"/>
      <c r="V62" s="9"/>
      <c r="W62" s="10"/>
      <c r="X62" s="9"/>
      <c r="Y62" s="18"/>
      <c r="Z62" s="17"/>
    </row>
    <row r="63" spans="1:28" ht="18" customHeight="1" x14ac:dyDescent="0.2">
      <c r="A63" s="13">
        <v>1532013</v>
      </c>
      <c r="B63" s="14" t="s">
        <v>88</v>
      </c>
      <c r="C63" s="15">
        <v>89000</v>
      </c>
      <c r="D63" s="10">
        <f>VLOOKUP($A63,'15.07'!$A$9:$W$200,23,0)</f>
        <v>0</v>
      </c>
      <c r="E63" s="15">
        <v>12</v>
      </c>
      <c r="F63" s="15"/>
      <c r="G63" s="15"/>
      <c r="H63" s="9">
        <f>SUM(E63:G63)</f>
        <v>12</v>
      </c>
      <c r="I63" s="15">
        <v>2</v>
      </c>
      <c r="J63" s="15"/>
      <c r="K63" s="15"/>
      <c r="L63" s="9">
        <f t="shared" si="4"/>
        <v>2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>S63+T63</f>
        <v>0</v>
      </c>
      <c r="V63" s="9">
        <f>D63+H63-L63-R63-U63</f>
        <v>10</v>
      </c>
      <c r="W63" s="15">
        <v>10</v>
      </c>
      <c r="X63" s="16">
        <f>W63-V63</f>
        <v>0</v>
      </c>
      <c r="Y63" s="18"/>
      <c r="Z63" s="17"/>
    </row>
    <row r="64" spans="1:28" ht="18" customHeight="1" x14ac:dyDescent="0.2">
      <c r="A64" s="7">
        <v>1540000</v>
      </c>
      <c r="B64" s="8" t="s">
        <v>89</v>
      </c>
      <c r="C64" s="9"/>
      <c r="D64" s="10">
        <f>VLOOKUP($A64,'15.07'!$A$9:$W$200,23,0)</f>
        <v>0</v>
      </c>
      <c r="E64" s="10"/>
      <c r="F64" s="10"/>
      <c r="G64" s="10"/>
      <c r="H64" s="9"/>
      <c r="I64" s="10"/>
      <c r="J64" s="10"/>
      <c r="K64" s="10"/>
      <c r="L64" s="9">
        <f t="shared" si="4"/>
        <v>0</v>
      </c>
      <c r="M64" s="10"/>
      <c r="N64" s="10"/>
      <c r="O64" s="10"/>
      <c r="P64" s="10"/>
      <c r="Q64" s="10"/>
      <c r="R64" s="11">
        <f t="shared" si="5"/>
        <v>0</v>
      </c>
      <c r="S64" s="10"/>
      <c r="T64" s="10"/>
      <c r="U64" s="9"/>
      <c r="V64" s="9"/>
      <c r="W64" s="10"/>
      <c r="X64" s="9"/>
      <c r="Y64" s="18"/>
      <c r="Z64" s="17"/>
    </row>
    <row r="65" spans="1:26" s="24" customFormat="1" ht="18" customHeight="1" x14ac:dyDescent="0.2">
      <c r="A65" s="25">
        <v>1540002</v>
      </c>
      <c r="B65" s="20" t="s">
        <v>90</v>
      </c>
      <c r="C65" s="21">
        <v>19000</v>
      </c>
      <c r="D65" s="10">
        <f>VLOOKUP($A65,'15.07'!$A$9:$W$200,23,0)</f>
        <v>1</v>
      </c>
      <c r="E65" s="15">
        <v>3</v>
      </c>
      <c r="F65" s="15"/>
      <c r="G65" s="15"/>
      <c r="H65" s="9">
        <f>SUM(E65:G65)</f>
        <v>3</v>
      </c>
      <c r="I65" s="15">
        <v>1</v>
      </c>
      <c r="J65" s="15"/>
      <c r="K65" s="15"/>
      <c r="L65" s="9">
        <f t="shared" si="4"/>
        <v>1</v>
      </c>
      <c r="M65" s="15">
        <v>1</v>
      </c>
      <c r="N65" s="15"/>
      <c r="O65" s="15"/>
      <c r="P65" s="15"/>
      <c r="Q65" s="15"/>
      <c r="R65" s="11">
        <f t="shared" si="5"/>
        <v>1</v>
      </c>
      <c r="S65" s="15"/>
      <c r="T65" s="15"/>
      <c r="U65" s="9">
        <f>S65+T65</f>
        <v>0</v>
      </c>
      <c r="V65" s="9">
        <f>D65+H65-L65-R65-U65</f>
        <v>2</v>
      </c>
      <c r="W65" s="15">
        <v>2</v>
      </c>
      <c r="X65" s="16">
        <f>W65-V65</f>
        <v>0</v>
      </c>
      <c r="Y65" s="22"/>
      <c r="Z65" s="23"/>
    </row>
    <row r="66" spans="1:26" s="24" customFormat="1" ht="18" customHeight="1" x14ac:dyDescent="0.2">
      <c r="A66" s="25">
        <v>1540034</v>
      </c>
      <c r="B66" s="20" t="s">
        <v>91</v>
      </c>
      <c r="C66" s="21">
        <v>16000</v>
      </c>
      <c r="D66" s="10">
        <f>VLOOKUP($A66,'15.07'!$A$9:$W$200,23,0)</f>
        <v>3</v>
      </c>
      <c r="E66" s="15"/>
      <c r="F66" s="15"/>
      <c r="G66" s="15"/>
      <c r="H66" s="9">
        <f>SUM(E66:G66)</f>
        <v>0</v>
      </c>
      <c r="I66" s="15">
        <v>3</v>
      </c>
      <c r="J66" s="15"/>
      <c r="K66" s="15"/>
      <c r="L66" s="9">
        <f t="shared" si="4"/>
        <v>3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ht="18" customHeight="1" x14ac:dyDescent="0.2">
      <c r="A67" s="7">
        <v>1560000</v>
      </c>
      <c r="B67" s="8" t="s">
        <v>92</v>
      </c>
      <c r="C67" s="9"/>
      <c r="D67" s="10">
        <f>VLOOKUP($A67,'15.07'!$A$9:$W$200,23,0)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ht="18" customHeight="1" x14ac:dyDescent="0.2">
      <c r="A68" s="13">
        <v>1560001</v>
      </c>
      <c r="B68" s="14" t="s">
        <v>93</v>
      </c>
      <c r="C68" s="15">
        <v>28000</v>
      </c>
      <c r="D68" s="10">
        <f>VLOOKUP($A68,'15.07'!$A$9:$W$200,23,0)</f>
        <v>0</v>
      </c>
      <c r="E68" s="15">
        <v>7</v>
      </c>
      <c r="F68" s="15"/>
      <c r="G68" s="15"/>
      <c r="H68" s="9">
        <f>SUM(E68:G68)</f>
        <v>7</v>
      </c>
      <c r="I68" s="15">
        <v>7</v>
      </c>
      <c r="J68" s="15"/>
      <c r="K68" s="15"/>
      <c r="L68" s="9">
        <f t="shared" si="4"/>
        <v>7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 t="shared" ref="U68:U72" si="10">S68+T68</f>
        <v>0</v>
      </c>
      <c r="V68" s="9">
        <f>D68+H68-L68-R68-U68</f>
        <v>0</v>
      </c>
      <c r="W68" s="15"/>
      <c r="X68" s="16">
        <f t="shared" ref="X68:X72" si="11">W68-V68</f>
        <v>0</v>
      </c>
      <c r="Y68" s="26"/>
      <c r="Z68" s="17"/>
    </row>
    <row r="69" spans="1:26" ht="18" customHeight="1" x14ac:dyDescent="0.2">
      <c r="A69" s="13">
        <v>1560002</v>
      </c>
      <c r="B69" s="14" t="s">
        <v>94</v>
      </c>
      <c r="C69" s="15">
        <v>28000</v>
      </c>
      <c r="D69" s="10">
        <f>VLOOKUP($A69,'15.07'!$A$9:$W$200,23,0)</f>
        <v>0</v>
      </c>
      <c r="E69" s="15">
        <v>8</v>
      </c>
      <c r="F69" s="15"/>
      <c r="G69" s="15"/>
      <c r="H69" s="9">
        <f>SUM(E69:G69)</f>
        <v>8</v>
      </c>
      <c r="I69" s="15">
        <v>9</v>
      </c>
      <c r="J69" s="15"/>
      <c r="K69" s="15"/>
      <c r="L69" s="9">
        <f t="shared" si="4"/>
        <v>9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 t="shared" si="10"/>
        <v>0</v>
      </c>
      <c r="V69" s="9">
        <f>D69+H69-L69-R69-U69</f>
        <v>-1</v>
      </c>
      <c r="W69" s="15"/>
      <c r="X69" s="16">
        <f t="shared" si="11"/>
        <v>1</v>
      </c>
      <c r="Y69" s="26" t="s">
        <v>236</v>
      </c>
      <c r="Z69" s="17"/>
    </row>
    <row r="70" spans="1:26" ht="18" customHeight="1" x14ac:dyDescent="0.2">
      <c r="A70" s="13">
        <v>1560006</v>
      </c>
      <c r="B70" s="14" t="s">
        <v>95</v>
      </c>
      <c r="C70" s="15">
        <v>28000</v>
      </c>
      <c r="D70" s="10">
        <f>VLOOKUP($A70,'15.07'!$A$9:$W$200,23,0)</f>
        <v>0</v>
      </c>
      <c r="E70" s="15">
        <v>7</v>
      </c>
      <c r="F70" s="15"/>
      <c r="G70" s="15"/>
      <c r="H70" s="9">
        <f>SUM(E70:G70)</f>
        <v>7</v>
      </c>
      <c r="I70" s="15">
        <v>6</v>
      </c>
      <c r="J70" s="15"/>
      <c r="K70" s="15"/>
      <c r="L70" s="9">
        <f t="shared" si="4"/>
        <v>6</v>
      </c>
      <c r="M70" s="15"/>
      <c r="N70" s="15"/>
      <c r="O70" s="15"/>
      <c r="P70" s="15"/>
      <c r="Q70" s="15"/>
      <c r="R70" s="11">
        <f>SUM(M70:Q70)</f>
        <v>0</v>
      </c>
      <c r="S70" s="15"/>
      <c r="T70" s="15"/>
      <c r="U70" s="9">
        <f>S70+T70</f>
        <v>0</v>
      </c>
      <c r="V70" s="9">
        <f>D70+H70-L70-R70-U70</f>
        <v>1</v>
      </c>
      <c r="W70" s="15"/>
      <c r="X70" s="16">
        <f>W70-V70</f>
        <v>-1</v>
      </c>
      <c r="Y70" s="26"/>
      <c r="Z70" s="17"/>
    </row>
    <row r="71" spans="1:26" ht="18" customHeight="1" x14ac:dyDescent="0.2">
      <c r="A71" s="13">
        <v>1560008</v>
      </c>
      <c r="B71" s="14" t="s">
        <v>96</v>
      </c>
      <c r="C71" s="15">
        <v>28000</v>
      </c>
      <c r="D71" s="10">
        <f>VLOOKUP($A71,'15.07'!$A$9:$W$200,23,0)</f>
        <v>0</v>
      </c>
      <c r="E71" s="15">
        <v>7</v>
      </c>
      <c r="F71" s="15"/>
      <c r="G71" s="15"/>
      <c r="H71" s="9">
        <f>SUM(E71:G71)</f>
        <v>7</v>
      </c>
      <c r="I71" s="15">
        <v>7</v>
      </c>
      <c r="J71" s="15"/>
      <c r="K71" s="15"/>
      <c r="L71" s="9">
        <f t="shared" si="4"/>
        <v>7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1560048</v>
      </c>
      <c r="B72" s="14" t="s">
        <v>97</v>
      </c>
      <c r="C72" s="15">
        <v>28000</v>
      </c>
      <c r="D72" s="10">
        <f>VLOOKUP($A72,'15.07'!$A$9:$W$200,23,0)</f>
        <v>0</v>
      </c>
      <c r="E72" s="15">
        <v>7</v>
      </c>
      <c r="F72" s="15"/>
      <c r="G72" s="15"/>
      <c r="H72" s="9">
        <f>SUM(E72:G72)</f>
        <v>7</v>
      </c>
      <c r="I72" s="15">
        <v>7</v>
      </c>
      <c r="J72" s="15"/>
      <c r="K72" s="15"/>
      <c r="L72" s="9">
        <f t="shared" si="4"/>
        <v>7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 t="shared" si="10"/>
        <v>0</v>
      </c>
      <c r="V72" s="9">
        <f>D72+H72-L72-R72-U72</f>
        <v>0</v>
      </c>
      <c r="W72" s="15"/>
      <c r="X72" s="16">
        <f t="shared" si="11"/>
        <v>0</v>
      </c>
      <c r="Y72" s="26"/>
      <c r="Z72" s="17"/>
    </row>
    <row r="73" spans="1:26" ht="18" customHeight="1" x14ac:dyDescent="0.2">
      <c r="A73" s="7">
        <v>1510000</v>
      </c>
      <c r="B73" s="8" t="s">
        <v>98</v>
      </c>
      <c r="C73" s="9"/>
      <c r="D73" s="10">
        <f>VLOOKUP($A73,'15.07'!$A$9:$W$200,23,0)</f>
        <v>0</v>
      </c>
      <c r="E73" s="10"/>
      <c r="F73" s="10"/>
      <c r="G73" s="10"/>
      <c r="H73" s="9"/>
      <c r="I73" s="10"/>
      <c r="J73" s="10"/>
      <c r="K73" s="10"/>
      <c r="L73" s="9">
        <f t="shared" si="4"/>
        <v>0</v>
      </c>
      <c r="M73" s="10"/>
      <c r="N73" s="10"/>
      <c r="O73" s="10"/>
      <c r="P73" s="10"/>
      <c r="Q73" s="10"/>
      <c r="R73" s="11">
        <f t="shared" si="5"/>
        <v>0</v>
      </c>
      <c r="S73" s="10"/>
      <c r="T73" s="10"/>
      <c r="U73" s="9"/>
      <c r="V73" s="9"/>
      <c r="W73" s="10"/>
      <c r="X73" s="9"/>
      <c r="Y73" s="18"/>
      <c r="Z73" s="17"/>
    </row>
    <row r="74" spans="1:26" ht="18" customHeight="1" x14ac:dyDescent="0.2">
      <c r="A74" s="13">
        <v>1510001</v>
      </c>
      <c r="B74" s="14" t="s">
        <v>99</v>
      </c>
      <c r="C74" s="15">
        <v>55000</v>
      </c>
      <c r="D74" s="10">
        <f>VLOOKUP($A74,'15.07'!$A$9:$W$200,23,0)</f>
        <v>1</v>
      </c>
      <c r="E74" s="15">
        <v>4</v>
      </c>
      <c r="F74" s="15"/>
      <c r="G74" s="15"/>
      <c r="H74" s="9">
        <f t="shared" ref="H74:H87" si="12">SUM(E74:G74)</f>
        <v>4</v>
      </c>
      <c r="I74" s="15">
        <v>1</v>
      </c>
      <c r="J74" s="15"/>
      <c r="K74" s="15"/>
      <c r="L74" s="9">
        <f t="shared" ref="L74:L137" si="13">SUM(I74:K74)</f>
        <v>1</v>
      </c>
      <c r="M74" s="15">
        <v>3</v>
      </c>
      <c r="N74" s="15"/>
      <c r="O74" s="15"/>
      <c r="P74" s="15"/>
      <c r="Q74" s="15"/>
      <c r="R74" s="11">
        <f t="shared" si="5"/>
        <v>3</v>
      </c>
      <c r="S74" s="15"/>
      <c r="T74" s="15"/>
      <c r="U74" s="9">
        <f t="shared" ref="U74:U87" si="14">S74+T74</f>
        <v>0</v>
      </c>
      <c r="V74" s="9">
        <f t="shared" ref="V74:V87" si="15">D74+H74-L74-R74-U74</f>
        <v>1</v>
      </c>
      <c r="W74" s="15">
        <v>1</v>
      </c>
      <c r="X74" s="16">
        <f t="shared" ref="X74:X87" si="16">W74-V74</f>
        <v>0</v>
      </c>
      <c r="Y74" s="27"/>
      <c r="Z74" s="17"/>
    </row>
    <row r="75" spans="1:26" ht="18" customHeight="1" x14ac:dyDescent="0.2">
      <c r="A75" s="13">
        <v>1510002</v>
      </c>
      <c r="B75" s="14" t="s">
        <v>100</v>
      </c>
      <c r="C75" s="15">
        <v>30000</v>
      </c>
      <c r="D75" s="10">
        <f>VLOOKUP($A75,'15.07'!$A$9:$W$200,23,0)</f>
        <v>5</v>
      </c>
      <c r="E75" s="15">
        <v>4</v>
      </c>
      <c r="F75" s="15"/>
      <c r="G75" s="15"/>
      <c r="H75" s="9">
        <f t="shared" si="12"/>
        <v>4</v>
      </c>
      <c r="I75" s="15">
        <v>5</v>
      </c>
      <c r="J75" s="15"/>
      <c r="K75" s="15"/>
      <c r="L75" s="9">
        <f t="shared" si="13"/>
        <v>5</v>
      </c>
      <c r="M75" s="15">
        <v>2</v>
      </c>
      <c r="N75" s="15"/>
      <c r="O75" s="15"/>
      <c r="P75" s="15"/>
      <c r="Q75" s="15"/>
      <c r="R75" s="11">
        <f t="shared" si="5"/>
        <v>2</v>
      </c>
      <c r="S75" s="15"/>
      <c r="T75" s="15"/>
      <c r="U75" s="9">
        <f t="shared" si="14"/>
        <v>0</v>
      </c>
      <c r="V75" s="9">
        <f t="shared" si="15"/>
        <v>2</v>
      </c>
      <c r="W75" s="15">
        <v>2</v>
      </c>
      <c r="X75" s="16">
        <f t="shared" si="16"/>
        <v>0</v>
      </c>
      <c r="Y75" s="27"/>
      <c r="Z75" s="17"/>
    </row>
    <row r="76" spans="1:26" ht="18" customHeight="1" x14ac:dyDescent="0.2">
      <c r="A76" s="13">
        <v>1510005</v>
      </c>
      <c r="B76" s="14" t="s">
        <v>101</v>
      </c>
      <c r="C76" s="15">
        <v>70000</v>
      </c>
      <c r="D76" s="10">
        <f>VLOOKUP($A76,'15.07'!$A$9:$W$200,23,0)</f>
        <v>0</v>
      </c>
      <c r="E76" s="15"/>
      <c r="F76" s="15"/>
      <c r="G76" s="15"/>
      <c r="H76" s="9">
        <f t="shared" si="12"/>
        <v>0</v>
      </c>
      <c r="I76" s="15">
        <v>1</v>
      </c>
      <c r="J76" s="15"/>
      <c r="K76" s="15"/>
      <c r="L76" s="9">
        <f t="shared" si="13"/>
        <v>1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4"/>
        <v>0</v>
      </c>
      <c r="V76" s="9">
        <f t="shared" si="15"/>
        <v>-1</v>
      </c>
      <c r="W76" s="15"/>
      <c r="X76" s="16">
        <f t="shared" si="16"/>
        <v>1</v>
      </c>
      <c r="Y76" s="18" t="s">
        <v>235</v>
      </c>
      <c r="Z76" s="17"/>
    </row>
    <row r="77" spans="1:26" ht="18" customHeight="1" x14ac:dyDescent="0.2">
      <c r="A77" s="13">
        <v>1510006</v>
      </c>
      <c r="B77" s="14" t="s">
        <v>102</v>
      </c>
      <c r="C77" s="15">
        <v>38000</v>
      </c>
      <c r="D77" s="10">
        <f>VLOOKUP($A77,'15.07'!$A$9:$W$200,23,0)</f>
        <v>4</v>
      </c>
      <c r="E77" s="15"/>
      <c r="F77" s="15"/>
      <c r="G77" s="15"/>
      <c r="H77" s="9">
        <f t="shared" si="12"/>
        <v>0</v>
      </c>
      <c r="I77" s="15">
        <v>4</v>
      </c>
      <c r="J77" s="15"/>
      <c r="K77" s="15"/>
      <c r="L77" s="9">
        <f t="shared" si="13"/>
        <v>4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4"/>
        <v>0</v>
      </c>
      <c r="V77" s="9">
        <f t="shared" si="15"/>
        <v>0</v>
      </c>
      <c r="W77" s="15"/>
      <c r="X77" s="16">
        <f t="shared" si="16"/>
        <v>0</v>
      </c>
      <c r="Y77" s="18"/>
      <c r="Z77" s="17"/>
    </row>
    <row r="78" spans="1:26" ht="18" customHeight="1" x14ac:dyDescent="0.2">
      <c r="A78" s="13">
        <v>1510007</v>
      </c>
      <c r="B78" s="14" t="s">
        <v>103</v>
      </c>
      <c r="C78" s="15">
        <v>75000</v>
      </c>
      <c r="D78" s="10">
        <f>VLOOKUP($A78,'15.07'!$A$9:$W$200,23,0)</f>
        <v>0</v>
      </c>
      <c r="E78" s="15"/>
      <c r="F78" s="15"/>
      <c r="G78" s="15"/>
      <c r="H78" s="9">
        <f t="shared" si="12"/>
        <v>0</v>
      </c>
      <c r="I78" s="15"/>
      <c r="J78" s="15"/>
      <c r="K78" s="15"/>
      <c r="L78" s="9">
        <f t="shared" si="13"/>
        <v>0</v>
      </c>
      <c r="M78" s="15"/>
      <c r="N78" s="15"/>
      <c r="O78" s="15"/>
      <c r="P78" s="15"/>
      <c r="Q78" s="15"/>
      <c r="R78" s="11">
        <f>SUM(M78:Q78)</f>
        <v>0</v>
      </c>
      <c r="S78" s="15"/>
      <c r="T78" s="15"/>
      <c r="U78" s="9">
        <f>S78+T78</f>
        <v>0</v>
      </c>
      <c r="V78" s="9">
        <f t="shared" si="15"/>
        <v>0</v>
      </c>
      <c r="W78" s="15"/>
      <c r="X78" s="16">
        <f>W78-V78</f>
        <v>0</v>
      </c>
      <c r="Y78" s="18"/>
      <c r="Z78" s="17"/>
    </row>
    <row r="79" spans="1:26" ht="18" customHeight="1" x14ac:dyDescent="0.2">
      <c r="A79" s="13">
        <v>1510008</v>
      </c>
      <c r="B79" s="14" t="s">
        <v>104</v>
      </c>
      <c r="C79" s="15">
        <v>55000</v>
      </c>
      <c r="D79" s="10">
        <f>VLOOKUP($A79,'15.07'!$A$9:$W$200,23,0)</f>
        <v>0</v>
      </c>
      <c r="E79" s="15"/>
      <c r="F79" s="15"/>
      <c r="G79" s="15"/>
      <c r="H79" s="9">
        <f t="shared" si="12"/>
        <v>0</v>
      </c>
      <c r="I79" s="15">
        <v>1</v>
      </c>
      <c r="J79" s="15"/>
      <c r="K79" s="15"/>
      <c r="L79" s="9">
        <f t="shared" si="13"/>
        <v>1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5"/>
        <v>-1</v>
      </c>
      <c r="W79" s="15"/>
      <c r="X79" s="16">
        <f>W79-V79</f>
        <v>1</v>
      </c>
      <c r="Y79" s="26"/>
      <c r="Z79" s="17"/>
    </row>
    <row r="80" spans="1:26" ht="18" customHeight="1" x14ac:dyDescent="0.2">
      <c r="A80" s="13">
        <v>1510009</v>
      </c>
      <c r="B80" s="14" t="s">
        <v>105</v>
      </c>
      <c r="C80" s="15">
        <v>30000</v>
      </c>
      <c r="D80" s="10">
        <f>VLOOKUP($A80,'15.07'!$A$9:$W$200,23,0)</f>
        <v>5</v>
      </c>
      <c r="E80" s="15"/>
      <c r="F80" s="15"/>
      <c r="G80" s="15"/>
      <c r="H80" s="9">
        <f t="shared" si="12"/>
        <v>0</v>
      </c>
      <c r="I80" s="15">
        <v>3</v>
      </c>
      <c r="J80" s="15"/>
      <c r="K80" s="15"/>
      <c r="L80" s="9">
        <f t="shared" si="13"/>
        <v>3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4"/>
        <v>0</v>
      </c>
      <c r="V80" s="9">
        <f t="shared" si="15"/>
        <v>2</v>
      </c>
      <c r="W80" s="15"/>
      <c r="X80" s="16">
        <f t="shared" si="16"/>
        <v>-2</v>
      </c>
      <c r="Y80" s="26" t="s">
        <v>266</v>
      </c>
      <c r="Z80" s="17"/>
    </row>
    <row r="81" spans="1:26" ht="18" customHeight="1" x14ac:dyDescent="0.2">
      <c r="A81" s="13">
        <v>1510018</v>
      </c>
      <c r="B81" s="14" t="s">
        <v>106</v>
      </c>
      <c r="C81" s="15">
        <v>60000</v>
      </c>
      <c r="D81" s="10">
        <f>VLOOKUP($A81,'15.07'!$A$9:$W$200,23,0)</f>
        <v>2</v>
      </c>
      <c r="E81" s="15">
        <v>2</v>
      </c>
      <c r="F81" s="15"/>
      <c r="G81" s="15"/>
      <c r="H81" s="9">
        <f t="shared" si="12"/>
        <v>2</v>
      </c>
      <c r="I81" s="15">
        <v>1</v>
      </c>
      <c r="J81" s="15"/>
      <c r="K81" s="15"/>
      <c r="L81" s="9">
        <f t="shared" si="13"/>
        <v>1</v>
      </c>
      <c r="M81" s="15">
        <v>1</v>
      </c>
      <c r="N81" s="15"/>
      <c r="O81" s="15"/>
      <c r="P81" s="15"/>
      <c r="Q81" s="15"/>
      <c r="R81" s="11">
        <f t="shared" si="5"/>
        <v>1</v>
      </c>
      <c r="S81" s="15"/>
      <c r="T81" s="15"/>
      <c r="U81" s="9">
        <f t="shared" si="14"/>
        <v>0</v>
      </c>
      <c r="V81" s="9">
        <f t="shared" si="15"/>
        <v>2</v>
      </c>
      <c r="W81" s="15">
        <v>2</v>
      </c>
      <c r="X81" s="16">
        <f t="shared" si="16"/>
        <v>0</v>
      </c>
      <c r="Y81" s="18"/>
      <c r="Z81" s="17"/>
    </row>
    <row r="82" spans="1:26" ht="18" customHeight="1" x14ac:dyDescent="0.2">
      <c r="A82" s="13">
        <v>1510021</v>
      </c>
      <c r="B82" s="14" t="s">
        <v>107</v>
      </c>
      <c r="C82" s="15">
        <v>38000</v>
      </c>
      <c r="D82" s="10">
        <f>VLOOKUP($A82,'15.07'!$A$9:$W$200,23,0)</f>
        <v>6</v>
      </c>
      <c r="E82" s="15"/>
      <c r="F82" s="15"/>
      <c r="G82" s="15"/>
      <c r="H82" s="9">
        <f t="shared" si="12"/>
        <v>0</v>
      </c>
      <c r="I82" s="15">
        <v>6</v>
      </c>
      <c r="J82" s="15"/>
      <c r="K82" s="15"/>
      <c r="L82" s="9">
        <f t="shared" si="13"/>
        <v>6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4"/>
        <v>0</v>
      </c>
      <c r="V82" s="9">
        <f t="shared" si="15"/>
        <v>0</v>
      </c>
      <c r="W82" s="15"/>
      <c r="X82" s="16">
        <f t="shared" si="16"/>
        <v>0</v>
      </c>
      <c r="Y82" s="18"/>
      <c r="Z82" s="17"/>
    </row>
    <row r="83" spans="1:26" ht="18" customHeight="1" x14ac:dyDescent="0.2">
      <c r="A83" s="13">
        <v>1510023</v>
      </c>
      <c r="B83" s="14" t="s">
        <v>108</v>
      </c>
      <c r="C83" s="15">
        <v>55000</v>
      </c>
      <c r="D83" s="10">
        <f>VLOOKUP($A83,'15.07'!$A$9:$W$200,23,0)</f>
        <v>0</v>
      </c>
      <c r="E83" s="15"/>
      <c r="F83" s="15"/>
      <c r="G83" s="15"/>
      <c r="H83" s="9">
        <f t="shared" si="12"/>
        <v>0</v>
      </c>
      <c r="I83" s="15"/>
      <c r="J83" s="15"/>
      <c r="K83" s="15"/>
      <c r="L83" s="9">
        <f t="shared" si="13"/>
        <v>0</v>
      </c>
      <c r="M83" s="15"/>
      <c r="N83" s="15"/>
      <c r="O83" s="15"/>
      <c r="P83" s="15"/>
      <c r="Q83" s="15"/>
      <c r="R83" s="11">
        <f>SUM(M83:Q83)</f>
        <v>0</v>
      </c>
      <c r="S83" s="15"/>
      <c r="T83" s="15"/>
      <c r="U83" s="9">
        <f>S83+T83</f>
        <v>0</v>
      </c>
      <c r="V83" s="9">
        <f t="shared" si="15"/>
        <v>0</v>
      </c>
      <c r="W83" s="15"/>
      <c r="X83" s="16">
        <f>W83-V83</f>
        <v>0</v>
      </c>
      <c r="Y83" s="18"/>
      <c r="Z83" s="17"/>
    </row>
    <row r="84" spans="1:26" ht="18" customHeight="1" x14ac:dyDescent="0.2">
      <c r="A84" s="13">
        <v>1510024</v>
      </c>
      <c r="B84" s="14" t="s">
        <v>109</v>
      </c>
      <c r="C84" s="15">
        <v>30000</v>
      </c>
      <c r="D84" s="10">
        <f>VLOOKUP($A84,'15.07'!$A$9:$W$200,23,0)</f>
        <v>0</v>
      </c>
      <c r="E84" s="15"/>
      <c r="F84" s="15"/>
      <c r="G84" s="15"/>
      <c r="H84" s="9">
        <f t="shared" si="12"/>
        <v>0</v>
      </c>
      <c r="I84" s="15"/>
      <c r="J84" s="15"/>
      <c r="K84" s="15"/>
      <c r="L84" s="9">
        <f t="shared" si="13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5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1510039</v>
      </c>
      <c r="B85" s="14" t="s">
        <v>110</v>
      </c>
      <c r="C85" s="15">
        <v>30000</v>
      </c>
      <c r="D85" s="10">
        <f>VLOOKUP($A85,'15.07'!$A$9:$W$200,23,0)</f>
        <v>0</v>
      </c>
      <c r="E85" s="15">
        <v>4</v>
      </c>
      <c r="F85" s="15"/>
      <c r="G85" s="15"/>
      <c r="H85" s="9">
        <f t="shared" si="12"/>
        <v>4</v>
      </c>
      <c r="I85" s="15">
        <v>2</v>
      </c>
      <c r="J85" s="15"/>
      <c r="K85" s="15"/>
      <c r="L85" s="9">
        <f t="shared" si="13"/>
        <v>2</v>
      </c>
      <c r="M85" s="15"/>
      <c r="N85" s="15"/>
      <c r="O85" s="15"/>
      <c r="P85" s="15"/>
      <c r="Q85" s="15"/>
      <c r="R85" s="11">
        <f t="shared" si="5"/>
        <v>0</v>
      </c>
      <c r="S85" s="15"/>
      <c r="T85" s="15"/>
      <c r="U85" s="9">
        <f t="shared" si="14"/>
        <v>0</v>
      </c>
      <c r="V85" s="9">
        <f t="shared" si="15"/>
        <v>2</v>
      </c>
      <c r="W85" s="15">
        <v>2</v>
      </c>
      <c r="X85" s="16">
        <f t="shared" si="16"/>
        <v>0</v>
      </c>
      <c r="Y85" s="27"/>
      <c r="Z85" s="17"/>
    </row>
    <row r="86" spans="1:26" ht="18" customHeight="1" x14ac:dyDescent="0.2">
      <c r="A86" s="13">
        <v>1510040</v>
      </c>
      <c r="B86" s="14" t="s">
        <v>111</v>
      </c>
      <c r="C86" s="15">
        <v>55000</v>
      </c>
      <c r="D86" s="10">
        <f>VLOOKUP($A86,'15.07'!$A$9:$W$200,23,0)</f>
        <v>2</v>
      </c>
      <c r="E86" s="15">
        <v>2</v>
      </c>
      <c r="F86" s="15"/>
      <c r="G86" s="15"/>
      <c r="H86" s="9">
        <f t="shared" si="12"/>
        <v>2</v>
      </c>
      <c r="I86" s="15">
        <v>1</v>
      </c>
      <c r="J86" s="15"/>
      <c r="K86" s="15"/>
      <c r="L86" s="9">
        <f t="shared" si="13"/>
        <v>1</v>
      </c>
      <c r="M86" s="15">
        <v>2</v>
      </c>
      <c r="N86" s="15"/>
      <c r="O86" s="15"/>
      <c r="P86" s="15"/>
      <c r="Q86" s="15"/>
      <c r="R86" s="11">
        <f t="shared" si="5"/>
        <v>2</v>
      </c>
      <c r="S86" s="15"/>
      <c r="T86" s="15"/>
      <c r="U86" s="9">
        <f t="shared" si="14"/>
        <v>0</v>
      </c>
      <c r="V86" s="9">
        <f t="shared" si="15"/>
        <v>1</v>
      </c>
      <c r="W86" s="15">
        <v>1</v>
      </c>
      <c r="X86" s="16">
        <f t="shared" si="16"/>
        <v>0</v>
      </c>
      <c r="Y86" s="27"/>
      <c r="Z86" s="17"/>
    </row>
    <row r="87" spans="1:26" ht="18" customHeight="1" x14ac:dyDescent="0.2">
      <c r="A87" s="13">
        <v>1510053</v>
      </c>
      <c r="B87" s="14" t="s">
        <v>112</v>
      </c>
      <c r="C87" s="15">
        <v>35000</v>
      </c>
      <c r="D87" s="10">
        <f>VLOOKUP($A87,'15.07'!$A$9:$W$200,23,0)</f>
        <v>0</v>
      </c>
      <c r="E87" s="15">
        <v>4</v>
      </c>
      <c r="F87" s="15"/>
      <c r="G87" s="15"/>
      <c r="H87" s="9">
        <f t="shared" si="12"/>
        <v>4</v>
      </c>
      <c r="I87" s="15">
        <v>1</v>
      </c>
      <c r="J87" s="15"/>
      <c r="K87" s="15"/>
      <c r="L87" s="9">
        <f t="shared" si="13"/>
        <v>1</v>
      </c>
      <c r="M87" s="15"/>
      <c r="N87" s="15"/>
      <c r="O87" s="15"/>
      <c r="P87" s="15"/>
      <c r="Q87" s="15"/>
      <c r="R87" s="11">
        <f t="shared" ref="R87:R155" si="17">SUM(M87:Q87)</f>
        <v>0</v>
      </c>
      <c r="S87" s="15"/>
      <c r="T87" s="15"/>
      <c r="U87" s="9">
        <f t="shared" si="14"/>
        <v>0</v>
      </c>
      <c r="V87" s="9">
        <f t="shared" si="15"/>
        <v>3</v>
      </c>
      <c r="W87" s="15">
        <v>3</v>
      </c>
      <c r="X87" s="16">
        <f t="shared" si="16"/>
        <v>0</v>
      </c>
      <c r="Y87" s="27"/>
      <c r="Z87" s="17"/>
    </row>
    <row r="88" spans="1:26" ht="18" customHeight="1" x14ac:dyDescent="0.2">
      <c r="A88" s="7">
        <v>3500000</v>
      </c>
      <c r="B88" s="8" t="s">
        <v>113</v>
      </c>
      <c r="C88" s="9"/>
      <c r="D88" s="10">
        <f>VLOOKUP($A88,'15.07'!$A$9:$W$200,23,0)</f>
        <v>0</v>
      </c>
      <c r="E88" s="10"/>
      <c r="F88" s="10"/>
      <c r="G88" s="10"/>
      <c r="H88" s="9"/>
      <c r="I88" s="10"/>
      <c r="J88" s="10"/>
      <c r="K88" s="10"/>
      <c r="L88" s="9">
        <f t="shared" si="13"/>
        <v>0</v>
      </c>
      <c r="M88" s="10"/>
      <c r="N88" s="10"/>
      <c r="O88" s="10"/>
      <c r="P88" s="10"/>
      <c r="Q88" s="10"/>
      <c r="R88" s="11">
        <f t="shared" si="17"/>
        <v>0</v>
      </c>
      <c r="S88" s="10"/>
      <c r="T88" s="10"/>
      <c r="U88" s="9"/>
      <c r="V88" s="9"/>
      <c r="W88" s="10"/>
      <c r="X88" s="9"/>
      <c r="Y88" s="18"/>
      <c r="Z88" s="17"/>
    </row>
    <row r="89" spans="1:26" ht="18" customHeight="1" x14ac:dyDescent="0.2">
      <c r="A89" s="13">
        <v>3500003</v>
      </c>
      <c r="B89" s="14" t="s">
        <v>114</v>
      </c>
      <c r="C89" s="15">
        <v>390000</v>
      </c>
      <c r="D89" s="10">
        <f>VLOOKUP($A89,'15.07'!$A$9:$W$200,23,0)</f>
        <v>0</v>
      </c>
      <c r="E89" s="15"/>
      <c r="F89" s="15"/>
      <c r="G89" s="15"/>
      <c r="H89" s="9">
        <f t="shared" ref="H89:H106" si="18">SUM(E89:G89)</f>
        <v>0</v>
      </c>
      <c r="I89" s="15"/>
      <c r="J89" s="15"/>
      <c r="K89" s="15"/>
      <c r="L89" s="9">
        <f t="shared" si="13"/>
        <v>0</v>
      </c>
      <c r="M89" s="15"/>
      <c r="N89" s="15"/>
      <c r="O89" s="15"/>
      <c r="P89" s="15"/>
      <c r="Q89" s="15"/>
      <c r="R89" s="11">
        <f>SUM(M89:Q89)</f>
        <v>0</v>
      </c>
      <c r="S89" s="15"/>
      <c r="T89" s="15"/>
      <c r="U89" s="9">
        <f>S89+T89</f>
        <v>0</v>
      </c>
      <c r="V89" s="9">
        <f t="shared" ref="V89:V106" si="19">D89+H89-L89-R89-U89</f>
        <v>0</v>
      </c>
      <c r="W89" s="15"/>
      <c r="X89" s="16">
        <f>W89-V89</f>
        <v>0</v>
      </c>
      <c r="Y89" s="18"/>
      <c r="Z89" s="17"/>
    </row>
    <row r="90" spans="1:26" ht="18" customHeight="1" x14ac:dyDescent="0.2">
      <c r="A90" s="13">
        <v>3500004</v>
      </c>
      <c r="B90" s="14" t="s">
        <v>115</v>
      </c>
      <c r="C90" s="15">
        <v>300000</v>
      </c>
      <c r="D90" s="10">
        <f>VLOOKUP($A90,'15.07'!$A$9:$W$200,23,0)</f>
        <v>0</v>
      </c>
      <c r="E90" s="15"/>
      <c r="F90" s="15"/>
      <c r="G90" s="15"/>
      <c r="H90" s="9">
        <f t="shared" si="18"/>
        <v>0</v>
      </c>
      <c r="I90" s="15"/>
      <c r="J90" s="15"/>
      <c r="K90" s="15"/>
      <c r="L90" s="9">
        <f t="shared" si="13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si="19"/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3500001</v>
      </c>
      <c r="B91" s="14" t="s">
        <v>116</v>
      </c>
      <c r="C91" s="15">
        <v>300000</v>
      </c>
      <c r="D91" s="10">
        <f>VLOOKUP($A91,'15.07'!$A$9:$W$200,23,0)</f>
        <v>0</v>
      </c>
      <c r="E91" s="15"/>
      <c r="F91" s="15"/>
      <c r="G91" s="15"/>
      <c r="H91" s="9">
        <f t="shared" si="18"/>
        <v>0</v>
      </c>
      <c r="I91" s="15"/>
      <c r="J91" s="15"/>
      <c r="K91" s="15"/>
      <c r="L91" s="9">
        <f t="shared" si="13"/>
        <v>0</v>
      </c>
      <c r="M91" s="15"/>
      <c r="N91" s="15"/>
      <c r="O91" s="15"/>
      <c r="P91" s="15"/>
      <c r="Q91" s="15"/>
      <c r="R91" s="11">
        <f t="shared" si="17"/>
        <v>0</v>
      </c>
      <c r="S91" s="15"/>
      <c r="T91" s="15"/>
      <c r="U91" s="9">
        <f t="shared" ref="U91:U106" si="20">S91+T91</f>
        <v>0</v>
      </c>
      <c r="V91" s="9">
        <f t="shared" si="19"/>
        <v>0</v>
      </c>
      <c r="W91" s="15"/>
      <c r="X91" s="16">
        <f t="shared" ref="X91:X106" si="21">W91-V91</f>
        <v>0</v>
      </c>
      <c r="Y91" s="18"/>
      <c r="Z91" s="17"/>
    </row>
    <row r="92" spans="1:26" ht="18" customHeight="1" x14ac:dyDescent="0.2">
      <c r="A92" s="13">
        <v>3500009</v>
      </c>
      <c r="B92" s="14" t="s">
        <v>117</v>
      </c>
      <c r="C92" s="15">
        <v>390000</v>
      </c>
      <c r="D92" s="10">
        <f>VLOOKUP($A92,'15.07'!$A$9:$W$200,23,0)</f>
        <v>1</v>
      </c>
      <c r="E92" s="15"/>
      <c r="F92" s="15"/>
      <c r="G92" s="15"/>
      <c r="H92" s="9">
        <f t="shared" si="18"/>
        <v>0</v>
      </c>
      <c r="I92" s="15">
        <v>1</v>
      </c>
      <c r="J92" s="15"/>
      <c r="K92" s="15"/>
      <c r="L92" s="9">
        <f t="shared" si="13"/>
        <v>1</v>
      </c>
      <c r="M92" s="15"/>
      <c r="N92" s="15"/>
      <c r="O92" s="15"/>
      <c r="P92" s="15"/>
      <c r="Q92" s="15"/>
      <c r="R92" s="11">
        <f t="shared" si="17"/>
        <v>0</v>
      </c>
      <c r="S92" s="15"/>
      <c r="T92" s="15"/>
      <c r="U92" s="9">
        <f t="shared" si="20"/>
        <v>0</v>
      </c>
      <c r="V92" s="9">
        <f t="shared" si="19"/>
        <v>0</v>
      </c>
      <c r="W92" s="15"/>
      <c r="X92" s="16">
        <f t="shared" si="21"/>
        <v>0</v>
      </c>
      <c r="Y92" s="18"/>
      <c r="Z92" s="17"/>
    </row>
    <row r="93" spans="1:26" ht="18" customHeight="1" x14ac:dyDescent="0.2">
      <c r="A93" s="13">
        <v>3500021</v>
      </c>
      <c r="B93" s="14" t="s">
        <v>118</v>
      </c>
      <c r="C93" s="15">
        <v>390000</v>
      </c>
      <c r="D93" s="10">
        <f>VLOOKUP($A93,'15.07'!$A$9:$W$200,23,0)</f>
        <v>0</v>
      </c>
      <c r="E93" s="15"/>
      <c r="F93" s="15"/>
      <c r="G93" s="15"/>
      <c r="H93" s="9">
        <f t="shared" si="18"/>
        <v>0</v>
      </c>
      <c r="I93" s="15"/>
      <c r="J93" s="15"/>
      <c r="K93" s="15"/>
      <c r="L93" s="9">
        <f t="shared" si="13"/>
        <v>0</v>
      </c>
      <c r="M93" s="15"/>
      <c r="N93" s="15"/>
      <c r="O93" s="15"/>
      <c r="P93" s="15"/>
      <c r="Q93" s="15"/>
      <c r="R93" s="11">
        <f t="shared" si="17"/>
        <v>0</v>
      </c>
      <c r="S93" s="15"/>
      <c r="T93" s="15"/>
      <c r="U93" s="9">
        <f t="shared" si="20"/>
        <v>0</v>
      </c>
      <c r="V93" s="9">
        <f t="shared" si="19"/>
        <v>0</v>
      </c>
      <c r="W93" s="15"/>
      <c r="X93" s="16">
        <f t="shared" si="21"/>
        <v>0</v>
      </c>
      <c r="Y93" s="18"/>
      <c r="Z93" s="17"/>
    </row>
    <row r="94" spans="1:26" ht="18" customHeight="1" x14ac:dyDescent="0.2">
      <c r="A94" s="13">
        <v>3500022</v>
      </c>
      <c r="B94" s="14" t="s">
        <v>119</v>
      </c>
      <c r="C94" s="15">
        <v>300000</v>
      </c>
      <c r="D94" s="10">
        <f>VLOOKUP($A94,'15.07'!$A$9:$W$200,23,0)</f>
        <v>0</v>
      </c>
      <c r="E94" s="15"/>
      <c r="F94" s="15"/>
      <c r="G94" s="15"/>
      <c r="H94" s="9">
        <f t="shared" si="18"/>
        <v>0</v>
      </c>
      <c r="I94" s="15"/>
      <c r="J94" s="15"/>
      <c r="K94" s="15"/>
      <c r="L94" s="9">
        <f t="shared" si="13"/>
        <v>0</v>
      </c>
      <c r="M94" s="15"/>
      <c r="N94" s="15"/>
      <c r="O94" s="15"/>
      <c r="P94" s="15"/>
      <c r="Q94" s="15"/>
      <c r="R94" s="11">
        <f>SUM(M94:Q94)</f>
        <v>0</v>
      </c>
      <c r="S94" s="15"/>
      <c r="T94" s="15"/>
      <c r="U94" s="9">
        <f>S94+T94</f>
        <v>0</v>
      </c>
      <c r="V94" s="9">
        <f t="shared" si="19"/>
        <v>0</v>
      </c>
      <c r="W94" s="15"/>
      <c r="X94" s="16">
        <f>W94-V94</f>
        <v>0</v>
      </c>
      <c r="Y94" s="18"/>
      <c r="Z94" s="17"/>
    </row>
    <row r="95" spans="1:26" ht="18" customHeight="1" x14ac:dyDescent="0.2">
      <c r="A95" s="13">
        <v>3500029</v>
      </c>
      <c r="B95" s="14" t="s">
        <v>120</v>
      </c>
      <c r="C95" s="15">
        <v>390000</v>
      </c>
      <c r="D95" s="10">
        <f>VLOOKUP($A95,'15.07'!$A$9:$W$200,23,0)</f>
        <v>0</v>
      </c>
      <c r="E95" s="15">
        <v>1</v>
      </c>
      <c r="F95" s="15"/>
      <c r="G95" s="15"/>
      <c r="H95" s="9">
        <f t="shared" si="18"/>
        <v>1</v>
      </c>
      <c r="I95" s="15"/>
      <c r="J95" s="15"/>
      <c r="K95" s="15"/>
      <c r="L95" s="9">
        <f t="shared" si="13"/>
        <v>0</v>
      </c>
      <c r="M95" s="15"/>
      <c r="N95" s="15"/>
      <c r="O95" s="15"/>
      <c r="P95" s="15"/>
      <c r="Q95" s="15"/>
      <c r="R95" s="11">
        <f t="shared" si="17"/>
        <v>0</v>
      </c>
      <c r="S95" s="15"/>
      <c r="T95" s="15"/>
      <c r="U95" s="9">
        <f t="shared" si="20"/>
        <v>0</v>
      </c>
      <c r="V95" s="9">
        <f t="shared" si="19"/>
        <v>1</v>
      </c>
      <c r="W95" s="15">
        <v>1</v>
      </c>
      <c r="X95" s="16">
        <f t="shared" si="21"/>
        <v>0</v>
      </c>
      <c r="Y95" s="18"/>
      <c r="Z95" s="17"/>
    </row>
    <row r="96" spans="1:26" ht="18" customHeight="1" x14ac:dyDescent="0.2">
      <c r="A96" s="13">
        <v>3500030</v>
      </c>
      <c r="B96" s="14" t="s">
        <v>121</v>
      </c>
      <c r="C96" s="15">
        <v>300000</v>
      </c>
      <c r="D96" s="10">
        <f>VLOOKUP($A96,'15.07'!$A$9:$W$200,23,0)</f>
        <v>0</v>
      </c>
      <c r="E96" s="15"/>
      <c r="F96" s="15"/>
      <c r="G96" s="15"/>
      <c r="H96" s="9">
        <f t="shared" si="18"/>
        <v>0</v>
      </c>
      <c r="I96" s="15"/>
      <c r="J96" s="15"/>
      <c r="K96" s="15"/>
      <c r="L96" s="9">
        <f t="shared" si="13"/>
        <v>0</v>
      </c>
      <c r="M96" s="15"/>
      <c r="N96" s="15"/>
      <c r="O96" s="15"/>
      <c r="P96" s="15"/>
      <c r="Q96" s="15"/>
      <c r="R96" s="11">
        <f>SUM(M96:Q96)</f>
        <v>0</v>
      </c>
      <c r="S96" s="15"/>
      <c r="T96" s="15"/>
      <c r="U96" s="9">
        <f>S96+T96</f>
        <v>0</v>
      </c>
      <c r="V96" s="9">
        <f t="shared" si="19"/>
        <v>0</v>
      </c>
      <c r="W96" s="15"/>
      <c r="X96" s="16">
        <f>W96-V96</f>
        <v>0</v>
      </c>
      <c r="Y96" s="18"/>
      <c r="Z96" s="17"/>
    </row>
    <row r="97" spans="1:26" ht="18" customHeight="1" x14ac:dyDescent="0.2">
      <c r="A97" s="13">
        <v>3500049</v>
      </c>
      <c r="B97" s="14" t="s">
        <v>122</v>
      </c>
      <c r="C97" s="15">
        <v>390000</v>
      </c>
      <c r="D97" s="10">
        <f>VLOOKUP($A97,'15.07'!$A$9:$W$200,23,0)</f>
        <v>0</v>
      </c>
      <c r="E97" s="15"/>
      <c r="F97" s="15"/>
      <c r="G97" s="15"/>
      <c r="H97" s="9">
        <f t="shared" si="18"/>
        <v>0</v>
      </c>
      <c r="I97" s="15"/>
      <c r="J97" s="15"/>
      <c r="K97" s="15"/>
      <c r="L97" s="9">
        <f t="shared" si="13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9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3500139</v>
      </c>
      <c r="B98" s="14" t="s">
        <v>123</v>
      </c>
      <c r="C98" s="15">
        <v>390000</v>
      </c>
      <c r="D98" s="10">
        <f>VLOOKUP($A98,'15.07'!$A$9:$W$200,23,0)</f>
        <v>0</v>
      </c>
      <c r="E98" s="15"/>
      <c r="F98" s="15"/>
      <c r="G98" s="15"/>
      <c r="H98" s="9">
        <f t="shared" si="18"/>
        <v>0</v>
      </c>
      <c r="I98" s="15"/>
      <c r="J98" s="15"/>
      <c r="K98" s="15"/>
      <c r="L98" s="9">
        <f t="shared" si="13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9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3500140</v>
      </c>
      <c r="B99" s="14" t="s">
        <v>124</v>
      </c>
      <c r="C99" s="15">
        <v>300000</v>
      </c>
      <c r="D99" s="10">
        <f>VLOOKUP($A99,'15.07'!$A$9:$W$200,23,0)</f>
        <v>0</v>
      </c>
      <c r="E99" s="15"/>
      <c r="F99" s="15"/>
      <c r="G99" s="15"/>
      <c r="H99" s="9">
        <f t="shared" si="18"/>
        <v>0</v>
      </c>
      <c r="I99" s="15"/>
      <c r="J99" s="15"/>
      <c r="K99" s="15"/>
      <c r="L99" s="9">
        <f t="shared" si="13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9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3500155</v>
      </c>
      <c r="B100" s="14" t="s">
        <v>125</v>
      </c>
      <c r="C100" s="15">
        <v>300000</v>
      </c>
      <c r="D100" s="10">
        <f>VLOOKUP($A100,'15.07'!$A$9:$W$200,23,0)</f>
        <v>0</v>
      </c>
      <c r="E100" s="15"/>
      <c r="F100" s="15"/>
      <c r="G100" s="15"/>
      <c r="H100" s="9">
        <f t="shared" si="18"/>
        <v>0</v>
      </c>
      <c r="I100" s="15"/>
      <c r="J100" s="15"/>
      <c r="K100" s="15"/>
      <c r="L100" s="9">
        <f t="shared" si="13"/>
        <v>0</v>
      </c>
      <c r="M100" s="15"/>
      <c r="N100" s="15"/>
      <c r="O100" s="15"/>
      <c r="P100" s="15"/>
      <c r="Q100" s="15"/>
      <c r="R100" s="11">
        <f t="shared" si="17"/>
        <v>0</v>
      </c>
      <c r="S100" s="15"/>
      <c r="T100" s="15"/>
      <c r="U100" s="9">
        <f t="shared" si="20"/>
        <v>0</v>
      </c>
      <c r="V100" s="9">
        <f t="shared" si="19"/>
        <v>0</v>
      </c>
      <c r="W100" s="15"/>
      <c r="X100" s="16">
        <f t="shared" si="21"/>
        <v>0</v>
      </c>
      <c r="Y100" s="18"/>
      <c r="Z100" s="17"/>
    </row>
    <row r="101" spans="1:26" ht="18" customHeight="1" x14ac:dyDescent="0.2">
      <c r="A101" s="13">
        <v>3500156</v>
      </c>
      <c r="B101" s="14" t="s">
        <v>126</v>
      </c>
      <c r="C101" s="15">
        <v>390000</v>
      </c>
      <c r="D101" s="10">
        <f>VLOOKUP($A101,'15.07'!$A$9:$W$200,23,0)</f>
        <v>0</v>
      </c>
      <c r="E101" s="15"/>
      <c r="F101" s="15"/>
      <c r="G101" s="15"/>
      <c r="H101" s="9">
        <f t="shared" si="18"/>
        <v>0</v>
      </c>
      <c r="I101" s="15"/>
      <c r="J101" s="15"/>
      <c r="K101" s="15"/>
      <c r="L101" s="9">
        <f t="shared" si="13"/>
        <v>0</v>
      </c>
      <c r="M101" s="15"/>
      <c r="N101" s="15"/>
      <c r="O101" s="15"/>
      <c r="P101" s="15"/>
      <c r="Q101" s="15"/>
      <c r="R101" s="11">
        <f t="shared" si="17"/>
        <v>0</v>
      </c>
      <c r="S101" s="15"/>
      <c r="T101" s="15"/>
      <c r="U101" s="9">
        <f t="shared" si="20"/>
        <v>0</v>
      </c>
      <c r="V101" s="9">
        <f t="shared" si="19"/>
        <v>0</v>
      </c>
      <c r="W101" s="15"/>
      <c r="X101" s="16">
        <f t="shared" si="21"/>
        <v>0</v>
      </c>
      <c r="Y101" s="18"/>
      <c r="Z101" s="17"/>
    </row>
    <row r="102" spans="1:26" ht="18" customHeight="1" x14ac:dyDescent="0.2">
      <c r="A102" s="13">
        <v>3500141</v>
      </c>
      <c r="B102" s="14" t="s">
        <v>127</v>
      </c>
      <c r="C102" s="15">
        <v>300000</v>
      </c>
      <c r="D102" s="10">
        <f>VLOOKUP($A102,'15.07'!$A$9:$W$200,23,0)</f>
        <v>0</v>
      </c>
      <c r="E102" s="15"/>
      <c r="F102" s="15"/>
      <c r="G102" s="15"/>
      <c r="H102" s="9">
        <f t="shared" si="18"/>
        <v>0</v>
      </c>
      <c r="I102" s="15"/>
      <c r="J102" s="15"/>
      <c r="K102" s="15"/>
      <c r="L102" s="9">
        <f t="shared" si="13"/>
        <v>0</v>
      </c>
      <c r="M102" s="15"/>
      <c r="N102" s="15"/>
      <c r="O102" s="15"/>
      <c r="P102" s="15"/>
      <c r="Q102" s="15"/>
      <c r="R102" s="11">
        <f t="shared" si="17"/>
        <v>0</v>
      </c>
      <c r="S102" s="15"/>
      <c r="T102" s="15"/>
      <c r="U102" s="9">
        <f t="shared" si="20"/>
        <v>0</v>
      </c>
      <c r="V102" s="9">
        <f t="shared" si="19"/>
        <v>0</v>
      </c>
      <c r="W102" s="15"/>
      <c r="X102" s="16">
        <f t="shared" si="21"/>
        <v>0</v>
      </c>
      <c r="Y102" s="18"/>
      <c r="Z102" s="17"/>
    </row>
    <row r="103" spans="1:26" ht="18" customHeight="1" x14ac:dyDescent="0.2">
      <c r="A103" s="13">
        <v>3500142</v>
      </c>
      <c r="B103" s="14" t="s">
        <v>128</v>
      </c>
      <c r="C103" s="15">
        <v>390000</v>
      </c>
      <c r="D103" s="10">
        <f>VLOOKUP($A103,'15.07'!$A$9:$W$200,23,0)</f>
        <v>0</v>
      </c>
      <c r="E103" s="15"/>
      <c r="F103" s="15"/>
      <c r="G103" s="15"/>
      <c r="H103" s="9">
        <f t="shared" si="18"/>
        <v>0</v>
      </c>
      <c r="I103" s="15"/>
      <c r="J103" s="15"/>
      <c r="K103" s="15"/>
      <c r="L103" s="9">
        <f t="shared" si="13"/>
        <v>0</v>
      </c>
      <c r="M103" s="15"/>
      <c r="N103" s="15"/>
      <c r="O103" s="15"/>
      <c r="P103" s="15"/>
      <c r="Q103" s="15"/>
      <c r="R103" s="11">
        <f t="shared" si="17"/>
        <v>0</v>
      </c>
      <c r="S103" s="15"/>
      <c r="T103" s="15"/>
      <c r="U103" s="9">
        <f t="shared" si="20"/>
        <v>0</v>
      </c>
      <c r="V103" s="9">
        <f t="shared" si="19"/>
        <v>0</v>
      </c>
      <c r="W103" s="15"/>
      <c r="X103" s="16">
        <f t="shared" si="21"/>
        <v>0</v>
      </c>
      <c r="Y103" s="18"/>
      <c r="Z103" s="17"/>
    </row>
    <row r="104" spans="1:26" ht="18" customHeight="1" x14ac:dyDescent="0.2">
      <c r="A104" s="13">
        <v>3500143</v>
      </c>
      <c r="B104" s="14" t="s">
        <v>129</v>
      </c>
      <c r="C104" s="15">
        <v>220000</v>
      </c>
      <c r="D104" s="10">
        <f>VLOOKUP($A104,'15.07'!$A$9:$W$200,23,0)</f>
        <v>1</v>
      </c>
      <c r="E104" s="15"/>
      <c r="F104" s="15"/>
      <c r="G104" s="15"/>
      <c r="H104" s="9">
        <f t="shared" si="18"/>
        <v>0</v>
      </c>
      <c r="I104" s="15"/>
      <c r="J104" s="15"/>
      <c r="K104" s="15"/>
      <c r="L104" s="9">
        <f t="shared" si="13"/>
        <v>0</v>
      </c>
      <c r="M104" s="15"/>
      <c r="N104" s="15"/>
      <c r="O104" s="15"/>
      <c r="P104" s="15"/>
      <c r="Q104" s="15"/>
      <c r="R104" s="11">
        <f t="shared" si="17"/>
        <v>0</v>
      </c>
      <c r="S104" s="15"/>
      <c r="T104" s="15"/>
      <c r="U104" s="9">
        <f t="shared" si="20"/>
        <v>0</v>
      </c>
      <c r="V104" s="9">
        <f t="shared" si="19"/>
        <v>1</v>
      </c>
      <c r="W104" s="15">
        <v>1</v>
      </c>
      <c r="X104" s="16">
        <f t="shared" si="21"/>
        <v>0</v>
      </c>
      <c r="Y104" s="18"/>
      <c r="Z104" s="17"/>
    </row>
    <row r="105" spans="1:26" ht="18" customHeight="1" x14ac:dyDescent="0.2">
      <c r="A105" s="13">
        <v>3500144</v>
      </c>
      <c r="B105" s="14" t="s">
        <v>130</v>
      </c>
      <c r="C105" s="15">
        <v>260000</v>
      </c>
      <c r="D105" s="10">
        <f>VLOOKUP($A105,'15.07'!$A$9:$W$200,23,0)</f>
        <v>1</v>
      </c>
      <c r="E105" s="15">
        <v>3</v>
      </c>
      <c r="F105" s="15"/>
      <c r="G105" s="15"/>
      <c r="H105" s="9">
        <f t="shared" si="18"/>
        <v>3</v>
      </c>
      <c r="I105" s="15">
        <v>1</v>
      </c>
      <c r="J105" s="15"/>
      <c r="K105" s="15"/>
      <c r="L105" s="9">
        <f t="shared" si="13"/>
        <v>1</v>
      </c>
      <c r="M105" s="15"/>
      <c r="N105" s="15"/>
      <c r="O105" s="15"/>
      <c r="P105" s="15"/>
      <c r="Q105" s="15"/>
      <c r="R105" s="11">
        <f t="shared" si="17"/>
        <v>0</v>
      </c>
      <c r="S105" s="15"/>
      <c r="T105" s="15"/>
      <c r="U105" s="9">
        <f t="shared" si="20"/>
        <v>0</v>
      </c>
      <c r="V105" s="9">
        <f t="shared" si="19"/>
        <v>3</v>
      </c>
      <c r="W105" s="15">
        <v>3</v>
      </c>
      <c r="X105" s="16">
        <f t="shared" si="21"/>
        <v>0</v>
      </c>
      <c r="Y105" s="18"/>
      <c r="Z105" s="17"/>
    </row>
    <row r="106" spans="1:26" ht="18" customHeight="1" x14ac:dyDescent="0.2">
      <c r="A106" s="13">
        <v>3500145</v>
      </c>
      <c r="B106" s="14" t="s">
        <v>131</v>
      </c>
      <c r="C106" s="15">
        <v>350000</v>
      </c>
      <c r="D106" s="10">
        <f>VLOOKUP($A106,'15.07'!$A$9:$W$200,23,0)</f>
        <v>0</v>
      </c>
      <c r="E106" s="15"/>
      <c r="F106" s="15"/>
      <c r="G106" s="15"/>
      <c r="H106" s="9">
        <f t="shared" si="18"/>
        <v>0</v>
      </c>
      <c r="I106" s="15"/>
      <c r="J106" s="15"/>
      <c r="K106" s="15"/>
      <c r="L106" s="9">
        <f t="shared" si="13"/>
        <v>0</v>
      </c>
      <c r="M106" s="15"/>
      <c r="N106" s="15"/>
      <c r="O106" s="15"/>
      <c r="P106" s="15"/>
      <c r="Q106" s="15"/>
      <c r="R106" s="11">
        <f t="shared" si="17"/>
        <v>0</v>
      </c>
      <c r="S106" s="15"/>
      <c r="T106" s="15"/>
      <c r="U106" s="9">
        <f t="shared" si="20"/>
        <v>0</v>
      </c>
      <c r="V106" s="9">
        <f t="shared" si="19"/>
        <v>0</v>
      </c>
      <c r="W106" s="15"/>
      <c r="X106" s="16">
        <f t="shared" si="21"/>
        <v>0</v>
      </c>
      <c r="Y106" s="18"/>
      <c r="Z106" s="17"/>
    </row>
    <row r="107" spans="1:26" ht="18" customHeight="1" x14ac:dyDescent="0.2">
      <c r="A107" s="7">
        <v>3510000</v>
      </c>
      <c r="B107" s="8" t="s">
        <v>132</v>
      </c>
      <c r="C107" s="9"/>
      <c r="D107" s="10">
        <f>VLOOKUP($A107,'15.07'!$A$9:$W$200,23,0)</f>
        <v>0</v>
      </c>
      <c r="E107" s="10"/>
      <c r="F107" s="10"/>
      <c r="G107" s="10"/>
      <c r="H107" s="9"/>
      <c r="I107" s="10"/>
      <c r="J107" s="10"/>
      <c r="K107" s="10"/>
      <c r="L107" s="9">
        <f t="shared" si="13"/>
        <v>0</v>
      </c>
      <c r="M107" s="10"/>
      <c r="N107" s="10"/>
      <c r="O107" s="10"/>
      <c r="P107" s="10"/>
      <c r="Q107" s="10"/>
      <c r="R107" s="11">
        <f t="shared" si="17"/>
        <v>0</v>
      </c>
      <c r="S107" s="10"/>
      <c r="T107" s="10"/>
      <c r="U107" s="9"/>
      <c r="V107" s="9"/>
      <c r="W107" s="10"/>
      <c r="X107" s="9"/>
      <c r="Y107" s="18"/>
      <c r="Z107" s="17"/>
    </row>
    <row r="108" spans="1:26" ht="18" customHeight="1" x14ac:dyDescent="0.2">
      <c r="A108" s="13">
        <v>3510004</v>
      </c>
      <c r="B108" s="14" t="s">
        <v>133</v>
      </c>
      <c r="C108" s="15">
        <v>43000</v>
      </c>
      <c r="D108" s="10">
        <f>VLOOKUP($A108,'15.07'!$A$9:$W$200,23,0)</f>
        <v>0</v>
      </c>
      <c r="E108" s="15">
        <v>9</v>
      </c>
      <c r="F108" s="15"/>
      <c r="G108" s="15"/>
      <c r="H108" s="9">
        <f t="shared" ref="H108:H117" si="22">SUM(E108:G108)</f>
        <v>9</v>
      </c>
      <c r="I108" s="15">
        <v>7</v>
      </c>
      <c r="J108" s="15"/>
      <c r="K108" s="15"/>
      <c r="L108" s="9">
        <f t="shared" si="13"/>
        <v>7</v>
      </c>
      <c r="M108" s="15"/>
      <c r="N108" s="15"/>
      <c r="O108" s="15"/>
      <c r="P108" s="15"/>
      <c r="Q108" s="15"/>
      <c r="R108" s="11">
        <f>SUM(M108:Q108)</f>
        <v>0</v>
      </c>
      <c r="S108" s="15"/>
      <c r="T108" s="15"/>
      <c r="U108" s="9">
        <f>S108+T108</f>
        <v>0</v>
      </c>
      <c r="V108" s="9">
        <f t="shared" ref="V108:V117" si="23">D108+H108-L108-R108-U108</f>
        <v>2</v>
      </c>
      <c r="W108" s="15">
        <v>2</v>
      </c>
      <c r="X108" s="16">
        <f>W108-V108</f>
        <v>0</v>
      </c>
      <c r="Y108" s="18"/>
      <c r="Z108" s="17"/>
    </row>
    <row r="109" spans="1:26" ht="18" customHeight="1" x14ac:dyDescent="0.2">
      <c r="A109" s="13">
        <v>3510011</v>
      </c>
      <c r="B109" s="14" t="s">
        <v>134</v>
      </c>
      <c r="C109" s="15">
        <v>42000</v>
      </c>
      <c r="D109" s="10">
        <f>VLOOKUP($A109,'15.07'!$A$9:$W$200,23,0)</f>
        <v>9</v>
      </c>
      <c r="E109" s="15"/>
      <c r="F109" s="15"/>
      <c r="G109" s="15"/>
      <c r="H109" s="9">
        <f t="shared" si="22"/>
        <v>0</v>
      </c>
      <c r="I109" s="15">
        <v>3</v>
      </c>
      <c r="J109" s="15"/>
      <c r="K109" s="15"/>
      <c r="L109" s="9">
        <f t="shared" si="13"/>
        <v>3</v>
      </c>
      <c r="M109" s="15"/>
      <c r="N109" s="15"/>
      <c r="O109" s="15"/>
      <c r="P109" s="15"/>
      <c r="Q109" s="15"/>
      <c r="R109" s="11">
        <f t="shared" si="17"/>
        <v>0</v>
      </c>
      <c r="S109" s="15"/>
      <c r="T109" s="15"/>
      <c r="U109" s="9">
        <f t="shared" ref="U109:U117" si="24">S109+T109</f>
        <v>0</v>
      </c>
      <c r="V109" s="9">
        <f t="shared" si="23"/>
        <v>6</v>
      </c>
      <c r="W109" s="15">
        <v>6</v>
      </c>
      <c r="X109" s="16">
        <f t="shared" ref="X109:X117" si="25">W109-V109</f>
        <v>0</v>
      </c>
      <c r="Y109" s="18"/>
      <c r="Z109" s="17"/>
    </row>
    <row r="110" spans="1:26" ht="18" customHeight="1" x14ac:dyDescent="0.2">
      <c r="A110" s="13">
        <v>3510012</v>
      </c>
      <c r="B110" s="14" t="s">
        <v>135</v>
      </c>
      <c r="C110" s="15">
        <v>43000</v>
      </c>
      <c r="D110" s="10">
        <f>VLOOKUP($A110,'15.07'!$A$9:$W$200,23,0)</f>
        <v>1</v>
      </c>
      <c r="E110" s="15">
        <v>6</v>
      </c>
      <c r="F110" s="15"/>
      <c r="G110" s="15"/>
      <c r="H110" s="9">
        <f t="shared" si="22"/>
        <v>6</v>
      </c>
      <c r="I110" s="15">
        <v>7</v>
      </c>
      <c r="J110" s="15"/>
      <c r="K110" s="15"/>
      <c r="L110" s="9">
        <f t="shared" si="13"/>
        <v>7</v>
      </c>
      <c r="M110" s="15"/>
      <c r="N110" s="15"/>
      <c r="O110" s="15"/>
      <c r="P110" s="15"/>
      <c r="Q110" s="15"/>
      <c r="R110" s="11">
        <f>SUM(M110:Q110)</f>
        <v>0</v>
      </c>
      <c r="S110" s="15"/>
      <c r="T110" s="15"/>
      <c r="U110" s="9">
        <f>S110+T110</f>
        <v>0</v>
      </c>
      <c r="V110" s="9">
        <f t="shared" si="23"/>
        <v>0</v>
      </c>
      <c r="W110" s="15"/>
      <c r="X110" s="16">
        <f>W110-V110</f>
        <v>0</v>
      </c>
      <c r="Y110" s="18"/>
      <c r="Z110" s="17"/>
    </row>
    <row r="111" spans="1:26" ht="18" customHeight="1" x14ac:dyDescent="0.2">
      <c r="A111" s="13">
        <v>3510018</v>
      </c>
      <c r="B111" s="14" t="s">
        <v>136</v>
      </c>
      <c r="C111" s="15">
        <v>65000</v>
      </c>
      <c r="D111" s="10">
        <f>VLOOKUP($A111,'15.07'!$A$9:$W$200,23,0)</f>
        <v>9</v>
      </c>
      <c r="E111" s="15"/>
      <c r="F111" s="15"/>
      <c r="G111" s="15"/>
      <c r="H111" s="9">
        <f t="shared" si="22"/>
        <v>0</v>
      </c>
      <c r="I111" s="15">
        <v>5</v>
      </c>
      <c r="J111" s="15"/>
      <c r="K111" s="15"/>
      <c r="L111" s="9">
        <f t="shared" si="13"/>
        <v>5</v>
      </c>
      <c r="M111" s="15"/>
      <c r="N111" s="15"/>
      <c r="O111" s="15"/>
      <c r="P111" s="15"/>
      <c r="Q111" s="15"/>
      <c r="R111" s="11">
        <f t="shared" si="17"/>
        <v>0</v>
      </c>
      <c r="S111" s="15"/>
      <c r="T111" s="15"/>
      <c r="U111" s="9">
        <f t="shared" si="24"/>
        <v>0</v>
      </c>
      <c r="V111" s="9">
        <f t="shared" si="23"/>
        <v>4</v>
      </c>
      <c r="W111" s="15">
        <v>4</v>
      </c>
      <c r="X111" s="16">
        <f t="shared" si="25"/>
        <v>0</v>
      </c>
      <c r="Y111" s="18"/>
      <c r="Z111" s="17"/>
    </row>
    <row r="112" spans="1:26" ht="18" customHeight="1" x14ac:dyDescent="0.2">
      <c r="A112" s="13">
        <v>3510066</v>
      </c>
      <c r="B112" s="14" t="s">
        <v>137</v>
      </c>
      <c r="C112" s="15">
        <v>42000</v>
      </c>
      <c r="D112" s="10">
        <f>VLOOKUP($A112,'15.07'!$A$9:$W$200,23,0)</f>
        <v>0</v>
      </c>
      <c r="E112" s="15"/>
      <c r="F112" s="15"/>
      <c r="G112" s="15"/>
      <c r="H112" s="9">
        <f t="shared" si="22"/>
        <v>0</v>
      </c>
      <c r="I112" s="15"/>
      <c r="J112" s="15"/>
      <c r="K112" s="15"/>
      <c r="L112" s="9">
        <f t="shared" si="13"/>
        <v>0</v>
      </c>
      <c r="M112" s="15"/>
      <c r="N112" s="15"/>
      <c r="O112" s="15"/>
      <c r="P112" s="15"/>
      <c r="Q112" s="15"/>
      <c r="R112" s="11">
        <f t="shared" si="17"/>
        <v>0</v>
      </c>
      <c r="S112" s="15"/>
      <c r="T112" s="15"/>
      <c r="U112" s="9">
        <f t="shared" si="24"/>
        <v>0</v>
      </c>
      <c r="V112" s="9">
        <f t="shared" si="23"/>
        <v>0</v>
      </c>
      <c r="W112" s="15"/>
      <c r="X112" s="16">
        <f t="shared" si="25"/>
        <v>0</v>
      </c>
      <c r="Y112" s="18"/>
      <c r="Z112" s="17"/>
    </row>
    <row r="113" spans="1:26" ht="18" customHeight="1" x14ac:dyDescent="0.2">
      <c r="A113" s="13">
        <v>3510067</v>
      </c>
      <c r="B113" s="14" t="s">
        <v>138</v>
      </c>
      <c r="C113" s="15">
        <v>43000</v>
      </c>
      <c r="D113" s="10">
        <f>VLOOKUP($A113,'15.07'!$A$9:$W$200,23,0)</f>
        <v>0</v>
      </c>
      <c r="E113" s="15"/>
      <c r="F113" s="15"/>
      <c r="G113" s="15"/>
      <c r="H113" s="9">
        <f t="shared" si="22"/>
        <v>0</v>
      </c>
      <c r="I113" s="15"/>
      <c r="J113" s="15"/>
      <c r="K113" s="15"/>
      <c r="L113" s="9">
        <f t="shared" si="13"/>
        <v>0</v>
      </c>
      <c r="M113" s="15"/>
      <c r="N113" s="15"/>
      <c r="O113" s="15"/>
      <c r="P113" s="15"/>
      <c r="Q113" s="15"/>
      <c r="R113" s="11">
        <f t="shared" si="17"/>
        <v>0</v>
      </c>
      <c r="S113" s="15"/>
      <c r="T113" s="15"/>
      <c r="U113" s="9">
        <f t="shared" si="24"/>
        <v>0</v>
      </c>
      <c r="V113" s="9">
        <f t="shared" si="23"/>
        <v>0</v>
      </c>
      <c r="W113" s="15"/>
      <c r="X113" s="16">
        <f t="shared" si="25"/>
        <v>0</v>
      </c>
      <c r="Y113" s="18"/>
      <c r="Z113" s="17"/>
    </row>
    <row r="114" spans="1:26" ht="18" customHeight="1" x14ac:dyDescent="0.2">
      <c r="A114" s="13">
        <v>3510068</v>
      </c>
      <c r="B114" s="14" t="s">
        <v>139</v>
      </c>
      <c r="C114" s="15">
        <v>12000</v>
      </c>
      <c r="D114" s="10">
        <f>VLOOKUP($A114,'15.07'!$A$9:$W$200,23,0)</f>
        <v>0</v>
      </c>
      <c r="E114" s="15">
        <v>30</v>
      </c>
      <c r="F114" s="15"/>
      <c r="G114" s="15"/>
      <c r="H114" s="9">
        <f t="shared" si="22"/>
        <v>30</v>
      </c>
      <c r="I114" s="15">
        <v>9</v>
      </c>
      <c r="J114" s="15"/>
      <c r="K114" s="15"/>
      <c r="L114" s="9">
        <f t="shared" si="13"/>
        <v>9</v>
      </c>
      <c r="M114" s="15"/>
      <c r="N114" s="15"/>
      <c r="O114" s="15"/>
      <c r="P114" s="15"/>
      <c r="Q114" s="15"/>
      <c r="R114" s="11">
        <f>SUM(M114:Q114)</f>
        <v>0</v>
      </c>
      <c r="S114" s="15"/>
      <c r="T114" s="15"/>
      <c r="U114" s="9">
        <f>S114+T114</f>
        <v>0</v>
      </c>
      <c r="V114" s="9">
        <f t="shared" si="23"/>
        <v>21</v>
      </c>
      <c r="W114" s="15">
        <v>21</v>
      </c>
      <c r="X114" s="16">
        <f>W114-V114</f>
        <v>0</v>
      </c>
      <c r="Y114" s="18"/>
      <c r="Z114" s="17"/>
    </row>
    <row r="115" spans="1:26" ht="18" customHeight="1" x14ac:dyDescent="0.2">
      <c r="A115" s="13">
        <v>3510069</v>
      </c>
      <c r="B115" s="14" t="s">
        <v>140</v>
      </c>
      <c r="C115" s="15">
        <v>12000</v>
      </c>
      <c r="D115" s="10">
        <f>VLOOKUP($A115,'15.07'!$A$9:$W$200,23,0)</f>
        <v>0</v>
      </c>
      <c r="E115" s="15">
        <v>33</v>
      </c>
      <c r="F115" s="15"/>
      <c r="G115" s="15"/>
      <c r="H115" s="9">
        <f t="shared" si="22"/>
        <v>33</v>
      </c>
      <c r="I115" s="15">
        <v>29</v>
      </c>
      <c r="J115" s="15"/>
      <c r="K115" s="15"/>
      <c r="L115" s="9">
        <f t="shared" si="13"/>
        <v>29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3"/>
        <v>4</v>
      </c>
      <c r="W115" s="15">
        <v>4</v>
      </c>
      <c r="X115" s="16">
        <f>W115-V115</f>
        <v>0</v>
      </c>
      <c r="Y115" s="18"/>
      <c r="Z115" s="17"/>
    </row>
    <row r="116" spans="1:26" ht="18" customHeight="1" x14ac:dyDescent="0.2">
      <c r="A116" s="13">
        <v>3510070</v>
      </c>
      <c r="B116" s="14" t="s">
        <v>141</v>
      </c>
      <c r="C116" s="15">
        <v>12000</v>
      </c>
      <c r="D116" s="10">
        <f>VLOOKUP($A116,'15.07'!$A$9:$W$200,23,0)</f>
        <v>0</v>
      </c>
      <c r="E116" s="15"/>
      <c r="F116" s="15"/>
      <c r="G116" s="15"/>
      <c r="H116" s="9">
        <f t="shared" si="22"/>
        <v>0</v>
      </c>
      <c r="I116" s="15"/>
      <c r="J116" s="15"/>
      <c r="K116" s="15"/>
      <c r="L116" s="9">
        <f t="shared" si="13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3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3512008</v>
      </c>
      <c r="B117" s="14" t="s">
        <v>142</v>
      </c>
      <c r="C117" s="15">
        <v>44000</v>
      </c>
      <c r="D117" s="10">
        <f>VLOOKUP($A117,'15.07'!$A$9:$W$200,23,0)</f>
        <v>0</v>
      </c>
      <c r="E117" s="15">
        <v>10</v>
      </c>
      <c r="F117" s="15"/>
      <c r="G117" s="15"/>
      <c r="H117" s="9">
        <f t="shared" si="22"/>
        <v>10</v>
      </c>
      <c r="I117" s="15">
        <v>5</v>
      </c>
      <c r="J117" s="15"/>
      <c r="K117" s="15"/>
      <c r="L117" s="9">
        <f t="shared" si="13"/>
        <v>5</v>
      </c>
      <c r="M117" s="15"/>
      <c r="N117" s="15"/>
      <c r="O117" s="15"/>
      <c r="P117" s="15"/>
      <c r="Q117" s="15"/>
      <c r="R117" s="11">
        <f t="shared" si="17"/>
        <v>0</v>
      </c>
      <c r="S117" s="15"/>
      <c r="T117" s="15"/>
      <c r="U117" s="9">
        <f t="shared" si="24"/>
        <v>0</v>
      </c>
      <c r="V117" s="9">
        <f t="shared" si="23"/>
        <v>5</v>
      </c>
      <c r="W117" s="15">
        <v>5</v>
      </c>
      <c r="X117" s="16">
        <f t="shared" si="25"/>
        <v>0</v>
      </c>
      <c r="Y117" s="18"/>
      <c r="Z117" s="17"/>
    </row>
    <row r="118" spans="1:26" ht="18" customHeight="1" x14ac:dyDescent="0.2">
      <c r="A118" s="7">
        <v>3530000</v>
      </c>
      <c r="B118" s="28" t="s">
        <v>143</v>
      </c>
      <c r="C118" s="9"/>
      <c r="D118" s="10">
        <f>VLOOKUP($A118,'15.07'!$A$9:$W$200,23,0)</f>
        <v>0</v>
      </c>
      <c r="E118" s="10"/>
      <c r="F118" s="10"/>
      <c r="G118" s="10"/>
      <c r="H118" s="9"/>
      <c r="I118" s="10"/>
      <c r="J118" s="10"/>
      <c r="K118" s="10"/>
      <c r="L118" s="9">
        <f t="shared" si="13"/>
        <v>0</v>
      </c>
      <c r="M118" s="10"/>
      <c r="N118" s="10"/>
      <c r="O118" s="10"/>
      <c r="P118" s="10"/>
      <c r="Q118" s="10"/>
      <c r="R118" s="11">
        <f t="shared" si="17"/>
        <v>0</v>
      </c>
      <c r="S118" s="10"/>
      <c r="T118" s="10"/>
      <c r="U118" s="9"/>
      <c r="V118" s="9"/>
      <c r="W118" s="10"/>
      <c r="X118" s="9"/>
      <c r="Y118" s="18"/>
      <c r="Z118" s="17"/>
    </row>
    <row r="119" spans="1:26" ht="18" customHeight="1" x14ac:dyDescent="0.2">
      <c r="A119" s="13">
        <v>3530003</v>
      </c>
      <c r="B119" s="14" t="s">
        <v>144</v>
      </c>
      <c r="C119" s="15">
        <v>20000</v>
      </c>
      <c r="D119" s="10">
        <f>VLOOKUP($A119,'15.07'!$A$9:$W$200,23,0)</f>
        <v>0</v>
      </c>
      <c r="E119" s="15"/>
      <c r="F119" s="15"/>
      <c r="G119" s="15"/>
      <c r="H119" s="9">
        <f t="shared" ref="H119:H131" si="26">SUM(E119:G119)</f>
        <v>0</v>
      </c>
      <c r="I119" s="15"/>
      <c r="J119" s="15"/>
      <c r="K119" s="15"/>
      <c r="L119" s="9">
        <f t="shared" si="13"/>
        <v>0</v>
      </c>
      <c r="M119" s="15"/>
      <c r="N119" s="15"/>
      <c r="O119" s="15"/>
      <c r="P119" s="15"/>
      <c r="Q119" s="15"/>
      <c r="R119" s="11">
        <f t="shared" si="17"/>
        <v>0</v>
      </c>
      <c r="S119" s="15"/>
      <c r="T119" s="15"/>
      <c r="U119" s="9">
        <f t="shared" ref="U119:U131" si="27">S119+T119</f>
        <v>0</v>
      </c>
      <c r="V119" s="9">
        <f t="shared" ref="V119:V131" si="28">D119+H119-L119-R119-U119</f>
        <v>0</v>
      </c>
      <c r="W119" s="15"/>
      <c r="X119" s="16">
        <f t="shared" ref="X119:X131" si="29">W119-V119</f>
        <v>0</v>
      </c>
      <c r="Y119" s="18"/>
      <c r="Z119" s="17"/>
    </row>
    <row r="120" spans="1:26" ht="18" customHeight="1" x14ac:dyDescent="0.2">
      <c r="A120" s="13">
        <v>3530008</v>
      </c>
      <c r="B120" s="14" t="s">
        <v>145</v>
      </c>
      <c r="C120" s="15">
        <v>20000</v>
      </c>
      <c r="D120" s="10">
        <f>VLOOKUP($A120,'15.07'!$A$9:$W$200,23,0)</f>
        <v>0</v>
      </c>
      <c r="E120" s="15"/>
      <c r="F120" s="15"/>
      <c r="G120" s="15"/>
      <c r="H120" s="9">
        <f t="shared" si="26"/>
        <v>0</v>
      </c>
      <c r="I120" s="15"/>
      <c r="J120" s="15"/>
      <c r="K120" s="15"/>
      <c r="L120" s="9">
        <f t="shared" si="13"/>
        <v>0</v>
      </c>
      <c r="M120" s="15"/>
      <c r="N120" s="15"/>
      <c r="O120" s="15"/>
      <c r="P120" s="15"/>
      <c r="Q120" s="15"/>
      <c r="R120" s="11">
        <f t="shared" si="17"/>
        <v>0</v>
      </c>
      <c r="S120" s="15"/>
      <c r="T120" s="15"/>
      <c r="U120" s="9">
        <f t="shared" si="27"/>
        <v>0</v>
      </c>
      <c r="V120" s="9">
        <f t="shared" si="28"/>
        <v>0</v>
      </c>
      <c r="W120" s="15"/>
      <c r="X120" s="16">
        <f t="shared" si="29"/>
        <v>0</v>
      </c>
      <c r="Y120" s="18"/>
      <c r="Z120" s="17"/>
    </row>
    <row r="121" spans="1:26" ht="18" customHeight="1" x14ac:dyDescent="0.2">
      <c r="A121" s="13">
        <v>3530009</v>
      </c>
      <c r="B121" s="14" t="s">
        <v>146</v>
      </c>
      <c r="C121" s="15">
        <v>20000</v>
      </c>
      <c r="D121" s="10">
        <f>VLOOKUP($A121,'15.07'!$A$9:$W$200,23,0)</f>
        <v>0</v>
      </c>
      <c r="E121" s="15"/>
      <c r="F121" s="15"/>
      <c r="G121" s="15"/>
      <c r="H121" s="9">
        <f t="shared" si="26"/>
        <v>0</v>
      </c>
      <c r="I121" s="15"/>
      <c r="J121" s="15"/>
      <c r="K121" s="15"/>
      <c r="L121" s="9">
        <f t="shared" si="13"/>
        <v>0</v>
      </c>
      <c r="M121" s="15"/>
      <c r="N121" s="15"/>
      <c r="O121" s="15"/>
      <c r="P121" s="15"/>
      <c r="Q121" s="15"/>
      <c r="R121" s="11">
        <f t="shared" si="17"/>
        <v>0</v>
      </c>
      <c r="S121" s="15"/>
      <c r="T121" s="15"/>
      <c r="U121" s="9">
        <f t="shared" si="27"/>
        <v>0</v>
      </c>
      <c r="V121" s="9">
        <f t="shared" si="28"/>
        <v>0</v>
      </c>
      <c r="W121" s="15"/>
      <c r="X121" s="16">
        <f t="shared" si="29"/>
        <v>0</v>
      </c>
      <c r="Y121" s="18"/>
      <c r="Z121" s="17"/>
    </row>
    <row r="122" spans="1:26" ht="18" customHeight="1" x14ac:dyDescent="0.2">
      <c r="A122" s="13">
        <v>3530010</v>
      </c>
      <c r="B122" s="14" t="s">
        <v>147</v>
      </c>
      <c r="C122" s="15">
        <v>108000</v>
      </c>
      <c r="D122" s="10">
        <f>VLOOKUP($A122,'15.07'!$A$9:$W$200,23,0)</f>
        <v>0</v>
      </c>
      <c r="E122" s="15"/>
      <c r="F122" s="15"/>
      <c r="G122" s="15"/>
      <c r="H122" s="9">
        <f t="shared" si="26"/>
        <v>0</v>
      </c>
      <c r="I122" s="15"/>
      <c r="J122" s="15"/>
      <c r="K122" s="15"/>
      <c r="L122" s="9">
        <f t="shared" si="13"/>
        <v>0</v>
      </c>
      <c r="M122" s="15"/>
      <c r="N122" s="15"/>
      <c r="O122" s="15"/>
      <c r="P122" s="15"/>
      <c r="Q122" s="15"/>
      <c r="R122" s="11">
        <f t="shared" si="17"/>
        <v>0</v>
      </c>
      <c r="S122" s="15"/>
      <c r="T122" s="15"/>
      <c r="U122" s="9">
        <f t="shared" si="27"/>
        <v>0</v>
      </c>
      <c r="V122" s="9">
        <f t="shared" si="28"/>
        <v>0</v>
      </c>
      <c r="W122" s="15"/>
      <c r="X122" s="16">
        <f t="shared" si="29"/>
        <v>0</v>
      </c>
      <c r="Y122" s="18"/>
      <c r="Z122" s="17"/>
    </row>
    <row r="123" spans="1:26" ht="18" customHeight="1" x14ac:dyDescent="0.2">
      <c r="A123" s="13">
        <v>3530014</v>
      </c>
      <c r="B123" s="14" t="s">
        <v>148</v>
      </c>
      <c r="C123" s="15">
        <v>20000</v>
      </c>
      <c r="D123" s="10">
        <f>VLOOKUP($A123,'15.07'!$A$9:$W$200,23,0)</f>
        <v>0</v>
      </c>
      <c r="E123" s="15"/>
      <c r="F123" s="15"/>
      <c r="G123" s="15"/>
      <c r="H123" s="9">
        <f t="shared" si="26"/>
        <v>0</v>
      </c>
      <c r="I123" s="15"/>
      <c r="J123" s="15"/>
      <c r="K123" s="15"/>
      <c r="L123" s="9">
        <f t="shared" si="13"/>
        <v>0</v>
      </c>
      <c r="M123" s="15"/>
      <c r="N123" s="15"/>
      <c r="O123" s="15"/>
      <c r="P123" s="15"/>
      <c r="Q123" s="15"/>
      <c r="R123" s="11">
        <f>SUM(M123:Q123)</f>
        <v>0</v>
      </c>
      <c r="S123" s="15"/>
      <c r="T123" s="15"/>
      <c r="U123" s="9">
        <f>S123+T123</f>
        <v>0</v>
      </c>
      <c r="V123" s="9">
        <f t="shared" si="28"/>
        <v>0</v>
      </c>
      <c r="W123" s="15"/>
      <c r="X123" s="16">
        <f>W123-V123</f>
        <v>0</v>
      </c>
      <c r="Y123" s="18"/>
      <c r="Z123" s="17"/>
    </row>
    <row r="124" spans="1:26" ht="18" customHeight="1" x14ac:dyDescent="0.2">
      <c r="A124" s="13">
        <v>3530087</v>
      </c>
      <c r="B124" s="14" t="s">
        <v>149</v>
      </c>
      <c r="C124" s="15"/>
      <c r="D124" s="10">
        <f>VLOOKUP($A124,'15.07'!$A$9:$W$200,23,0)</f>
        <v>0</v>
      </c>
      <c r="E124" s="15"/>
      <c r="F124" s="15"/>
      <c r="G124" s="15"/>
      <c r="H124" s="9">
        <f t="shared" si="26"/>
        <v>0</v>
      </c>
      <c r="I124" s="15"/>
      <c r="J124" s="15"/>
      <c r="K124" s="15"/>
      <c r="L124" s="9">
        <f t="shared" si="13"/>
        <v>0</v>
      </c>
      <c r="M124" s="15"/>
      <c r="N124" s="15"/>
      <c r="O124" s="15"/>
      <c r="P124" s="15"/>
      <c r="Q124" s="15"/>
      <c r="R124" s="11">
        <f t="shared" si="17"/>
        <v>0</v>
      </c>
      <c r="S124" s="15"/>
      <c r="T124" s="15"/>
      <c r="U124" s="9">
        <f t="shared" si="27"/>
        <v>0</v>
      </c>
      <c r="V124" s="9">
        <f t="shared" si="28"/>
        <v>0</v>
      </c>
      <c r="W124" s="15"/>
      <c r="X124" s="16">
        <f t="shared" si="29"/>
        <v>0</v>
      </c>
      <c r="Y124" s="18"/>
      <c r="Z124" s="17"/>
    </row>
    <row r="125" spans="1:26" ht="18" customHeight="1" x14ac:dyDescent="0.2">
      <c r="A125" s="13">
        <v>3530088</v>
      </c>
      <c r="B125" s="14" t="s">
        <v>150</v>
      </c>
      <c r="C125" s="15">
        <v>20000</v>
      </c>
      <c r="D125" s="10">
        <f>VLOOKUP($A125,'15.07'!$A$9:$W$200,23,0)</f>
        <v>0</v>
      </c>
      <c r="E125" s="15"/>
      <c r="F125" s="15"/>
      <c r="G125" s="15"/>
      <c r="H125" s="9">
        <f t="shared" si="26"/>
        <v>0</v>
      </c>
      <c r="I125" s="15"/>
      <c r="J125" s="15"/>
      <c r="K125" s="15"/>
      <c r="L125" s="9">
        <f t="shared" si="13"/>
        <v>0</v>
      </c>
      <c r="M125" s="15"/>
      <c r="N125" s="15"/>
      <c r="O125" s="15"/>
      <c r="P125" s="15"/>
      <c r="Q125" s="15"/>
      <c r="R125" s="11">
        <f t="shared" si="17"/>
        <v>0</v>
      </c>
      <c r="S125" s="15"/>
      <c r="T125" s="15"/>
      <c r="U125" s="9">
        <f t="shared" si="27"/>
        <v>0</v>
      </c>
      <c r="V125" s="9">
        <f t="shared" si="28"/>
        <v>0</v>
      </c>
      <c r="W125" s="15"/>
      <c r="X125" s="16">
        <f t="shared" si="29"/>
        <v>0</v>
      </c>
      <c r="Y125" s="26"/>
      <c r="Z125" s="17"/>
    </row>
    <row r="126" spans="1:26" ht="18" customHeight="1" x14ac:dyDescent="0.2">
      <c r="A126" s="13">
        <v>3530089</v>
      </c>
      <c r="B126" s="14" t="s">
        <v>151</v>
      </c>
      <c r="C126" s="15">
        <v>95000</v>
      </c>
      <c r="D126" s="10">
        <f>VLOOKUP($A126,'15.07'!$A$9:$W$200,23,0)</f>
        <v>0</v>
      </c>
      <c r="E126" s="15"/>
      <c r="F126" s="15"/>
      <c r="G126" s="15"/>
      <c r="H126" s="9">
        <f t="shared" si="26"/>
        <v>0</v>
      </c>
      <c r="I126" s="15"/>
      <c r="J126" s="15"/>
      <c r="K126" s="15"/>
      <c r="L126" s="9">
        <f t="shared" si="13"/>
        <v>0</v>
      </c>
      <c r="M126" s="15"/>
      <c r="N126" s="15"/>
      <c r="O126" s="15"/>
      <c r="P126" s="15"/>
      <c r="Q126" s="15"/>
      <c r="R126" s="11">
        <f t="shared" si="17"/>
        <v>0</v>
      </c>
      <c r="S126" s="15"/>
      <c r="T126" s="15"/>
      <c r="U126" s="9">
        <f t="shared" si="27"/>
        <v>0</v>
      </c>
      <c r="V126" s="9">
        <f t="shared" si="28"/>
        <v>0</v>
      </c>
      <c r="W126" s="15"/>
      <c r="X126" s="16">
        <f t="shared" si="29"/>
        <v>0</v>
      </c>
      <c r="Y126" s="26"/>
      <c r="Z126" s="17"/>
    </row>
    <row r="127" spans="1:26" ht="18" customHeight="1" x14ac:dyDescent="0.2">
      <c r="A127" s="13">
        <v>3530100</v>
      </c>
      <c r="B127" s="14" t="s">
        <v>152</v>
      </c>
      <c r="C127" s="15">
        <v>22000</v>
      </c>
      <c r="D127" s="10">
        <f>VLOOKUP($A127,'15.07'!$A$9:$W$200,23,0)</f>
        <v>0</v>
      </c>
      <c r="E127" s="15"/>
      <c r="F127" s="15"/>
      <c r="G127" s="15"/>
      <c r="H127" s="9">
        <f t="shared" si="26"/>
        <v>0</v>
      </c>
      <c r="I127" s="15"/>
      <c r="J127" s="15"/>
      <c r="K127" s="15"/>
      <c r="L127" s="9">
        <f t="shared" si="13"/>
        <v>0</v>
      </c>
      <c r="M127" s="15"/>
      <c r="N127" s="15"/>
      <c r="O127" s="15"/>
      <c r="P127" s="15"/>
      <c r="Q127" s="15"/>
      <c r="R127" s="11">
        <f t="shared" si="17"/>
        <v>0</v>
      </c>
      <c r="S127" s="15"/>
      <c r="T127" s="15"/>
      <c r="U127" s="9">
        <f t="shared" si="27"/>
        <v>0</v>
      </c>
      <c r="V127" s="9">
        <f t="shared" si="28"/>
        <v>0</v>
      </c>
      <c r="W127" s="15"/>
      <c r="X127" s="16">
        <f t="shared" si="29"/>
        <v>0</v>
      </c>
      <c r="Y127" s="26"/>
      <c r="Z127" s="17"/>
    </row>
    <row r="128" spans="1:26" ht="18" customHeight="1" x14ac:dyDescent="0.2">
      <c r="A128" s="13">
        <v>3550002</v>
      </c>
      <c r="B128" s="14" t="s">
        <v>153</v>
      </c>
      <c r="C128" s="15">
        <v>20000</v>
      </c>
      <c r="D128" s="10">
        <f>VLOOKUP($A128,'15.07'!$A$9:$W$200,23,0)</f>
        <v>9</v>
      </c>
      <c r="E128" s="15">
        <v>28</v>
      </c>
      <c r="F128" s="15"/>
      <c r="G128" s="15"/>
      <c r="H128" s="9">
        <f>SUM(E128:G128)</f>
        <v>28</v>
      </c>
      <c r="I128" s="15">
        <v>14</v>
      </c>
      <c r="J128" s="15"/>
      <c r="K128" s="15"/>
      <c r="L128" s="9">
        <f t="shared" si="13"/>
        <v>14</v>
      </c>
      <c r="M128" s="15"/>
      <c r="N128" s="15"/>
      <c r="O128" s="15"/>
      <c r="P128" s="15"/>
      <c r="Q128" s="15"/>
      <c r="R128" s="11">
        <f t="shared" si="17"/>
        <v>0</v>
      </c>
      <c r="S128" s="15"/>
      <c r="T128" s="15"/>
      <c r="U128" s="9">
        <f t="shared" si="27"/>
        <v>0</v>
      </c>
      <c r="V128" s="9">
        <f t="shared" si="28"/>
        <v>23</v>
      </c>
      <c r="W128" s="15">
        <v>23</v>
      </c>
      <c r="X128" s="16">
        <f t="shared" si="29"/>
        <v>0</v>
      </c>
      <c r="Y128" s="26"/>
      <c r="Z128" s="17"/>
    </row>
    <row r="129" spans="1:26" ht="18" customHeight="1" x14ac:dyDescent="0.2">
      <c r="A129" s="13">
        <v>3550005</v>
      </c>
      <c r="B129" s="14" t="s">
        <v>154</v>
      </c>
      <c r="C129" s="15">
        <v>20000</v>
      </c>
      <c r="D129" s="10">
        <f>VLOOKUP($A129,'15.07'!$A$9:$W$200,23,0)</f>
        <v>8</v>
      </c>
      <c r="E129" s="15">
        <v>26</v>
      </c>
      <c r="F129" s="15"/>
      <c r="G129" s="15"/>
      <c r="H129" s="9">
        <f>SUM(E129:G129)</f>
        <v>26</v>
      </c>
      <c r="I129" s="15">
        <v>22</v>
      </c>
      <c r="J129" s="15"/>
      <c r="K129" s="15"/>
      <c r="L129" s="9">
        <f t="shared" si="13"/>
        <v>22</v>
      </c>
      <c r="M129" s="15"/>
      <c r="N129" s="15"/>
      <c r="O129" s="15"/>
      <c r="P129" s="15"/>
      <c r="Q129" s="15"/>
      <c r="R129" s="11">
        <f t="shared" si="17"/>
        <v>0</v>
      </c>
      <c r="S129" s="15">
        <v>2</v>
      </c>
      <c r="T129" s="15"/>
      <c r="U129" s="9">
        <f t="shared" si="27"/>
        <v>2</v>
      </c>
      <c r="V129" s="9">
        <f t="shared" si="28"/>
        <v>10</v>
      </c>
      <c r="W129" s="15">
        <v>10</v>
      </c>
      <c r="X129" s="16">
        <f t="shared" si="29"/>
        <v>0</v>
      </c>
      <c r="Y129" s="26"/>
      <c r="Z129" s="17"/>
    </row>
    <row r="130" spans="1:26" ht="18" customHeight="1" x14ac:dyDescent="0.2">
      <c r="A130" s="13">
        <v>3550007</v>
      </c>
      <c r="B130" s="14" t="s">
        <v>155</v>
      </c>
      <c r="C130" s="15">
        <v>20000</v>
      </c>
      <c r="D130" s="10">
        <f>VLOOKUP($A130,'15.07'!$A$9:$W$200,23,0)</f>
        <v>0</v>
      </c>
      <c r="E130" s="15">
        <v>28</v>
      </c>
      <c r="F130" s="15"/>
      <c r="G130" s="15"/>
      <c r="H130" s="9">
        <f>SUM(E130:G130)</f>
        <v>28</v>
      </c>
      <c r="I130" s="15">
        <v>23</v>
      </c>
      <c r="J130" s="15"/>
      <c r="K130" s="15"/>
      <c r="L130" s="9">
        <f t="shared" si="13"/>
        <v>23</v>
      </c>
      <c r="M130" s="15"/>
      <c r="N130" s="15"/>
      <c r="O130" s="15"/>
      <c r="P130" s="15"/>
      <c r="Q130" s="15"/>
      <c r="R130" s="11">
        <f t="shared" si="17"/>
        <v>0</v>
      </c>
      <c r="S130" s="15"/>
      <c r="T130" s="15"/>
      <c r="U130" s="9">
        <f t="shared" si="27"/>
        <v>0</v>
      </c>
      <c r="V130" s="9">
        <f t="shared" si="28"/>
        <v>5</v>
      </c>
      <c r="W130" s="15">
        <v>5</v>
      </c>
      <c r="X130" s="16">
        <f t="shared" si="29"/>
        <v>0</v>
      </c>
      <c r="Y130" s="26"/>
      <c r="Z130" s="17"/>
    </row>
    <row r="131" spans="1:26" ht="18" customHeight="1" x14ac:dyDescent="0.2">
      <c r="A131" s="13">
        <v>3550011</v>
      </c>
      <c r="B131" s="14" t="s">
        <v>156</v>
      </c>
      <c r="C131" s="15">
        <v>85000</v>
      </c>
      <c r="D131" s="10">
        <f>VLOOKUP($A131,'15.07'!$A$9:$W$200,23,0)</f>
        <v>0</v>
      </c>
      <c r="E131" s="15"/>
      <c r="F131" s="15"/>
      <c r="G131" s="15"/>
      <c r="H131" s="9">
        <f t="shared" si="26"/>
        <v>0</v>
      </c>
      <c r="I131" s="15"/>
      <c r="J131" s="15"/>
      <c r="K131" s="15"/>
      <c r="L131" s="9">
        <f t="shared" si="13"/>
        <v>0</v>
      </c>
      <c r="M131" s="15"/>
      <c r="N131" s="15"/>
      <c r="O131" s="15"/>
      <c r="P131" s="15"/>
      <c r="Q131" s="15"/>
      <c r="R131" s="11">
        <f t="shared" si="17"/>
        <v>0</v>
      </c>
      <c r="S131" s="15"/>
      <c r="T131" s="15"/>
      <c r="U131" s="9">
        <f t="shared" si="27"/>
        <v>0</v>
      </c>
      <c r="V131" s="9">
        <f t="shared" si="28"/>
        <v>0</v>
      </c>
      <c r="W131" s="15"/>
      <c r="X131" s="16">
        <f t="shared" si="29"/>
        <v>0</v>
      </c>
      <c r="Y131" s="18"/>
      <c r="Z131" s="17"/>
    </row>
    <row r="132" spans="1:26" ht="18" customHeight="1" x14ac:dyDescent="0.2">
      <c r="A132" s="7">
        <v>5530000</v>
      </c>
      <c r="B132" s="28" t="s">
        <v>157</v>
      </c>
      <c r="C132" s="9"/>
      <c r="D132" s="10">
        <f>VLOOKUP($A132,'15.07'!$A$9:$W$200,23,0)</f>
        <v>0</v>
      </c>
      <c r="E132" s="10"/>
      <c r="F132" s="10"/>
      <c r="G132" s="10"/>
      <c r="H132" s="9"/>
      <c r="I132" s="10"/>
      <c r="J132" s="10"/>
      <c r="K132" s="10"/>
      <c r="L132" s="9">
        <f t="shared" si="13"/>
        <v>0</v>
      </c>
      <c r="M132" s="10"/>
      <c r="N132" s="10"/>
      <c r="O132" s="10"/>
      <c r="P132" s="10"/>
      <c r="Q132" s="10"/>
      <c r="R132" s="11">
        <f t="shared" si="17"/>
        <v>0</v>
      </c>
      <c r="S132" s="10"/>
      <c r="T132" s="10"/>
      <c r="U132" s="9"/>
      <c r="V132" s="9"/>
      <c r="W132" s="10"/>
      <c r="X132" s="9"/>
      <c r="Y132" s="18"/>
      <c r="Z132" s="17"/>
    </row>
    <row r="133" spans="1:26" ht="18" customHeight="1" x14ac:dyDescent="0.2">
      <c r="A133" s="13">
        <v>5530012</v>
      </c>
      <c r="B133" s="14" t="s">
        <v>158</v>
      </c>
      <c r="C133" s="15">
        <v>30000</v>
      </c>
      <c r="D133" s="10">
        <f>VLOOKUP($A133,'15.07'!$A$9:$W$200,23,0)</f>
        <v>0</v>
      </c>
      <c r="E133" s="15"/>
      <c r="F133" s="15"/>
      <c r="G133" s="15"/>
      <c r="H133" s="9">
        <f t="shared" ref="H133:H140" si="30">SUM(E133:G133)</f>
        <v>0</v>
      </c>
      <c r="I133" s="15"/>
      <c r="J133" s="15"/>
      <c r="K133" s="15"/>
      <c r="L133" s="9">
        <f t="shared" si="13"/>
        <v>0</v>
      </c>
      <c r="M133" s="15"/>
      <c r="N133" s="15"/>
      <c r="O133" s="15"/>
      <c r="P133" s="15"/>
      <c r="Q133" s="15"/>
      <c r="R133" s="11">
        <f t="shared" si="17"/>
        <v>0</v>
      </c>
      <c r="S133" s="15"/>
      <c r="T133" s="15"/>
      <c r="U133" s="9">
        <f t="shared" ref="U133:U140" si="31">S133+T133</f>
        <v>0</v>
      </c>
      <c r="V133" s="9">
        <f t="shared" ref="V133:V140" si="32">D133+H133-L133-R133-U133</f>
        <v>0</v>
      </c>
      <c r="W133" s="15"/>
      <c r="X133" s="16">
        <f t="shared" ref="X133:X140" si="33">W133-V133</f>
        <v>0</v>
      </c>
      <c r="Y133" s="18"/>
      <c r="Z133" s="17"/>
    </row>
    <row r="134" spans="1:26" ht="18" customHeight="1" x14ac:dyDescent="0.2">
      <c r="A134" s="13">
        <v>5530013</v>
      </c>
      <c r="B134" s="14" t="s">
        <v>159</v>
      </c>
      <c r="C134" s="15">
        <v>30000</v>
      </c>
      <c r="D134" s="10">
        <f>VLOOKUP($A134,'15.07'!$A$9:$W$200,23,0)</f>
        <v>0</v>
      </c>
      <c r="E134" s="15"/>
      <c r="F134" s="15"/>
      <c r="G134" s="15"/>
      <c r="H134" s="9">
        <f t="shared" si="30"/>
        <v>0</v>
      </c>
      <c r="I134" s="15"/>
      <c r="J134" s="15"/>
      <c r="K134" s="15"/>
      <c r="L134" s="9">
        <f t="shared" si="13"/>
        <v>0</v>
      </c>
      <c r="M134" s="15"/>
      <c r="N134" s="15"/>
      <c r="O134" s="15"/>
      <c r="P134" s="15"/>
      <c r="Q134" s="15"/>
      <c r="R134" s="11">
        <f t="shared" si="17"/>
        <v>0</v>
      </c>
      <c r="S134" s="15"/>
      <c r="T134" s="15"/>
      <c r="U134" s="9">
        <f t="shared" si="31"/>
        <v>0</v>
      </c>
      <c r="V134" s="9">
        <f t="shared" si="32"/>
        <v>0</v>
      </c>
      <c r="W134" s="15"/>
      <c r="X134" s="16">
        <f t="shared" si="33"/>
        <v>0</v>
      </c>
      <c r="Y134" s="18"/>
      <c r="Z134" s="17"/>
    </row>
    <row r="135" spans="1:26" ht="18" customHeight="1" x14ac:dyDescent="0.2">
      <c r="A135" s="13">
        <v>5530014</v>
      </c>
      <c r="B135" s="14" t="s">
        <v>160</v>
      </c>
      <c r="C135" s="15">
        <v>30000</v>
      </c>
      <c r="D135" s="10">
        <f>VLOOKUP($A135,'15.07'!$A$9:$W$200,23,0)</f>
        <v>0</v>
      </c>
      <c r="E135" s="15"/>
      <c r="F135" s="15"/>
      <c r="G135" s="15"/>
      <c r="H135" s="9">
        <f t="shared" si="30"/>
        <v>0</v>
      </c>
      <c r="I135" s="15"/>
      <c r="J135" s="15"/>
      <c r="K135" s="15"/>
      <c r="L135" s="9">
        <f t="shared" si="13"/>
        <v>0</v>
      </c>
      <c r="M135" s="15"/>
      <c r="N135" s="15"/>
      <c r="O135" s="15"/>
      <c r="P135" s="15"/>
      <c r="Q135" s="15"/>
      <c r="R135" s="11">
        <f t="shared" si="17"/>
        <v>0</v>
      </c>
      <c r="S135" s="15"/>
      <c r="T135" s="15"/>
      <c r="U135" s="9">
        <f t="shared" si="31"/>
        <v>0</v>
      </c>
      <c r="V135" s="9">
        <f t="shared" si="32"/>
        <v>0</v>
      </c>
      <c r="W135" s="15"/>
      <c r="X135" s="16">
        <f t="shared" si="33"/>
        <v>0</v>
      </c>
      <c r="Y135" s="18"/>
      <c r="Z135" s="17"/>
    </row>
    <row r="136" spans="1:26" ht="18" customHeight="1" x14ac:dyDescent="0.2">
      <c r="A136" s="13">
        <v>5530015</v>
      </c>
      <c r="B136" s="14" t="s">
        <v>161</v>
      </c>
      <c r="C136" s="15">
        <v>30000</v>
      </c>
      <c r="D136" s="10">
        <f>VLOOKUP($A136,'15.07'!$A$9:$W$200,23,0)</f>
        <v>0</v>
      </c>
      <c r="E136" s="15"/>
      <c r="F136" s="15"/>
      <c r="G136" s="15"/>
      <c r="H136" s="9">
        <f t="shared" si="30"/>
        <v>0</v>
      </c>
      <c r="I136" s="15"/>
      <c r="J136" s="15"/>
      <c r="K136" s="15"/>
      <c r="L136" s="9">
        <f t="shared" si="13"/>
        <v>0</v>
      </c>
      <c r="M136" s="15"/>
      <c r="N136" s="15"/>
      <c r="O136" s="15"/>
      <c r="P136" s="15"/>
      <c r="Q136" s="15"/>
      <c r="R136" s="11">
        <f t="shared" si="17"/>
        <v>0</v>
      </c>
      <c r="S136" s="15"/>
      <c r="T136" s="15"/>
      <c r="U136" s="9">
        <f t="shared" si="31"/>
        <v>0</v>
      </c>
      <c r="V136" s="9">
        <f t="shared" si="32"/>
        <v>0</v>
      </c>
      <c r="W136" s="15"/>
      <c r="X136" s="16">
        <f t="shared" si="33"/>
        <v>0</v>
      </c>
      <c r="Y136" s="18"/>
      <c r="Z136" s="17"/>
    </row>
    <row r="137" spans="1:26" ht="18" customHeight="1" x14ac:dyDescent="0.2">
      <c r="A137" s="13">
        <v>5530016</v>
      </c>
      <c r="B137" s="14" t="s">
        <v>162</v>
      </c>
      <c r="C137" s="15">
        <v>30000</v>
      </c>
      <c r="D137" s="10">
        <f>VLOOKUP($A137,'15.07'!$A$9:$W$200,23,0)</f>
        <v>0</v>
      </c>
      <c r="E137" s="15"/>
      <c r="F137" s="15"/>
      <c r="G137" s="15"/>
      <c r="H137" s="9">
        <f t="shared" si="30"/>
        <v>0</v>
      </c>
      <c r="I137" s="15"/>
      <c r="J137" s="15"/>
      <c r="K137" s="15"/>
      <c r="L137" s="9">
        <f t="shared" si="13"/>
        <v>0</v>
      </c>
      <c r="M137" s="15"/>
      <c r="N137" s="15"/>
      <c r="O137" s="15"/>
      <c r="P137" s="15"/>
      <c r="Q137" s="15"/>
      <c r="R137" s="11">
        <f t="shared" si="17"/>
        <v>0</v>
      </c>
      <c r="S137" s="15"/>
      <c r="T137" s="15"/>
      <c r="U137" s="9">
        <f t="shared" si="31"/>
        <v>0</v>
      </c>
      <c r="V137" s="9">
        <f t="shared" si="32"/>
        <v>0</v>
      </c>
      <c r="W137" s="15"/>
      <c r="X137" s="16">
        <f t="shared" si="33"/>
        <v>0</v>
      </c>
      <c r="Y137" s="18"/>
      <c r="Z137" s="17"/>
    </row>
    <row r="138" spans="1:26" ht="18" customHeight="1" x14ac:dyDescent="0.2">
      <c r="A138" s="13">
        <v>5530018</v>
      </c>
      <c r="B138" s="14" t="s">
        <v>163</v>
      </c>
      <c r="C138" s="15">
        <v>30000</v>
      </c>
      <c r="D138" s="10">
        <f>VLOOKUP($A138,'15.07'!$A$9:$W$200,23,0)</f>
        <v>0</v>
      </c>
      <c r="E138" s="15"/>
      <c r="F138" s="15"/>
      <c r="G138" s="15"/>
      <c r="H138" s="9">
        <f t="shared" si="30"/>
        <v>0</v>
      </c>
      <c r="I138" s="15"/>
      <c r="J138" s="15"/>
      <c r="K138" s="15"/>
      <c r="L138" s="9">
        <f t="shared" ref="L138:L198" si="34">SUM(I138:K138)</f>
        <v>0</v>
      </c>
      <c r="M138" s="15"/>
      <c r="N138" s="15"/>
      <c r="O138" s="15"/>
      <c r="P138" s="15"/>
      <c r="Q138" s="15"/>
      <c r="R138" s="11">
        <f>SUM(M138:Q138)</f>
        <v>0</v>
      </c>
      <c r="S138" s="15"/>
      <c r="T138" s="15"/>
      <c r="U138" s="9">
        <f>S138+T138</f>
        <v>0</v>
      </c>
      <c r="V138" s="9">
        <f t="shared" si="32"/>
        <v>0</v>
      </c>
      <c r="W138" s="15"/>
      <c r="X138" s="16">
        <f>W138-V138</f>
        <v>0</v>
      </c>
      <c r="Y138" s="18"/>
      <c r="Z138" s="17"/>
    </row>
    <row r="139" spans="1:26" ht="18" customHeight="1" x14ac:dyDescent="0.2">
      <c r="A139" s="13">
        <v>5530019</v>
      </c>
      <c r="B139" s="14" t="s">
        <v>164</v>
      </c>
      <c r="C139" s="15">
        <v>30000</v>
      </c>
      <c r="D139" s="10">
        <f>VLOOKUP($A139,'15.07'!$A$9:$W$200,23,0)</f>
        <v>0</v>
      </c>
      <c r="E139" s="15"/>
      <c r="F139" s="15"/>
      <c r="G139" s="15"/>
      <c r="H139" s="9">
        <f t="shared" si="30"/>
        <v>0</v>
      </c>
      <c r="I139" s="15"/>
      <c r="J139" s="15"/>
      <c r="K139" s="15"/>
      <c r="L139" s="9">
        <f t="shared" si="34"/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2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5530020</v>
      </c>
      <c r="B140" s="14" t="s">
        <v>165</v>
      </c>
      <c r="C140" s="15">
        <v>30000</v>
      </c>
      <c r="D140" s="10">
        <f>VLOOKUP($A140,'15.07'!$A$9:$W$200,23,0)</f>
        <v>0</v>
      </c>
      <c r="E140" s="15"/>
      <c r="F140" s="15"/>
      <c r="G140" s="15"/>
      <c r="H140" s="9">
        <f t="shared" si="30"/>
        <v>0</v>
      </c>
      <c r="I140" s="15"/>
      <c r="J140" s="15"/>
      <c r="K140" s="15"/>
      <c r="L140" s="9">
        <f t="shared" si="34"/>
        <v>0</v>
      </c>
      <c r="M140" s="15"/>
      <c r="N140" s="15"/>
      <c r="O140" s="15"/>
      <c r="P140" s="15"/>
      <c r="Q140" s="15"/>
      <c r="R140" s="11">
        <f t="shared" si="17"/>
        <v>0</v>
      </c>
      <c r="S140" s="15"/>
      <c r="T140" s="15"/>
      <c r="U140" s="9">
        <f t="shared" si="31"/>
        <v>0</v>
      </c>
      <c r="V140" s="9">
        <f t="shared" si="32"/>
        <v>0</v>
      </c>
      <c r="W140" s="15"/>
      <c r="X140" s="16">
        <f t="shared" si="33"/>
        <v>0</v>
      </c>
      <c r="Y140" s="18"/>
      <c r="Z140" s="17"/>
    </row>
    <row r="141" spans="1:26" ht="18" customHeight="1" x14ac:dyDescent="0.2">
      <c r="A141" s="7">
        <v>7550000</v>
      </c>
      <c r="B141" s="8" t="s">
        <v>166</v>
      </c>
      <c r="C141" s="9"/>
      <c r="D141" s="10">
        <f>VLOOKUP($A141,'15.07'!$A$9:$W$200,23,0)</f>
        <v>0</v>
      </c>
      <c r="E141" s="10"/>
      <c r="F141" s="10"/>
      <c r="G141" s="10"/>
      <c r="H141" s="9"/>
      <c r="I141" s="10"/>
      <c r="J141" s="10"/>
      <c r="K141" s="10"/>
      <c r="L141" s="9">
        <f t="shared" si="34"/>
        <v>0</v>
      </c>
      <c r="M141" s="10"/>
      <c r="N141" s="10"/>
      <c r="O141" s="10"/>
      <c r="P141" s="10"/>
      <c r="Q141" s="10"/>
      <c r="R141" s="11">
        <f t="shared" si="17"/>
        <v>0</v>
      </c>
      <c r="S141" s="10"/>
      <c r="T141" s="10"/>
      <c r="U141" s="9"/>
      <c r="V141" s="9"/>
      <c r="W141" s="10"/>
      <c r="X141" s="9"/>
      <c r="Y141" s="18"/>
      <c r="Z141" s="17"/>
    </row>
    <row r="142" spans="1:26" ht="18" customHeight="1" x14ac:dyDescent="0.2">
      <c r="A142" s="13">
        <v>7520001</v>
      </c>
      <c r="B142" s="14" t="s">
        <v>167</v>
      </c>
      <c r="C142" s="15">
        <v>80000</v>
      </c>
      <c r="D142" s="10">
        <f>VLOOKUP($A142,'15.07'!$A$9:$W$200,23,0)</f>
        <v>0</v>
      </c>
      <c r="E142" s="15"/>
      <c r="F142" s="15"/>
      <c r="G142" s="15"/>
      <c r="H142" s="9">
        <f t="shared" ref="H142:H156" si="35">SUM(E142:G142)</f>
        <v>0</v>
      </c>
      <c r="I142" s="15"/>
      <c r="J142" s="15"/>
      <c r="K142" s="15"/>
      <c r="L142" s="9">
        <f t="shared" si="34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ref="V142:V156" si="36">D142+H142-L142-R142-U142</f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7520012</v>
      </c>
      <c r="B143" s="14" t="s">
        <v>168</v>
      </c>
      <c r="C143" s="15">
        <v>80000</v>
      </c>
      <c r="D143" s="10">
        <f>VLOOKUP($A143,'15.07'!$A$9:$W$200,23,0)</f>
        <v>2</v>
      </c>
      <c r="E143" s="15"/>
      <c r="F143" s="15"/>
      <c r="G143" s="15"/>
      <c r="H143" s="9">
        <f t="shared" si="35"/>
        <v>0</v>
      </c>
      <c r="I143" s="15">
        <v>2</v>
      </c>
      <c r="J143" s="15"/>
      <c r="K143" s="15"/>
      <c r="L143" s="9">
        <f t="shared" si="34"/>
        <v>2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si="36"/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7520013</v>
      </c>
      <c r="B144" s="14" t="s">
        <v>169</v>
      </c>
      <c r="C144" s="15">
        <v>80000</v>
      </c>
      <c r="D144" s="10">
        <f>VLOOKUP($A144,'15.07'!$A$9:$W$200,23,0)</f>
        <v>8</v>
      </c>
      <c r="E144" s="15"/>
      <c r="F144" s="15"/>
      <c r="G144" s="15"/>
      <c r="H144" s="9">
        <f t="shared" si="35"/>
        <v>0</v>
      </c>
      <c r="I144" s="15">
        <v>1</v>
      </c>
      <c r="J144" s="15"/>
      <c r="K144" s="15"/>
      <c r="L144" s="9">
        <f t="shared" si="34"/>
        <v>1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6"/>
        <v>7</v>
      </c>
      <c r="W144" s="15">
        <v>7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7520014</v>
      </c>
      <c r="B145" s="14" t="s">
        <v>170</v>
      </c>
      <c r="C145" s="15">
        <v>5000</v>
      </c>
      <c r="D145" s="10">
        <f>VLOOKUP($A145,'15.07'!$A$9:$W$200,23,0)</f>
        <v>0</v>
      </c>
      <c r="E145" s="15"/>
      <c r="F145" s="15"/>
      <c r="G145" s="15"/>
      <c r="H145" s="9">
        <f t="shared" si="35"/>
        <v>0</v>
      </c>
      <c r="I145" s="15"/>
      <c r="J145" s="15"/>
      <c r="K145" s="15"/>
      <c r="L145" s="9">
        <f t="shared" si="34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6"/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7550006</v>
      </c>
      <c r="B146" s="14" t="s">
        <v>171</v>
      </c>
      <c r="C146" s="15">
        <v>12000</v>
      </c>
      <c r="D146" s="10">
        <f>VLOOKUP($A146,'15.07'!$A$9:$W$200,23,0)</f>
        <v>10</v>
      </c>
      <c r="E146" s="15"/>
      <c r="F146" s="15"/>
      <c r="G146" s="15"/>
      <c r="H146" s="9">
        <f t="shared" si="35"/>
        <v>0</v>
      </c>
      <c r="I146" s="15">
        <v>2</v>
      </c>
      <c r="J146" s="15"/>
      <c r="K146" s="15"/>
      <c r="L146" s="9">
        <f t="shared" si="34"/>
        <v>2</v>
      </c>
      <c r="M146" s="15"/>
      <c r="N146" s="15"/>
      <c r="O146" s="15"/>
      <c r="P146" s="15"/>
      <c r="Q146" s="15"/>
      <c r="R146" s="11">
        <f t="shared" si="17"/>
        <v>0</v>
      </c>
      <c r="S146" s="15"/>
      <c r="T146" s="15"/>
      <c r="U146" s="9">
        <f t="shared" ref="U146:U156" si="37">S146+T146</f>
        <v>0</v>
      </c>
      <c r="V146" s="9">
        <f t="shared" si="36"/>
        <v>8</v>
      </c>
      <c r="W146" s="15">
        <v>8</v>
      </c>
      <c r="X146" s="16">
        <f t="shared" ref="X146:X156" si="38">W146-V146</f>
        <v>0</v>
      </c>
      <c r="Y146" s="18"/>
      <c r="Z146" s="17"/>
    </row>
    <row r="147" spans="1:26" ht="18" customHeight="1" x14ac:dyDescent="0.2">
      <c r="A147" s="13">
        <v>7550007</v>
      </c>
      <c r="B147" s="14" t="s">
        <v>172</v>
      </c>
      <c r="C147" s="15">
        <v>9000</v>
      </c>
      <c r="D147" s="10">
        <f>VLOOKUP($A147,'15.07'!$A$9:$W$200,23,0)</f>
        <v>8</v>
      </c>
      <c r="E147" s="15"/>
      <c r="F147" s="15"/>
      <c r="G147" s="15"/>
      <c r="H147" s="9">
        <f t="shared" si="35"/>
        <v>0</v>
      </c>
      <c r="I147" s="15"/>
      <c r="J147" s="15"/>
      <c r="K147" s="15"/>
      <c r="L147" s="9">
        <f t="shared" si="34"/>
        <v>0</v>
      </c>
      <c r="M147" s="15"/>
      <c r="N147" s="15"/>
      <c r="O147" s="15"/>
      <c r="P147" s="15"/>
      <c r="Q147" s="15"/>
      <c r="R147" s="11">
        <f t="shared" si="17"/>
        <v>0</v>
      </c>
      <c r="S147" s="15"/>
      <c r="T147" s="15"/>
      <c r="U147" s="9">
        <f t="shared" si="37"/>
        <v>0</v>
      </c>
      <c r="V147" s="9">
        <f t="shared" si="36"/>
        <v>8</v>
      </c>
      <c r="W147" s="15">
        <v>8</v>
      </c>
      <c r="X147" s="16">
        <f t="shared" si="38"/>
        <v>0</v>
      </c>
      <c r="Y147" s="18"/>
      <c r="Z147" s="17"/>
    </row>
    <row r="148" spans="1:26" ht="18" customHeight="1" x14ac:dyDescent="0.2">
      <c r="A148" s="13">
        <v>7550008</v>
      </c>
      <c r="B148" s="14" t="s">
        <v>173</v>
      </c>
      <c r="C148" s="15">
        <v>21000</v>
      </c>
      <c r="D148" s="10">
        <f>VLOOKUP($A148,'15.07'!$A$9:$W$200,23,0)</f>
        <v>8</v>
      </c>
      <c r="E148" s="15"/>
      <c r="F148" s="15"/>
      <c r="G148" s="15"/>
      <c r="H148" s="9">
        <f t="shared" si="35"/>
        <v>0</v>
      </c>
      <c r="I148" s="15"/>
      <c r="J148" s="15"/>
      <c r="K148" s="15"/>
      <c r="L148" s="9">
        <f t="shared" si="34"/>
        <v>0</v>
      </c>
      <c r="M148" s="15"/>
      <c r="N148" s="15"/>
      <c r="O148" s="15"/>
      <c r="P148" s="15"/>
      <c r="Q148" s="15"/>
      <c r="R148" s="11">
        <f t="shared" si="17"/>
        <v>0</v>
      </c>
      <c r="S148" s="15"/>
      <c r="T148" s="15"/>
      <c r="U148" s="9">
        <f t="shared" si="37"/>
        <v>0</v>
      </c>
      <c r="V148" s="9">
        <f t="shared" si="36"/>
        <v>8</v>
      </c>
      <c r="W148" s="15">
        <v>8</v>
      </c>
      <c r="X148" s="16">
        <f t="shared" si="38"/>
        <v>0</v>
      </c>
      <c r="Y148" s="18"/>
      <c r="Z148" s="17"/>
    </row>
    <row r="149" spans="1:26" ht="18" customHeight="1" x14ac:dyDescent="0.2">
      <c r="A149" s="13">
        <v>7550011</v>
      </c>
      <c r="B149" s="14" t="s">
        <v>174</v>
      </c>
      <c r="C149" s="15">
        <v>16000</v>
      </c>
      <c r="D149" s="10">
        <f>VLOOKUP($A149,'15.07'!$A$9:$W$200,23,0)</f>
        <v>7</v>
      </c>
      <c r="E149" s="15"/>
      <c r="F149" s="15"/>
      <c r="G149" s="15"/>
      <c r="H149" s="9">
        <f t="shared" si="35"/>
        <v>0</v>
      </c>
      <c r="I149" s="15"/>
      <c r="J149" s="15"/>
      <c r="K149" s="15"/>
      <c r="L149" s="9">
        <f t="shared" si="34"/>
        <v>0</v>
      </c>
      <c r="M149" s="15"/>
      <c r="N149" s="15"/>
      <c r="O149" s="15"/>
      <c r="P149" s="15"/>
      <c r="Q149" s="15"/>
      <c r="R149" s="11">
        <f t="shared" si="17"/>
        <v>0</v>
      </c>
      <c r="S149" s="15"/>
      <c r="T149" s="15"/>
      <c r="U149" s="9">
        <f t="shared" si="37"/>
        <v>0</v>
      </c>
      <c r="V149" s="9">
        <f t="shared" si="36"/>
        <v>7</v>
      </c>
      <c r="W149" s="15">
        <v>7</v>
      </c>
      <c r="X149" s="16">
        <f t="shared" si="38"/>
        <v>0</v>
      </c>
      <c r="Y149" s="18"/>
      <c r="Z149" s="17"/>
    </row>
    <row r="150" spans="1:26" ht="18" customHeight="1" x14ac:dyDescent="0.2">
      <c r="A150" s="13">
        <v>7550012</v>
      </c>
      <c r="B150" s="14" t="s">
        <v>175</v>
      </c>
      <c r="C150" s="15">
        <v>24000</v>
      </c>
      <c r="D150" s="10">
        <f>VLOOKUP($A150,'15.07'!$A$9:$W$200,23,0)</f>
        <v>2</v>
      </c>
      <c r="E150" s="15"/>
      <c r="F150" s="15"/>
      <c r="G150" s="15"/>
      <c r="H150" s="9">
        <f t="shared" si="35"/>
        <v>0</v>
      </c>
      <c r="I150" s="15"/>
      <c r="J150" s="15"/>
      <c r="K150" s="15"/>
      <c r="L150" s="9">
        <f t="shared" si="34"/>
        <v>0</v>
      </c>
      <c r="M150" s="15"/>
      <c r="N150" s="15"/>
      <c r="O150" s="15"/>
      <c r="P150" s="15"/>
      <c r="Q150" s="15"/>
      <c r="R150" s="11">
        <f t="shared" si="17"/>
        <v>0</v>
      </c>
      <c r="S150" s="15"/>
      <c r="T150" s="15"/>
      <c r="U150" s="9">
        <f t="shared" si="37"/>
        <v>0</v>
      </c>
      <c r="V150" s="9">
        <f t="shared" si="36"/>
        <v>2</v>
      </c>
      <c r="W150" s="15">
        <v>2</v>
      </c>
      <c r="X150" s="16">
        <f t="shared" si="38"/>
        <v>0</v>
      </c>
      <c r="Y150" s="18"/>
      <c r="Z150" s="17"/>
    </row>
    <row r="151" spans="1:26" ht="18" customHeight="1" x14ac:dyDescent="0.2">
      <c r="A151" s="13">
        <v>7550015</v>
      </c>
      <c r="B151" s="14" t="s">
        <v>176</v>
      </c>
      <c r="C151" s="15">
        <v>14000</v>
      </c>
      <c r="D151" s="10">
        <f>VLOOKUP($A151,'15.07'!$A$9:$W$200,23,0)</f>
        <v>10</v>
      </c>
      <c r="E151" s="15"/>
      <c r="F151" s="15"/>
      <c r="G151" s="15"/>
      <c r="H151" s="9">
        <f t="shared" si="35"/>
        <v>0</v>
      </c>
      <c r="I151" s="15"/>
      <c r="J151" s="15"/>
      <c r="K151" s="15"/>
      <c r="L151" s="9">
        <f t="shared" si="34"/>
        <v>0</v>
      </c>
      <c r="M151" s="15"/>
      <c r="N151" s="15"/>
      <c r="O151" s="15"/>
      <c r="P151" s="15"/>
      <c r="Q151" s="15"/>
      <c r="R151" s="11">
        <f t="shared" si="17"/>
        <v>0</v>
      </c>
      <c r="S151" s="15"/>
      <c r="T151" s="15"/>
      <c r="U151" s="9">
        <f t="shared" si="37"/>
        <v>0</v>
      </c>
      <c r="V151" s="9">
        <f t="shared" si="36"/>
        <v>10</v>
      </c>
      <c r="W151" s="15">
        <v>10</v>
      </c>
      <c r="X151" s="16">
        <f t="shared" si="38"/>
        <v>0</v>
      </c>
      <c r="Y151" s="18"/>
      <c r="Z151" s="17"/>
    </row>
    <row r="152" spans="1:26" ht="18" customHeight="1" x14ac:dyDescent="0.2">
      <c r="A152" s="13">
        <v>7550016</v>
      </c>
      <c r="B152" s="14" t="s">
        <v>177</v>
      </c>
      <c r="C152" s="15">
        <v>14000</v>
      </c>
      <c r="D152" s="10">
        <f>VLOOKUP($A152,'15.07'!$A$9:$W$200,23,0)</f>
        <v>9</v>
      </c>
      <c r="E152" s="15"/>
      <c r="F152" s="15"/>
      <c r="G152" s="15"/>
      <c r="H152" s="9">
        <f t="shared" si="35"/>
        <v>0</v>
      </c>
      <c r="I152" s="15">
        <v>2</v>
      </c>
      <c r="J152" s="15"/>
      <c r="K152" s="15"/>
      <c r="L152" s="9">
        <f t="shared" si="34"/>
        <v>2</v>
      </c>
      <c r="M152" s="15"/>
      <c r="N152" s="15"/>
      <c r="O152" s="15"/>
      <c r="P152" s="15"/>
      <c r="Q152" s="15"/>
      <c r="R152" s="11">
        <f t="shared" si="17"/>
        <v>0</v>
      </c>
      <c r="S152" s="15"/>
      <c r="T152" s="15"/>
      <c r="U152" s="9">
        <f t="shared" si="37"/>
        <v>0</v>
      </c>
      <c r="V152" s="9">
        <f t="shared" si="36"/>
        <v>7</v>
      </c>
      <c r="W152" s="15">
        <v>7</v>
      </c>
      <c r="X152" s="16">
        <f t="shared" si="38"/>
        <v>0</v>
      </c>
      <c r="Y152" s="18"/>
      <c r="Z152" s="17"/>
    </row>
    <row r="153" spans="1:26" ht="18" customHeight="1" x14ac:dyDescent="0.2">
      <c r="A153" s="13">
        <v>7550017</v>
      </c>
      <c r="B153" s="14" t="s">
        <v>178</v>
      </c>
      <c r="C153" s="15">
        <v>14000</v>
      </c>
      <c r="D153" s="10">
        <f>VLOOKUP($A153,'15.07'!$A$9:$W$200,23,0)</f>
        <v>10</v>
      </c>
      <c r="E153" s="15"/>
      <c r="F153" s="15"/>
      <c r="G153" s="15"/>
      <c r="H153" s="9">
        <f t="shared" si="35"/>
        <v>0</v>
      </c>
      <c r="I153" s="15"/>
      <c r="J153" s="15"/>
      <c r="K153" s="15"/>
      <c r="L153" s="9">
        <f t="shared" si="34"/>
        <v>0</v>
      </c>
      <c r="M153" s="15"/>
      <c r="N153" s="15"/>
      <c r="O153" s="15"/>
      <c r="P153" s="15"/>
      <c r="Q153" s="15"/>
      <c r="R153" s="11">
        <f t="shared" si="17"/>
        <v>0</v>
      </c>
      <c r="S153" s="15"/>
      <c r="T153" s="15"/>
      <c r="U153" s="9">
        <f t="shared" si="37"/>
        <v>0</v>
      </c>
      <c r="V153" s="9">
        <f t="shared" si="36"/>
        <v>10</v>
      </c>
      <c r="W153" s="15">
        <v>10</v>
      </c>
      <c r="X153" s="16">
        <f t="shared" si="38"/>
        <v>0</v>
      </c>
      <c r="Y153" s="18"/>
      <c r="Z153" s="17"/>
    </row>
    <row r="154" spans="1:26" ht="18" customHeight="1" x14ac:dyDescent="0.2">
      <c r="A154" s="13">
        <v>7550019</v>
      </c>
      <c r="B154" s="14" t="s">
        <v>179</v>
      </c>
      <c r="C154" s="15">
        <v>10000</v>
      </c>
      <c r="D154" s="10">
        <f>VLOOKUP($A154,'15.07'!$A$9:$W$200,23,0)</f>
        <v>53</v>
      </c>
      <c r="E154" s="15"/>
      <c r="F154" s="15"/>
      <c r="G154" s="15"/>
      <c r="H154" s="9">
        <f t="shared" si="35"/>
        <v>0</v>
      </c>
      <c r="I154" s="15">
        <v>25</v>
      </c>
      <c r="J154" s="15"/>
      <c r="K154" s="15"/>
      <c r="L154" s="9">
        <f t="shared" si="34"/>
        <v>25</v>
      </c>
      <c r="M154" s="15"/>
      <c r="N154" s="15"/>
      <c r="O154" s="15"/>
      <c r="P154" s="15"/>
      <c r="Q154" s="15"/>
      <c r="R154" s="11">
        <f t="shared" si="17"/>
        <v>0</v>
      </c>
      <c r="S154" s="15"/>
      <c r="T154" s="15"/>
      <c r="U154" s="9">
        <f t="shared" si="37"/>
        <v>0</v>
      </c>
      <c r="V154" s="9">
        <f t="shared" si="36"/>
        <v>28</v>
      </c>
      <c r="W154" s="15">
        <v>28</v>
      </c>
      <c r="X154" s="16">
        <f t="shared" si="38"/>
        <v>0</v>
      </c>
      <c r="Y154" s="18"/>
      <c r="Z154" s="17"/>
    </row>
    <row r="155" spans="1:26" ht="18" customHeight="1" x14ac:dyDescent="0.2">
      <c r="A155" s="13">
        <v>7550026</v>
      </c>
      <c r="B155" s="14" t="s">
        <v>180</v>
      </c>
      <c r="C155" s="15">
        <v>26000</v>
      </c>
      <c r="D155" s="10">
        <f>VLOOKUP($A155,'15.07'!$A$9:$W$200,23,0)</f>
        <v>11</v>
      </c>
      <c r="E155" s="15"/>
      <c r="F155" s="15"/>
      <c r="G155" s="15"/>
      <c r="H155" s="9">
        <f t="shared" si="35"/>
        <v>0</v>
      </c>
      <c r="I155" s="15">
        <v>9</v>
      </c>
      <c r="J155" s="15"/>
      <c r="K155" s="15"/>
      <c r="L155" s="9">
        <f t="shared" si="34"/>
        <v>9</v>
      </c>
      <c r="M155" s="15"/>
      <c r="N155" s="15"/>
      <c r="O155" s="15"/>
      <c r="P155" s="15"/>
      <c r="Q155" s="15"/>
      <c r="R155" s="11">
        <f t="shared" si="17"/>
        <v>0</v>
      </c>
      <c r="S155" s="15"/>
      <c r="T155" s="15"/>
      <c r="U155" s="9">
        <f t="shared" si="37"/>
        <v>0</v>
      </c>
      <c r="V155" s="9">
        <f t="shared" si="36"/>
        <v>2</v>
      </c>
      <c r="W155" s="15">
        <v>2</v>
      </c>
      <c r="X155" s="16">
        <f t="shared" si="38"/>
        <v>0</v>
      </c>
      <c r="Y155" s="18"/>
      <c r="Z155" s="17"/>
    </row>
    <row r="156" spans="1:26" ht="18" customHeight="1" x14ac:dyDescent="0.2">
      <c r="A156" s="13">
        <v>4551001</v>
      </c>
      <c r="B156" s="14" t="s">
        <v>225</v>
      </c>
      <c r="C156" s="15">
        <v>15000</v>
      </c>
      <c r="D156" s="10">
        <f>VLOOKUP($A156,'15.07'!$A$9:$W$200,23,0)</f>
        <v>0</v>
      </c>
      <c r="E156" s="15"/>
      <c r="F156" s="15"/>
      <c r="G156" s="15"/>
      <c r="H156" s="9">
        <f t="shared" si="35"/>
        <v>0</v>
      </c>
      <c r="I156" s="15"/>
      <c r="J156" s="15"/>
      <c r="K156" s="15"/>
      <c r="L156" s="9">
        <f t="shared" si="34"/>
        <v>0</v>
      </c>
      <c r="M156" s="15"/>
      <c r="N156" s="15"/>
      <c r="O156" s="15"/>
      <c r="P156" s="15"/>
      <c r="Q156" s="15"/>
      <c r="R156" s="11">
        <f t="shared" ref="R156:R198" si="39">SUM(M156:Q156)</f>
        <v>0</v>
      </c>
      <c r="S156" s="15"/>
      <c r="T156" s="15"/>
      <c r="U156" s="9">
        <f t="shared" si="37"/>
        <v>0</v>
      </c>
      <c r="V156" s="9">
        <f t="shared" si="36"/>
        <v>0</v>
      </c>
      <c r="W156" s="15"/>
      <c r="X156" s="16">
        <f t="shared" si="38"/>
        <v>0</v>
      </c>
      <c r="Y156" s="18"/>
      <c r="Z156" s="17"/>
    </row>
    <row r="157" spans="1:26" ht="18" customHeight="1" x14ac:dyDescent="0.2">
      <c r="A157" s="7">
        <v>5500000</v>
      </c>
      <c r="B157" s="8" t="s">
        <v>181</v>
      </c>
      <c r="C157" s="9"/>
      <c r="D157" s="10">
        <f>VLOOKUP($A157,'15.07'!$A$9:$W$200,23,0)</f>
        <v>0</v>
      </c>
      <c r="E157" s="10"/>
      <c r="F157" s="10"/>
      <c r="G157" s="10"/>
      <c r="H157" s="9"/>
      <c r="I157" s="10"/>
      <c r="J157" s="10"/>
      <c r="K157" s="10"/>
      <c r="L157" s="9">
        <f t="shared" si="34"/>
        <v>0</v>
      </c>
      <c r="M157" s="10"/>
      <c r="N157" s="10"/>
      <c r="O157" s="10"/>
      <c r="P157" s="10"/>
      <c r="Q157" s="10"/>
      <c r="R157" s="11">
        <f t="shared" si="39"/>
        <v>0</v>
      </c>
      <c r="S157" s="10"/>
      <c r="T157" s="10"/>
      <c r="U157" s="9"/>
      <c r="V157" s="9"/>
      <c r="W157" s="10"/>
      <c r="X157" s="9"/>
      <c r="Y157" s="18"/>
      <c r="Z157" s="17"/>
    </row>
    <row r="158" spans="1:26" s="24" customFormat="1" ht="18" customHeight="1" x14ac:dyDescent="0.2">
      <c r="A158" s="13">
        <v>5500044</v>
      </c>
      <c r="B158" s="20" t="s">
        <v>182</v>
      </c>
      <c r="C158" s="21">
        <v>28000</v>
      </c>
      <c r="D158" s="10">
        <f>VLOOKUP($A158,'15.07'!$A$9:$W$200,23,0)</f>
        <v>0</v>
      </c>
      <c r="E158" s="15">
        <v>4</v>
      </c>
      <c r="F158" s="15"/>
      <c r="G158" s="15"/>
      <c r="H158" s="9">
        <f t="shared" ref="H158:H197" si="40">SUM(E158:G158)</f>
        <v>4</v>
      </c>
      <c r="I158" s="15">
        <v>4</v>
      </c>
      <c r="J158" s="15"/>
      <c r="K158" s="15"/>
      <c r="L158" s="9">
        <f t="shared" si="34"/>
        <v>4</v>
      </c>
      <c r="M158" s="15"/>
      <c r="N158" s="15"/>
      <c r="O158" s="15"/>
      <c r="P158" s="15"/>
      <c r="Q158" s="15"/>
      <c r="R158" s="11">
        <f t="shared" si="39"/>
        <v>0</v>
      </c>
      <c r="S158" s="15"/>
      <c r="T158" s="15"/>
      <c r="U158" s="9">
        <f t="shared" ref="U158:U184" si="41">S158+T158</f>
        <v>0</v>
      </c>
      <c r="V158" s="9">
        <f t="shared" ref="V158:V197" si="42">D158+H158-L158-R158-U158</f>
        <v>0</v>
      </c>
      <c r="W158" s="15"/>
      <c r="X158" s="16">
        <f t="shared" ref="X158:X184" si="43">W158-V158</f>
        <v>0</v>
      </c>
      <c r="Y158" s="22"/>
      <c r="Z158" s="23"/>
    </row>
    <row r="159" spans="1:26" s="24" customFormat="1" ht="18" customHeight="1" x14ac:dyDescent="0.2">
      <c r="A159" s="13">
        <v>5500045</v>
      </c>
      <c r="B159" s="20" t="s">
        <v>183</v>
      </c>
      <c r="C159" s="21">
        <v>30000</v>
      </c>
      <c r="D159" s="10">
        <f>VLOOKUP($A159,'15.07'!$A$9:$W$200,23,0)</f>
        <v>0</v>
      </c>
      <c r="E159" s="15">
        <v>4</v>
      </c>
      <c r="F159" s="15"/>
      <c r="G159" s="15"/>
      <c r="H159" s="9">
        <f t="shared" si="40"/>
        <v>4</v>
      </c>
      <c r="I159" s="15">
        <v>4</v>
      </c>
      <c r="J159" s="15"/>
      <c r="K159" s="15"/>
      <c r="L159" s="9">
        <f t="shared" si="34"/>
        <v>4</v>
      </c>
      <c r="M159" s="15"/>
      <c r="N159" s="15"/>
      <c r="O159" s="15"/>
      <c r="P159" s="15"/>
      <c r="Q159" s="15"/>
      <c r="R159" s="11">
        <f t="shared" si="39"/>
        <v>0</v>
      </c>
      <c r="S159" s="15"/>
      <c r="T159" s="15"/>
      <c r="U159" s="9">
        <f t="shared" si="41"/>
        <v>0</v>
      </c>
      <c r="V159" s="9">
        <f t="shared" si="42"/>
        <v>0</v>
      </c>
      <c r="W159" s="15"/>
      <c r="X159" s="16">
        <f t="shared" si="43"/>
        <v>0</v>
      </c>
      <c r="Y159" s="22"/>
      <c r="Z159" s="23"/>
    </row>
    <row r="160" spans="1:26" ht="18" customHeight="1" x14ac:dyDescent="0.2">
      <c r="A160" s="13">
        <v>5500063</v>
      </c>
      <c r="B160" s="14" t="s">
        <v>184</v>
      </c>
      <c r="C160" s="15">
        <v>21000</v>
      </c>
      <c r="D160" s="10">
        <f>VLOOKUP($A160,'15.07'!$A$9:$W$200,23,0)</f>
        <v>0</v>
      </c>
      <c r="E160" s="15"/>
      <c r="F160" s="15"/>
      <c r="G160" s="15"/>
      <c r="H160" s="9">
        <f t="shared" si="40"/>
        <v>0</v>
      </c>
      <c r="I160" s="15"/>
      <c r="J160" s="15"/>
      <c r="K160" s="15"/>
      <c r="L160" s="9">
        <f t="shared" si="34"/>
        <v>0</v>
      </c>
      <c r="M160" s="15"/>
      <c r="N160" s="15"/>
      <c r="O160" s="15"/>
      <c r="P160" s="15"/>
      <c r="Q160" s="15"/>
      <c r="R160" s="11">
        <f t="shared" si="39"/>
        <v>0</v>
      </c>
      <c r="S160" s="15"/>
      <c r="T160" s="15"/>
      <c r="U160" s="9">
        <f t="shared" si="41"/>
        <v>0</v>
      </c>
      <c r="V160" s="9">
        <f t="shared" si="42"/>
        <v>0</v>
      </c>
      <c r="W160" s="15"/>
      <c r="X160" s="16">
        <f t="shared" si="43"/>
        <v>0</v>
      </c>
      <c r="Y160" s="18"/>
      <c r="Z160" s="17"/>
    </row>
    <row r="161" spans="1:26" ht="18" customHeight="1" x14ac:dyDescent="0.2">
      <c r="A161" s="13">
        <v>5500064</v>
      </c>
      <c r="B161" s="14" t="s">
        <v>185</v>
      </c>
      <c r="C161" s="15">
        <v>26000</v>
      </c>
      <c r="D161" s="10">
        <f>VLOOKUP($A161,'15.07'!$A$9:$W$200,23,0)</f>
        <v>0</v>
      </c>
      <c r="E161" s="15"/>
      <c r="F161" s="15"/>
      <c r="G161" s="15"/>
      <c r="H161" s="9">
        <f t="shared" si="40"/>
        <v>0</v>
      </c>
      <c r="I161" s="15"/>
      <c r="J161" s="15"/>
      <c r="K161" s="15"/>
      <c r="L161" s="9">
        <f t="shared" si="34"/>
        <v>0</v>
      </c>
      <c r="M161" s="15"/>
      <c r="N161" s="15"/>
      <c r="O161" s="15"/>
      <c r="P161" s="15"/>
      <c r="Q161" s="15"/>
      <c r="R161" s="11">
        <f t="shared" si="39"/>
        <v>0</v>
      </c>
      <c r="S161" s="15"/>
      <c r="T161" s="15"/>
      <c r="U161" s="9">
        <f t="shared" si="41"/>
        <v>0</v>
      </c>
      <c r="V161" s="9">
        <f t="shared" si="42"/>
        <v>0</v>
      </c>
      <c r="W161" s="15"/>
      <c r="X161" s="16">
        <f t="shared" si="43"/>
        <v>0</v>
      </c>
      <c r="Y161" s="18"/>
      <c r="Z161" s="17"/>
    </row>
    <row r="162" spans="1:26" ht="18" customHeight="1" x14ac:dyDescent="0.2">
      <c r="A162" s="13">
        <v>5500065</v>
      </c>
      <c r="B162" s="14" t="s">
        <v>186</v>
      </c>
      <c r="C162" s="15">
        <v>24000</v>
      </c>
      <c r="D162" s="10">
        <f>VLOOKUP($A162,'15.07'!$A$9:$W$200,23,0)</f>
        <v>0</v>
      </c>
      <c r="E162" s="15"/>
      <c r="F162" s="15"/>
      <c r="G162" s="15"/>
      <c r="H162" s="9">
        <f t="shared" si="40"/>
        <v>0</v>
      </c>
      <c r="I162" s="15"/>
      <c r="J162" s="15"/>
      <c r="K162" s="15"/>
      <c r="L162" s="9">
        <f t="shared" si="34"/>
        <v>0</v>
      </c>
      <c r="M162" s="15"/>
      <c r="N162" s="15"/>
      <c r="O162" s="15"/>
      <c r="P162" s="15"/>
      <c r="Q162" s="15"/>
      <c r="R162" s="11">
        <f t="shared" si="39"/>
        <v>0</v>
      </c>
      <c r="S162" s="15"/>
      <c r="T162" s="15"/>
      <c r="U162" s="9">
        <f t="shared" si="41"/>
        <v>0</v>
      </c>
      <c r="V162" s="9">
        <f t="shared" si="42"/>
        <v>0</v>
      </c>
      <c r="W162" s="15"/>
      <c r="X162" s="16">
        <f t="shared" si="43"/>
        <v>0</v>
      </c>
      <c r="Y162" s="18"/>
      <c r="Z162" s="17"/>
    </row>
    <row r="163" spans="1:26" ht="18" customHeight="1" x14ac:dyDescent="0.2">
      <c r="A163" s="13">
        <v>5500066</v>
      </c>
      <c r="B163" s="14" t="s">
        <v>187</v>
      </c>
      <c r="C163" s="15">
        <v>32000</v>
      </c>
      <c r="D163" s="10">
        <f>VLOOKUP($A163,'15.07'!$A$9:$W$200,23,0)</f>
        <v>0</v>
      </c>
      <c r="E163" s="15"/>
      <c r="F163" s="15"/>
      <c r="G163" s="15"/>
      <c r="H163" s="9">
        <f t="shared" si="40"/>
        <v>0</v>
      </c>
      <c r="I163" s="15"/>
      <c r="J163" s="15"/>
      <c r="K163" s="15"/>
      <c r="L163" s="9">
        <f t="shared" si="34"/>
        <v>0</v>
      </c>
      <c r="M163" s="15"/>
      <c r="N163" s="15"/>
      <c r="O163" s="15"/>
      <c r="P163" s="15"/>
      <c r="Q163" s="15"/>
      <c r="R163" s="11">
        <f t="shared" si="39"/>
        <v>0</v>
      </c>
      <c r="S163" s="15"/>
      <c r="T163" s="15"/>
      <c r="U163" s="9">
        <f t="shared" si="41"/>
        <v>0</v>
      </c>
      <c r="V163" s="9">
        <f t="shared" si="42"/>
        <v>0</v>
      </c>
      <c r="W163" s="15"/>
      <c r="X163" s="16">
        <f t="shared" si="43"/>
        <v>0</v>
      </c>
      <c r="Y163" s="18"/>
      <c r="Z163" s="17"/>
    </row>
    <row r="164" spans="1:26" ht="18" customHeight="1" x14ac:dyDescent="0.2">
      <c r="A164" s="13">
        <v>5510070</v>
      </c>
      <c r="B164" s="14" t="s">
        <v>188</v>
      </c>
      <c r="C164" s="15">
        <v>28000</v>
      </c>
      <c r="D164" s="10">
        <f>VLOOKUP($A164,'15.07'!$A$9:$W$200,23,0)</f>
        <v>0</v>
      </c>
      <c r="E164" s="15">
        <v>5</v>
      </c>
      <c r="F164" s="15"/>
      <c r="G164" s="15"/>
      <c r="H164" s="9">
        <f t="shared" si="40"/>
        <v>5</v>
      </c>
      <c r="I164" s="15">
        <v>5</v>
      </c>
      <c r="J164" s="15"/>
      <c r="K164" s="15"/>
      <c r="L164" s="9">
        <f t="shared" si="34"/>
        <v>5</v>
      </c>
      <c r="M164" s="15"/>
      <c r="N164" s="15"/>
      <c r="O164" s="15"/>
      <c r="P164" s="15"/>
      <c r="Q164" s="15"/>
      <c r="R164" s="11">
        <f t="shared" si="39"/>
        <v>0</v>
      </c>
      <c r="S164" s="15"/>
      <c r="T164" s="15"/>
      <c r="U164" s="9">
        <f t="shared" si="41"/>
        <v>0</v>
      </c>
      <c r="V164" s="9">
        <f t="shared" si="42"/>
        <v>0</v>
      </c>
      <c r="W164" s="15"/>
      <c r="X164" s="16">
        <f t="shared" si="43"/>
        <v>0</v>
      </c>
      <c r="Y164" s="18"/>
      <c r="Z164" s="17"/>
    </row>
    <row r="165" spans="1:26" ht="18" customHeight="1" x14ac:dyDescent="0.2">
      <c r="A165" s="13">
        <v>5510072</v>
      </c>
      <c r="B165" s="14" t="s">
        <v>189</v>
      </c>
      <c r="C165" s="15">
        <v>29000</v>
      </c>
      <c r="D165" s="10">
        <f>VLOOKUP($A165,'15.07'!$A$9:$W$200,23,0)</f>
        <v>0</v>
      </c>
      <c r="E165" s="15">
        <v>2</v>
      </c>
      <c r="F165" s="15"/>
      <c r="G165" s="15"/>
      <c r="H165" s="9">
        <f t="shared" si="40"/>
        <v>2</v>
      </c>
      <c r="I165" s="15">
        <v>2</v>
      </c>
      <c r="J165" s="15"/>
      <c r="K165" s="15"/>
      <c r="L165" s="9">
        <f t="shared" si="34"/>
        <v>2</v>
      </c>
      <c r="M165" s="15"/>
      <c r="N165" s="15"/>
      <c r="O165" s="15"/>
      <c r="P165" s="15"/>
      <c r="Q165" s="15"/>
      <c r="R165" s="11">
        <f t="shared" si="39"/>
        <v>0</v>
      </c>
      <c r="S165" s="15"/>
      <c r="T165" s="15"/>
      <c r="U165" s="9">
        <f t="shared" si="41"/>
        <v>0</v>
      </c>
      <c r="V165" s="9">
        <f t="shared" si="42"/>
        <v>0</v>
      </c>
      <c r="W165" s="15"/>
      <c r="X165" s="16">
        <f t="shared" si="43"/>
        <v>0</v>
      </c>
      <c r="Y165" s="18"/>
      <c r="Z165" s="17"/>
    </row>
    <row r="166" spans="1:26" ht="18" customHeight="1" x14ac:dyDescent="0.2">
      <c r="A166" s="13">
        <v>5510074</v>
      </c>
      <c r="B166" s="14" t="s">
        <v>190</v>
      </c>
      <c r="C166" s="15">
        <v>30000</v>
      </c>
      <c r="D166" s="10">
        <f>VLOOKUP($A166,'15.07'!$A$9:$W$200,23,0)</f>
        <v>0</v>
      </c>
      <c r="E166" s="15">
        <v>16</v>
      </c>
      <c r="F166" s="15"/>
      <c r="G166" s="15"/>
      <c r="H166" s="9">
        <f t="shared" si="40"/>
        <v>16</v>
      </c>
      <c r="I166" s="15">
        <v>16</v>
      </c>
      <c r="J166" s="15"/>
      <c r="K166" s="15"/>
      <c r="L166" s="9">
        <f t="shared" si="34"/>
        <v>16</v>
      </c>
      <c r="M166" s="15"/>
      <c r="N166" s="15"/>
      <c r="O166" s="15"/>
      <c r="P166" s="15"/>
      <c r="Q166" s="15"/>
      <c r="R166" s="11">
        <f t="shared" si="39"/>
        <v>0</v>
      </c>
      <c r="S166" s="15"/>
      <c r="T166" s="15"/>
      <c r="U166" s="9">
        <f t="shared" si="41"/>
        <v>0</v>
      </c>
      <c r="V166" s="9">
        <f t="shared" si="42"/>
        <v>0</v>
      </c>
      <c r="W166" s="15"/>
      <c r="X166" s="16">
        <f t="shared" si="43"/>
        <v>0</v>
      </c>
      <c r="Y166" s="18"/>
      <c r="Z166" s="17"/>
    </row>
    <row r="167" spans="1:26" ht="18" customHeight="1" x14ac:dyDescent="0.2">
      <c r="A167" s="13">
        <v>5520002</v>
      </c>
      <c r="B167" s="14" t="s">
        <v>191</v>
      </c>
      <c r="C167" s="15">
        <v>34000</v>
      </c>
      <c r="D167" s="10">
        <f>VLOOKUP($A167,'15.07'!$A$9:$W$200,23,0)</f>
        <v>0</v>
      </c>
      <c r="E167" s="15">
        <v>3</v>
      </c>
      <c r="F167" s="15"/>
      <c r="G167" s="15"/>
      <c r="H167" s="9">
        <f t="shared" si="40"/>
        <v>3</v>
      </c>
      <c r="I167" s="15">
        <v>3</v>
      </c>
      <c r="J167" s="15"/>
      <c r="K167" s="15"/>
      <c r="L167" s="9">
        <f t="shared" si="34"/>
        <v>3</v>
      </c>
      <c r="M167" s="15"/>
      <c r="N167" s="15"/>
      <c r="O167" s="15"/>
      <c r="P167" s="15"/>
      <c r="Q167" s="15"/>
      <c r="R167" s="11">
        <f>SUM(M167:Q167)</f>
        <v>0</v>
      </c>
      <c r="S167" s="15"/>
      <c r="T167" s="15"/>
      <c r="U167" s="9">
        <f>S167+T167</f>
        <v>0</v>
      </c>
      <c r="V167" s="9">
        <f t="shared" si="42"/>
        <v>0</v>
      </c>
      <c r="W167" s="15"/>
      <c r="X167" s="16">
        <f>W167-V167</f>
        <v>0</v>
      </c>
      <c r="Y167" s="18"/>
      <c r="Z167" s="17"/>
    </row>
    <row r="168" spans="1:26" ht="18" customHeight="1" x14ac:dyDescent="0.2">
      <c r="A168" s="13">
        <v>5520003</v>
      </c>
      <c r="B168" s="14" t="s">
        <v>192</v>
      </c>
      <c r="C168" s="15">
        <v>34000</v>
      </c>
      <c r="D168" s="10">
        <f>VLOOKUP($A168,'15.07'!$A$9:$W$200,23,0)</f>
        <v>0</v>
      </c>
      <c r="E168" s="15">
        <v>1</v>
      </c>
      <c r="F168" s="15"/>
      <c r="G168" s="15"/>
      <c r="H168" s="9">
        <f t="shared" si="40"/>
        <v>1</v>
      </c>
      <c r="I168" s="15">
        <v>1</v>
      </c>
      <c r="J168" s="15"/>
      <c r="K168" s="15"/>
      <c r="L168" s="9">
        <f t="shared" si="34"/>
        <v>1</v>
      </c>
      <c r="M168" s="15"/>
      <c r="N168" s="15"/>
      <c r="O168" s="15"/>
      <c r="P168" s="15"/>
      <c r="Q168" s="15"/>
      <c r="R168" s="11">
        <f>SUM(M168:Q168)</f>
        <v>0</v>
      </c>
      <c r="S168" s="15"/>
      <c r="T168" s="15"/>
      <c r="U168" s="9">
        <f>S168+T168</f>
        <v>0</v>
      </c>
      <c r="V168" s="9">
        <f t="shared" si="42"/>
        <v>0</v>
      </c>
      <c r="W168" s="15"/>
      <c r="X168" s="16">
        <f>W168-V168</f>
        <v>0</v>
      </c>
      <c r="Y168" s="18"/>
      <c r="Z168" s="17"/>
    </row>
    <row r="169" spans="1:26" ht="18" customHeight="1" x14ac:dyDescent="0.2">
      <c r="A169" s="13">
        <v>5520005</v>
      </c>
      <c r="B169" s="14" t="s">
        <v>193</v>
      </c>
      <c r="C169" s="15">
        <v>19000</v>
      </c>
      <c r="D169" s="10">
        <f>VLOOKUP($A169,'15.07'!$A$9:$W$200,23,0)</f>
        <v>0</v>
      </c>
      <c r="E169" s="15">
        <v>13</v>
      </c>
      <c r="F169" s="15"/>
      <c r="G169" s="15"/>
      <c r="H169" s="9">
        <f t="shared" si="40"/>
        <v>13</v>
      </c>
      <c r="I169" s="15">
        <v>13</v>
      </c>
      <c r="J169" s="15"/>
      <c r="K169" s="15"/>
      <c r="L169" s="9">
        <f t="shared" si="34"/>
        <v>13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2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5530001</v>
      </c>
      <c r="B170" s="14" t="s">
        <v>194</v>
      </c>
      <c r="C170" s="15">
        <v>46000</v>
      </c>
      <c r="D170" s="10">
        <f>VLOOKUP($A170,'15.07'!$A$9:$W$200,23,0)</f>
        <v>0</v>
      </c>
      <c r="E170" s="15">
        <v>4</v>
      </c>
      <c r="F170" s="15"/>
      <c r="G170" s="15"/>
      <c r="H170" s="9">
        <f t="shared" si="40"/>
        <v>4</v>
      </c>
      <c r="I170" s="15">
        <v>4</v>
      </c>
      <c r="J170" s="15"/>
      <c r="K170" s="15"/>
      <c r="L170" s="9">
        <f t="shared" si="34"/>
        <v>4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2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5530002</v>
      </c>
      <c r="B171" s="14" t="s">
        <v>195</v>
      </c>
      <c r="C171" s="15">
        <v>38000</v>
      </c>
      <c r="D171" s="10">
        <f>VLOOKUP($A171,'15.07'!$A$9:$W$200,23,0)</f>
        <v>0</v>
      </c>
      <c r="E171" s="15">
        <v>2</v>
      </c>
      <c r="F171" s="15"/>
      <c r="G171" s="15"/>
      <c r="H171" s="9">
        <f t="shared" si="40"/>
        <v>2</v>
      </c>
      <c r="I171" s="15">
        <v>2</v>
      </c>
      <c r="J171" s="15"/>
      <c r="K171" s="15"/>
      <c r="L171" s="9">
        <f t="shared" si="34"/>
        <v>2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2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5530003</v>
      </c>
      <c r="B172" s="14" t="s">
        <v>196</v>
      </c>
      <c r="C172" s="15">
        <v>38000</v>
      </c>
      <c r="D172" s="10">
        <f>VLOOKUP($A172,'15.07'!$A$9:$W$200,23,0)</f>
        <v>0</v>
      </c>
      <c r="E172" s="15">
        <v>5</v>
      </c>
      <c r="F172" s="15"/>
      <c r="G172" s="15"/>
      <c r="H172" s="9">
        <f t="shared" si="40"/>
        <v>5</v>
      </c>
      <c r="I172" s="15">
        <v>5</v>
      </c>
      <c r="J172" s="15"/>
      <c r="K172" s="15"/>
      <c r="L172" s="9">
        <f t="shared" si="34"/>
        <v>5</v>
      </c>
      <c r="M172" s="15"/>
      <c r="N172" s="15"/>
      <c r="O172" s="15"/>
      <c r="P172" s="15"/>
      <c r="Q172" s="15"/>
      <c r="R172" s="11">
        <f t="shared" si="39"/>
        <v>0</v>
      </c>
      <c r="S172" s="15"/>
      <c r="T172" s="15"/>
      <c r="U172" s="9">
        <f t="shared" si="41"/>
        <v>0</v>
      </c>
      <c r="V172" s="9">
        <f t="shared" si="42"/>
        <v>0</v>
      </c>
      <c r="W172" s="15"/>
      <c r="X172" s="16">
        <f t="shared" si="43"/>
        <v>0</v>
      </c>
      <c r="Y172" s="18"/>
      <c r="Z172" s="17"/>
    </row>
    <row r="173" spans="1:26" ht="18" customHeight="1" x14ac:dyDescent="0.2">
      <c r="A173" s="13">
        <v>5530004</v>
      </c>
      <c r="B173" s="14" t="s">
        <v>197</v>
      </c>
      <c r="C173" s="15">
        <v>39000</v>
      </c>
      <c r="D173" s="10">
        <f>VLOOKUP($A173,'15.07'!$A$9:$W$200,23,0)</f>
        <v>0</v>
      </c>
      <c r="E173" s="15"/>
      <c r="F173" s="15"/>
      <c r="G173" s="15"/>
      <c r="H173" s="9">
        <f t="shared" si="40"/>
        <v>0</v>
      </c>
      <c r="I173" s="15"/>
      <c r="J173" s="15"/>
      <c r="K173" s="15"/>
      <c r="L173" s="9">
        <f t="shared" si="34"/>
        <v>0</v>
      </c>
      <c r="M173" s="15"/>
      <c r="N173" s="15"/>
      <c r="O173" s="15"/>
      <c r="P173" s="15"/>
      <c r="Q173" s="15"/>
      <c r="R173" s="11">
        <f t="shared" si="39"/>
        <v>0</v>
      </c>
      <c r="S173" s="15"/>
      <c r="T173" s="15"/>
      <c r="U173" s="9">
        <f t="shared" si="41"/>
        <v>0</v>
      </c>
      <c r="V173" s="9">
        <f t="shared" si="42"/>
        <v>0</v>
      </c>
      <c r="W173" s="15"/>
      <c r="X173" s="16">
        <f t="shared" si="43"/>
        <v>0</v>
      </c>
      <c r="Y173" s="18"/>
      <c r="Z173" s="17"/>
    </row>
    <row r="174" spans="1:26" ht="18" customHeight="1" x14ac:dyDescent="0.2">
      <c r="A174" s="13">
        <v>5530005</v>
      </c>
      <c r="B174" s="14" t="s">
        <v>198</v>
      </c>
      <c r="C174" s="15">
        <v>35000</v>
      </c>
      <c r="D174" s="10">
        <f>VLOOKUP($A174,'15.07'!$A$9:$W$200,23,0)</f>
        <v>0</v>
      </c>
      <c r="E174" s="15"/>
      <c r="F174" s="15"/>
      <c r="G174" s="15"/>
      <c r="H174" s="9">
        <f t="shared" si="40"/>
        <v>0</v>
      </c>
      <c r="I174" s="15"/>
      <c r="J174" s="15"/>
      <c r="K174" s="15"/>
      <c r="L174" s="9">
        <f t="shared" si="34"/>
        <v>0</v>
      </c>
      <c r="M174" s="15"/>
      <c r="N174" s="15"/>
      <c r="O174" s="15"/>
      <c r="P174" s="15"/>
      <c r="Q174" s="15"/>
      <c r="R174" s="11">
        <f t="shared" si="39"/>
        <v>0</v>
      </c>
      <c r="S174" s="15"/>
      <c r="T174" s="15"/>
      <c r="U174" s="9">
        <f t="shared" si="41"/>
        <v>0</v>
      </c>
      <c r="V174" s="9">
        <f t="shared" si="42"/>
        <v>0</v>
      </c>
      <c r="W174" s="15"/>
      <c r="X174" s="16">
        <f t="shared" si="43"/>
        <v>0</v>
      </c>
      <c r="Y174" s="18"/>
      <c r="Z174" s="17"/>
    </row>
    <row r="175" spans="1:26" ht="18" customHeight="1" x14ac:dyDescent="0.2">
      <c r="A175" s="13">
        <v>5530008</v>
      </c>
      <c r="B175" s="14" t="s">
        <v>199</v>
      </c>
      <c r="C175" s="15">
        <v>29000</v>
      </c>
      <c r="D175" s="10">
        <f>VLOOKUP($A175,'15.07'!$A$9:$W$200,23,0)</f>
        <v>0</v>
      </c>
      <c r="E175" s="15">
        <v>1</v>
      </c>
      <c r="F175" s="15"/>
      <c r="G175" s="15"/>
      <c r="H175" s="9">
        <f t="shared" si="40"/>
        <v>1</v>
      </c>
      <c r="I175" s="15">
        <v>1</v>
      </c>
      <c r="J175" s="15"/>
      <c r="K175" s="15"/>
      <c r="L175" s="9">
        <f t="shared" si="34"/>
        <v>1</v>
      </c>
      <c r="M175" s="15"/>
      <c r="N175" s="15"/>
      <c r="O175" s="15"/>
      <c r="P175" s="15"/>
      <c r="Q175" s="15"/>
      <c r="R175" s="11">
        <f t="shared" si="39"/>
        <v>0</v>
      </c>
      <c r="S175" s="15"/>
      <c r="T175" s="15"/>
      <c r="U175" s="9">
        <f t="shared" si="41"/>
        <v>0</v>
      </c>
      <c r="V175" s="9">
        <f t="shared" si="42"/>
        <v>0</v>
      </c>
      <c r="W175" s="15"/>
      <c r="X175" s="16">
        <f t="shared" si="43"/>
        <v>0</v>
      </c>
      <c r="Y175" s="18"/>
      <c r="Z175" s="17"/>
    </row>
    <row r="176" spans="1:26" ht="18" customHeight="1" x14ac:dyDescent="0.2">
      <c r="A176" s="13">
        <v>5540001</v>
      </c>
      <c r="B176" s="14" t="s">
        <v>200</v>
      </c>
      <c r="C176" s="15">
        <v>18000</v>
      </c>
      <c r="D176" s="10">
        <f>VLOOKUP($A176,'15.07'!$A$9:$W$200,23,0)</f>
        <v>0</v>
      </c>
      <c r="E176" s="15"/>
      <c r="F176" s="15"/>
      <c r="G176" s="15"/>
      <c r="H176" s="9">
        <f t="shared" si="40"/>
        <v>0</v>
      </c>
      <c r="I176" s="15"/>
      <c r="J176" s="15"/>
      <c r="K176" s="15"/>
      <c r="L176" s="9">
        <f t="shared" si="34"/>
        <v>0</v>
      </c>
      <c r="M176" s="15"/>
      <c r="N176" s="15"/>
      <c r="O176" s="15"/>
      <c r="P176" s="15"/>
      <c r="Q176" s="15"/>
      <c r="R176" s="11">
        <f>SUM(M176:Q176)</f>
        <v>0</v>
      </c>
      <c r="S176" s="15"/>
      <c r="T176" s="15"/>
      <c r="U176" s="9">
        <f>S176+T176</f>
        <v>0</v>
      </c>
      <c r="V176" s="9">
        <f t="shared" si="42"/>
        <v>0</v>
      </c>
      <c r="W176" s="15"/>
      <c r="X176" s="16">
        <f>W176-V176</f>
        <v>0</v>
      </c>
      <c r="Y176" s="18"/>
      <c r="Z176" s="17"/>
    </row>
    <row r="177" spans="1:26" ht="18" customHeight="1" x14ac:dyDescent="0.2">
      <c r="A177" s="13">
        <v>5540003</v>
      </c>
      <c r="B177" s="14" t="s">
        <v>201</v>
      </c>
      <c r="C177" s="15">
        <v>18000</v>
      </c>
      <c r="D177" s="10">
        <f>VLOOKUP($A177,'15.07'!$A$9:$W$200,23,0)</f>
        <v>101</v>
      </c>
      <c r="E177" s="15"/>
      <c r="F177" s="15"/>
      <c r="G177" s="15"/>
      <c r="H177" s="9">
        <f t="shared" si="40"/>
        <v>0</v>
      </c>
      <c r="I177" s="15"/>
      <c r="J177" s="15"/>
      <c r="K177" s="15"/>
      <c r="L177" s="9">
        <f t="shared" si="34"/>
        <v>0</v>
      </c>
      <c r="M177" s="15"/>
      <c r="N177" s="15"/>
      <c r="O177" s="15"/>
      <c r="P177" s="15"/>
      <c r="Q177" s="15"/>
      <c r="R177" s="11">
        <f t="shared" si="39"/>
        <v>0</v>
      </c>
      <c r="S177" s="15"/>
      <c r="T177" s="15"/>
      <c r="U177" s="9">
        <f t="shared" si="41"/>
        <v>0</v>
      </c>
      <c r="V177" s="9">
        <f t="shared" si="42"/>
        <v>101</v>
      </c>
      <c r="W177" s="15">
        <v>101</v>
      </c>
      <c r="X177" s="16">
        <f t="shared" si="43"/>
        <v>0</v>
      </c>
      <c r="Y177" s="18"/>
      <c r="Z177" s="17"/>
    </row>
    <row r="178" spans="1:26" ht="18" customHeight="1" x14ac:dyDescent="0.2">
      <c r="A178" s="13">
        <v>5540008</v>
      </c>
      <c r="B178" s="14" t="s">
        <v>202</v>
      </c>
      <c r="C178" s="15">
        <v>15000</v>
      </c>
      <c r="D178" s="10">
        <f>VLOOKUP($A178,'15.07'!$A$9:$W$200,23,0)</f>
        <v>0</v>
      </c>
      <c r="E178" s="15"/>
      <c r="F178" s="15"/>
      <c r="G178" s="15"/>
      <c r="H178" s="9">
        <f t="shared" si="40"/>
        <v>0</v>
      </c>
      <c r="I178" s="15"/>
      <c r="J178" s="15"/>
      <c r="K178" s="15"/>
      <c r="L178" s="9">
        <f t="shared" si="34"/>
        <v>0</v>
      </c>
      <c r="M178" s="15"/>
      <c r="N178" s="15"/>
      <c r="O178" s="15"/>
      <c r="P178" s="15"/>
      <c r="Q178" s="15"/>
      <c r="R178" s="11">
        <f t="shared" si="39"/>
        <v>0</v>
      </c>
      <c r="S178" s="15"/>
      <c r="T178" s="15"/>
      <c r="U178" s="9">
        <f t="shared" si="41"/>
        <v>0</v>
      </c>
      <c r="V178" s="9">
        <f t="shared" si="42"/>
        <v>0</v>
      </c>
      <c r="W178" s="15"/>
      <c r="X178" s="16">
        <f t="shared" si="43"/>
        <v>0</v>
      </c>
      <c r="Y178" s="18"/>
      <c r="Z178" s="17"/>
    </row>
    <row r="179" spans="1:26" ht="18" customHeight="1" x14ac:dyDescent="0.2">
      <c r="A179" s="13">
        <v>5540017</v>
      </c>
      <c r="B179" s="14" t="s">
        <v>203</v>
      </c>
      <c r="C179" s="15">
        <v>25000</v>
      </c>
      <c r="D179" s="10">
        <f>VLOOKUP($A179,'15.07'!$A$9:$W$200,23,0)</f>
        <v>0</v>
      </c>
      <c r="E179" s="15">
        <v>9</v>
      </c>
      <c r="F179" s="15"/>
      <c r="G179" s="15"/>
      <c r="H179" s="9">
        <f t="shared" si="40"/>
        <v>9</v>
      </c>
      <c r="I179" s="15">
        <v>9</v>
      </c>
      <c r="J179" s="15"/>
      <c r="K179" s="15"/>
      <c r="L179" s="9">
        <f t="shared" si="34"/>
        <v>9</v>
      </c>
      <c r="M179" s="15"/>
      <c r="N179" s="15"/>
      <c r="O179" s="15"/>
      <c r="P179" s="15"/>
      <c r="Q179" s="15"/>
      <c r="R179" s="11">
        <f t="shared" si="39"/>
        <v>0</v>
      </c>
      <c r="S179" s="15"/>
      <c r="T179" s="15"/>
      <c r="U179" s="9">
        <f t="shared" si="41"/>
        <v>0</v>
      </c>
      <c r="V179" s="9">
        <f t="shared" si="42"/>
        <v>0</v>
      </c>
      <c r="W179" s="15"/>
      <c r="X179" s="16">
        <f t="shared" si="43"/>
        <v>0</v>
      </c>
      <c r="Y179" s="18"/>
      <c r="Z179" s="17"/>
    </row>
    <row r="180" spans="1:26" ht="18" customHeight="1" x14ac:dyDescent="0.2">
      <c r="A180" s="13">
        <v>5540018</v>
      </c>
      <c r="B180" s="14" t="s">
        <v>204</v>
      </c>
      <c r="C180" s="15">
        <v>32000</v>
      </c>
      <c r="D180" s="10">
        <f>VLOOKUP($A180,'15.07'!$A$9:$W$200,23,0)</f>
        <v>0</v>
      </c>
      <c r="E180" s="15">
        <v>20</v>
      </c>
      <c r="F180" s="15"/>
      <c r="G180" s="15"/>
      <c r="H180" s="9">
        <f t="shared" si="40"/>
        <v>20</v>
      </c>
      <c r="I180" s="15">
        <v>20</v>
      </c>
      <c r="J180" s="15"/>
      <c r="K180" s="15"/>
      <c r="L180" s="9">
        <f t="shared" si="34"/>
        <v>20</v>
      </c>
      <c r="M180" s="15"/>
      <c r="N180" s="15"/>
      <c r="O180" s="15"/>
      <c r="P180" s="15"/>
      <c r="Q180" s="15"/>
      <c r="R180" s="11">
        <f t="shared" si="39"/>
        <v>0</v>
      </c>
      <c r="S180" s="15"/>
      <c r="T180" s="15"/>
      <c r="U180" s="9">
        <f t="shared" si="41"/>
        <v>0</v>
      </c>
      <c r="V180" s="9">
        <f t="shared" si="42"/>
        <v>0</v>
      </c>
      <c r="W180" s="15"/>
      <c r="X180" s="16">
        <f t="shared" si="43"/>
        <v>0</v>
      </c>
      <c r="Y180" s="18"/>
      <c r="Z180" s="17"/>
    </row>
    <row r="181" spans="1:26" ht="18" customHeight="1" x14ac:dyDescent="0.2">
      <c r="A181" s="13">
        <v>5540019</v>
      </c>
      <c r="B181" s="14" t="s">
        <v>205</v>
      </c>
      <c r="C181" s="15">
        <v>39000</v>
      </c>
      <c r="D181" s="10">
        <f>VLOOKUP($A181,'15.07'!$A$9:$W$200,23,0)</f>
        <v>0</v>
      </c>
      <c r="E181" s="15"/>
      <c r="F181" s="15"/>
      <c r="G181" s="15"/>
      <c r="H181" s="9">
        <f t="shared" si="40"/>
        <v>0</v>
      </c>
      <c r="I181" s="15"/>
      <c r="J181" s="15"/>
      <c r="K181" s="15"/>
      <c r="L181" s="9">
        <f t="shared" si="34"/>
        <v>0</v>
      </c>
      <c r="M181" s="15"/>
      <c r="N181" s="15"/>
      <c r="O181" s="15"/>
      <c r="P181" s="15"/>
      <c r="Q181" s="15"/>
      <c r="R181" s="11">
        <f t="shared" si="39"/>
        <v>0</v>
      </c>
      <c r="S181" s="15"/>
      <c r="T181" s="15"/>
      <c r="U181" s="9">
        <f t="shared" si="41"/>
        <v>0</v>
      </c>
      <c r="V181" s="9">
        <f t="shared" si="42"/>
        <v>0</v>
      </c>
      <c r="W181" s="15"/>
      <c r="X181" s="16">
        <f t="shared" si="43"/>
        <v>0</v>
      </c>
      <c r="Y181" s="18"/>
      <c r="Z181" s="17"/>
    </row>
    <row r="182" spans="1:26" ht="18" customHeight="1" x14ac:dyDescent="0.2">
      <c r="A182" s="13">
        <v>5540020</v>
      </c>
      <c r="B182" s="14" t="s">
        <v>206</v>
      </c>
      <c r="C182" s="15">
        <v>40000</v>
      </c>
      <c r="D182" s="10">
        <f>VLOOKUP($A182,'15.07'!$A$9:$W$200,23,0)</f>
        <v>0</v>
      </c>
      <c r="E182" s="15">
        <v>6</v>
      </c>
      <c r="F182" s="15"/>
      <c r="G182" s="15"/>
      <c r="H182" s="9">
        <f t="shared" si="40"/>
        <v>6</v>
      </c>
      <c r="I182" s="15">
        <v>6</v>
      </c>
      <c r="J182" s="15"/>
      <c r="K182" s="15"/>
      <c r="L182" s="9">
        <f t="shared" si="34"/>
        <v>6</v>
      </c>
      <c r="M182" s="15"/>
      <c r="N182" s="15"/>
      <c r="O182" s="15"/>
      <c r="P182" s="15"/>
      <c r="Q182" s="15"/>
      <c r="R182" s="11">
        <f t="shared" si="39"/>
        <v>0</v>
      </c>
      <c r="S182" s="15"/>
      <c r="T182" s="15"/>
      <c r="U182" s="9">
        <f t="shared" si="41"/>
        <v>0</v>
      </c>
      <c r="V182" s="9">
        <f t="shared" si="42"/>
        <v>0</v>
      </c>
      <c r="W182" s="15"/>
      <c r="X182" s="16">
        <f t="shared" si="43"/>
        <v>0</v>
      </c>
      <c r="Y182" s="18"/>
      <c r="Z182" s="17"/>
    </row>
    <row r="183" spans="1:26" ht="18" customHeight="1" x14ac:dyDescent="0.2">
      <c r="A183" s="13">
        <v>5540021</v>
      </c>
      <c r="B183" s="14" t="s">
        <v>207</v>
      </c>
      <c r="C183" s="15">
        <v>46000</v>
      </c>
      <c r="D183" s="10">
        <f>VLOOKUP($A183,'15.07'!$A$9:$W$200,23,0)</f>
        <v>0</v>
      </c>
      <c r="E183" s="15"/>
      <c r="F183" s="15"/>
      <c r="G183" s="15"/>
      <c r="H183" s="9">
        <f t="shared" si="40"/>
        <v>0</v>
      </c>
      <c r="I183" s="15"/>
      <c r="J183" s="15"/>
      <c r="K183" s="15"/>
      <c r="L183" s="9">
        <f t="shared" si="34"/>
        <v>0</v>
      </c>
      <c r="M183" s="15"/>
      <c r="N183" s="15"/>
      <c r="O183" s="15"/>
      <c r="P183" s="15"/>
      <c r="Q183" s="15"/>
      <c r="R183" s="11">
        <f t="shared" si="39"/>
        <v>0</v>
      </c>
      <c r="S183" s="15"/>
      <c r="T183" s="15"/>
      <c r="U183" s="9">
        <f t="shared" si="41"/>
        <v>0</v>
      </c>
      <c r="V183" s="9">
        <f t="shared" si="42"/>
        <v>0</v>
      </c>
      <c r="W183" s="15"/>
      <c r="X183" s="16">
        <f t="shared" si="43"/>
        <v>0</v>
      </c>
      <c r="Y183" s="18"/>
      <c r="Z183" s="17"/>
    </row>
    <row r="184" spans="1:26" ht="18" customHeight="1" x14ac:dyDescent="0.2">
      <c r="A184" s="13">
        <v>5540029</v>
      </c>
      <c r="B184" s="14" t="s">
        <v>208</v>
      </c>
      <c r="C184" s="15">
        <v>18000</v>
      </c>
      <c r="D184" s="10">
        <f>VLOOKUP($A184,'15.07'!$A$9:$W$200,23,0)</f>
        <v>27</v>
      </c>
      <c r="E184" s="15"/>
      <c r="F184" s="15"/>
      <c r="G184" s="15"/>
      <c r="H184" s="9">
        <f t="shared" si="40"/>
        <v>0</v>
      </c>
      <c r="I184" s="15"/>
      <c r="J184" s="15"/>
      <c r="K184" s="15"/>
      <c r="L184" s="9">
        <f t="shared" si="34"/>
        <v>0</v>
      </c>
      <c r="M184" s="15"/>
      <c r="N184" s="15"/>
      <c r="O184" s="15"/>
      <c r="P184" s="15"/>
      <c r="Q184" s="15"/>
      <c r="R184" s="11">
        <f t="shared" si="39"/>
        <v>0</v>
      </c>
      <c r="S184" s="15"/>
      <c r="T184" s="15"/>
      <c r="U184" s="9">
        <f t="shared" si="41"/>
        <v>0</v>
      </c>
      <c r="V184" s="9">
        <f t="shared" si="42"/>
        <v>27</v>
      </c>
      <c r="W184" s="15">
        <v>27</v>
      </c>
      <c r="X184" s="16">
        <f t="shared" si="43"/>
        <v>0</v>
      </c>
      <c r="Y184" s="18"/>
      <c r="Z184" s="17"/>
    </row>
    <row r="185" spans="1:26" ht="18" customHeight="1" x14ac:dyDescent="0.2">
      <c r="A185" s="13">
        <v>5540030</v>
      </c>
      <c r="B185" s="14" t="s">
        <v>209</v>
      </c>
      <c r="C185" s="15">
        <v>20000</v>
      </c>
      <c r="D185" s="10">
        <f>VLOOKUP($A185,'15.07'!$A$9:$W$200,23,0)</f>
        <v>52</v>
      </c>
      <c r="E185" s="15"/>
      <c r="F185" s="15"/>
      <c r="G185" s="15"/>
      <c r="H185" s="9">
        <f t="shared" si="40"/>
        <v>0</v>
      </c>
      <c r="I185" s="15">
        <v>7</v>
      </c>
      <c r="J185" s="15"/>
      <c r="K185" s="15"/>
      <c r="L185" s="9">
        <f t="shared" si="34"/>
        <v>7</v>
      </c>
      <c r="M185" s="15"/>
      <c r="N185" s="15"/>
      <c r="O185" s="15"/>
      <c r="P185" s="15"/>
      <c r="Q185" s="15"/>
      <c r="R185" s="11">
        <f>SUM(M185:Q185)</f>
        <v>0</v>
      </c>
      <c r="S185" s="15"/>
      <c r="T185" s="15"/>
      <c r="U185" s="9">
        <f>S185+T185</f>
        <v>0</v>
      </c>
      <c r="V185" s="9">
        <f t="shared" si="42"/>
        <v>45</v>
      </c>
      <c r="W185" s="15">
        <v>45</v>
      </c>
      <c r="X185" s="16">
        <f>W185-V185</f>
        <v>0</v>
      </c>
      <c r="Y185" s="18"/>
      <c r="Z185" s="17"/>
    </row>
    <row r="186" spans="1:26" ht="18" customHeight="1" x14ac:dyDescent="0.2">
      <c r="A186" s="13">
        <v>5540031</v>
      </c>
      <c r="B186" s="14" t="s">
        <v>210</v>
      </c>
      <c r="C186" s="15">
        <v>20000</v>
      </c>
      <c r="D186" s="10">
        <f>VLOOKUP($A186,'15.07'!$A$9:$W$200,23,0)</f>
        <v>43</v>
      </c>
      <c r="E186" s="15"/>
      <c r="F186" s="15"/>
      <c r="G186" s="15"/>
      <c r="H186" s="9">
        <f t="shared" si="40"/>
        <v>0</v>
      </c>
      <c r="I186" s="15">
        <v>1</v>
      </c>
      <c r="J186" s="15"/>
      <c r="K186" s="15"/>
      <c r="L186" s="9">
        <f t="shared" si="34"/>
        <v>1</v>
      </c>
      <c r="M186" s="15"/>
      <c r="N186" s="15"/>
      <c r="O186" s="15"/>
      <c r="P186" s="15"/>
      <c r="Q186" s="15"/>
      <c r="R186" s="11">
        <f t="shared" si="39"/>
        <v>0</v>
      </c>
      <c r="S186" s="15"/>
      <c r="T186" s="15"/>
      <c r="U186" s="9">
        <f t="shared" ref="U186:U197" si="44">S186+T186</f>
        <v>0</v>
      </c>
      <c r="V186" s="9">
        <f t="shared" si="42"/>
        <v>42</v>
      </c>
      <c r="W186" s="15">
        <v>42</v>
      </c>
      <c r="X186" s="16">
        <f t="shared" ref="X186:X197" si="45">W186-V186</f>
        <v>0</v>
      </c>
      <c r="Y186" s="18"/>
      <c r="Z186" s="17"/>
    </row>
    <row r="187" spans="1:26" ht="18" customHeight="1" x14ac:dyDescent="0.2">
      <c r="A187" s="13">
        <v>5540032</v>
      </c>
      <c r="B187" s="14" t="s">
        <v>211</v>
      </c>
      <c r="C187" s="15">
        <v>15000</v>
      </c>
      <c r="D187" s="10">
        <f>VLOOKUP($A187,'15.07'!$A$9:$W$200,23,0)</f>
        <v>177</v>
      </c>
      <c r="E187" s="15"/>
      <c r="F187" s="15"/>
      <c r="G187" s="15"/>
      <c r="H187" s="9">
        <f t="shared" si="40"/>
        <v>0</v>
      </c>
      <c r="I187" s="15">
        <v>3</v>
      </c>
      <c r="J187" s="15"/>
      <c r="K187" s="15"/>
      <c r="L187" s="9">
        <f t="shared" si="34"/>
        <v>3</v>
      </c>
      <c r="M187" s="15"/>
      <c r="N187" s="15"/>
      <c r="O187" s="15"/>
      <c r="P187" s="15"/>
      <c r="Q187" s="15"/>
      <c r="R187" s="11">
        <f t="shared" si="39"/>
        <v>0</v>
      </c>
      <c r="S187" s="15"/>
      <c r="T187" s="15"/>
      <c r="U187" s="9">
        <f t="shared" si="44"/>
        <v>0</v>
      </c>
      <c r="V187" s="9">
        <f t="shared" si="42"/>
        <v>174</v>
      </c>
      <c r="W187" s="15">
        <v>174</v>
      </c>
      <c r="X187" s="16">
        <f t="shared" si="45"/>
        <v>0</v>
      </c>
      <c r="Y187" s="18"/>
      <c r="Z187" s="17"/>
    </row>
    <row r="188" spans="1:26" ht="18" customHeight="1" x14ac:dyDescent="0.2">
      <c r="A188" s="13">
        <v>5540033</v>
      </c>
      <c r="B188" s="14" t="s">
        <v>212</v>
      </c>
      <c r="C188" s="15">
        <v>15000</v>
      </c>
      <c r="D188" s="10">
        <f>VLOOKUP($A188,'15.07'!$A$9:$W$200,23,0)</f>
        <v>49</v>
      </c>
      <c r="E188" s="15"/>
      <c r="F188" s="15"/>
      <c r="G188" s="15"/>
      <c r="H188" s="9">
        <f t="shared" si="40"/>
        <v>0</v>
      </c>
      <c r="I188" s="15">
        <v>9</v>
      </c>
      <c r="J188" s="15"/>
      <c r="K188" s="15"/>
      <c r="L188" s="9">
        <f t="shared" si="34"/>
        <v>9</v>
      </c>
      <c r="M188" s="15"/>
      <c r="N188" s="15"/>
      <c r="O188" s="15"/>
      <c r="P188" s="15"/>
      <c r="Q188" s="15"/>
      <c r="R188" s="11">
        <f t="shared" si="39"/>
        <v>0</v>
      </c>
      <c r="S188" s="15"/>
      <c r="T188" s="15"/>
      <c r="U188" s="9">
        <f t="shared" si="44"/>
        <v>0</v>
      </c>
      <c r="V188" s="9">
        <f t="shared" si="42"/>
        <v>40</v>
      </c>
      <c r="W188" s="15">
        <v>40</v>
      </c>
      <c r="X188" s="16">
        <f t="shared" si="45"/>
        <v>0</v>
      </c>
      <c r="Y188" s="18"/>
      <c r="Z188" s="17"/>
    </row>
    <row r="189" spans="1:26" ht="18" customHeight="1" x14ac:dyDescent="0.2">
      <c r="A189" s="13">
        <v>5540035</v>
      </c>
      <c r="B189" s="14" t="s">
        <v>213</v>
      </c>
      <c r="C189" s="15">
        <v>20000</v>
      </c>
      <c r="D189" s="10">
        <f>VLOOKUP($A189,'15.07'!$A$9:$W$200,23,0)</f>
        <v>29</v>
      </c>
      <c r="E189" s="15"/>
      <c r="F189" s="15"/>
      <c r="G189" s="15"/>
      <c r="H189" s="9">
        <f t="shared" si="40"/>
        <v>0</v>
      </c>
      <c r="I189" s="15"/>
      <c r="J189" s="15"/>
      <c r="K189" s="15"/>
      <c r="L189" s="9">
        <f t="shared" si="34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2"/>
        <v>29</v>
      </c>
      <c r="W189" s="15">
        <v>29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5540037</v>
      </c>
      <c r="B190" s="14" t="s">
        <v>214</v>
      </c>
      <c r="C190" s="15">
        <v>18000</v>
      </c>
      <c r="D190" s="10">
        <f>VLOOKUP($A190,'15.07'!$A$9:$W$200,23,0)</f>
        <v>40</v>
      </c>
      <c r="E190" s="15"/>
      <c r="F190" s="15"/>
      <c r="G190" s="15"/>
      <c r="H190" s="9">
        <f t="shared" si="40"/>
        <v>0</v>
      </c>
      <c r="I190" s="15">
        <v>9</v>
      </c>
      <c r="J190" s="15"/>
      <c r="K190" s="15"/>
      <c r="L190" s="9">
        <f t="shared" si="34"/>
        <v>9</v>
      </c>
      <c r="M190" s="15"/>
      <c r="N190" s="15"/>
      <c r="O190" s="15"/>
      <c r="P190" s="15"/>
      <c r="Q190" s="15"/>
      <c r="R190" s="11">
        <f t="shared" si="39"/>
        <v>0</v>
      </c>
      <c r="S190" s="15"/>
      <c r="T190" s="15"/>
      <c r="U190" s="9">
        <f t="shared" si="44"/>
        <v>0</v>
      </c>
      <c r="V190" s="9">
        <f t="shared" si="42"/>
        <v>31</v>
      </c>
      <c r="W190" s="15">
        <v>31</v>
      </c>
      <c r="X190" s="16">
        <f t="shared" si="45"/>
        <v>0</v>
      </c>
      <c r="Y190" s="18"/>
      <c r="Z190" s="17"/>
    </row>
    <row r="191" spans="1:26" ht="18" customHeight="1" x14ac:dyDescent="0.2">
      <c r="A191" s="13">
        <v>5541001</v>
      </c>
      <c r="B191" s="14" t="s">
        <v>215</v>
      </c>
      <c r="C191" s="15">
        <v>29000</v>
      </c>
      <c r="D191" s="10">
        <f>VLOOKUP($A191,'15.07'!$A$9:$W$200,23,0)</f>
        <v>0</v>
      </c>
      <c r="E191" s="15"/>
      <c r="F191" s="15"/>
      <c r="G191" s="15"/>
      <c r="H191" s="9">
        <f t="shared" si="40"/>
        <v>0</v>
      </c>
      <c r="I191" s="15"/>
      <c r="J191" s="15"/>
      <c r="K191" s="15"/>
      <c r="L191" s="9">
        <f t="shared" si="34"/>
        <v>0</v>
      </c>
      <c r="M191" s="15"/>
      <c r="N191" s="15"/>
      <c r="O191" s="15"/>
      <c r="P191" s="15"/>
      <c r="Q191" s="15"/>
      <c r="R191" s="11">
        <f t="shared" si="39"/>
        <v>0</v>
      </c>
      <c r="S191" s="15"/>
      <c r="T191" s="15"/>
      <c r="U191" s="9">
        <f t="shared" si="44"/>
        <v>0</v>
      </c>
      <c r="V191" s="9">
        <f t="shared" si="42"/>
        <v>0</v>
      </c>
      <c r="W191" s="15"/>
      <c r="X191" s="16">
        <f t="shared" si="45"/>
        <v>0</v>
      </c>
      <c r="Y191" s="18"/>
      <c r="Z191" s="17"/>
    </row>
    <row r="192" spans="1:26" ht="18" customHeight="1" x14ac:dyDescent="0.2">
      <c r="A192" s="13">
        <v>7111005</v>
      </c>
      <c r="B192" s="14" t="s">
        <v>216</v>
      </c>
      <c r="C192" s="15">
        <v>10000</v>
      </c>
      <c r="D192" s="10">
        <f>VLOOKUP($A192,'15.07'!$A$9:$W$200,23,0)</f>
        <v>0</v>
      </c>
      <c r="E192" s="15"/>
      <c r="F192" s="15"/>
      <c r="G192" s="15"/>
      <c r="H192" s="9">
        <f t="shared" si="40"/>
        <v>0</v>
      </c>
      <c r="I192" s="15"/>
      <c r="J192" s="15"/>
      <c r="K192" s="15"/>
      <c r="L192" s="9">
        <f t="shared" si="34"/>
        <v>0</v>
      </c>
      <c r="M192" s="15"/>
      <c r="N192" s="15"/>
      <c r="O192" s="15"/>
      <c r="P192" s="15"/>
      <c r="Q192" s="15"/>
      <c r="R192" s="11">
        <f t="shared" si="39"/>
        <v>0</v>
      </c>
      <c r="S192" s="15"/>
      <c r="T192" s="15"/>
      <c r="U192" s="9">
        <f t="shared" si="44"/>
        <v>0</v>
      </c>
      <c r="V192" s="9">
        <f t="shared" si="42"/>
        <v>0</v>
      </c>
      <c r="W192" s="15"/>
      <c r="X192" s="16">
        <f t="shared" si="45"/>
        <v>0</v>
      </c>
      <c r="Y192" s="18"/>
      <c r="Z192" s="17"/>
    </row>
    <row r="193" spans="1:28" ht="18" customHeight="1" x14ac:dyDescent="0.2">
      <c r="A193" s="13">
        <v>7116001</v>
      </c>
      <c r="B193" s="14" t="s">
        <v>217</v>
      </c>
      <c r="C193" s="15">
        <v>99000</v>
      </c>
      <c r="D193" s="10">
        <f>VLOOKUP($A193,'15.07'!$A$9:$W$200,23,0)</f>
        <v>0</v>
      </c>
      <c r="E193" s="15"/>
      <c r="F193" s="15"/>
      <c r="G193" s="15"/>
      <c r="H193" s="9">
        <f t="shared" si="40"/>
        <v>0</v>
      </c>
      <c r="I193" s="15"/>
      <c r="J193" s="15"/>
      <c r="K193" s="15"/>
      <c r="L193" s="9">
        <f t="shared" si="34"/>
        <v>0</v>
      </c>
      <c r="M193" s="15"/>
      <c r="N193" s="15"/>
      <c r="O193" s="15"/>
      <c r="P193" s="15"/>
      <c r="Q193" s="15"/>
      <c r="R193" s="11">
        <f t="shared" si="39"/>
        <v>0</v>
      </c>
      <c r="S193" s="15"/>
      <c r="T193" s="15"/>
      <c r="U193" s="9">
        <f t="shared" si="44"/>
        <v>0</v>
      </c>
      <c r="V193" s="9">
        <f t="shared" si="42"/>
        <v>0</v>
      </c>
      <c r="W193" s="15"/>
      <c r="X193" s="16">
        <f t="shared" si="45"/>
        <v>0</v>
      </c>
      <c r="Y193" s="18"/>
      <c r="Z193" s="17"/>
    </row>
    <row r="194" spans="1:28" ht="18" customHeight="1" x14ac:dyDescent="0.2">
      <c r="A194" s="13">
        <v>7116002</v>
      </c>
      <c r="B194" s="14" t="s">
        <v>227</v>
      </c>
      <c r="C194" s="15">
        <v>60000</v>
      </c>
      <c r="D194" s="10">
        <f>VLOOKUP($A194,'15.07'!$A$9:$W$200,23,0)</f>
        <v>0</v>
      </c>
      <c r="E194" s="15"/>
      <c r="F194" s="15"/>
      <c r="G194" s="15"/>
      <c r="H194" s="9">
        <f t="shared" si="40"/>
        <v>0</v>
      </c>
      <c r="I194" s="15"/>
      <c r="J194" s="15"/>
      <c r="K194" s="15"/>
      <c r="L194" s="9">
        <f t="shared" si="34"/>
        <v>0</v>
      </c>
      <c r="M194" s="15"/>
      <c r="N194" s="15"/>
      <c r="O194" s="15"/>
      <c r="P194" s="15"/>
      <c r="Q194" s="15"/>
      <c r="R194" s="11">
        <f t="shared" si="39"/>
        <v>0</v>
      </c>
      <c r="S194" s="15"/>
      <c r="T194" s="15"/>
      <c r="U194" s="9">
        <f t="shared" si="44"/>
        <v>0</v>
      </c>
      <c r="V194" s="9">
        <f t="shared" si="42"/>
        <v>0</v>
      </c>
      <c r="W194" s="15"/>
      <c r="X194" s="16">
        <f t="shared" si="45"/>
        <v>0</v>
      </c>
      <c r="Y194" s="18"/>
      <c r="Z194" s="17"/>
    </row>
    <row r="195" spans="1:28" ht="18" customHeight="1" x14ac:dyDescent="0.2">
      <c r="A195" s="13">
        <v>7116003</v>
      </c>
      <c r="B195" s="14" t="s">
        <v>228</v>
      </c>
      <c r="C195" s="15">
        <v>60000</v>
      </c>
      <c r="D195" s="10">
        <f>VLOOKUP($A195,'15.07'!$A$9:$W$200,23,0)</f>
        <v>0</v>
      </c>
      <c r="E195" s="15"/>
      <c r="F195" s="15"/>
      <c r="G195" s="15"/>
      <c r="H195" s="9">
        <f t="shared" si="40"/>
        <v>0</v>
      </c>
      <c r="I195" s="15"/>
      <c r="J195" s="15"/>
      <c r="K195" s="15"/>
      <c r="L195" s="9">
        <f t="shared" si="34"/>
        <v>0</v>
      </c>
      <c r="M195" s="15"/>
      <c r="N195" s="15"/>
      <c r="O195" s="15"/>
      <c r="P195" s="15"/>
      <c r="Q195" s="15"/>
      <c r="R195" s="11">
        <f t="shared" si="39"/>
        <v>0</v>
      </c>
      <c r="S195" s="15"/>
      <c r="T195" s="15"/>
      <c r="U195" s="9">
        <f t="shared" si="44"/>
        <v>0</v>
      </c>
      <c r="V195" s="9">
        <f t="shared" si="42"/>
        <v>0</v>
      </c>
      <c r="W195" s="15"/>
      <c r="X195" s="16">
        <f t="shared" si="45"/>
        <v>0</v>
      </c>
      <c r="Y195" s="18"/>
      <c r="Z195" s="17"/>
    </row>
    <row r="196" spans="1:28" ht="18" customHeight="1" x14ac:dyDescent="0.2">
      <c r="A196" s="13">
        <v>9500002</v>
      </c>
      <c r="B196" s="14" t="s">
        <v>218</v>
      </c>
      <c r="C196" s="15">
        <v>4000</v>
      </c>
      <c r="D196" s="10">
        <f>VLOOKUP($A196,'15.07'!$A$9:$W$200,23,0)</f>
        <v>0</v>
      </c>
      <c r="E196" s="15"/>
      <c r="F196" s="15"/>
      <c r="G196" s="15"/>
      <c r="H196" s="9">
        <f t="shared" si="40"/>
        <v>0</v>
      </c>
      <c r="I196" s="15"/>
      <c r="J196" s="15"/>
      <c r="K196" s="15"/>
      <c r="L196" s="9">
        <f t="shared" si="34"/>
        <v>0</v>
      </c>
      <c r="M196" s="15"/>
      <c r="N196" s="15"/>
      <c r="O196" s="15"/>
      <c r="P196" s="15"/>
      <c r="Q196" s="15"/>
      <c r="R196" s="11">
        <f t="shared" si="39"/>
        <v>0</v>
      </c>
      <c r="S196" s="15"/>
      <c r="T196" s="15"/>
      <c r="U196" s="9">
        <f t="shared" si="44"/>
        <v>0</v>
      </c>
      <c r="V196" s="9">
        <f t="shared" si="42"/>
        <v>0</v>
      </c>
      <c r="W196" s="15"/>
      <c r="X196" s="16">
        <f t="shared" si="45"/>
        <v>0</v>
      </c>
      <c r="Y196" s="18"/>
      <c r="Z196" s="17"/>
    </row>
    <row r="197" spans="1:28" ht="18" customHeight="1" x14ac:dyDescent="0.2">
      <c r="A197" s="13">
        <v>9500003</v>
      </c>
      <c r="B197" s="14" t="s">
        <v>219</v>
      </c>
      <c r="C197" s="15">
        <v>5000</v>
      </c>
      <c r="D197" s="10">
        <f>VLOOKUP($A197,'15.07'!$A$9:$W$200,23,0)</f>
        <v>0</v>
      </c>
      <c r="E197" s="15"/>
      <c r="F197" s="15"/>
      <c r="G197" s="15"/>
      <c r="H197" s="9">
        <f t="shared" si="40"/>
        <v>0</v>
      </c>
      <c r="I197" s="15"/>
      <c r="J197" s="15"/>
      <c r="K197" s="15"/>
      <c r="L197" s="9">
        <f t="shared" si="34"/>
        <v>0</v>
      </c>
      <c r="M197" s="15"/>
      <c r="N197" s="15"/>
      <c r="O197" s="15"/>
      <c r="P197" s="15"/>
      <c r="Q197" s="15"/>
      <c r="R197" s="11">
        <f t="shared" si="39"/>
        <v>0</v>
      </c>
      <c r="S197" s="15"/>
      <c r="T197" s="15"/>
      <c r="U197" s="9">
        <f t="shared" si="44"/>
        <v>0</v>
      </c>
      <c r="V197" s="9">
        <f t="shared" si="42"/>
        <v>0</v>
      </c>
      <c r="W197" s="15"/>
      <c r="X197" s="16">
        <f t="shared" si="45"/>
        <v>0</v>
      </c>
      <c r="Y197" s="18"/>
      <c r="Z197" s="17"/>
    </row>
    <row r="198" spans="1:28" ht="18" customHeight="1" x14ac:dyDescent="0.2">
      <c r="A198" s="7"/>
      <c r="B198" s="28" t="s">
        <v>220</v>
      </c>
      <c r="C198" s="9"/>
      <c r="D198" s="10"/>
      <c r="E198" s="10"/>
      <c r="F198" s="10"/>
      <c r="G198" s="10"/>
      <c r="H198" s="9"/>
      <c r="I198" s="10"/>
      <c r="J198" s="10"/>
      <c r="K198" s="10"/>
      <c r="L198" s="9">
        <f t="shared" si="34"/>
        <v>0</v>
      </c>
      <c r="M198" s="10"/>
      <c r="N198" s="10"/>
      <c r="O198" s="10"/>
      <c r="P198" s="10"/>
      <c r="Q198" s="10"/>
      <c r="R198" s="11">
        <f t="shared" si="39"/>
        <v>0</v>
      </c>
      <c r="S198" s="10"/>
      <c r="T198" s="10"/>
      <c r="U198" s="9"/>
      <c r="V198" s="9"/>
      <c r="W198" s="10"/>
      <c r="X198" s="9"/>
      <c r="Y198" s="18"/>
      <c r="Z198" s="17"/>
    </row>
    <row r="200" spans="1:28" ht="25.5" customHeight="1" x14ac:dyDescent="0.2">
      <c r="D200" s="30">
        <f>SUM(D9:D198)</f>
        <v>743</v>
      </c>
      <c r="E200" s="31"/>
      <c r="F200" s="31"/>
      <c r="G200" s="31"/>
      <c r="H200" s="31"/>
      <c r="I200" s="30">
        <f>SUM(I9:I198)</f>
        <v>805</v>
      </c>
      <c r="J200" s="30">
        <f>SUM(J9:J198)</f>
        <v>0</v>
      </c>
      <c r="K200" s="30"/>
      <c r="L200" s="31"/>
      <c r="M200" s="31"/>
      <c r="N200" s="31"/>
      <c r="O200" s="31"/>
      <c r="P200" s="31"/>
      <c r="Q200" s="30">
        <f>SUM(Q9:Q198)</f>
        <v>1</v>
      </c>
      <c r="R200" s="30">
        <f>SUM(R9:R198)</f>
        <v>12</v>
      </c>
      <c r="S200" s="30">
        <f>SUM(S9:S198)</f>
        <v>65</v>
      </c>
      <c r="T200" s="31"/>
      <c r="U200" s="31"/>
      <c r="V200" s="32"/>
      <c r="W200" s="30">
        <f>SUM(W9:W198)</f>
        <v>712</v>
      </c>
      <c r="X200" s="30">
        <f>SUM(X9:X198)</f>
        <v>0</v>
      </c>
    </row>
    <row r="201" spans="1:28" ht="12.75" customHeight="1" x14ac:dyDescent="0.2"/>
    <row r="202" spans="1:28" s="1" customFormat="1" x14ac:dyDescent="0.2">
      <c r="A202" s="29"/>
      <c r="B202" s="29" t="s">
        <v>221</v>
      </c>
      <c r="I202" s="33" t="s">
        <v>222</v>
      </c>
      <c r="S202" s="1" t="s">
        <v>223</v>
      </c>
      <c r="V202" s="2"/>
      <c r="W202" s="2"/>
      <c r="X202" s="2"/>
      <c r="Y202" s="3"/>
      <c r="Z202" s="3"/>
      <c r="AA202" s="3"/>
      <c r="AB202" s="3"/>
    </row>
    <row r="204" spans="1:28" s="1" customFormat="1" x14ac:dyDescent="0.2">
      <c r="A204" s="29" t="s">
        <v>224</v>
      </c>
      <c r="B204" s="3"/>
      <c r="V204" s="2"/>
      <c r="W204" s="2"/>
      <c r="X204" s="2"/>
      <c r="Y204" s="3"/>
      <c r="Z204" s="3"/>
      <c r="AA204" s="3"/>
      <c r="AB204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0:B101">
    <cfRule type="duplicateValues" dxfId="683" priority="34" stopIfTrue="1"/>
  </conditionalFormatting>
  <conditionalFormatting sqref="B132">
    <cfRule type="duplicateValues" dxfId="682" priority="33" stopIfTrue="1"/>
  </conditionalFormatting>
  <conditionalFormatting sqref="B118">
    <cfRule type="duplicateValues" dxfId="681" priority="32" stopIfTrue="1"/>
  </conditionalFormatting>
  <conditionalFormatting sqref="B198">
    <cfRule type="duplicateValues" dxfId="680" priority="31" stopIfTrue="1"/>
  </conditionalFormatting>
  <conditionalFormatting sqref="B201:B274">
    <cfRule type="duplicateValues" dxfId="679" priority="30" stopIfTrue="1"/>
  </conditionalFormatting>
  <conditionalFormatting sqref="B200">
    <cfRule type="duplicateValues" dxfId="678" priority="29" stopIfTrue="1"/>
  </conditionalFormatting>
  <conditionalFormatting sqref="I202">
    <cfRule type="duplicateValues" dxfId="677" priority="28" stopIfTrue="1"/>
  </conditionalFormatting>
  <conditionalFormatting sqref="I202">
    <cfRule type="duplicateValues" dxfId="676" priority="25" stopIfTrue="1"/>
    <cfRule type="duplicateValues" dxfId="675" priority="26" stopIfTrue="1"/>
    <cfRule type="duplicateValues" dxfId="674" priority="27" stopIfTrue="1"/>
  </conditionalFormatting>
  <conditionalFormatting sqref="B20">
    <cfRule type="duplicateValues" dxfId="673" priority="19" stopIfTrue="1"/>
  </conditionalFormatting>
  <conditionalFormatting sqref="B20">
    <cfRule type="duplicateValues" dxfId="672" priority="20" stopIfTrue="1"/>
  </conditionalFormatting>
  <conditionalFormatting sqref="B20">
    <cfRule type="duplicateValues" dxfId="671" priority="21" stopIfTrue="1"/>
  </conditionalFormatting>
  <conditionalFormatting sqref="B20">
    <cfRule type="duplicateValues" dxfId="670" priority="22" stopIfTrue="1"/>
    <cfRule type="duplicateValues" dxfId="669" priority="23" stopIfTrue="1"/>
    <cfRule type="duplicateValues" dxfId="668" priority="24" stopIfTrue="1"/>
  </conditionalFormatting>
  <conditionalFormatting sqref="A20:A25">
    <cfRule type="duplicateValues" dxfId="667" priority="18" stopIfTrue="1"/>
  </conditionalFormatting>
  <conditionalFormatting sqref="A26">
    <cfRule type="duplicateValues" dxfId="666" priority="17" stopIfTrue="1"/>
  </conditionalFormatting>
  <conditionalFormatting sqref="A27">
    <cfRule type="duplicateValues" dxfId="665" priority="16" stopIfTrue="1"/>
  </conditionalFormatting>
  <conditionalFormatting sqref="A28">
    <cfRule type="duplicateValues" dxfId="664" priority="15" stopIfTrue="1"/>
  </conditionalFormatting>
  <conditionalFormatting sqref="A29">
    <cfRule type="duplicateValues" dxfId="663" priority="14" stopIfTrue="1"/>
  </conditionalFormatting>
  <conditionalFormatting sqref="A30">
    <cfRule type="duplicateValues" dxfId="662" priority="13" stopIfTrue="1"/>
  </conditionalFormatting>
  <conditionalFormatting sqref="B275:B65318 B200 B5 B8:B19 B119:B131 B21:B117 B133:B197">
    <cfRule type="duplicateValues" dxfId="661" priority="35" stopIfTrue="1"/>
  </conditionalFormatting>
  <conditionalFormatting sqref="B275:B65318 B200 B5 B8:B19 B102:B117 B119:B131 B21:B99 B133:B197">
    <cfRule type="duplicateValues" dxfId="660" priority="36" stopIfTrue="1"/>
  </conditionalFormatting>
  <conditionalFormatting sqref="A200:A65318 A1:A5 A8:A19 A31:A198">
    <cfRule type="duplicateValues" dxfId="659" priority="37" stopIfTrue="1"/>
  </conditionalFormatting>
  <conditionalFormatting sqref="B200:B65318 B5 B8:B19 B21:B198">
    <cfRule type="duplicateValues" dxfId="658" priority="38" stopIfTrue="1"/>
  </conditionalFormatting>
  <conditionalFormatting sqref="B200:B65318 B1:B5 B8:B19 B21:B198">
    <cfRule type="duplicateValues" dxfId="657" priority="39" stopIfTrue="1"/>
    <cfRule type="duplicateValues" dxfId="656" priority="40" stopIfTrue="1"/>
    <cfRule type="duplicateValues" dxfId="655" priority="41" stopIfTrue="1"/>
  </conditionalFormatting>
  <conditionalFormatting sqref="Y17">
    <cfRule type="duplicateValues" dxfId="654" priority="7" stopIfTrue="1"/>
  </conditionalFormatting>
  <conditionalFormatting sqref="Y17">
    <cfRule type="duplicateValues" dxfId="653" priority="8" stopIfTrue="1"/>
  </conditionalFormatting>
  <conditionalFormatting sqref="Y17">
    <cfRule type="duplicateValues" dxfId="652" priority="9" stopIfTrue="1"/>
  </conditionalFormatting>
  <conditionalFormatting sqref="Y17">
    <cfRule type="duplicateValues" dxfId="651" priority="10" stopIfTrue="1"/>
    <cfRule type="duplicateValues" dxfId="650" priority="11" stopIfTrue="1"/>
    <cfRule type="duplicateValues" dxfId="649" priority="12" stopIfTrue="1"/>
  </conditionalFormatting>
  <conditionalFormatting sqref="Y13">
    <cfRule type="duplicateValues" dxfId="648" priority="1" stopIfTrue="1"/>
  </conditionalFormatting>
  <conditionalFormatting sqref="Y13">
    <cfRule type="duplicateValues" dxfId="647" priority="2" stopIfTrue="1"/>
  </conditionalFormatting>
  <conditionalFormatting sqref="Y13">
    <cfRule type="duplicateValues" dxfId="646" priority="3" stopIfTrue="1"/>
  </conditionalFormatting>
  <conditionalFormatting sqref="Y13">
    <cfRule type="duplicateValues" dxfId="645" priority="4" stopIfTrue="1"/>
    <cfRule type="duplicateValues" dxfId="644" priority="5" stopIfTrue="1"/>
    <cfRule type="duplicateValues" dxfId="643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4"/>
  <sheetViews>
    <sheetView zoomScaleNormal="100" workbookViewId="0">
      <pane xSplit="4" ySplit="8" topLeftCell="E24" activePane="bottomRight" state="frozen"/>
      <selection activeCell="F144" sqref="F144"/>
      <selection pane="topRight" activeCell="F144" sqref="F144"/>
      <selection pane="bottomLeft" activeCell="F144" sqref="F144"/>
      <selection pane="bottomRight" activeCell="Y117" sqref="Y117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42578125" style="1" customWidth="1"/>
    <col min="7" max="7" width="0.28515625" style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72" t="s">
        <v>0</v>
      </c>
      <c r="B1" s="172"/>
    </row>
    <row r="2" spans="1:28" x14ac:dyDescent="0.2">
      <c r="A2" s="172" t="s">
        <v>1</v>
      </c>
      <c r="B2" s="172"/>
    </row>
    <row r="3" spans="1:28" ht="19.5" x14ac:dyDescent="0.2">
      <c r="A3" s="173" t="s">
        <v>2</v>
      </c>
      <c r="B3" s="173"/>
      <c r="C3" s="173"/>
      <c r="D3" s="173"/>
      <c r="E3" s="173"/>
      <c r="F3" s="173"/>
      <c r="G3" s="173"/>
      <c r="H3" s="173"/>
      <c r="I3" s="173"/>
      <c r="J3" s="173"/>
      <c r="K3" s="173"/>
      <c r="L3" s="173"/>
      <c r="M3" s="173"/>
      <c r="N3" s="173"/>
      <c r="O3" s="173"/>
      <c r="P3" s="173"/>
      <c r="Q3" s="173"/>
      <c r="R3" s="173"/>
      <c r="S3" s="173"/>
      <c r="T3" s="173"/>
      <c r="U3" s="173"/>
      <c r="V3" s="173"/>
      <c r="W3" s="173"/>
      <c r="X3" s="173"/>
    </row>
    <row r="4" spans="1:28" ht="18.75" x14ac:dyDescent="0.2">
      <c r="A4" s="98" t="s">
        <v>3</v>
      </c>
      <c r="B4" s="4">
        <v>42568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74" t="s">
        <v>4</v>
      </c>
      <c r="B5" s="174" t="s">
        <v>5</v>
      </c>
      <c r="C5" s="175" t="s">
        <v>6</v>
      </c>
      <c r="D5" s="176" t="s">
        <v>7</v>
      </c>
      <c r="E5" s="175" t="s">
        <v>8</v>
      </c>
      <c r="F5" s="175"/>
      <c r="G5" s="175"/>
      <c r="H5" s="175"/>
      <c r="I5" s="175" t="s">
        <v>9</v>
      </c>
      <c r="J5" s="175"/>
      <c r="K5" s="175"/>
      <c r="L5" s="175"/>
      <c r="M5" s="175" t="s">
        <v>10</v>
      </c>
      <c r="N5" s="175"/>
      <c r="O5" s="175"/>
      <c r="P5" s="175"/>
      <c r="Q5" s="175"/>
      <c r="R5" s="175"/>
      <c r="S5" s="160" t="s">
        <v>11</v>
      </c>
      <c r="T5" s="161"/>
      <c r="U5" s="162"/>
      <c r="V5" s="163" t="s">
        <v>12</v>
      </c>
      <c r="W5" s="166" t="s">
        <v>13</v>
      </c>
      <c r="X5" s="166" t="s">
        <v>14</v>
      </c>
      <c r="Z5" s="159" t="s">
        <v>15</v>
      </c>
      <c r="AA5" s="159"/>
      <c r="AB5" s="159"/>
    </row>
    <row r="6" spans="1:28" ht="20.25" customHeight="1" x14ac:dyDescent="0.2">
      <c r="A6" s="174"/>
      <c r="B6" s="174"/>
      <c r="C6" s="175"/>
      <c r="D6" s="176"/>
      <c r="E6" s="169" t="s">
        <v>16</v>
      </c>
      <c r="F6" s="169" t="s">
        <v>17</v>
      </c>
      <c r="G6" s="163" t="s">
        <v>18</v>
      </c>
      <c r="H6" s="163" t="s">
        <v>19</v>
      </c>
      <c r="I6" s="163" t="s">
        <v>20</v>
      </c>
      <c r="J6" s="163" t="s">
        <v>21</v>
      </c>
      <c r="K6" s="163" t="s">
        <v>226</v>
      </c>
      <c r="L6" s="163" t="s">
        <v>22</v>
      </c>
      <c r="M6" s="163" t="s">
        <v>18</v>
      </c>
      <c r="N6" s="163" t="s">
        <v>23</v>
      </c>
      <c r="O6" s="171" t="s">
        <v>24</v>
      </c>
      <c r="P6" s="171"/>
      <c r="Q6" s="171"/>
      <c r="R6" s="163" t="s">
        <v>25</v>
      </c>
      <c r="S6" s="163" t="s">
        <v>26</v>
      </c>
      <c r="T6" s="163" t="s">
        <v>27</v>
      </c>
      <c r="U6" s="163" t="s">
        <v>28</v>
      </c>
      <c r="V6" s="164"/>
      <c r="W6" s="167"/>
      <c r="X6" s="167"/>
      <c r="Z6" s="159"/>
      <c r="AA6" s="159"/>
      <c r="AB6" s="159"/>
    </row>
    <row r="7" spans="1:28" ht="58.5" customHeight="1" x14ac:dyDescent="0.2">
      <c r="A7" s="174"/>
      <c r="B7" s="174"/>
      <c r="C7" s="175"/>
      <c r="D7" s="176"/>
      <c r="E7" s="170"/>
      <c r="F7" s="170"/>
      <c r="G7" s="165"/>
      <c r="H7" s="165"/>
      <c r="I7" s="165"/>
      <c r="J7" s="165"/>
      <c r="K7" s="165"/>
      <c r="L7" s="165"/>
      <c r="M7" s="165"/>
      <c r="N7" s="165"/>
      <c r="O7" s="100" t="s">
        <v>29</v>
      </c>
      <c r="P7" s="100" t="s">
        <v>30</v>
      </c>
      <c r="Q7" s="99" t="s">
        <v>31</v>
      </c>
      <c r="R7" s="165"/>
      <c r="S7" s="165"/>
      <c r="T7" s="165"/>
      <c r="U7" s="165"/>
      <c r="V7" s="165"/>
      <c r="W7" s="168"/>
      <c r="X7" s="168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VLOOKUP($A9,'16.07'!$A$9:$W$200,23,0)</f>
        <v>0</v>
      </c>
      <c r="E9" s="15">
        <v>30</v>
      </c>
      <c r="F9" s="15"/>
      <c r="G9" s="15"/>
      <c r="H9" s="9">
        <f t="shared" ref="H9:H52" si="0">SUM(E9:G9)</f>
        <v>30</v>
      </c>
      <c r="I9" s="15">
        <v>31</v>
      </c>
      <c r="J9" s="15"/>
      <c r="K9" s="15"/>
      <c r="L9" s="9">
        <f>SUM(I9:K9)</f>
        <v>31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-1</v>
      </c>
      <c r="W9" s="15"/>
      <c r="X9" s="34">
        <f t="shared" ref="X9:X52" si="3">W9-V9</f>
        <v>1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VLOOKUP($A10,'16.07'!$A$9:$W$200,23,0)</f>
        <v>0</v>
      </c>
      <c r="E10" s="15">
        <v>12</v>
      </c>
      <c r="F10" s="15"/>
      <c r="G10" s="15"/>
      <c r="H10" s="9">
        <f t="shared" si="0"/>
        <v>12</v>
      </c>
      <c r="I10" s="15">
        <v>12</v>
      </c>
      <c r="J10" s="15"/>
      <c r="K10" s="15"/>
      <c r="L10" s="9">
        <f t="shared" ref="L10:L73" si="4">SUM(I10:K10)</f>
        <v>12</v>
      </c>
      <c r="M10" s="15"/>
      <c r="N10" s="15"/>
      <c r="O10" s="15"/>
      <c r="P10" s="15"/>
      <c r="Q10" s="15"/>
      <c r="R10" s="11">
        <f t="shared" ref="R10:R86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VLOOKUP($A11,'16.07'!$A$9:$W$200,23,0)</f>
        <v>0</v>
      </c>
      <c r="E11" s="15">
        <v>12</v>
      </c>
      <c r="F11" s="15"/>
      <c r="G11" s="15"/>
      <c r="H11" s="9">
        <f t="shared" si="0"/>
        <v>12</v>
      </c>
      <c r="I11" s="15">
        <v>11</v>
      </c>
      <c r="J11" s="15"/>
      <c r="K11" s="15"/>
      <c r="L11" s="9">
        <f t="shared" si="4"/>
        <v>11</v>
      </c>
      <c r="M11" s="15"/>
      <c r="N11" s="15"/>
      <c r="O11" s="15"/>
      <c r="P11" s="15"/>
      <c r="Q11" s="15"/>
      <c r="R11" s="11">
        <f t="shared" si="5"/>
        <v>0</v>
      </c>
      <c r="S11" s="15">
        <v>1</v>
      </c>
      <c r="T11" s="15"/>
      <c r="U11" s="9">
        <f t="shared" si="1"/>
        <v>1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VLOOKUP($A12,'16.07'!$A$9:$W$200,23,0)</f>
        <v>0</v>
      </c>
      <c r="E12" s="15">
        <v>30</v>
      </c>
      <c r="F12" s="15"/>
      <c r="G12" s="15"/>
      <c r="H12" s="9">
        <f t="shared" si="0"/>
        <v>30</v>
      </c>
      <c r="I12" s="15">
        <v>30</v>
      </c>
      <c r="J12" s="15"/>
      <c r="K12" s="15"/>
      <c r="L12" s="9">
        <f t="shared" si="4"/>
        <v>30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VLOOKUP($A13,'16.07'!$A$9:$W$200,23,0)</f>
        <v>5</v>
      </c>
      <c r="E13" s="15">
        <v>22</v>
      </c>
      <c r="F13" s="15"/>
      <c r="G13" s="15"/>
      <c r="H13" s="9">
        <f t="shared" si="0"/>
        <v>22</v>
      </c>
      <c r="I13" s="15">
        <v>16</v>
      </c>
      <c r="J13" s="15"/>
      <c r="K13" s="15"/>
      <c r="L13" s="9">
        <f t="shared" si="4"/>
        <v>16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11</v>
      </c>
      <c r="W13" s="15">
        <v>10</v>
      </c>
      <c r="X13" s="16">
        <f t="shared" si="3"/>
        <v>-1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VLOOKUP($A14,'16.07'!$A$9:$W$200,23,0)</f>
        <v>0</v>
      </c>
      <c r="E14" s="15">
        <v>18</v>
      </c>
      <c r="F14" s="15"/>
      <c r="G14" s="15"/>
      <c r="H14" s="9">
        <f t="shared" si="0"/>
        <v>18</v>
      </c>
      <c r="I14" s="15">
        <v>18</v>
      </c>
      <c r="J14" s="15"/>
      <c r="K14" s="15"/>
      <c r="L14" s="9">
        <f t="shared" si="4"/>
        <v>18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VLOOKUP($A15,'16.07'!$A$9:$W$200,23,0)</f>
        <v>0</v>
      </c>
      <c r="E15" s="15">
        <v>12</v>
      </c>
      <c r="F15" s="15"/>
      <c r="G15" s="15"/>
      <c r="H15" s="9">
        <f t="shared" si="0"/>
        <v>12</v>
      </c>
      <c r="I15" s="15">
        <v>7</v>
      </c>
      <c r="J15" s="15"/>
      <c r="K15" s="15"/>
      <c r="L15" s="9">
        <f t="shared" si="4"/>
        <v>7</v>
      </c>
      <c r="M15" s="15"/>
      <c r="N15" s="15"/>
      <c r="O15" s="15"/>
      <c r="P15" s="15"/>
      <c r="Q15" s="15"/>
      <c r="R15" s="11">
        <f t="shared" si="5"/>
        <v>0</v>
      </c>
      <c r="S15" s="15">
        <v>5</v>
      </c>
      <c r="T15" s="15"/>
      <c r="U15" s="9">
        <f t="shared" si="1"/>
        <v>5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VLOOKUP($A16,'16.07'!$A$9:$W$200,23,0)</f>
        <v>0</v>
      </c>
      <c r="E16" s="15">
        <v>12</v>
      </c>
      <c r="F16" s="15"/>
      <c r="G16" s="15"/>
      <c r="H16" s="9">
        <f t="shared" si="0"/>
        <v>12</v>
      </c>
      <c r="I16" s="15">
        <v>12</v>
      </c>
      <c r="J16" s="15"/>
      <c r="K16" s="15"/>
      <c r="L16" s="9">
        <f t="shared" si="4"/>
        <v>12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VLOOKUP($A17,'16.07'!$A$9:$W$200,23,0)</f>
        <v>0</v>
      </c>
      <c r="E17" s="15">
        <v>20</v>
      </c>
      <c r="F17" s="15"/>
      <c r="G17" s="15"/>
      <c r="H17" s="9">
        <f t="shared" si="0"/>
        <v>20</v>
      </c>
      <c r="I17" s="15">
        <v>18</v>
      </c>
      <c r="J17" s="15"/>
      <c r="K17" s="15"/>
      <c r="L17" s="9">
        <f t="shared" si="4"/>
        <v>18</v>
      </c>
      <c r="M17" s="15"/>
      <c r="N17" s="15"/>
      <c r="O17" s="15"/>
      <c r="P17" s="15"/>
      <c r="Q17" s="15"/>
      <c r="R17" s="11">
        <f t="shared" si="5"/>
        <v>0</v>
      </c>
      <c r="S17" s="15">
        <v>1</v>
      </c>
      <c r="T17" s="15"/>
      <c r="U17" s="9">
        <f t="shared" si="1"/>
        <v>1</v>
      </c>
      <c r="V17" s="9">
        <f t="shared" si="2"/>
        <v>1</v>
      </c>
      <c r="W17" s="15"/>
      <c r="X17" s="16">
        <f t="shared" si="3"/>
        <v>-1</v>
      </c>
      <c r="Y17" s="19" t="s">
        <v>269</v>
      </c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VLOOKUP($A18,'16.07'!$A$9:$W$200,23,0)</f>
        <v>0</v>
      </c>
      <c r="E18" s="15">
        <v>16</v>
      </c>
      <c r="F18" s="15"/>
      <c r="G18" s="15"/>
      <c r="H18" s="9">
        <f t="shared" si="0"/>
        <v>16</v>
      </c>
      <c r="I18" s="15">
        <v>16</v>
      </c>
      <c r="J18" s="15"/>
      <c r="K18" s="15"/>
      <c r="L18" s="9">
        <f t="shared" si="4"/>
        <v>16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44</v>
      </c>
      <c r="C19" s="15">
        <v>19000</v>
      </c>
      <c r="D19" s="10">
        <f>VLOOKUP($A19,'16.07'!$A$9:$W$200,23,0)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45</v>
      </c>
      <c r="C20" s="15">
        <v>19000</v>
      </c>
      <c r="D20" s="10">
        <f>VLOOKUP($A20,'16.07'!$A$9:$W$200,23,0)</f>
        <v>0</v>
      </c>
      <c r="E20" s="15">
        <v>8</v>
      </c>
      <c r="F20" s="15"/>
      <c r="G20" s="15"/>
      <c r="H20" s="9">
        <f t="shared" si="0"/>
        <v>8</v>
      </c>
      <c r="I20" s="15">
        <v>8</v>
      </c>
      <c r="J20" s="15"/>
      <c r="K20" s="15"/>
      <c r="L20" s="9">
        <f t="shared" si="4"/>
        <v>8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97"/>
      <c r="Z20" s="17"/>
    </row>
    <row r="21" spans="1:26" ht="18" customHeight="1" x14ac:dyDescent="0.2">
      <c r="A21" s="13">
        <v>1500022</v>
      </c>
      <c r="B21" s="14" t="s">
        <v>46</v>
      </c>
      <c r="C21" s="15">
        <v>19000</v>
      </c>
      <c r="D21" s="10">
        <f>VLOOKUP($A21,'16.07'!$A$9:$W$200,23,0)</f>
        <v>0</v>
      </c>
      <c r="E21" s="15">
        <v>22</v>
      </c>
      <c r="F21" s="15"/>
      <c r="G21" s="15"/>
      <c r="H21" s="9">
        <f t="shared" si="0"/>
        <v>22</v>
      </c>
      <c r="I21" s="15">
        <v>21</v>
      </c>
      <c r="J21" s="15"/>
      <c r="K21" s="15"/>
      <c r="L21" s="9">
        <f t="shared" si="4"/>
        <v>21</v>
      </c>
      <c r="M21" s="15"/>
      <c r="N21" s="15"/>
      <c r="O21" s="15"/>
      <c r="P21" s="15"/>
      <c r="Q21" s="15"/>
      <c r="R21" s="11">
        <f t="shared" si="5"/>
        <v>0</v>
      </c>
      <c r="S21" s="15">
        <v>1</v>
      </c>
      <c r="T21" s="15"/>
      <c r="U21" s="9">
        <f t="shared" si="1"/>
        <v>1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47</v>
      </c>
      <c r="C22" s="15">
        <v>16000</v>
      </c>
      <c r="D22" s="10">
        <f>VLOOKUP($A22,'16.07'!$A$9:$W$200,23,0)</f>
        <v>0</v>
      </c>
      <c r="E22" s="15">
        <v>8</v>
      </c>
      <c r="F22" s="15"/>
      <c r="G22" s="15"/>
      <c r="H22" s="9">
        <f t="shared" si="0"/>
        <v>8</v>
      </c>
      <c r="I22" s="15">
        <v>8</v>
      </c>
      <c r="J22" s="15"/>
      <c r="K22" s="15"/>
      <c r="L22" s="9">
        <f t="shared" si="4"/>
        <v>8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48</v>
      </c>
      <c r="C23" s="15">
        <v>21000</v>
      </c>
      <c r="D23" s="10">
        <f>VLOOKUP($A23,'16.07'!$A$9:$W$200,23,0)</f>
        <v>0</v>
      </c>
      <c r="E23" s="15">
        <v>9</v>
      </c>
      <c r="F23" s="15"/>
      <c r="G23" s="15"/>
      <c r="H23" s="9">
        <f t="shared" si="0"/>
        <v>9</v>
      </c>
      <c r="I23" s="15">
        <v>4</v>
      </c>
      <c r="J23" s="15"/>
      <c r="K23" s="15"/>
      <c r="L23" s="9">
        <f t="shared" si="4"/>
        <v>4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5</v>
      </c>
      <c r="W23" s="15">
        <v>5</v>
      </c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49</v>
      </c>
      <c r="C24" s="15">
        <v>21000</v>
      </c>
      <c r="D24" s="10">
        <f>VLOOKUP($A24,'16.07'!$A$9:$W$200,23,0)</f>
        <v>0</v>
      </c>
      <c r="E24" s="15">
        <v>10</v>
      </c>
      <c r="F24" s="15"/>
      <c r="G24" s="15"/>
      <c r="H24" s="9">
        <f t="shared" si="0"/>
        <v>10</v>
      </c>
      <c r="I24" s="15">
        <v>10</v>
      </c>
      <c r="J24" s="15"/>
      <c r="K24" s="15"/>
      <c r="L24" s="9">
        <f t="shared" si="4"/>
        <v>10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50</v>
      </c>
      <c r="C25" s="15">
        <v>20000</v>
      </c>
      <c r="D25" s="10">
        <f>VLOOKUP($A25,'16.07'!$A$9:$W$200,23,0)</f>
        <v>0</v>
      </c>
      <c r="E25" s="15">
        <v>10</v>
      </c>
      <c r="F25" s="15"/>
      <c r="G25" s="15"/>
      <c r="H25" s="9">
        <f t="shared" si="0"/>
        <v>10</v>
      </c>
      <c r="I25" s="15">
        <v>10</v>
      </c>
      <c r="J25" s="15"/>
      <c r="K25" s="15"/>
      <c r="L25" s="9">
        <f t="shared" si="4"/>
        <v>10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51</v>
      </c>
      <c r="C26" s="15">
        <v>18000</v>
      </c>
      <c r="D26" s="10">
        <f>VLOOKUP($A26,'16.07'!$A$9:$W$200,23,0)</f>
        <v>0</v>
      </c>
      <c r="E26" s="15">
        <v>12</v>
      </c>
      <c r="F26" s="15"/>
      <c r="G26" s="15"/>
      <c r="H26" s="9">
        <f t="shared" si="0"/>
        <v>12</v>
      </c>
      <c r="I26" s="15">
        <v>11</v>
      </c>
      <c r="J26" s="15"/>
      <c r="K26" s="15"/>
      <c r="L26" s="9">
        <f t="shared" si="4"/>
        <v>11</v>
      </c>
      <c r="M26" s="15"/>
      <c r="N26" s="15"/>
      <c r="O26" s="15"/>
      <c r="P26" s="15"/>
      <c r="Q26" s="15"/>
      <c r="R26" s="11">
        <f>SUM(M26:Q26)</f>
        <v>0</v>
      </c>
      <c r="S26" s="15">
        <v>1</v>
      </c>
      <c r="T26" s="15"/>
      <c r="U26" s="9">
        <f>S26+T26</f>
        <v>1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52</v>
      </c>
      <c r="C27" s="15">
        <v>32000</v>
      </c>
      <c r="D27" s="10">
        <f>VLOOKUP($A27,'16.07'!$A$9:$W$200,23,0)</f>
        <v>2</v>
      </c>
      <c r="E27" s="15"/>
      <c r="F27" s="15"/>
      <c r="G27" s="15"/>
      <c r="H27" s="9">
        <f t="shared" si="0"/>
        <v>0</v>
      </c>
      <c r="I27" s="15">
        <v>3</v>
      </c>
      <c r="J27" s="15"/>
      <c r="K27" s="15"/>
      <c r="L27" s="9">
        <f t="shared" si="4"/>
        <v>3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-1</v>
      </c>
      <c r="W27" s="15"/>
      <c r="X27" s="16">
        <f>W27-V27</f>
        <v>1</v>
      </c>
      <c r="Y27" s="18" t="s">
        <v>268</v>
      </c>
      <c r="Z27" s="17"/>
    </row>
    <row r="28" spans="1:26" ht="18" customHeight="1" x14ac:dyDescent="0.2">
      <c r="A28" s="13">
        <v>1500081</v>
      </c>
      <c r="B28" s="14" t="s">
        <v>53</v>
      </c>
      <c r="C28" s="15">
        <v>22000</v>
      </c>
      <c r="D28" s="10">
        <f>VLOOKUP($A28,'16.07'!$A$9:$W$200,23,0)</f>
        <v>0</v>
      </c>
      <c r="E28" s="15">
        <v>10</v>
      </c>
      <c r="F28" s="15"/>
      <c r="G28" s="15"/>
      <c r="H28" s="9">
        <f t="shared" si="0"/>
        <v>10</v>
      </c>
      <c r="I28" s="15">
        <v>8</v>
      </c>
      <c r="J28" s="15"/>
      <c r="K28" s="15"/>
      <c r="L28" s="9">
        <f t="shared" si="4"/>
        <v>8</v>
      </c>
      <c r="M28" s="15"/>
      <c r="N28" s="15"/>
      <c r="O28" s="15"/>
      <c r="P28" s="15"/>
      <c r="Q28" s="15"/>
      <c r="R28" s="11">
        <f>SUM(M28:Q28)</f>
        <v>0</v>
      </c>
      <c r="S28" s="15">
        <v>2</v>
      </c>
      <c r="T28" s="15"/>
      <c r="U28" s="9">
        <f>S28+T28</f>
        <v>2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54</v>
      </c>
      <c r="C29" s="15">
        <v>21000</v>
      </c>
      <c r="D29" s="10">
        <f>VLOOKUP($A29,'16.07'!$A$9:$W$200,23,0)</f>
        <v>0</v>
      </c>
      <c r="E29" s="15">
        <v>12</v>
      </c>
      <c r="F29" s="15"/>
      <c r="G29" s="15"/>
      <c r="H29" s="9">
        <f t="shared" si="0"/>
        <v>12</v>
      </c>
      <c r="I29" s="15">
        <v>6</v>
      </c>
      <c r="J29" s="15"/>
      <c r="K29" s="15"/>
      <c r="L29" s="9">
        <f t="shared" si="4"/>
        <v>6</v>
      </c>
      <c r="M29" s="15"/>
      <c r="N29" s="15"/>
      <c r="O29" s="15"/>
      <c r="P29" s="15"/>
      <c r="Q29" s="15"/>
      <c r="R29" s="11">
        <f t="shared" si="5"/>
        <v>0</v>
      </c>
      <c r="S29" s="15">
        <v>6</v>
      </c>
      <c r="T29" s="15"/>
      <c r="U29" s="9">
        <f t="shared" si="1"/>
        <v>6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55</v>
      </c>
      <c r="C30" s="15">
        <v>20000</v>
      </c>
      <c r="D30" s="10">
        <f>VLOOKUP($A30,'16.07'!$A$9:$W$200,23,0)</f>
        <v>0</v>
      </c>
      <c r="E30" s="15">
        <v>10</v>
      </c>
      <c r="F30" s="15">
        <v>10</v>
      </c>
      <c r="G30" s="15"/>
      <c r="H30" s="9">
        <f t="shared" si="0"/>
        <v>20</v>
      </c>
      <c r="I30" s="15">
        <v>17</v>
      </c>
      <c r="J30" s="15"/>
      <c r="K30" s="15"/>
      <c r="L30" s="9">
        <f t="shared" si="4"/>
        <v>17</v>
      </c>
      <c r="M30" s="15"/>
      <c r="N30" s="15"/>
      <c r="O30" s="15"/>
      <c r="P30" s="15"/>
      <c r="Q30" s="15"/>
      <c r="R30" s="11">
        <f>SUM(M30:Q30)</f>
        <v>0</v>
      </c>
      <c r="S30" s="15">
        <v>3</v>
      </c>
      <c r="T30" s="15"/>
      <c r="U30" s="9">
        <f>S30+T30</f>
        <v>3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56</v>
      </c>
      <c r="C31" s="15">
        <v>24000</v>
      </c>
      <c r="D31" s="10">
        <f>VLOOKUP($A31,'16.07'!$A$9:$W$200,23,0)</f>
        <v>0</v>
      </c>
      <c r="E31" s="15">
        <v>12</v>
      </c>
      <c r="F31" s="15"/>
      <c r="G31" s="15"/>
      <c r="H31" s="9">
        <f t="shared" si="0"/>
        <v>12</v>
      </c>
      <c r="I31" s="15">
        <v>8</v>
      </c>
      <c r="J31" s="15"/>
      <c r="K31" s="15"/>
      <c r="L31" s="9">
        <f t="shared" si="4"/>
        <v>8</v>
      </c>
      <c r="M31" s="15"/>
      <c r="N31" s="15"/>
      <c r="O31" s="15"/>
      <c r="P31" s="15"/>
      <c r="Q31" s="15"/>
      <c r="R31" s="11">
        <f t="shared" si="5"/>
        <v>0</v>
      </c>
      <c r="S31" s="15">
        <v>4</v>
      </c>
      <c r="T31" s="15"/>
      <c r="U31" s="9">
        <f t="shared" si="1"/>
        <v>4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57</v>
      </c>
      <c r="C32" s="15">
        <v>18000</v>
      </c>
      <c r="D32" s="10">
        <f>VLOOKUP($A32,'16.07'!$A$9:$W$200,23,0)</f>
        <v>0</v>
      </c>
      <c r="E32" s="15">
        <v>22</v>
      </c>
      <c r="F32" s="15"/>
      <c r="G32" s="15"/>
      <c r="H32" s="9">
        <f t="shared" si="0"/>
        <v>22</v>
      </c>
      <c r="I32" s="15">
        <v>22</v>
      </c>
      <c r="J32" s="15"/>
      <c r="K32" s="15"/>
      <c r="L32" s="9">
        <f t="shared" si="4"/>
        <v>22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58</v>
      </c>
      <c r="C33" s="15">
        <v>22000</v>
      </c>
      <c r="D33" s="10">
        <f>VLOOKUP($A33,'16.07'!$A$9:$W$200,23,0)</f>
        <v>0</v>
      </c>
      <c r="E33" s="15">
        <v>12</v>
      </c>
      <c r="F33" s="15"/>
      <c r="G33" s="15"/>
      <c r="H33" s="9">
        <f t="shared" si="0"/>
        <v>12</v>
      </c>
      <c r="I33" s="15">
        <v>11</v>
      </c>
      <c r="J33" s="15"/>
      <c r="K33" s="15"/>
      <c r="L33" s="9">
        <f t="shared" si="4"/>
        <v>11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1</v>
      </c>
      <c r="W33" s="15"/>
      <c r="X33" s="16">
        <f t="shared" si="3"/>
        <v>-1</v>
      </c>
      <c r="Y33" s="97" t="s">
        <v>270</v>
      </c>
      <c r="Z33" s="17"/>
    </row>
    <row r="34" spans="1:26" ht="18" customHeight="1" x14ac:dyDescent="0.2">
      <c r="A34" s="13">
        <v>1500301</v>
      </c>
      <c r="B34" s="14" t="s">
        <v>59</v>
      </c>
      <c r="C34" s="15">
        <v>20000</v>
      </c>
      <c r="D34" s="10">
        <f>VLOOKUP($A34,'16.07'!$A$9:$W$200,23,0)</f>
        <v>0</v>
      </c>
      <c r="E34" s="15">
        <v>10</v>
      </c>
      <c r="F34" s="15"/>
      <c r="G34" s="15"/>
      <c r="H34" s="9">
        <f t="shared" si="0"/>
        <v>10</v>
      </c>
      <c r="I34" s="15">
        <v>10</v>
      </c>
      <c r="J34" s="15"/>
      <c r="K34" s="15"/>
      <c r="L34" s="9">
        <f t="shared" si="4"/>
        <v>10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60</v>
      </c>
      <c r="C35" s="15">
        <v>18000</v>
      </c>
      <c r="D35" s="10">
        <f>VLOOKUP($A35,'16.07'!$A$9:$W$200,23,0)</f>
        <v>0</v>
      </c>
      <c r="E35" s="15">
        <v>12</v>
      </c>
      <c r="F35" s="15"/>
      <c r="G35" s="15"/>
      <c r="H35" s="9">
        <f t="shared" si="0"/>
        <v>12</v>
      </c>
      <c r="I35" s="15">
        <v>6</v>
      </c>
      <c r="J35" s="15"/>
      <c r="K35" s="15"/>
      <c r="L35" s="9">
        <f t="shared" si="4"/>
        <v>6</v>
      </c>
      <c r="M35" s="15"/>
      <c r="N35" s="15"/>
      <c r="O35" s="15"/>
      <c r="P35" s="15"/>
      <c r="Q35" s="15"/>
      <c r="R35" s="11">
        <f t="shared" si="5"/>
        <v>0</v>
      </c>
      <c r="S35" s="15">
        <v>6</v>
      </c>
      <c r="T35" s="15"/>
      <c r="U35" s="9">
        <f t="shared" si="1"/>
        <v>6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61</v>
      </c>
      <c r="C36" s="15">
        <v>18000</v>
      </c>
      <c r="D36" s="10">
        <f>VLOOKUP($A36,'16.07'!$A$9:$W$200,23,0)</f>
        <v>0</v>
      </c>
      <c r="E36" s="15">
        <v>12</v>
      </c>
      <c r="F36" s="15"/>
      <c r="G36" s="15"/>
      <c r="H36" s="9">
        <f t="shared" si="0"/>
        <v>12</v>
      </c>
      <c r="I36" s="15">
        <v>12</v>
      </c>
      <c r="J36" s="15"/>
      <c r="K36" s="15"/>
      <c r="L36" s="9">
        <f t="shared" si="4"/>
        <v>12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62</v>
      </c>
      <c r="C37" s="15">
        <v>17000</v>
      </c>
      <c r="D37" s="10">
        <f>VLOOKUP($A37,'16.07'!$A$9:$W$200,23,0)</f>
        <v>0</v>
      </c>
      <c r="E37" s="15">
        <v>12</v>
      </c>
      <c r="F37" s="15"/>
      <c r="G37" s="15"/>
      <c r="H37" s="9">
        <f t="shared" si="0"/>
        <v>12</v>
      </c>
      <c r="I37" s="15">
        <v>8</v>
      </c>
      <c r="J37" s="15"/>
      <c r="K37" s="15"/>
      <c r="L37" s="9">
        <f t="shared" si="4"/>
        <v>8</v>
      </c>
      <c r="M37" s="15"/>
      <c r="N37" s="15"/>
      <c r="O37" s="15"/>
      <c r="P37" s="15"/>
      <c r="Q37" s="15"/>
      <c r="R37" s="11">
        <f t="shared" si="5"/>
        <v>0</v>
      </c>
      <c r="S37" s="15">
        <v>4</v>
      </c>
      <c r="T37" s="15"/>
      <c r="U37" s="9">
        <f t="shared" si="1"/>
        <v>4</v>
      </c>
      <c r="V37" s="9">
        <f t="shared" si="2"/>
        <v>0</v>
      </c>
      <c r="W37" s="15"/>
      <c r="X37" s="16">
        <f t="shared" si="3"/>
        <v>0</v>
      </c>
      <c r="Y37" s="97"/>
      <c r="Z37" s="17"/>
    </row>
    <row r="38" spans="1:26" ht="18" customHeight="1" x14ac:dyDescent="0.2">
      <c r="A38" s="13">
        <v>1500307</v>
      </c>
      <c r="B38" s="14" t="s">
        <v>63</v>
      </c>
      <c r="C38" s="15">
        <v>20000</v>
      </c>
      <c r="D38" s="10">
        <f>VLOOKUP($A38,'16.07'!$A$9:$W$200,23,0)</f>
        <v>0</v>
      </c>
      <c r="E38" s="15">
        <v>10</v>
      </c>
      <c r="F38" s="15"/>
      <c r="G38" s="15"/>
      <c r="H38" s="9">
        <f t="shared" si="0"/>
        <v>10</v>
      </c>
      <c r="I38" s="15">
        <v>10</v>
      </c>
      <c r="J38" s="15"/>
      <c r="K38" s="15"/>
      <c r="L38" s="9">
        <f t="shared" si="4"/>
        <v>10</v>
      </c>
      <c r="M38" s="15"/>
      <c r="N38" s="15"/>
      <c r="O38" s="15"/>
      <c r="P38" s="15"/>
      <c r="Q38" s="15"/>
      <c r="R38" s="11">
        <f t="shared" si="5"/>
        <v>0</v>
      </c>
      <c r="S38" s="15"/>
      <c r="T38" s="15"/>
      <c r="U38" s="9">
        <f t="shared" si="1"/>
        <v>0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64</v>
      </c>
      <c r="C39" s="15">
        <v>18000</v>
      </c>
      <c r="D39" s="10">
        <f>VLOOKUP($A39,'16.07'!$A$9:$W$200,23,0)</f>
        <v>0</v>
      </c>
      <c r="E39" s="15">
        <v>8</v>
      </c>
      <c r="F39" s="15"/>
      <c r="G39" s="15"/>
      <c r="H39" s="9">
        <f t="shared" si="0"/>
        <v>8</v>
      </c>
      <c r="I39" s="15">
        <v>6</v>
      </c>
      <c r="J39" s="15"/>
      <c r="K39" s="15"/>
      <c r="L39" s="9">
        <f t="shared" si="4"/>
        <v>6</v>
      </c>
      <c r="M39" s="15"/>
      <c r="N39" s="15"/>
      <c r="O39" s="15"/>
      <c r="P39" s="15"/>
      <c r="Q39" s="15"/>
      <c r="R39" s="11">
        <f t="shared" si="5"/>
        <v>0</v>
      </c>
      <c r="S39" s="15">
        <v>2</v>
      </c>
      <c r="T39" s="15"/>
      <c r="U39" s="9">
        <f t="shared" si="1"/>
        <v>2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65</v>
      </c>
      <c r="C40" s="15">
        <v>20000</v>
      </c>
      <c r="D40" s="10">
        <f>VLOOKUP($A40,'16.07'!$A$9:$W$200,23,0)</f>
        <v>0</v>
      </c>
      <c r="E40" s="15">
        <v>10</v>
      </c>
      <c r="F40" s="15"/>
      <c r="G40" s="15"/>
      <c r="H40" s="9">
        <f t="shared" si="0"/>
        <v>10</v>
      </c>
      <c r="I40" s="15">
        <v>10</v>
      </c>
      <c r="J40" s="15"/>
      <c r="K40" s="15"/>
      <c r="L40" s="9">
        <f t="shared" si="4"/>
        <v>10</v>
      </c>
      <c r="M40" s="15"/>
      <c r="N40" s="15"/>
      <c r="O40" s="15"/>
      <c r="P40" s="15"/>
      <c r="Q40" s="15"/>
      <c r="R40" s="11">
        <f t="shared" si="5"/>
        <v>0</v>
      </c>
      <c r="S40" s="15"/>
      <c r="T40" s="15"/>
      <c r="U40" s="9">
        <f t="shared" si="1"/>
        <v>0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66</v>
      </c>
      <c r="C41" s="15">
        <v>21000</v>
      </c>
      <c r="D41" s="10">
        <f>VLOOKUP($A41,'16.07'!$A$9:$W$200,23,0)</f>
        <v>0</v>
      </c>
      <c r="E41" s="15">
        <v>10</v>
      </c>
      <c r="F41" s="15"/>
      <c r="G41" s="15"/>
      <c r="H41" s="9">
        <f t="shared" si="0"/>
        <v>10</v>
      </c>
      <c r="I41" s="15">
        <v>10</v>
      </c>
      <c r="J41" s="15"/>
      <c r="K41" s="15"/>
      <c r="L41" s="9">
        <f t="shared" si="4"/>
        <v>10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67</v>
      </c>
      <c r="C42" s="15">
        <v>21000</v>
      </c>
      <c r="D42" s="10">
        <f>VLOOKUP($A42,'16.07'!$A$9:$W$200,23,0)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68</v>
      </c>
      <c r="C43" s="15">
        <v>20000</v>
      </c>
      <c r="D43" s="10">
        <f>VLOOKUP($A43,'16.07'!$A$9:$W$200,23,0)</f>
        <v>0</v>
      </c>
      <c r="E43" s="15">
        <v>12</v>
      </c>
      <c r="F43" s="15"/>
      <c r="G43" s="15"/>
      <c r="H43" s="9">
        <f t="shared" si="0"/>
        <v>12</v>
      </c>
      <c r="I43" s="15">
        <v>12</v>
      </c>
      <c r="J43" s="15"/>
      <c r="K43" s="15"/>
      <c r="L43" s="9">
        <f t="shared" si="4"/>
        <v>12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69</v>
      </c>
      <c r="C44" s="15">
        <v>17000</v>
      </c>
      <c r="D44" s="10">
        <f>VLOOKUP($A44,'16.07'!$A$9:$W$200,23,0)</f>
        <v>0</v>
      </c>
      <c r="E44" s="15">
        <v>12</v>
      </c>
      <c r="F44" s="15"/>
      <c r="G44" s="15"/>
      <c r="H44" s="9">
        <f t="shared" si="0"/>
        <v>12</v>
      </c>
      <c r="I44" s="15">
        <v>11</v>
      </c>
      <c r="J44" s="15"/>
      <c r="K44" s="15"/>
      <c r="L44" s="9">
        <f t="shared" si="4"/>
        <v>11</v>
      </c>
      <c r="M44" s="15"/>
      <c r="N44" s="15"/>
      <c r="O44" s="15"/>
      <c r="P44" s="15"/>
      <c r="Q44" s="15"/>
      <c r="R44" s="11">
        <f t="shared" si="5"/>
        <v>0</v>
      </c>
      <c r="S44" s="15">
        <v>1</v>
      </c>
      <c r="T44" s="15"/>
      <c r="U44" s="9">
        <f t="shared" si="1"/>
        <v>1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70</v>
      </c>
      <c r="C45" s="15">
        <v>19000</v>
      </c>
      <c r="D45" s="10">
        <f>VLOOKUP($A45,'16.07'!$A$9:$W$200,23,0)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71</v>
      </c>
      <c r="C46" s="15">
        <v>17000</v>
      </c>
      <c r="D46" s="10">
        <f>VLOOKUP($A46,'16.07'!$A$9:$W$200,23,0)</f>
        <v>0</v>
      </c>
      <c r="E46" s="15">
        <v>12</v>
      </c>
      <c r="F46" s="15"/>
      <c r="G46" s="15"/>
      <c r="H46" s="9">
        <f t="shared" si="0"/>
        <v>12</v>
      </c>
      <c r="I46" s="15">
        <v>7</v>
      </c>
      <c r="J46" s="15"/>
      <c r="K46" s="15"/>
      <c r="L46" s="9">
        <f t="shared" si="4"/>
        <v>7</v>
      </c>
      <c r="M46" s="15"/>
      <c r="N46" s="15"/>
      <c r="O46" s="15"/>
      <c r="P46" s="15"/>
      <c r="Q46" s="15"/>
      <c r="R46" s="11">
        <f t="shared" si="5"/>
        <v>0</v>
      </c>
      <c r="S46" s="15">
        <v>5</v>
      </c>
      <c r="T46" s="15"/>
      <c r="U46" s="9">
        <f t="shared" si="1"/>
        <v>5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72</v>
      </c>
      <c r="C47" s="15">
        <v>18000</v>
      </c>
      <c r="D47" s="10">
        <f>VLOOKUP($A47,'16.07'!$A$9:$W$200,23,0)</f>
        <v>0</v>
      </c>
      <c r="E47" s="15">
        <v>8</v>
      </c>
      <c r="F47" s="15"/>
      <c r="G47" s="15"/>
      <c r="H47" s="9">
        <f t="shared" si="0"/>
        <v>8</v>
      </c>
      <c r="I47" s="15">
        <v>8</v>
      </c>
      <c r="J47" s="15"/>
      <c r="K47" s="15"/>
      <c r="L47" s="9">
        <f t="shared" si="4"/>
        <v>8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73</v>
      </c>
      <c r="C48" s="15">
        <v>20000</v>
      </c>
      <c r="D48" s="10">
        <f>VLOOKUP($A48,'16.07'!$A$9:$W$200,23,0)</f>
        <v>0</v>
      </c>
      <c r="E48" s="15">
        <v>12</v>
      </c>
      <c r="F48" s="15"/>
      <c r="G48" s="15"/>
      <c r="H48" s="9">
        <f t="shared" si="0"/>
        <v>12</v>
      </c>
      <c r="I48" s="15">
        <v>5</v>
      </c>
      <c r="J48" s="15"/>
      <c r="K48" s="15"/>
      <c r="L48" s="9">
        <f t="shared" si="4"/>
        <v>5</v>
      </c>
      <c r="M48" s="15"/>
      <c r="N48" s="15"/>
      <c r="O48" s="15"/>
      <c r="P48" s="15"/>
      <c r="Q48" s="15"/>
      <c r="R48" s="11">
        <f t="shared" si="5"/>
        <v>0</v>
      </c>
      <c r="S48" s="15">
        <v>7</v>
      </c>
      <c r="T48" s="15"/>
      <c r="U48" s="9">
        <f t="shared" si="1"/>
        <v>7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74</v>
      </c>
      <c r="C49" s="15">
        <v>22000</v>
      </c>
      <c r="D49" s="10">
        <f>VLOOKUP($A49,'16.07'!$A$9:$W$200,23,0)</f>
        <v>0</v>
      </c>
      <c r="E49" s="15">
        <v>12</v>
      </c>
      <c r="F49" s="15"/>
      <c r="G49" s="15"/>
      <c r="H49" s="9">
        <f t="shared" si="0"/>
        <v>12</v>
      </c>
      <c r="I49" s="15">
        <v>7</v>
      </c>
      <c r="J49" s="15"/>
      <c r="K49" s="15"/>
      <c r="L49" s="9">
        <f t="shared" si="4"/>
        <v>7</v>
      </c>
      <c r="M49" s="15"/>
      <c r="N49" s="15"/>
      <c r="O49" s="15"/>
      <c r="P49" s="15"/>
      <c r="Q49" s="15"/>
      <c r="R49" s="11">
        <f t="shared" si="5"/>
        <v>0</v>
      </c>
      <c r="S49" s="15">
        <v>5</v>
      </c>
      <c r="T49" s="15"/>
      <c r="U49" s="9">
        <f t="shared" si="1"/>
        <v>5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75</v>
      </c>
      <c r="C50" s="15">
        <v>21000</v>
      </c>
      <c r="D50" s="10">
        <f>VLOOKUP($A50,'16.07'!$A$9:$W$200,23,0)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76</v>
      </c>
      <c r="C51" s="15">
        <v>19000</v>
      </c>
      <c r="D51" s="10">
        <f>VLOOKUP($A51,'16.07'!$A$9:$W$200,23,0)</f>
        <v>0</v>
      </c>
      <c r="E51" s="15">
        <v>10</v>
      </c>
      <c r="F51" s="15"/>
      <c r="G51" s="15"/>
      <c r="H51" s="9">
        <f t="shared" si="0"/>
        <v>10</v>
      </c>
      <c r="I51" s="15">
        <v>10</v>
      </c>
      <c r="J51" s="15"/>
      <c r="K51" s="15"/>
      <c r="L51" s="9">
        <f t="shared" si="4"/>
        <v>10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77</v>
      </c>
      <c r="C52" s="15">
        <v>25000</v>
      </c>
      <c r="D52" s="10">
        <f>VLOOKUP($A52,'16.07'!$A$9:$W$200,23,0)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78</v>
      </c>
      <c r="C53" s="9"/>
      <c r="D53" s="10">
        <f>VLOOKUP($A53,'16.07'!$A$9:$W$200,23,0)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79</v>
      </c>
      <c r="C54" s="21">
        <v>22000</v>
      </c>
      <c r="D54" s="10">
        <f>VLOOKUP($A54,'16.07'!$A$9:$W$200,23,0)</f>
        <v>0</v>
      </c>
      <c r="E54" s="21">
        <v>9</v>
      </c>
      <c r="F54" s="21"/>
      <c r="G54" s="21"/>
      <c r="H54" s="9">
        <f t="shared" ref="H54:H61" si="6">SUM(E54:G54)</f>
        <v>9</v>
      </c>
      <c r="I54" s="21">
        <v>9</v>
      </c>
      <c r="J54" s="21"/>
      <c r="K54" s="21"/>
      <c r="L54" s="9">
        <f t="shared" si="4"/>
        <v>9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1" si="7">S54+T54</f>
        <v>0</v>
      </c>
      <c r="V54" s="9">
        <f t="shared" ref="V54:V61" si="8">D54+H54-L54-R54-U54</f>
        <v>0</v>
      </c>
      <c r="W54" s="21"/>
      <c r="X54" s="16">
        <f t="shared" ref="X54:X61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80</v>
      </c>
      <c r="C55" s="21">
        <v>22000</v>
      </c>
      <c r="D55" s="10">
        <f>VLOOKUP($A55,'16.07'!$A$9:$W$200,23,0)</f>
        <v>0</v>
      </c>
      <c r="E55" s="15">
        <v>8</v>
      </c>
      <c r="F55" s="15"/>
      <c r="G55" s="15"/>
      <c r="H55" s="9">
        <f t="shared" si="6"/>
        <v>8</v>
      </c>
      <c r="I55" s="15">
        <v>8</v>
      </c>
      <c r="J55" s="15"/>
      <c r="K55" s="15"/>
      <c r="L55" s="9">
        <f t="shared" si="4"/>
        <v>8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81</v>
      </c>
      <c r="C56" s="15">
        <v>22000</v>
      </c>
      <c r="D56" s="10">
        <f>VLOOKUP($A56,'16.07'!$A$9:$W$200,23,0)</f>
        <v>0</v>
      </c>
      <c r="E56" s="15">
        <v>12</v>
      </c>
      <c r="F56" s="15"/>
      <c r="G56" s="15"/>
      <c r="H56" s="9">
        <f t="shared" si="6"/>
        <v>12</v>
      </c>
      <c r="I56" s="15">
        <v>12</v>
      </c>
      <c r="J56" s="15"/>
      <c r="K56" s="15"/>
      <c r="L56" s="9">
        <f t="shared" si="4"/>
        <v>12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82</v>
      </c>
      <c r="C57" s="15">
        <v>20000</v>
      </c>
      <c r="D57" s="10">
        <f>VLOOKUP($A57,'16.07'!$A$9:$W$200,23,0)</f>
        <v>0</v>
      </c>
      <c r="E57" s="15">
        <v>18</v>
      </c>
      <c r="F57" s="15"/>
      <c r="G57" s="15"/>
      <c r="H57" s="9">
        <f t="shared" si="6"/>
        <v>18</v>
      </c>
      <c r="I57" s="15">
        <v>16</v>
      </c>
      <c r="J57" s="15"/>
      <c r="K57" s="15"/>
      <c r="L57" s="9">
        <f t="shared" si="4"/>
        <v>16</v>
      </c>
      <c r="M57" s="15"/>
      <c r="N57" s="15"/>
      <c r="O57" s="15"/>
      <c r="P57" s="15"/>
      <c r="Q57" s="15"/>
      <c r="R57" s="11">
        <f t="shared" si="5"/>
        <v>0</v>
      </c>
      <c r="S57" s="15">
        <v>2</v>
      </c>
      <c r="T57" s="15"/>
      <c r="U57" s="9">
        <f t="shared" si="7"/>
        <v>2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83</v>
      </c>
      <c r="C58" s="15">
        <v>29000</v>
      </c>
      <c r="D58" s="10">
        <f>VLOOKUP($A58,'16.07'!$A$9:$W$200,23,0)</f>
        <v>3</v>
      </c>
      <c r="E58" s="15">
        <v>4</v>
      </c>
      <c r="F58" s="15"/>
      <c r="G58" s="15"/>
      <c r="H58" s="9">
        <f t="shared" si="6"/>
        <v>4</v>
      </c>
      <c r="I58" s="15">
        <v>6</v>
      </c>
      <c r="J58" s="15"/>
      <c r="K58" s="15"/>
      <c r="L58" s="9">
        <f t="shared" si="4"/>
        <v>6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1</v>
      </c>
      <c r="W58" s="15">
        <v>1</v>
      </c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84</v>
      </c>
      <c r="C59" s="15">
        <v>32000</v>
      </c>
      <c r="D59" s="10">
        <f>VLOOKUP($A59,'16.07'!$A$9:$W$200,23,0)</f>
        <v>8</v>
      </c>
      <c r="E59" s="15"/>
      <c r="F59" s="15"/>
      <c r="G59" s="15"/>
      <c r="H59" s="9">
        <f t="shared" si="6"/>
        <v>0</v>
      </c>
      <c r="I59" s="15">
        <v>7</v>
      </c>
      <c r="J59" s="15"/>
      <c r="K59" s="15"/>
      <c r="L59" s="9">
        <f t="shared" si="4"/>
        <v>7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1</v>
      </c>
      <c r="W59" s="15">
        <v>1</v>
      </c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85</v>
      </c>
      <c r="C60" s="15">
        <v>25000</v>
      </c>
      <c r="D60" s="10">
        <f>VLOOKUP($A60,'16.07'!$A$9:$W$200,23,0)</f>
        <v>0</v>
      </c>
      <c r="E60" s="15">
        <v>8</v>
      </c>
      <c r="F60" s="15"/>
      <c r="G60" s="15"/>
      <c r="H60" s="9">
        <f t="shared" si="6"/>
        <v>8</v>
      </c>
      <c r="I60" s="15">
        <v>8</v>
      </c>
      <c r="J60" s="15"/>
      <c r="K60" s="15"/>
      <c r="L60" s="9">
        <f t="shared" si="4"/>
        <v>8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1522009</v>
      </c>
      <c r="B61" s="14" t="s">
        <v>86</v>
      </c>
      <c r="C61" s="15">
        <v>24000</v>
      </c>
      <c r="D61" s="10">
        <f>VLOOKUP($A61,'16.07'!$A$9:$W$200,23,0)</f>
        <v>0</v>
      </c>
      <c r="E61" s="15"/>
      <c r="F61" s="15"/>
      <c r="G61" s="15"/>
      <c r="H61" s="9">
        <f t="shared" si="6"/>
        <v>0</v>
      </c>
      <c r="I61" s="15"/>
      <c r="J61" s="15"/>
      <c r="K61" s="15"/>
      <c r="L61" s="9">
        <f t="shared" si="4"/>
        <v>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7">
        <v>1530000</v>
      </c>
      <c r="B62" s="8" t="s">
        <v>87</v>
      </c>
      <c r="C62" s="9"/>
      <c r="D62" s="10">
        <f>VLOOKUP($A62,'16.07'!$A$9:$W$200,23,0)</f>
        <v>0</v>
      </c>
      <c r="E62" s="10"/>
      <c r="F62" s="10"/>
      <c r="G62" s="10"/>
      <c r="H62" s="9"/>
      <c r="I62" s="10"/>
      <c r="J62" s="10"/>
      <c r="K62" s="10"/>
      <c r="L62" s="9">
        <f t="shared" si="4"/>
        <v>0</v>
      </c>
      <c r="M62" s="10"/>
      <c r="N62" s="10"/>
      <c r="O62" s="10"/>
      <c r="P62" s="10"/>
      <c r="Q62" s="10"/>
      <c r="R62" s="11">
        <f t="shared" si="5"/>
        <v>0</v>
      </c>
      <c r="S62" s="10"/>
      <c r="T62" s="10"/>
      <c r="U62" s="9"/>
      <c r="V62" s="9"/>
      <c r="W62" s="10"/>
      <c r="X62" s="9"/>
      <c r="Y62" s="18"/>
      <c r="Z62" s="17"/>
    </row>
    <row r="63" spans="1:28" ht="18" customHeight="1" x14ac:dyDescent="0.2">
      <c r="A63" s="13">
        <v>1532013</v>
      </c>
      <c r="B63" s="14" t="s">
        <v>88</v>
      </c>
      <c r="C63" s="15">
        <v>89000</v>
      </c>
      <c r="D63" s="10">
        <f>VLOOKUP($A63,'16.07'!$A$9:$W$200,23,0)</f>
        <v>10</v>
      </c>
      <c r="E63" s="15"/>
      <c r="F63" s="15"/>
      <c r="G63" s="15"/>
      <c r="H63" s="9">
        <f>SUM(E63:G63)</f>
        <v>0</v>
      </c>
      <c r="I63" s="15">
        <v>3</v>
      </c>
      <c r="J63" s="15"/>
      <c r="K63" s="15"/>
      <c r="L63" s="9">
        <f t="shared" si="4"/>
        <v>3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>S63+T63</f>
        <v>0</v>
      </c>
      <c r="V63" s="9">
        <f>D63+H63-L63-R63-U63</f>
        <v>7</v>
      </c>
      <c r="W63" s="15">
        <v>7</v>
      </c>
      <c r="X63" s="16">
        <f>W63-V63</f>
        <v>0</v>
      </c>
      <c r="Y63" s="18"/>
      <c r="Z63" s="17"/>
    </row>
    <row r="64" spans="1:28" ht="18" customHeight="1" x14ac:dyDescent="0.2">
      <c r="A64" s="7">
        <v>1540000</v>
      </c>
      <c r="B64" s="8" t="s">
        <v>89</v>
      </c>
      <c r="C64" s="9"/>
      <c r="D64" s="10">
        <f>VLOOKUP($A64,'16.07'!$A$9:$W$200,23,0)</f>
        <v>0</v>
      </c>
      <c r="E64" s="10"/>
      <c r="F64" s="10"/>
      <c r="G64" s="10"/>
      <c r="H64" s="9"/>
      <c r="I64" s="10"/>
      <c r="J64" s="10"/>
      <c r="K64" s="10"/>
      <c r="L64" s="9">
        <f t="shared" si="4"/>
        <v>0</v>
      </c>
      <c r="M64" s="10"/>
      <c r="N64" s="10"/>
      <c r="O64" s="10"/>
      <c r="P64" s="10"/>
      <c r="Q64" s="10"/>
      <c r="R64" s="11">
        <f t="shared" si="5"/>
        <v>0</v>
      </c>
      <c r="S64" s="10"/>
      <c r="T64" s="10"/>
      <c r="U64" s="9"/>
      <c r="V64" s="9"/>
      <c r="W64" s="10"/>
      <c r="X64" s="9"/>
      <c r="Y64" s="18"/>
      <c r="Z64" s="17"/>
    </row>
    <row r="65" spans="1:26" s="24" customFormat="1" ht="18" customHeight="1" x14ac:dyDescent="0.2">
      <c r="A65" s="25">
        <v>1540002</v>
      </c>
      <c r="B65" s="20" t="s">
        <v>90</v>
      </c>
      <c r="C65" s="21">
        <v>19000</v>
      </c>
      <c r="D65" s="10">
        <f>VLOOKUP($A65,'16.07'!$A$9:$W$200,23,0)</f>
        <v>2</v>
      </c>
      <c r="E65" s="15">
        <v>4</v>
      </c>
      <c r="F65" s="15"/>
      <c r="G65" s="15"/>
      <c r="H65" s="9">
        <f>SUM(E65:G65)</f>
        <v>4</v>
      </c>
      <c r="I65" s="15">
        <v>4</v>
      </c>
      <c r="J65" s="15"/>
      <c r="K65" s="15"/>
      <c r="L65" s="9">
        <f t="shared" si="4"/>
        <v>4</v>
      </c>
      <c r="M65" s="15">
        <v>2</v>
      </c>
      <c r="N65" s="15"/>
      <c r="O65" s="15"/>
      <c r="P65" s="15"/>
      <c r="Q65" s="15"/>
      <c r="R65" s="11">
        <f t="shared" si="5"/>
        <v>2</v>
      </c>
      <c r="S65" s="15"/>
      <c r="T65" s="15"/>
      <c r="U65" s="9">
        <f>S65+T65</f>
        <v>0</v>
      </c>
      <c r="V65" s="9">
        <f>D65+H65-L65-R65-U65</f>
        <v>0</v>
      </c>
      <c r="W65" s="15"/>
      <c r="X65" s="16">
        <f>W65-V65</f>
        <v>0</v>
      </c>
      <c r="Y65" s="22"/>
      <c r="Z65" s="23"/>
    </row>
    <row r="66" spans="1:26" s="24" customFormat="1" ht="18" customHeight="1" x14ac:dyDescent="0.2">
      <c r="A66" s="25">
        <v>1540034</v>
      </c>
      <c r="B66" s="20" t="s">
        <v>91</v>
      </c>
      <c r="C66" s="21">
        <v>16000</v>
      </c>
      <c r="D66" s="10">
        <f>VLOOKUP($A66,'16.07'!$A$9:$W$200,23,0)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ht="18" customHeight="1" x14ac:dyDescent="0.2">
      <c r="A67" s="7">
        <v>1560000</v>
      </c>
      <c r="B67" s="8" t="s">
        <v>92</v>
      </c>
      <c r="C67" s="9"/>
      <c r="D67" s="10">
        <f>VLOOKUP($A67,'16.07'!$A$9:$W$200,23,0)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ht="18" customHeight="1" x14ac:dyDescent="0.2">
      <c r="A68" s="13">
        <v>1560001</v>
      </c>
      <c r="B68" s="14" t="s">
        <v>93</v>
      </c>
      <c r="C68" s="15">
        <v>28000</v>
      </c>
      <c r="D68" s="10">
        <f>VLOOKUP($A68,'16.07'!$A$9:$W$200,23,0)</f>
        <v>0</v>
      </c>
      <c r="E68" s="15">
        <v>7</v>
      </c>
      <c r="F68" s="15"/>
      <c r="G68" s="15"/>
      <c r="H68" s="9">
        <f>SUM(E68:G68)</f>
        <v>7</v>
      </c>
      <c r="I68" s="15">
        <v>6</v>
      </c>
      <c r="J68" s="15"/>
      <c r="K68" s="15"/>
      <c r="L68" s="9">
        <f t="shared" si="4"/>
        <v>6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 t="shared" ref="U68:U72" si="10">S68+T68</f>
        <v>0</v>
      </c>
      <c r="V68" s="9">
        <f>D68+H68-L68-R68-U68</f>
        <v>1</v>
      </c>
      <c r="W68" s="15"/>
      <c r="X68" s="16">
        <f t="shared" ref="X68:X72" si="11">W68-V68</f>
        <v>-1</v>
      </c>
      <c r="Y68" s="26" t="s">
        <v>270</v>
      </c>
      <c r="Z68" s="17"/>
    </row>
    <row r="69" spans="1:26" ht="18" customHeight="1" x14ac:dyDescent="0.2">
      <c r="A69" s="13">
        <v>1560002</v>
      </c>
      <c r="B69" s="14" t="s">
        <v>94</v>
      </c>
      <c r="C69" s="15">
        <v>28000</v>
      </c>
      <c r="D69" s="10">
        <f>VLOOKUP($A69,'16.07'!$A$9:$W$200,23,0)</f>
        <v>0</v>
      </c>
      <c r="E69" s="15">
        <v>8</v>
      </c>
      <c r="F69" s="15"/>
      <c r="G69" s="15"/>
      <c r="H69" s="9">
        <f>SUM(E69:G69)</f>
        <v>8</v>
      </c>
      <c r="I69" s="15">
        <v>8</v>
      </c>
      <c r="J69" s="15"/>
      <c r="K69" s="15"/>
      <c r="L69" s="9">
        <f t="shared" si="4"/>
        <v>8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 t="shared" si="10"/>
        <v>0</v>
      </c>
      <c r="V69" s="9">
        <f>D69+H69-L69-R69-U69</f>
        <v>0</v>
      </c>
      <c r="W69" s="15"/>
      <c r="X69" s="16">
        <f t="shared" si="11"/>
        <v>0</v>
      </c>
      <c r="Y69" s="26"/>
      <c r="Z69" s="17"/>
    </row>
    <row r="70" spans="1:26" ht="18" customHeight="1" x14ac:dyDescent="0.2">
      <c r="A70" s="13">
        <v>1560006</v>
      </c>
      <c r="B70" s="14" t="s">
        <v>95</v>
      </c>
      <c r="C70" s="15">
        <v>28000</v>
      </c>
      <c r="D70" s="10">
        <f>VLOOKUP($A70,'16.07'!$A$9:$W$200,23,0)</f>
        <v>0</v>
      </c>
      <c r="E70" s="15">
        <v>7</v>
      </c>
      <c r="F70" s="15"/>
      <c r="G70" s="15"/>
      <c r="H70" s="9">
        <f>SUM(E70:G70)</f>
        <v>7</v>
      </c>
      <c r="I70" s="15">
        <v>7</v>
      </c>
      <c r="J70" s="15"/>
      <c r="K70" s="15"/>
      <c r="L70" s="9">
        <f t="shared" si="4"/>
        <v>7</v>
      </c>
      <c r="M70" s="15"/>
      <c r="N70" s="15"/>
      <c r="O70" s="15"/>
      <c r="P70" s="15"/>
      <c r="Q70" s="15"/>
      <c r="R70" s="11">
        <f>SUM(M70:Q70)</f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1560008</v>
      </c>
      <c r="B71" s="14" t="s">
        <v>96</v>
      </c>
      <c r="C71" s="15">
        <v>28000</v>
      </c>
      <c r="D71" s="10">
        <f>VLOOKUP($A71,'16.07'!$A$9:$W$200,23,0)</f>
        <v>0</v>
      </c>
      <c r="E71" s="15">
        <v>7</v>
      </c>
      <c r="F71" s="15"/>
      <c r="G71" s="15"/>
      <c r="H71" s="9">
        <f>SUM(E71:G71)</f>
        <v>7</v>
      </c>
      <c r="I71" s="15">
        <v>8</v>
      </c>
      <c r="J71" s="15"/>
      <c r="K71" s="15"/>
      <c r="L71" s="9">
        <f t="shared" si="4"/>
        <v>8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-1</v>
      </c>
      <c r="W71" s="15"/>
      <c r="X71" s="16">
        <f>W71-V71</f>
        <v>1</v>
      </c>
      <c r="Y71" s="26" t="s">
        <v>272</v>
      </c>
      <c r="Z71" s="17"/>
    </row>
    <row r="72" spans="1:26" ht="18" customHeight="1" x14ac:dyDescent="0.2">
      <c r="A72" s="13">
        <v>1560048</v>
      </c>
      <c r="B72" s="14" t="s">
        <v>97</v>
      </c>
      <c r="C72" s="15">
        <v>28000</v>
      </c>
      <c r="D72" s="10">
        <f>VLOOKUP($A72,'16.07'!$A$9:$W$200,23,0)</f>
        <v>0</v>
      </c>
      <c r="E72" s="15">
        <v>7</v>
      </c>
      <c r="F72" s="15"/>
      <c r="G72" s="15"/>
      <c r="H72" s="9">
        <f>SUM(E72:G72)</f>
        <v>7</v>
      </c>
      <c r="I72" s="15">
        <v>2</v>
      </c>
      <c r="J72" s="15"/>
      <c r="K72" s="15"/>
      <c r="L72" s="9">
        <f t="shared" si="4"/>
        <v>2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 t="shared" si="10"/>
        <v>0</v>
      </c>
      <c r="V72" s="9">
        <f>D72+H72-L72-R72-U72</f>
        <v>5</v>
      </c>
      <c r="W72" s="15"/>
      <c r="X72" s="16">
        <f t="shared" si="11"/>
        <v>-5</v>
      </c>
      <c r="Y72" s="26" t="s">
        <v>271</v>
      </c>
      <c r="Z72" s="17"/>
    </row>
    <row r="73" spans="1:26" ht="18" customHeight="1" x14ac:dyDescent="0.2">
      <c r="A73" s="7">
        <v>1510000</v>
      </c>
      <c r="B73" s="8" t="s">
        <v>98</v>
      </c>
      <c r="C73" s="9"/>
      <c r="D73" s="10">
        <f>VLOOKUP($A73,'16.07'!$A$9:$W$200,23,0)</f>
        <v>0</v>
      </c>
      <c r="E73" s="10"/>
      <c r="F73" s="10"/>
      <c r="G73" s="10"/>
      <c r="H73" s="9"/>
      <c r="I73" s="10"/>
      <c r="J73" s="10"/>
      <c r="K73" s="10"/>
      <c r="L73" s="9">
        <f t="shared" si="4"/>
        <v>0</v>
      </c>
      <c r="M73" s="10"/>
      <c r="N73" s="10"/>
      <c r="O73" s="10"/>
      <c r="P73" s="10"/>
      <c r="Q73" s="10"/>
      <c r="R73" s="11">
        <f t="shared" si="5"/>
        <v>0</v>
      </c>
      <c r="S73" s="10"/>
      <c r="T73" s="10"/>
      <c r="U73" s="9"/>
      <c r="V73" s="9"/>
      <c r="W73" s="10"/>
      <c r="X73" s="9"/>
      <c r="Y73" s="18"/>
      <c r="Z73" s="17"/>
    </row>
    <row r="74" spans="1:26" ht="18" customHeight="1" x14ac:dyDescent="0.2">
      <c r="A74" s="13">
        <v>1510001</v>
      </c>
      <c r="B74" s="14" t="s">
        <v>99</v>
      </c>
      <c r="C74" s="15">
        <v>55000</v>
      </c>
      <c r="D74" s="10">
        <f>VLOOKUP($A74,'16.07'!$A$9:$W$200,23,0)</f>
        <v>1</v>
      </c>
      <c r="E74" s="15">
        <v>3</v>
      </c>
      <c r="F74" s="15"/>
      <c r="G74" s="15"/>
      <c r="H74" s="9">
        <f t="shared" ref="H74:H87" si="12">SUM(E74:G74)</f>
        <v>3</v>
      </c>
      <c r="I74" s="15">
        <v>2</v>
      </c>
      <c r="J74" s="15"/>
      <c r="K74" s="15"/>
      <c r="L74" s="9">
        <f t="shared" ref="L74:L137" si="13">SUM(I74:K74)</f>
        <v>2</v>
      </c>
      <c r="M74" s="15">
        <v>2</v>
      </c>
      <c r="N74" s="15"/>
      <c r="O74" s="15"/>
      <c r="P74" s="15"/>
      <c r="Q74" s="15"/>
      <c r="R74" s="11">
        <f t="shared" si="5"/>
        <v>2</v>
      </c>
      <c r="S74" s="15"/>
      <c r="T74" s="15"/>
      <c r="U74" s="9">
        <f t="shared" ref="U74:U87" si="14">S74+T74</f>
        <v>0</v>
      </c>
      <c r="V74" s="9">
        <f t="shared" ref="V74:V87" si="15">D74+H74-L74-R74-U74</f>
        <v>0</v>
      </c>
      <c r="W74" s="15"/>
      <c r="X74" s="16">
        <f t="shared" ref="X74:X87" si="16">W74-V74</f>
        <v>0</v>
      </c>
      <c r="Y74" s="27"/>
      <c r="Z74" s="17"/>
    </row>
    <row r="75" spans="1:26" ht="18" customHeight="1" x14ac:dyDescent="0.2">
      <c r="A75" s="13">
        <v>1510002</v>
      </c>
      <c r="B75" s="14" t="s">
        <v>100</v>
      </c>
      <c r="C75" s="15">
        <v>30000</v>
      </c>
      <c r="D75" s="10">
        <f>VLOOKUP($A75,'16.07'!$A$9:$W$200,23,0)</f>
        <v>2</v>
      </c>
      <c r="E75" s="15">
        <v>6</v>
      </c>
      <c r="F75" s="15"/>
      <c r="G75" s="15"/>
      <c r="H75" s="9">
        <f t="shared" si="12"/>
        <v>6</v>
      </c>
      <c r="I75" s="15">
        <v>4</v>
      </c>
      <c r="J75" s="15"/>
      <c r="K75" s="15"/>
      <c r="L75" s="9">
        <f t="shared" si="13"/>
        <v>4</v>
      </c>
      <c r="M75" s="15">
        <v>2</v>
      </c>
      <c r="N75" s="15"/>
      <c r="O75" s="15"/>
      <c r="P75" s="15"/>
      <c r="Q75" s="15"/>
      <c r="R75" s="11">
        <f t="shared" si="5"/>
        <v>2</v>
      </c>
      <c r="S75" s="15"/>
      <c r="T75" s="15"/>
      <c r="U75" s="9">
        <f t="shared" si="14"/>
        <v>0</v>
      </c>
      <c r="V75" s="9">
        <f t="shared" si="15"/>
        <v>2</v>
      </c>
      <c r="W75" s="15">
        <v>2</v>
      </c>
      <c r="X75" s="16">
        <f t="shared" si="16"/>
        <v>0</v>
      </c>
      <c r="Y75" s="27"/>
      <c r="Z75" s="17"/>
    </row>
    <row r="76" spans="1:26" ht="18" customHeight="1" x14ac:dyDescent="0.2">
      <c r="A76" s="13">
        <v>1510005</v>
      </c>
      <c r="B76" s="14" t="s">
        <v>101</v>
      </c>
      <c r="C76" s="15">
        <v>70000</v>
      </c>
      <c r="D76" s="10">
        <f>VLOOKUP($A76,'16.07'!$A$9:$W$200,23,0)</f>
        <v>0</v>
      </c>
      <c r="E76" s="15"/>
      <c r="F76" s="15"/>
      <c r="G76" s="15"/>
      <c r="H76" s="9">
        <f t="shared" si="12"/>
        <v>0</v>
      </c>
      <c r="I76" s="15"/>
      <c r="J76" s="15"/>
      <c r="K76" s="15"/>
      <c r="L76" s="9">
        <f t="shared" si="13"/>
        <v>0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4"/>
        <v>0</v>
      </c>
      <c r="V76" s="9">
        <f t="shared" si="15"/>
        <v>0</v>
      </c>
      <c r="W76" s="15"/>
      <c r="X76" s="16">
        <f t="shared" si="16"/>
        <v>0</v>
      </c>
      <c r="Y76" s="18"/>
      <c r="Z76" s="17"/>
    </row>
    <row r="77" spans="1:26" ht="18" customHeight="1" x14ac:dyDescent="0.2">
      <c r="A77" s="13">
        <v>1510006</v>
      </c>
      <c r="B77" s="14" t="s">
        <v>102</v>
      </c>
      <c r="C77" s="15">
        <v>38000</v>
      </c>
      <c r="D77" s="10">
        <f>VLOOKUP($A77,'16.07'!$A$9:$W$200,23,0)</f>
        <v>0</v>
      </c>
      <c r="E77" s="15">
        <v>4</v>
      </c>
      <c r="F77" s="15"/>
      <c r="G77" s="15"/>
      <c r="H77" s="9">
        <f t="shared" si="12"/>
        <v>4</v>
      </c>
      <c r="I77" s="15">
        <v>3</v>
      </c>
      <c r="J77" s="15"/>
      <c r="K77" s="15"/>
      <c r="L77" s="9">
        <f t="shared" si="13"/>
        <v>3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4"/>
        <v>0</v>
      </c>
      <c r="V77" s="9">
        <f t="shared" si="15"/>
        <v>1</v>
      </c>
      <c r="W77" s="15">
        <v>1</v>
      </c>
      <c r="X77" s="16">
        <f t="shared" si="16"/>
        <v>0</v>
      </c>
      <c r="Y77" s="18"/>
      <c r="Z77" s="17"/>
    </row>
    <row r="78" spans="1:26" ht="18" customHeight="1" x14ac:dyDescent="0.2">
      <c r="A78" s="13">
        <v>1510007</v>
      </c>
      <c r="B78" s="14" t="s">
        <v>103</v>
      </c>
      <c r="C78" s="15">
        <v>75000</v>
      </c>
      <c r="D78" s="10">
        <f>VLOOKUP($A78,'16.07'!$A$9:$W$200,23,0)</f>
        <v>0</v>
      </c>
      <c r="E78" s="15"/>
      <c r="F78" s="15"/>
      <c r="G78" s="15"/>
      <c r="H78" s="9">
        <f t="shared" si="12"/>
        <v>0</v>
      </c>
      <c r="I78" s="15"/>
      <c r="J78" s="15"/>
      <c r="K78" s="15"/>
      <c r="L78" s="9">
        <f t="shared" si="13"/>
        <v>0</v>
      </c>
      <c r="M78" s="15"/>
      <c r="N78" s="15"/>
      <c r="O78" s="15"/>
      <c r="P78" s="15"/>
      <c r="Q78" s="15"/>
      <c r="R78" s="11">
        <f>SUM(M78:Q78)</f>
        <v>0</v>
      </c>
      <c r="S78" s="15"/>
      <c r="T78" s="15"/>
      <c r="U78" s="9">
        <f>S78+T78</f>
        <v>0</v>
      </c>
      <c r="V78" s="9">
        <f t="shared" si="15"/>
        <v>0</v>
      </c>
      <c r="W78" s="15"/>
      <c r="X78" s="16">
        <f>W78-V78</f>
        <v>0</v>
      </c>
      <c r="Y78" s="18"/>
      <c r="Z78" s="17"/>
    </row>
    <row r="79" spans="1:26" ht="18" customHeight="1" x14ac:dyDescent="0.2">
      <c r="A79" s="13">
        <v>1510008</v>
      </c>
      <c r="B79" s="14" t="s">
        <v>104</v>
      </c>
      <c r="C79" s="15">
        <v>55000</v>
      </c>
      <c r="D79" s="10">
        <f>VLOOKUP($A79,'16.07'!$A$9:$W$200,23,0)</f>
        <v>0</v>
      </c>
      <c r="E79" s="15"/>
      <c r="F79" s="15"/>
      <c r="G79" s="15"/>
      <c r="H79" s="9">
        <f t="shared" si="12"/>
        <v>0</v>
      </c>
      <c r="I79" s="15"/>
      <c r="J79" s="15"/>
      <c r="K79" s="15"/>
      <c r="L79" s="9">
        <f t="shared" si="13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5"/>
        <v>0</v>
      </c>
      <c r="W79" s="15"/>
      <c r="X79" s="16">
        <f>W79-V79</f>
        <v>0</v>
      </c>
      <c r="Y79" s="26"/>
      <c r="Z79" s="17"/>
    </row>
    <row r="80" spans="1:26" ht="18" customHeight="1" x14ac:dyDescent="0.2">
      <c r="A80" s="13">
        <v>1510009</v>
      </c>
      <c r="B80" s="14" t="s">
        <v>105</v>
      </c>
      <c r="C80" s="15">
        <v>30000</v>
      </c>
      <c r="D80" s="10">
        <f>VLOOKUP($A80,'16.07'!$A$9:$W$200,23,0)</f>
        <v>0</v>
      </c>
      <c r="E80" s="15">
        <v>6</v>
      </c>
      <c r="F80" s="15"/>
      <c r="G80" s="15"/>
      <c r="H80" s="9">
        <f t="shared" si="12"/>
        <v>6</v>
      </c>
      <c r="I80" s="15">
        <v>1</v>
      </c>
      <c r="J80" s="15"/>
      <c r="K80" s="15"/>
      <c r="L80" s="9">
        <f t="shared" si="13"/>
        <v>1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4"/>
        <v>0</v>
      </c>
      <c r="V80" s="9">
        <f t="shared" si="15"/>
        <v>5</v>
      </c>
      <c r="W80" s="15">
        <v>5</v>
      </c>
      <c r="X80" s="16">
        <f t="shared" si="16"/>
        <v>0</v>
      </c>
      <c r="Y80" s="26"/>
      <c r="Z80" s="17"/>
    </row>
    <row r="81" spans="1:26" ht="18" customHeight="1" x14ac:dyDescent="0.2">
      <c r="A81" s="13">
        <v>1510018</v>
      </c>
      <c r="B81" s="14" t="s">
        <v>106</v>
      </c>
      <c r="C81" s="15">
        <v>60000</v>
      </c>
      <c r="D81" s="10">
        <f>VLOOKUP($A81,'16.07'!$A$9:$W$200,23,0)</f>
        <v>2</v>
      </c>
      <c r="E81" s="15">
        <v>1</v>
      </c>
      <c r="F81" s="15"/>
      <c r="G81" s="15"/>
      <c r="H81" s="9">
        <f t="shared" si="12"/>
        <v>1</v>
      </c>
      <c r="I81" s="15">
        <v>1</v>
      </c>
      <c r="J81" s="15"/>
      <c r="K81" s="15"/>
      <c r="L81" s="9">
        <f t="shared" si="13"/>
        <v>1</v>
      </c>
      <c r="M81" s="15">
        <v>1</v>
      </c>
      <c r="N81" s="15"/>
      <c r="O81" s="15"/>
      <c r="P81" s="15"/>
      <c r="Q81" s="15"/>
      <c r="R81" s="11">
        <f t="shared" si="5"/>
        <v>1</v>
      </c>
      <c r="S81" s="15"/>
      <c r="T81" s="15"/>
      <c r="U81" s="9">
        <f t="shared" si="14"/>
        <v>0</v>
      </c>
      <c r="V81" s="9">
        <f t="shared" si="15"/>
        <v>1</v>
      </c>
      <c r="W81" s="15">
        <v>1</v>
      </c>
      <c r="X81" s="16">
        <f t="shared" si="16"/>
        <v>0</v>
      </c>
      <c r="Y81" s="18"/>
      <c r="Z81" s="17"/>
    </row>
    <row r="82" spans="1:26" ht="18" customHeight="1" x14ac:dyDescent="0.2">
      <c r="A82" s="13">
        <v>1510021</v>
      </c>
      <c r="B82" s="14" t="s">
        <v>107</v>
      </c>
      <c r="C82" s="15">
        <v>38000</v>
      </c>
      <c r="D82" s="10">
        <f>VLOOKUP($A82,'16.07'!$A$9:$W$200,23,0)</f>
        <v>0</v>
      </c>
      <c r="E82" s="15">
        <v>8</v>
      </c>
      <c r="F82" s="15"/>
      <c r="G82" s="15"/>
      <c r="H82" s="9">
        <f t="shared" si="12"/>
        <v>8</v>
      </c>
      <c r="I82" s="15">
        <v>4</v>
      </c>
      <c r="J82" s="15"/>
      <c r="K82" s="15"/>
      <c r="L82" s="9">
        <f t="shared" si="13"/>
        <v>4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4"/>
        <v>0</v>
      </c>
      <c r="V82" s="9">
        <f t="shared" si="15"/>
        <v>4</v>
      </c>
      <c r="W82" s="15">
        <v>4</v>
      </c>
      <c r="X82" s="16">
        <f t="shared" si="16"/>
        <v>0</v>
      </c>
      <c r="Y82" s="18"/>
      <c r="Z82" s="17"/>
    </row>
    <row r="83" spans="1:26" ht="18" customHeight="1" x14ac:dyDescent="0.2">
      <c r="A83" s="13">
        <v>1510023</v>
      </c>
      <c r="B83" s="14" t="s">
        <v>108</v>
      </c>
      <c r="C83" s="15">
        <v>55000</v>
      </c>
      <c r="D83" s="10">
        <f>VLOOKUP($A83,'16.07'!$A$9:$W$200,23,0)</f>
        <v>0</v>
      </c>
      <c r="E83" s="15"/>
      <c r="F83" s="15"/>
      <c r="G83" s="15"/>
      <c r="H83" s="9">
        <f t="shared" si="12"/>
        <v>0</v>
      </c>
      <c r="I83" s="15"/>
      <c r="J83" s="15"/>
      <c r="K83" s="15"/>
      <c r="L83" s="9">
        <f t="shared" si="13"/>
        <v>0</v>
      </c>
      <c r="M83" s="15"/>
      <c r="N83" s="15"/>
      <c r="O83" s="15"/>
      <c r="P83" s="15"/>
      <c r="Q83" s="15"/>
      <c r="R83" s="11">
        <f>SUM(M83:Q83)</f>
        <v>0</v>
      </c>
      <c r="S83" s="15"/>
      <c r="T83" s="15"/>
      <c r="U83" s="9">
        <f>S83+T83</f>
        <v>0</v>
      </c>
      <c r="V83" s="9">
        <f t="shared" si="15"/>
        <v>0</v>
      </c>
      <c r="W83" s="15"/>
      <c r="X83" s="16">
        <f>W83-V83</f>
        <v>0</v>
      </c>
      <c r="Y83" s="18"/>
      <c r="Z83" s="17"/>
    </row>
    <row r="84" spans="1:26" ht="18" customHeight="1" x14ac:dyDescent="0.2">
      <c r="A84" s="13">
        <v>1510024</v>
      </c>
      <c r="B84" s="14" t="s">
        <v>109</v>
      </c>
      <c r="C84" s="15">
        <v>30000</v>
      </c>
      <c r="D84" s="10">
        <f>VLOOKUP($A84,'16.07'!$A$9:$W$200,23,0)</f>
        <v>0</v>
      </c>
      <c r="E84" s="15"/>
      <c r="F84" s="15"/>
      <c r="G84" s="15"/>
      <c r="H84" s="9">
        <f t="shared" si="12"/>
        <v>0</v>
      </c>
      <c r="I84" s="15"/>
      <c r="J84" s="15"/>
      <c r="K84" s="15"/>
      <c r="L84" s="9">
        <f t="shared" si="13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5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1510039</v>
      </c>
      <c r="B85" s="14" t="s">
        <v>110</v>
      </c>
      <c r="C85" s="15">
        <v>30000</v>
      </c>
      <c r="D85" s="10">
        <f>VLOOKUP($A85,'16.07'!$A$9:$W$200,23,0)</f>
        <v>2</v>
      </c>
      <c r="E85" s="15">
        <v>4</v>
      </c>
      <c r="F85" s="15"/>
      <c r="G85" s="15"/>
      <c r="H85" s="9">
        <f t="shared" si="12"/>
        <v>4</v>
      </c>
      <c r="I85" s="15">
        <v>2</v>
      </c>
      <c r="J85" s="15"/>
      <c r="K85" s="15"/>
      <c r="L85" s="9">
        <f t="shared" si="13"/>
        <v>2</v>
      </c>
      <c r="M85" s="15"/>
      <c r="N85" s="15"/>
      <c r="O85" s="15"/>
      <c r="P85" s="15"/>
      <c r="Q85" s="15"/>
      <c r="R85" s="11">
        <f t="shared" si="5"/>
        <v>0</v>
      </c>
      <c r="S85" s="15"/>
      <c r="T85" s="15"/>
      <c r="U85" s="9">
        <f t="shared" si="14"/>
        <v>0</v>
      </c>
      <c r="V85" s="9">
        <f t="shared" si="15"/>
        <v>4</v>
      </c>
      <c r="W85" s="15">
        <v>4</v>
      </c>
      <c r="X85" s="16">
        <f t="shared" si="16"/>
        <v>0</v>
      </c>
      <c r="Y85" s="27"/>
      <c r="Z85" s="17"/>
    </row>
    <row r="86" spans="1:26" ht="18" customHeight="1" x14ac:dyDescent="0.2">
      <c r="A86" s="13">
        <v>1510040</v>
      </c>
      <c r="B86" s="14" t="s">
        <v>111</v>
      </c>
      <c r="C86" s="15">
        <v>55000</v>
      </c>
      <c r="D86" s="10">
        <f>VLOOKUP($A86,'16.07'!$A$9:$W$200,23,0)</f>
        <v>1</v>
      </c>
      <c r="E86" s="15">
        <v>2</v>
      </c>
      <c r="F86" s="15"/>
      <c r="G86" s="15"/>
      <c r="H86" s="9">
        <f t="shared" si="12"/>
        <v>2</v>
      </c>
      <c r="I86" s="15"/>
      <c r="J86" s="15"/>
      <c r="K86" s="15"/>
      <c r="L86" s="9">
        <f t="shared" si="13"/>
        <v>0</v>
      </c>
      <c r="M86" s="15">
        <v>1</v>
      </c>
      <c r="N86" s="15"/>
      <c r="O86" s="15"/>
      <c r="P86" s="15"/>
      <c r="Q86" s="15"/>
      <c r="R86" s="11">
        <f t="shared" si="5"/>
        <v>1</v>
      </c>
      <c r="S86" s="15"/>
      <c r="T86" s="15"/>
      <c r="U86" s="9">
        <f t="shared" si="14"/>
        <v>0</v>
      </c>
      <c r="V86" s="9">
        <f t="shared" si="15"/>
        <v>2</v>
      </c>
      <c r="W86" s="15">
        <v>2</v>
      </c>
      <c r="X86" s="16">
        <f t="shared" si="16"/>
        <v>0</v>
      </c>
      <c r="Y86" s="27"/>
      <c r="Z86" s="17"/>
    </row>
    <row r="87" spans="1:26" ht="18" customHeight="1" x14ac:dyDescent="0.2">
      <c r="A87" s="13">
        <v>1510053</v>
      </c>
      <c r="B87" s="14" t="s">
        <v>112</v>
      </c>
      <c r="C87" s="15">
        <v>35000</v>
      </c>
      <c r="D87" s="10">
        <f>VLOOKUP($A87,'16.07'!$A$9:$W$200,23,0)</f>
        <v>3</v>
      </c>
      <c r="E87" s="15">
        <v>2</v>
      </c>
      <c r="F87" s="15"/>
      <c r="G87" s="15"/>
      <c r="H87" s="9">
        <f t="shared" si="12"/>
        <v>2</v>
      </c>
      <c r="I87" s="15">
        <v>4</v>
      </c>
      <c r="J87" s="15"/>
      <c r="K87" s="15"/>
      <c r="L87" s="9">
        <f t="shared" si="13"/>
        <v>4</v>
      </c>
      <c r="M87" s="15"/>
      <c r="N87" s="15"/>
      <c r="O87" s="15"/>
      <c r="P87" s="15"/>
      <c r="Q87" s="15"/>
      <c r="R87" s="11">
        <f t="shared" ref="R87:R155" si="17">SUM(M87:Q87)</f>
        <v>0</v>
      </c>
      <c r="S87" s="15"/>
      <c r="T87" s="15"/>
      <c r="U87" s="9">
        <f t="shared" si="14"/>
        <v>0</v>
      </c>
      <c r="V87" s="9">
        <f t="shared" si="15"/>
        <v>1</v>
      </c>
      <c r="W87" s="15">
        <v>1</v>
      </c>
      <c r="X87" s="16">
        <f t="shared" si="16"/>
        <v>0</v>
      </c>
      <c r="Y87" s="27"/>
      <c r="Z87" s="17"/>
    </row>
    <row r="88" spans="1:26" ht="18" customHeight="1" x14ac:dyDescent="0.2">
      <c r="A88" s="7">
        <v>3500000</v>
      </c>
      <c r="B88" s="8" t="s">
        <v>113</v>
      </c>
      <c r="C88" s="9"/>
      <c r="D88" s="10">
        <f>VLOOKUP($A88,'16.07'!$A$9:$W$200,23,0)</f>
        <v>0</v>
      </c>
      <c r="E88" s="10"/>
      <c r="F88" s="10"/>
      <c r="G88" s="10"/>
      <c r="H88" s="9"/>
      <c r="I88" s="10"/>
      <c r="J88" s="10"/>
      <c r="K88" s="10"/>
      <c r="L88" s="9">
        <f t="shared" si="13"/>
        <v>0</v>
      </c>
      <c r="M88" s="10"/>
      <c r="N88" s="10"/>
      <c r="O88" s="10"/>
      <c r="P88" s="10"/>
      <c r="Q88" s="10"/>
      <c r="R88" s="11">
        <f t="shared" si="17"/>
        <v>0</v>
      </c>
      <c r="S88" s="10"/>
      <c r="T88" s="10"/>
      <c r="U88" s="9"/>
      <c r="V88" s="9"/>
      <c r="W88" s="10"/>
      <c r="X88" s="9"/>
      <c r="Y88" s="18"/>
      <c r="Z88" s="17"/>
    </row>
    <row r="89" spans="1:26" ht="18" customHeight="1" x14ac:dyDescent="0.2">
      <c r="A89" s="13">
        <v>3500003</v>
      </c>
      <c r="B89" s="14" t="s">
        <v>114</v>
      </c>
      <c r="C89" s="15">
        <v>390000</v>
      </c>
      <c r="D89" s="10">
        <f>VLOOKUP($A89,'16.07'!$A$9:$W$200,23,0)</f>
        <v>0</v>
      </c>
      <c r="E89" s="15"/>
      <c r="F89" s="15"/>
      <c r="G89" s="15"/>
      <c r="H89" s="9">
        <f t="shared" ref="H89:H106" si="18">SUM(E89:G89)</f>
        <v>0</v>
      </c>
      <c r="I89" s="15"/>
      <c r="J89" s="15"/>
      <c r="K89" s="15"/>
      <c r="L89" s="9">
        <f t="shared" si="13"/>
        <v>0</v>
      </c>
      <c r="M89" s="15"/>
      <c r="N89" s="15"/>
      <c r="O89" s="15"/>
      <c r="P89" s="15"/>
      <c r="Q89" s="15"/>
      <c r="R89" s="11">
        <f>SUM(M89:Q89)</f>
        <v>0</v>
      </c>
      <c r="S89" s="15"/>
      <c r="T89" s="15"/>
      <c r="U89" s="9">
        <f>S89+T89</f>
        <v>0</v>
      </c>
      <c r="V89" s="9">
        <f t="shared" ref="V89:V106" si="19">D89+H89-L89-R89-U89</f>
        <v>0</v>
      </c>
      <c r="W89" s="15"/>
      <c r="X89" s="16">
        <f>W89-V89</f>
        <v>0</v>
      </c>
      <c r="Y89" s="18"/>
      <c r="Z89" s="17"/>
    </row>
    <row r="90" spans="1:26" ht="18" customHeight="1" x14ac:dyDescent="0.2">
      <c r="A90" s="13">
        <v>3500004</v>
      </c>
      <c r="B90" s="14" t="s">
        <v>115</v>
      </c>
      <c r="C90" s="15">
        <v>300000</v>
      </c>
      <c r="D90" s="10">
        <f>VLOOKUP($A90,'16.07'!$A$9:$W$200,23,0)</f>
        <v>0</v>
      </c>
      <c r="E90" s="15"/>
      <c r="F90" s="15"/>
      <c r="G90" s="15"/>
      <c r="H90" s="9">
        <f t="shared" si="18"/>
        <v>0</v>
      </c>
      <c r="I90" s="15"/>
      <c r="J90" s="15"/>
      <c r="K90" s="15"/>
      <c r="L90" s="9">
        <f t="shared" si="13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si="19"/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3500001</v>
      </c>
      <c r="B91" s="14" t="s">
        <v>116</v>
      </c>
      <c r="C91" s="15">
        <v>300000</v>
      </c>
      <c r="D91" s="10">
        <f>VLOOKUP($A91,'16.07'!$A$9:$W$200,23,0)</f>
        <v>0</v>
      </c>
      <c r="E91" s="15"/>
      <c r="F91" s="15"/>
      <c r="G91" s="15"/>
      <c r="H91" s="9">
        <f t="shared" si="18"/>
        <v>0</v>
      </c>
      <c r="I91" s="15"/>
      <c r="J91" s="15"/>
      <c r="K91" s="15"/>
      <c r="L91" s="9">
        <f t="shared" si="13"/>
        <v>0</v>
      </c>
      <c r="M91" s="15"/>
      <c r="N91" s="15"/>
      <c r="O91" s="15"/>
      <c r="P91" s="15"/>
      <c r="Q91" s="15"/>
      <c r="R91" s="11">
        <f t="shared" si="17"/>
        <v>0</v>
      </c>
      <c r="S91" s="15"/>
      <c r="T91" s="15"/>
      <c r="U91" s="9">
        <f t="shared" ref="U91:U106" si="20">S91+T91</f>
        <v>0</v>
      </c>
      <c r="V91" s="9">
        <f t="shared" si="19"/>
        <v>0</v>
      </c>
      <c r="W91" s="15"/>
      <c r="X91" s="16">
        <f t="shared" ref="X91:X106" si="21">W91-V91</f>
        <v>0</v>
      </c>
      <c r="Y91" s="18"/>
      <c r="Z91" s="17"/>
    </row>
    <row r="92" spans="1:26" ht="18" customHeight="1" x14ac:dyDescent="0.2">
      <c r="A92" s="13">
        <v>3500009</v>
      </c>
      <c r="B92" s="14" t="s">
        <v>117</v>
      </c>
      <c r="C92" s="15">
        <v>390000</v>
      </c>
      <c r="D92" s="10">
        <f>VLOOKUP($A92,'16.07'!$A$9:$W$200,23,0)</f>
        <v>0</v>
      </c>
      <c r="E92" s="15"/>
      <c r="F92" s="15"/>
      <c r="G92" s="15"/>
      <c r="H92" s="9">
        <f t="shared" si="18"/>
        <v>0</v>
      </c>
      <c r="I92" s="15"/>
      <c r="J92" s="15"/>
      <c r="K92" s="15"/>
      <c r="L92" s="9">
        <f t="shared" si="13"/>
        <v>0</v>
      </c>
      <c r="M92" s="15"/>
      <c r="N92" s="15"/>
      <c r="O92" s="15"/>
      <c r="P92" s="15"/>
      <c r="Q92" s="15"/>
      <c r="R92" s="11">
        <f t="shared" si="17"/>
        <v>0</v>
      </c>
      <c r="S92" s="15"/>
      <c r="T92" s="15"/>
      <c r="U92" s="9">
        <f t="shared" si="20"/>
        <v>0</v>
      </c>
      <c r="V92" s="9">
        <f t="shared" si="19"/>
        <v>0</v>
      </c>
      <c r="W92" s="15"/>
      <c r="X92" s="16">
        <f t="shared" si="21"/>
        <v>0</v>
      </c>
      <c r="Y92" s="18"/>
      <c r="Z92" s="17"/>
    </row>
    <row r="93" spans="1:26" ht="18" customHeight="1" x14ac:dyDescent="0.2">
      <c r="A93" s="13">
        <v>3500021</v>
      </c>
      <c r="B93" s="14" t="s">
        <v>118</v>
      </c>
      <c r="C93" s="15">
        <v>390000</v>
      </c>
      <c r="D93" s="10">
        <f>VLOOKUP($A93,'16.07'!$A$9:$W$200,23,0)</f>
        <v>0</v>
      </c>
      <c r="E93" s="15">
        <v>1</v>
      </c>
      <c r="F93" s="15"/>
      <c r="G93" s="15"/>
      <c r="H93" s="9">
        <f t="shared" si="18"/>
        <v>1</v>
      </c>
      <c r="I93" s="15">
        <v>1</v>
      </c>
      <c r="J93" s="15"/>
      <c r="K93" s="15"/>
      <c r="L93" s="9">
        <f t="shared" si="13"/>
        <v>1</v>
      </c>
      <c r="M93" s="15"/>
      <c r="N93" s="15"/>
      <c r="O93" s="15"/>
      <c r="P93" s="15"/>
      <c r="Q93" s="15"/>
      <c r="R93" s="11">
        <f t="shared" si="17"/>
        <v>0</v>
      </c>
      <c r="S93" s="15"/>
      <c r="T93" s="15"/>
      <c r="U93" s="9">
        <f t="shared" si="20"/>
        <v>0</v>
      </c>
      <c r="V93" s="9">
        <f t="shared" si="19"/>
        <v>0</v>
      </c>
      <c r="W93" s="15"/>
      <c r="X93" s="16">
        <f t="shared" si="21"/>
        <v>0</v>
      </c>
      <c r="Y93" s="18"/>
      <c r="Z93" s="17"/>
    </row>
    <row r="94" spans="1:26" ht="18" customHeight="1" x14ac:dyDescent="0.2">
      <c r="A94" s="13">
        <v>3500022</v>
      </c>
      <c r="B94" s="14" t="s">
        <v>119</v>
      </c>
      <c r="C94" s="15">
        <v>300000</v>
      </c>
      <c r="D94" s="10">
        <f>VLOOKUP($A94,'16.07'!$A$9:$W$200,23,0)</f>
        <v>0</v>
      </c>
      <c r="E94" s="15"/>
      <c r="F94" s="15"/>
      <c r="G94" s="15"/>
      <c r="H94" s="9">
        <f t="shared" si="18"/>
        <v>0</v>
      </c>
      <c r="I94" s="15"/>
      <c r="J94" s="15"/>
      <c r="K94" s="15"/>
      <c r="L94" s="9">
        <f t="shared" si="13"/>
        <v>0</v>
      </c>
      <c r="M94" s="15"/>
      <c r="N94" s="15"/>
      <c r="O94" s="15"/>
      <c r="P94" s="15"/>
      <c r="Q94" s="15"/>
      <c r="R94" s="11">
        <f>SUM(M94:Q94)</f>
        <v>0</v>
      </c>
      <c r="S94" s="15"/>
      <c r="T94" s="15"/>
      <c r="U94" s="9">
        <f>S94+T94</f>
        <v>0</v>
      </c>
      <c r="V94" s="9">
        <f t="shared" si="19"/>
        <v>0</v>
      </c>
      <c r="W94" s="15"/>
      <c r="X94" s="16">
        <f>W94-V94</f>
        <v>0</v>
      </c>
      <c r="Y94" s="18"/>
      <c r="Z94" s="17"/>
    </row>
    <row r="95" spans="1:26" ht="18" customHeight="1" x14ac:dyDescent="0.2">
      <c r="A95" s="13">
        <v>3500029</v>
      </c>
      <c r="B95" s="14" t="s">
        <v>120</v>
      </c>
      <c r="C95" s="15">
        <v>390000</v>
      </c>
      <c r="D95" s="10">
        <f>VLOOKUP($A95,'16.07'!$A$9:$W$200,23,0)</f>
        <v>1</v>
      </c>
      <c r="E95" s="15"/>
      <c r="F95" s="15"/>
      <c r="G95" s="15"/>
      <c r="H95" s="9">
        <f t="shared" si="18"/>
        <v>0</v>
      </c>
      <c r="I95" s="15"/>
      <c r="J95" s="15"/>
      <c r="K95" s="15"/>
      <c r="L95" s="9">
        <f t="shared" si="13"/>
        <v>0</v>
      </c>
      <c r="M95" s="15"/>
      <c r="N95" s="15"/>
      <c r="O95" s="15"/>
      <c r="P95" s="15"/>
      <c r="Q95" s="15"/>
      <c r="R95" s="11">
        <f t="shared" si="17"/>
        <v>0</v>
      </c>
      <c r="S95" s="15"/>
      <c r="T95" s="15"/>
      <c r="U95" s="9">
        <f t="shared" si="20"/>
        <v>0</v>
      </c>
      <c r="V95" s="9">
        <f t="shared" si="19"/>
        <v>1</v>
      </c>
      <c r="W95" s="15">
        <v>1</v>
      </c>
      <c r="X95" s="16">
        <f t="shared" si="21"/>
        <v>0</v>
      </c>
      <c r="Y95" s="18"/>
      <c r="Z95" s="17"/>
    </row>
    <row r="96" spans="1:26" ht="18" customHeight="1" x14ac:dyDescent="0.2">
      <c r="A96" s="13">
        <v>3500030</v>
      </c>
      <c r="B96" s="14" t="s">
        <v>121</v>
      </c>
      <c r="C96" s="15">
        <v>300000</v>
      </c>
      <c r="D96" s="10">
        <f>VLOOKUP($A96,'16.07'!$A$9:$W$200,23,0)</f>
        <v>0</v>
      </c>
      <c r="E96" s="15"/>
      <c r="F96" s="15"/>
      <c r="G96" s="15"/>
      <c r="H96" s="9">
        <f t="shared" si="18"/>
        <v>0</v>
      </c>
      <c r="I96" s="15"/>
      <c r="J96" s="15"/>
      <c r="K96" s="15"/>
      <c r="L96" s="9">
        <f t="shared" si="13"/>
        <v>0</v>
      </c>
      <c r="M96" s="15"/>
      <c r="N96" s="15"/>
      <c r="O96" s="15"/>
      <c r="P96" s="15"/>
      <c r="Q96" s="15"/>
      <c r="R96" s="11">
        <f>SUM(M96:Q96)</f>
        <v>0</v>
      </c>
      <c r="S96" s="15"/>
      <c r="T96" s="15"/>
      <c r="U96" s="9">
        <f>S96+T96</f>
        <v>0</v>
      </c>
      <c r="V96" s="9">
        <f t="shared" si="19"/>
        <v>0</v>
      </c>
      <c r="W96" s="15"/>
      <c r="X96" s="16">
        <f>W96-V96</f>
        <v>0</v>
      </c>
      <c r="Y96" s="18"/>
      <c r="Z96" s="17"/>
    </row>
    <row r="97" spans="1:26" ht="18" customHeight="1" x14ac:dyDescent="0.2">
      <c r="A97" s="13">
        <v>3500049</v>
      </c>
      <c r="B97" s="14" t="s">
        <v>122</v>
      </c>
      <c r="C97" s="15">
        <v>390000</v>
      </c>
      <c r="D97" s="10">
        <f>VLOOKUP($A97,'16.07'!$A$9:$W$200,23,0)</f>
        <v>0</v>
      </c>
      <c r="E97" s="15"/>
      <c r="F97" s="15"/>
      <c r="G97" s="15"/>
      <c r="H97" s="9">
        <f t="shared" si="18"/>
        <v>0</v>
      </c>
      <c r="I97" s="15"/>
      <c r="J97" s="15"/>
      <c r="K97" s="15"/>
      <c r="L97" s="9">
        <f t="shared" si="13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9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3500139</v>
      </c>
      <c r="B98" s="14" t="s">
        <v>123</v>
      </c>
      <c r="C98" s="15">
        <v>390000</v>
      </c>
      <c r="D98" s="10">
        <f>VLOOKUP($A98,'16.07'!$A$9:$W$200,23,0)</f>
        <v>0</v>
      </c>
      <c r="E98" s="15"/>
      <c r="F98" s="15"/>
      <c r="G98" s="15"/>
      <c r="H98" s="9">
        <f t="shared" si="18"/>
        <v>0</v>
      </c>
      <c r="I98" s="15"/>
      <c r="J98" s="15"/>
      <c r="K98" s="15"/>
      <c r="L98" s="9">
        <f t="shared" si="13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9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3500140</v>
      </c>
      <c r="B99" s="14" t="s">
        <v>124</v>
      </c>
      <c r="C99" s="15">
        <v>300000</v>
      </c>
      <c r="D99" s="10">
        <f>VLOOKUP($A99,'16.07'!$A$9:$W$200,23,0)</f>
        <v>0</v>
      </c>
      <c r="E99" s="15"/>
      <c r="F99" s="15"/>
      <c r="G99" s="15"/>
      <c r="H99" s="9">
        <f t="shared" si="18"/>
        <v>0</v>
      </c>
      <c r="I99" s="15"/>
      <c r="J99" s="15"/>
      <c r="K99" s="15"/>
      <c r="L99" s="9">
        <f t="shared" si="13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9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3500155</v>
      </c>
      <c r="B100" s="14" t="s">
        <v>125</v>
      </c>
      <c r="C100" s="15">
        <v>300000</v>
      </c>
      <c r="D100" s="10">
        <f>VLOOKUP($A100,'16.07'!$A$9:$W$200,23,0)</f>
        <v>0</v>
      </c>
      <c r="E100" s="15"/>
      <c r="F100" s="15"/>
      <c r="G100" s="15"/>
      <c r="H100" s="9">
        <f t="shared" si="18"/>
        <v>0</v>
      </c>
      <c r="I100" s="15"/>
      <c r="J100" s="15"/>
      <c r="K100" s="15"/>
      <c r="L100" s="9">
        <f t="shared" si="13"/>
        <v>0</v>
      </c>
      <c r="M100" s="15"/>
      <c r="N100" s="15"/>
      <c r="O100" s="15"/>
      <c r="P100" s="15"/>
      <c r="Q100" s="15"/>
      <c r="R100" s="11">
        <f t="shared" si="17"/>
        <v>0</v>
      </c>
      <c r="S100" s="15"/>
      <c r="T100" s="15"/>
      <c r="U100" s="9">
        <f t="shared" si="20"/>
        <v>0</v>
      </c>
      <c r="V100" s="9">
        <f t="shared" si="19"/>
        <v>0</v>
      </c>
      <c r="W100" s="15"/>
      <c r="X100" s="16">
        <f t="shared" si="21"/>
        <v>0</v>
      </c>
      <c r="Y100" s="18"/>
      <c r="Z100" s="17"/>
    </row>
    <row r="101" spans="1:26" ht="18" customHeight="1" x14ac:dyDescent="0.2">
      <c r="A101" s="13">
        <v>3500156</v>
      </c>
      <c r="B101" s="14" t="s">
        <v>126</v>
      </c>
      <c r="C101" s="15">
        <v>390000</v>
      </c>
      <c r="D101" s="10">
        <f>VLOOKUP($A101,'16.07'!$A$9:$W$200,23,0)</f>
        <v>0</v>
      </c>
      <c r="E101" s="15"/>
      <c r="F101" s="15"/>
      <c r="G101" s="15"/>
      <c r="H101" s="9">
        <f t="shared" si="18"/>
        <v>0</v>
      </c>
      <c r="I101" s="15"/>
      <c r="J101" s="15"/>
      <c r="K101" s="15"/>
      <c r="L101" s="9">
        <f t="shared" si="13"/>
        <v>0</v>
      </c>
      <c r="M101" s="15"/>
      <c r="N101" s="15"/>
      <c r="O101" s="15"/>
      <c r="P101" s="15"/>
      <c r="Q101" s="15"/>
      <c r="R101" s="11">
        <f t="shared" si="17"/>
        <v>0</v>
      </c>
      <c r="S101" s="15"/>
      <c r="T101" s="15"/>
      <c r="U101" s="9">
        <f t="shared" si="20"/>
        <v>0</v>
      </c>
      <c r="V101" s="9">
        <f t="shared" si="19"/>
        <v>0</v>
      </c>
      <c r="W101" s="15"/>
      <c r="X101" s="16">
        <f t="shared" si="21"/>
        <v>0</v>
      </c>
      <c r="Y101" s="18"/>
      <c r="Z101" s="17"/>
    </row>
    <row r="102" spans="1:26" ht="18" customHeight="1" x14ac:dyDescent="0.2">
      <c r="A102" s="13">
        <v>3500141</v>
      </c>
      <c r="B102" s="14" t="s">
        <v>127</v>
      </c>
      <c r="C102" s="15">
        <v>300000</v>
      </c>
      <c r="D102" s="10">
        <f>VLOOKUP($A102,'16.07'!$A$9:$W$200,23,0)</f>
        <v>0</v>
      </c>
      <c r="E102" s="15"/>
      <c r="F102" s="15"/>
      <c r="G102" s="15"/>
      <c r="H102" s="9">
        <f t="shared" si="18"/>
        <v>0</v>
      </c>
      <c r="I102" s="15"/>
      <c r="J102" s="15"/>
      <c r="K102" s="15"/>
      <c r="L102" s="9">
        <f t="shared" si="13"/>
        <v>0</v>
      </c>
      <c r="M102" s="15"/>
      <c r="N102" s="15"/>
      <c r="O102" s="15"/>
      <c r="P102" s="15"/>
      <c r="Q102" s="15"/>
      <c r="R102" s="11">
        <f t="shared" si="17"/>
        <v>0</v>
      </c>
      <c r="S102" s="15"/>
      <c r="T102" s="15"/>
      <c r="U102" s="9">
        <f t="shared" si="20"/>
        <v>0</v>
      </c>
      <c r="V102" s="9">
        <f t="shared" si="19"/>
        <v>0</v>
      </c>
      <c r="W102" s="15"/>
      <c r="X102" s="16">
        <f t="shared" si="21"/>
        <v>0</v>
      </c>
      <c r="Y102" s="18"/>
      <c r="Z102" s="17"/>
    </row>
    <row r="103" spans="1:26" ht="18" customHeight="1" x14ac:dyDescent="0.2">
      <c r="A103" s="13">
        <v>3500142</v>
      </c>
      <c r="B103" s="14" t="s">
        <v>128</v>
      </c>
      <c r="C103" s="15">
        <v>390000</v>
      </c>
      <c r="D103" s="10">
        <f>VLOOKUP($A103,'16.07'!$A$9:$W$200,23,0)</f>
        <v>0</v>
      </c>
      <c r="E103" s="15"/>
      <c r="F103" s="15"/>
      <c r="G103" s="15"/>
      <c r="H103" s="9">
        <f t="shared" si="18"/>
        <v>0</v>
      </c>
      <c r="I103" s="15"/>
      <c r="J103" s="15"/>
      <c r="K103" s="15"/>
      <c r="L103" s="9">
        <f t="shared" si="13"/>
        <v>0</v>
      </c>
      <c r="M103" s="15"/>
      <c r="N103" s="15"/>
      <c r="O103" s="15"/>
      <c r="P103" s="15"/>
      <c r="Q103" s="15"/>
      <c r="R103" s="11">
        <f t="shared" si="17"/>
        <v>0</v>
      </c>
      <c r="S103" s="15"/>
      <c r="T103" s="15"/>
      <c r="U103" s="9">
        <f t="shared" si="20"/>
        <v>0</v>
      </c>
      <c r="V103" s="9">
        <f t="shared" si="19"/>
        <v>0</v>
      </c>
      <c r="W103" s="15"/>
      <c r="X103" s="16">
        <f t="shared" si="21"/>
        <v>0</v>
      </c>
      <c r="Y103" s="18"/>
      <c r="Z103" s="17"/>
    </row>
    <row r="104" spans="1:26" ht="18" customHeight="1" x14ac:dyDescent="0.2">
      <c r="A104" s="13">
        <v>3500143</v>
      </c>
      <c r="B104" s="14" t="s">
        <v>129</v>
      </c>
      <c r="C104" s="15">
        <v>220000</v>
      </c>
      <c r="D104" s="10">
        <f>VLOOKUP($A104,'16.07'!$A$9:$W$200,23,0)</f>
        <v>1</v>
      </c>
      <c r="E104" s="15"/>
      <c r="F104" s="15"/>
      <c r="G104" s="15"/>
      <c r="H104" s="9">
        <f t="shared" si="18"/>
        <v>0</v>
      </c>
      <c r="I104" s="15"/>
      <c r="J104" s="15"/>
      <c r="K104" s="15"/>
      <c r="L104" s="9">
        <f t="shared" si="13"/>
        <v>0</v>
      </c>
      <c r="M104" s="15"/>
      <c r="N104" s="15"/>
      <c r="O104" s="15"/>
      <c r="P104" s="15"/>
      <c r="Q104" s="15"/>
      <c r="R104" s="11">
        <f t="shared" si="17"/>
        <v>0</v>
      </c>
      <c r="S104" s="15"/>
      <c r="T104" s="15"/>
      <c r="U104" s="9">
        <f t="shared" si="20"/>
        <v>0</v>
      </c>
      <c r="V104" s="9">
        <f t="shared" si="19"/>
        <v>1</v>
      </c>
      <c r="W104" s="15">
        <v>1</v>
      </c>
      <c r="X104" s="16">
        <f t="shared" si="21"/>
        <v>0</v>
      </c>
      <c r="Y104" s="18"/>
      <c r="Z104" s="17"/>
    </row>
    <row r="105" spans="1:26" ht="18" customHeight="1" x14ac:dyDescent="0.2">
      <c r="A105" s="13">
        <v>3500144</v>
      </c>
      <c r="B105" s="14" t="s">
        <v>130</v>
      </c>
      <c r="C105" s="15">
        <v>260000</v>
      </c>
      <c r="D105" s="10">
        <f>VLOOKUP($A105,'16.07'!$A$9:$W$200,23,0)</f>
        <v>3</v>
      </c>
      <c r="E105" s="15"/>
      <c r="F105" s="15"/>
      <c r="G105" s="15"/>
      <c r="H105" s="9">
        <f t="shared" si="18"/>
        <v>0</v>
      </c>
      <c r="I105" s="15"/>
      <c r="J105" s="15"/>
      <c r="K105" s="15"/>
      <c r="L105" s="9">
        <f t="shared" si="13"/>
        <v>0</v>
      </c>
      <c r="M105" s="15"/>
      <c r="N105" s="15"/>
      <c r="O105" s="15"/>
      <c r="P105" s="15"/>
      <c r="Q105" s="15"/>
      <c r="R105" s="11">
        <f t="shared" si="17"/>
        <v>0</v>
      </c>
      <c r="S105" s="15"/>
      <c r="T105" s="15"/>
      <c r="U105" s="9">
        <f t="shared" si="20"/>
        <v>0</v>
      </c>
      <c r="V105" s="9">
        <f t="shared" si="19"/>
        <v>3</v>
      </c>
      <c r="W105" s="15">
        <v>3</v>
      </c>
      <c r="X105" s="16">
        <f t="shared" si="21"/>
        <v>0</v>
      </c>
      <c r="Y105" s="18"/>
      <c r="Z105" s="17"/>
    </row>
    <row r="106" spans="1:26" ht="18" customHeight="1" x14ac:dyDescent="0.2">
      <c r="A106" s="13">
        <v>3500145</v>
      </c>
      <c r="B106" s="14" t="s">
        <v>131</v>
      </c>
      <c r="C106" s="15">
        <v>350000</v>
      </c>
      <c r="D106" s="10">
        <f>VLOOKUP($A106,'16.07'!$A$9:$W$200,23,0)</f>
        <v>0</v>
      </c>
      <c r="E106" s="15"/>
      <c r="F106" s="15"/>
      <c r="G106" s="15"/>
      <c r="H106" s="9">
        <f t="shared" si="18"/>
        <v>0</v>
      </c>
      <c r="I106" s="15"/>
      <c r="J106" s="15"/>
      <c r="K106" s="15"/>
      <c r="L106" s="9">
        <f t="shared" si="13"/>
        <v>0</v>
      </c>
      <c r="M106" s="15"/>
      <c r="N106" s="15"/>
      <c r="O106" s="15"/>
      <c r="P106" s="15"/>
      <c r="Q106" s="15"/>
      <c r="R106" s="11">
        <f t="shared" si="17"/>
        <v>0</v>
      </c>
      <c r="S106" s="15"/>
      <c r="T106" s="15"/>
      <c r="U106" s="9">
        <f t="shared" si="20"/>
        <v>0</v>
      </c>
      <c r="V106" s="9">
        <f t="shared" si="19"/>
        <v>0</v>
      </c>
      <c r="W106" s="15"/>
      <c r="X106" s="16">
        <f t="shared" si="21"/>
        <v>0</v>
      </c>
      <c r="Y106" s="18"/>
      <c r="Z106" s="17"/>
    </row>
    <row r="107" spans="1:26" ht="18" customHeight="1" x14ac:dyDescent="0.2">
      <c r="A107" s="7">
        <v>3510000</v>
      </c>
      <c r="B107" s="8" t="s">
        <v>132</v>
      </c>
      <c r="C107" s="9"/>
      <c r="D107" s="10">
        <f>VLOOKUP($A107,'16.07'!$A$9:$W$200,23,0)</f>
        <v>0</v>
      </c>
      <c r="E107" s="10"/>
      <c r="F107" s="10"/>
      <c r="G107" s="10"/>
      <c r="H107" s="9"/>
      <c r="I107" s="10"/>
      <c r="J107" s="10"/>
      <c r="K107" s="10"/>
      <c r="L107" s="9">
        <f t="shared" si="13"/>
        <v>0</v>
      </c>
      <c r="M107" s="10"/>
      <c r="N107" s="10"/>
      <c r="O107" s="10"/>
      <c r="P107" s="10"/>
      <c r="Q107" s="10"/>
      <c r="R107" s="11">
        <f t="shared" si="17"/>
        <v>0</v>
      </c>
      <c r="S107" s="10"/>
      <c r="T107" s="10"/>
      <c r="U107" s="9"/>
      <c r="V107" s="9"/>
      <c r="W107" s="10"/>
      <c r="X107" s="9"/>
      <c r="Y107" s="18"/>
      <c r="Z107" s="17"/>
    </row>
    <row r="108" spans="1:26" ht="18" customHeight="1" x14ac:dyDescent="0.2">
      <c r="A108" s="13">
        <v>3510004</v>
      </c>
      <c r="B108" s="14" t="s">
        <v>133</v>
      </c>
      <c r="C108" s="15">
        <v>43000</v>
      </c>
      <c r="D108" s="10">
        <f>VLOOKUP($A108,'16.07'!$A$9:$W$200,23,0)</f>
        <v>2</v>
      </c>
      <c r="E108" s="15">
        <v>9</v>
      </c>
      <c r="F108" s="15"/>
      <c r="G108" s="15"/>
      <c r="H108" s="9">
        <f t="shared" ref="H108:H117" si="22">SUM(E108:G108)</f>
        <v>9</v>
      </c>
      <c r="I108" s="15">
        <v>11</v>
      </c>
      <c r="J108" s="15"/>
      <c r="K108" s="15"/>
      <c r="L108" s="9">
        <f t="shared" si="13"/>
        <v>11</v>
      </c>
      <c r="M108" s="15"/>
      <c r="N108" s="15"/>
      <c r="O108" s="15"/>
      <c r="P108" s="15"/>
      <c r="Q108" s="15"/>
      <c r="R108" s="11">
        <f>SUM(M108:Q108)</f>
        <v>0</v>
      </c>
      <c r="S108" s="15"/>
      <c r="T108" s="15"/>
      <c r="U108" s="9">
        <f>S108+T108</f>
        <v>0</v>
      </c>
      <c r="V108" s="9">
        <f t="shared" ref="V108:V117" si="23">D108+H108-L108-R108-U108</f>
        <v>0</v>
      </c>
      <c r="W108" s="15"/>
      <c r="X108" s="16">
        <f>W108-V108</f>
        <v>0</v>
      </c>
      <c r="Y108" s="18"/>
      <c r="Z108" s="17"/>
    </row>
    <row r="109" spans="1:26" ht="18" customHeight="1" x14ac:dyDescent="0.2">
      <c r="A109" s="13">
        <v>3510011</v>
      </c>
      <c r="B109" s="14" t="s">
        <v>134</v>
      </c>
      <c r="C109" s="15">
        <v>42000</v>
      </c>
      <c r="D109" s="10">
        <f>VLOOKUP($A109,'16.07'!$A$9:$W$200,23,0)</f>
        <v>6</v>
      </c>
      <c r="E109" s="15"/>
      <c r="F109" s="15"/>
      <c r="G109" s="15"/>
      <c r="H109" s="9">
        <f t="shared" si="22"/>
        <v>0</v>
      </c>
      <c r="I109" s="15">
        <v>1</v>
      </c>
      <c r="J109" s="15"/>
      <c r="K109" s="15"/>
      <c r="L109" s="9">
        <f t="shared" si="13"/>
        <v>1</v>
      </c>
      <c r="M109" s="15"/>
      <c r="N109" s="15"/>
      <c r="O109" s="15"/>
      <c r="P109" s="15"/>
      <c r="Q109" s="15"/>
      <c r="R109" s="11">
        <f t="shared" si="17"/>
        <v>0</v>
      </c>
      <c r="S109" s="15"/>
      <c r="T109" s="15"/>
      <c r="U109" s="9">
        <f t="shared" ref="U109:U117" si="24">S109+T109</f>
        <v>0</v>
      </c>
      <c r="V109" s="9">
        <f t="shared" si="23"/>
        <v>5</v>
      </c>
      <c r="W109" s="15">
        <v>5</v>
      </c>
      <c r="X109" s="16">
        <f t="shared" ref="X109:X117" si="25">W109-V109</f>
        <v>0</v>
      </c>
      <c r="Y109" s="18"/>
      <c r="Z109" s="17"/>
    </row>
    <row r="110" spans="1:26" ht="18" customHeight="1" x14ac:dyDescent="0.2">
      <c r="A110" s="13">
        <v>3510012</v>
      </c>
      <c r="B110" s="14" t="s">
        <v>135</v>
      </c>
      <c r="C110" s="15">
        <v>43000</v>
      </c>
      <c r="D110" s="10">
        <f>VLOOKUP($A110,'16.07'!$A$9:$W$200,23,0)</f>
        <v>0</v>
      </c>
      <c r="E110" s="15">
        <v>12</v>
      </c>
      <c r="F110" s="15"/>
      <c r="G110" s="15"/>
      <c r="H110" s="9">
        <f t="shared" si="22"/>
        <v>12</v>
      </c>
      <c r="I110" s="15">
        <v>11</v>
      </c>
      <c r="J110" s="15"/>
      <c r="K110" s="15"/>
      <c r="L110" s="9">
        <f t="shared" si="13"/>
        <v>11</v>
      </c>
      <c r="M110" s="15"/>
      <c r="N110" s="15"/>
      <c r="O110" s="15"/>
      <c r="P110" s="15"/>
      <c r="Q110" s="15"/>
      <c r="R110" s="11">
        <f>SUM(M110:Q110)</f>
        <v>0</v>
      </c>
      <c r="S110" s="15"/>
      <c r="T110" s="15"/>
      <c r="U110" s="9">
        <f>S110+T110</f>
        <v>0</v>
      </c>
      <c r="V110" s="9">
        <f t="shared" si="23"/>
        <v>1</v>
      </c>
      <c r="W110" s="15">
        <v>1</v>
      </c>
      <c r="X110" s="16">
        <f>W110-V110</f>
        <v>0</v>
      </c>
      <c r="Y110" s="18"/>
      <c r="Z110" s="17"/>
    </row>
    <row r="111" spans="1:26" ht="18" customHeight="1" x14ac:dyDescent="0.2">
      <c r="A111" s="13">
        <v>3510018</v>
      </c>
      <c r="B111" s="14" t="s">
        <v>136</v>
      </c>
      <c r="C111" s="15">
        <v>65000</v>
      </c>
      <c r="D111" s="10">
        <f>VLOOKUP($A111,'16.07'!$A$9:$W$200,23,0)</f>
        <v>4</v>
      </c>
      <c r="E111" s="15">
        <v>7</v>
      </c>
      <c r="F111" s="15"/>
      <c r="G111" s="15"/>
      <c r="H111" s="9">
        <f t="shared" si="22"/>
        <v>7</v>
      </c>
      <c r="I111" s="15">
        <v>6</v>
      </c>
      <c r="J111" s="15"/>
      <c r="K111" s="15"/>
      <c r="L111" s="9">
        <f t="shared" si="13"/>
        <v>6</v>
      </c>
      <c r="M111" s="15"/>
      <c r="N111" s="15"/>
      <c r="O111" s="15"/>
      <c r="P111" s="15"/>
      <c r="Q111" s="15"/>
      <c r="R111" s="11">
        <f t="shared" si="17"/>
        <v>0</v>
      </c>
      <c r="S111" s="15"/>
      <c r="T111" s="15"/>
      <c r="U111" s="9">
        <f t="shared" si="24"/>
        <v>0</v>
      </c>
      <c r="V111" s="9">
        <f t="shared" si="23"/>
        <v>5</v>
      </c>
      <c r="W111" s="15">
        <v>5</v>
      </c>
      <c r="X111" s="16">
        <f t="shared" si="25"/>
        <v>0</v>
      </c>
      <c r="Y111" s="18"/>
      <c r="Z111" s="17"/>
    </row>
    <row r="112" spans="1:26" ht="18" customHeight="1" x14ac:dyDescent="0.2">
      <c r="A112" s="13">
        <v>3510066</v>
      </c>
      <c r="B112" s="14" t="s">
        <v>137</v>
      </c>
      <c r="C112" s="15">
        <v>42000</v>
      </c>
      <c r="D112" s="10">
        <f>VLOOKUP($A112,'16.07'!$A$9:$W$200,23,0)</f>
        <v>0</v>
      </c>
      <c r="E112" s="15"/>
      <c r="F112" s="15"/>
      <c r="G112" s="15"/>
      <c r="H112" s="9">
        <f t="shared" si="22"/>
        <v>0</v>
      </c>
      <c r="I112" s="15"/>
      <c r="J112" s="15"/>
      <c r="K112" s="15"/>
      <c r="L112" s="9">
        <f t="shared" si="13"/>
        <v>0</v>
      </c>
      <c r="M112" s="15"/>
      <c r="N112" s="15"/>
      <c r="O112" s="15"/>
      <c r="P112" s="15"/>
      <c r="Q112" s="15"/>
      <c r="R112" s="11">
        <f t="shared" si="17"/>
        <v>0</v>
      </c>
      <c r="S112" s="15"/>
      <c r="T112" s="15"/>
      <c r="U112" s="9">
        <f t="shared" si="24"/>
        <v>0</v>
      </c>
      <c r="V112" s="9">
        <f t="shared" si="23"/>
        <v>0</v>
      </c>
      <c r="W112" s="15"/>
      <c r="X112" s="16">
        <f t="shared" si="25"/>
        <v>0</v>
      </c>
      <c r="Y112" s="18"/>
      <c r="Z112" s="17"/>
    </row>
    <row r="113" spans="1:26" ht="18" customHeight="1" x14ac:dyDescent="0.2">
      <c r="A113" s="13">
        <v>3510067</v>
      </c>
      <c r="B113" s="14" t="s">
        <v>138</v>
      </c>
      <c r="C113" s="15">
        <v>43000</v>
      </c>
      <c r="D113" s="10">
        <f>VLOOKUP($A113,'16.07'!$A$9:$W$200,23,0)</f>
        <v>0</v>
      </c>
      <c r="E113" s="15"/>
      <c r="F113" s="15"/>
      <c r="G113" s="15"/>
      <c r="H113" s="9">
        <f t="shared" si="22"/>
        <v>0</v>
      </c>
      <c r="I113" s="15"/>
      <c r="J113" s="15"/>
      <c r="K113" s="15"/>
      <c r="L113" s="9">
        <f t="shared" si="13"/>
        <v>0</v>
      </c>
      <c r="M113" s="15"/>
      <c r="N113" s="15"/>
      <c r="O113" s="15"/>
      <c r="P113" s="15"/>
      <c r="Q113" s="15"/>
      <c r="R113" s="11">
        <f t="shared" si="17"/>
        <v>0</v>
      </c>
      <c r="S113" s="15"/>
      <c r="T113" s="15"/>
      <c r="U113" s="9">
        <f t="shared" si="24"/>
        <v>0</v>
      </c>
      <c r="V113" s="9">
        <f t="shared" si="23"/>
        <v>0</v>
      </c>
      <c r="W113" s="15"/>
      <c r="X113" s="16">
        <f t="shared" si="25"/>
        <v>0</v>
      </c>
      <c r="Y113" s="18"/>
      <c r="Z113" s="17"/>
    </row>
    <row r="114" spans="1:26" ht="18" customHeight="1" x14ac:dyDescent="0.2">
      <c r="A114" s="13">
        <v>3510068</v>
      </c>
      <c r="B114" s="14" t="s">
        <v>139</v>
      </c>
      <c r="C114" s="15">
        <v>12000</v>
      </c>
      <c r="D114" s="10">
        <f>VLOOKUP($A114,'16.07'!$A$9:$W$200,23,0)</f>
        <v>21</v>
      </c>
      <c r="E114" s="15"/>
      <c r="F114" s="15"/>
      <c r="G114" s="15"/>
      <c r="H114" s="9">
        <f t="shared" si="22"/>
        <v>0</v>
      </c>
      <c r="I114" s="15">
        <v>19</v>
      </c>
      <c r="J114" s="15"/>
      <c r="K114" s="15"/>
      <c r="L114" s="9">
        <f t="shared" si="13"/>
        <v>19</v>
      </c>
      <c r="M114" s="15"/>
      <c r="N114" s="15"/>
      <c r="O114" s="15"/>
      <c r="P114" s="15"/>
      <c r="Q114" s="15"/>
      <c r="R114" s="11">
        <f>SUM(M114:Q114)</f>
        <v>0</v>
      </c>
      <c r="S114" s="15"/>
      <c r="T114" s="15"/>
      <c r="U114" s="9">
        <f>S114+T114</f>
        <v>0</v>
      </c>
      <c r="V114" s="9">
        <f t="shared" si="23"/>
        <v>2</v>
      </c>
      <c r="W114" s="15">
        <v>2</v>
      </c>
      <c r="X114" s="16">
        <f>W114-V114</f>
        <v>0</v>
      </c>
      <c r="Y114" s="18"/>
      <c r="Z114" s="17"/>
    </row>
    <row r="115" spans="1:26" ht="18" customHeight="1" x14ac:dyDescent="0.2">
      <c r="A115" s="13">
        <v>3510069</v>
      </c>
      <c r="B115" s="14" t="s">
        <v>140</v>
      </c>
      <c r="C115" s="15">
        <v>12000</v>
      </c>
      <c r="D115" s="10">
        <f>VLOOKUP($A115,'16.07'!$A$9:$W$200,23,0)</f>
        <v>4</v>
      </c>
      <c r="E115" s="15"/>
      <c r="F115" s="15"/>
      <c r="G115" s="15"/>
      <c r="H115" s="9">
        <f t="shared" si="22"/>
        <v>0</v>
      </c>
      <c r="I115" s="15">
        <v>4</v>
      </c>
      <c r="J115" s="15"/>
      <c r="K115" s="15"/>
      <c r="L115" s="9">
        <f t="shared" si="13"/>
        <v>4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3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3510070</v>
      </c>
      <c r="B116" s="14" t="s">
        <v>141</v>
      </c>
      <c r="C116" s="15">
        <v>12000</v>
      </c>
      <c r="D116" s="10">
        <f>VLOOKUP($A116,'16.07'!$A$9:$W$200,23,0)</f>
        <v>0</v>
      </c>
      <c r="E116" s="15"/>
      <c r="F116" s="15"/>
      <c r="G116" s="15"/>
      <c r="H116" s="9">
        <f t="shared" si="22"/>
        <v>0</v>
      </c>
      <c r="I116" s="15"/>
      <c r="J116" s="15"/>
      <c r="K116" s="15"/>
      <c r="L116" s="9">
        <f t="shared" si="13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3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3512008</v>
      </c>
      <c r="B117" s="14" t="s">
        <v>142</v>
      </c>
      <c r="C117" s="15">
        <v>44000</v>
      </c>
      <c r="D117" s="10">
        <f>VLOOKUP($A117,'16.07'!$A$9:$W$200,23,0)</f>
        <v>5</v>
      </c>
      <c r="E117" s="15"/>
      <c r="F117" s="15"/>
      <c r="G117" s="15"/>
      <c r="H117" s="9">
        <f t="shared" si="22"/>
        <v>0</v>
      </c>
      <c r="I117" s="15">
        <v>5</v>
      </c>
      <c r="J117" s="15"/>
      <c r="K117" s="15"/>
      <c r="L117" s="9">
        <f t="shared" si="13"/>
        <v>5</v>
      </c>
      <c r="M117" s="15"/>
      <c r="N117" s="15"/>
      <c r="O117" s="15"/>
      <c r="P117" s="15"/>
      <c r="Q117" s="15"/>
      <c r="R117" s="11">
        <f t="shared" si="17"/>
        <v>0</v>
      </c>
      <c r="S117" s="15"/>
      <c r="T117" s="15"/>
      <c r="U117" s="9">
        <f t="shared" si="24"/>
        <v>0</v>
      </c>
      <c r="V117" s="9">
        <f t="shared" si="23"/>
        <v>0</v>
      </c>
      <c r="W117" s="15"/>
      <c r="X117" s="16">
        <f t="shared" si="25"/>
        <v>0</v>
      </c>
      <c r="Y117" s="18"/>
      <c r="Z117" s="17"/>
    </row>
    <row r="118" spans="1:26" ht="18" customHeight="1" x14ac:dyDescent="0.2">
      <c r="A118" s="7">
        <v>3530000</v>
      </c>
      <c r="B118" s="28" t="s">
        <v>143</v>
      </c>
      <c r="C118" s="9"/>
      <c r="D118" s="10">
        <f>VLOOKUP($A118,'16.07'!$A$9:$W$200,23,0)</f>
        <v>0</v>
      </c>
      <c r="E118" s="10"/>
      <c r="F118" s="10"/>
      <c r="G118" s="10"/>
      <c r="H118" s="9"/>
      <c r="I118" s="10"/>
      <c r="J118" s="10"/>
      <c r="K118" s="10"/>
      <c r="L118" s="9">
        <f t="shared" si="13"/>
        <v>0</v>
      </c>
      <c r="M118" s="10"/>
      <c r="N118" s="10"/>
      <c r="O118" s="10"/>
      <c r="P118" s="10"/>
      <c r="Q118" s="10"/>
      <c r="R118" s="11">
        <f t="shared" si="17"/>
        <v>0</v>
      </c>
      <c r="S118" s="10"/>
      <c r="T118" s="10"/>
      <c r="U118" s="9"/>
      <c r="V118" s="9"/>
      <c r="W118" s="10"/>
      <c r="X118" s="9"/>
      <c r="Y118" s="18"/>
      <c r="Z118" s="17"/>
    </row>
    <row r="119" spans="1:26" ht="18" customHeight="1" x14ac:dyDescent="0.2">
      <c r="A119" s="13">
        <v>3530003</v>
      </c>
      <c r="B119" s="14" t="s">
        <v>144</v>
      </c>
      <c r="C119" s="15">
        <v>20000</v>
      </c>
      <c r="D119" s="10">
        <f>VLOOKUP($A119,'16.07'!$A$9:$W$200,23,0)</f>
        <v>0</v>
      </c>
      <c r="E119" s="15"/>
      <c r="F119" s="15"/>
      <c r="G119" s="15"/>
      <c r="H119" s="9">
        <f t="shared" ref="H119:H131" si="26">SUM(E119:G119)</f>
        <v>0</v>
      </c>
      <c r="I119" s="15"/>
      <c r="J119" s="15"/>
      <c r="K119" s="15"/>
      <c r="L119" s="9">
        <f t="shared" si="13"/>
        <v>0</v>
      </c>
      <c r="M119" s="15"/>
      <c r="N119" s="15"/>
      <c r="O119" s="15"/>
      <c r="P119" s="15"/>
      <c r="Q119" s="15"/>
      <c r="R119" s="11">
        <f t="shared" si="17"/>
        <v>0</v>
      </c>
      <c r="S119" s="15"/>
      <c r="T119" s="15"/>
      <c r="U119" s="9">
        <f t="shared" ref="U119:U131" si="27">S119+T119</f>
        <v>0</v>
      </c>
      <c r="V119" s="9">
        <f t="shared" ref="V119:V131" si="28">D119+H119-L119-R119-U119</f>
        <v>0</v>
      </c>
      <c r="W119" s="15"/>
      <c r="X119" s="16">
        <f t="shared" ref="X119:X131" si="29">W119-V119</f>
        <v>0</v>
      </c>
      <c r="Y119" s="18"/>
      <c r="Z119" s="17"/>
    </row>
    <row r="120" spans="1:26" ht="18" customHeight="1" x14ac:dyDescent="0.2">
      <c r="A120" s="13">
        <v>3530008</v>
      </c>
      <c r="B120" s="14" t="s">
        <v>145</v>
      </c>
      <c r="C120" s="15">
        <v>20000</v>
      </c>
      <c r="D120" s="10">
        <f>VLOOKUP($A120,'16.07'!$A$9:$W$200,23,0)</f>
        <v>0</v>
      </c>
      <c r="E120" s="15"/>
      <c r="F120" s="15"/>
      <c r="G120" s="15"/>
      <c r="H120" s="9">
        <f t="shared" si="26"/>
        <v>0</v>
      </c>
      <c r="I120" s="15"/>
      <c r="J120" s="15"/>
      <c r="K120" s="15"/>
      <c r="L120" s="9">
        <f t="shared" si="13"/>
        <v>0</v>
      </c>
      <c r="M120" s="15"/>
      <c r="N120" s="15"/>
      <c r="O120" s="15"/>
      <c r="P120" s="15"/>
      <c r="Q120" s="15"/>
      <c r="R120" s="11">
        <f t="shared" si="17"/>
        <v>0</v>
      </c>
      <c r="S120" s="15"/>
      <c r="T120" s="15"/>
      <c r="U120" s="9">
        <f t="shared" si="27"/>
        <v>0</v>
      </c>
      <c r="V120" s="9">
        <f t="shared" si="28"/>
        <v>0</v>
      </c>
      <c r="W120" s="15"/>
      <c r="X120" s="16">
        <f t="shared" si="29"/>
        <v>0</v>
      </c>
      <c r="Y120" s="18"/>
      <c r="Z120" s="17"/>
    </row>
    <row r="121" spans="1:26" ht="18" customHeight="1" x14ac:dyDescent="0.2">
      <c r="A121" s="13">
        <v>3530009</v>
      </c>
      <c r="B121" s="14" t="s">
        <v>146</v>
      </c>
      <c r="C121" s="15">
        <v>20000</v>
      </c>
      <c r="D121" s="10">
        <f>VLOOKUP($A121,'16.07'!$A$9:$W$200,23,0)</f>
        <v>0</v>
      </c>
      <c r="E121" s="15">
        <v>64</v>
      </c>
      <c r="F121" s="15"/>
      <c r="G121" s="15"/>
      <c r="H121" s="9">
        <f t="shared" si="26"/>
        <v>64</v>
      </c>
      <c r="I121" s="15">
        <v>25</v>
      </c>
      <c r="J121" s="15"/>
      <c r="K121" s="15"/>
      <c r="L121" s="9">
        <f t="shared" si="13"/>
        <v>25</v>
      </c>
      <c r="M121" s="15"/>
      <c r="N121" s="15"/>
      <c r="O121" s="15"/>
      <c r="P121" s="15"/>
      <c r="Q121" s="15"/>
      <c r="R121" s="11">
        <f t="shared" si="17"/>
        <v>0</v>
      </c>
      <c r="S121" s="15"/>
      <c r="T121" s="15"/>
      <c r="U121" s="9">
        <f t="shared" si="27"/>
        <v>0</v>
      </c>
      <c r="V121" s="9">
        <f t="shared" si="28"/>
        <v>39</v>
      </c>
      <c r="W121" s="15">
        <v>39</v>
      </c>
      <c r="X121" s="16">
        <f t="shared" si="29"/>
        <v>0</v>
      </c>
      <c r="Y121" s="18"/>
      <c r="Z121" s="17"/>
    </row>
    <row r="122" spans="1:26" ht="18" customHeight="1" x14ac:dyDescent="0.2">
      <c r="A122" s="13">
        <v>3530010</v>
      </c>
      <c r="B122" s="14" t="s">
        <v>147</v>
      </c>
      <c r="C122" s="15">
        <v>108000</v>
      </c>
      <c r="D122" s="10">
        <f>VLOOKUP($A122,'16.07'!$A$9:$W$200,23,0)</f>
        <v>0</v>
      </c>
      <c r="E122" s="15">
        <v>20</v>
      </c>
      <c r="F122" s="15"/>
      <c r="G122" s="15"/>
      <c r="H122" s="9">
        <f t="shared" si="26"/>
        <v>20</v>
      </c>
      <c r="I122" s="15">
        <v>11</v>
      </c>
      <c r="J122" s="15"/>
      <c r="K122" s="15"/>
      <c r="L122" s="9">
        <f t="shared" si="13"/>
        <v>11</v>
      </c>
      <c r="M122" s="15"/>
      <c r="N122" s="15"/>
      <c r="O122" s="15"/>
      <c r="P122" s="15"/>
      <c r="Q122" s="15"/>
      <c r="R122" s="11">
        <f t="shared" si="17"/>
        <v>0</v>
      </c>
      <c r="S122" s="15"/>
      <c r="T122" s="15"/>
      <c r="U122" s="9">
        <f t="shared" si="27"/>
        <v>0</v>
      </c>
      <c r="V122" s="9">
        <f t="shared" si="28"/>
        <v>9</v>
      </c>
      <c r="W122" s="15">
        <v>9</v>
      </c>
      <c r="X122" s="16">
        <f t="shared" si="29"/>
        <v>0</v>
      </c>
      <c r="Y122" s="18"/>
      <c r="Z122" s="17"/>
    </row>
    <row r="123" spans="1:26" ht="18" customHeight="1" x14ac:dyDescent="0.2">
      <c r="A123" s="13">
        <v>3530014</v>
      </c>
      <c r="B123" s="14" t="s">
        <v>148</v>
      </c>
      <c r="C123" s="15">
        <v>20000</v>
      </c>
      <c r="D123" s="10">
        <f>VLOOKUP($A123,'16.07'!$A$9:$W$200,23,0)</f>
        <v>0</v>
      </c>
      <c r="E123" s="15"/>
      <c r="F123" s="15"/>
      <c r="G123" s="15"/>
      <c r="H123" s="9">
        <f t="shared" si="26"/>
        <v>0</v>
      </c>
      <c r="I123" s="15"/>
      <c r="J123" s="15"/>
      <c r="K123" s="15"/>
      <c r="L123" s="9">
        <f t="shared" si="13"/>
        <v>0</v>
      </c>
      <c r="M123" s="15"/>
      <c r="N123" s="15"/>
      <c r="O123" s="15"/>
      <c r="P123" s="15"/>
      <c r="Q123" s="15"/>
      <c r="R123" s="11">
        <f>SUM(M123:Q123)</f>
        <v>0</v>
      </c>
      <c r="S123" s="15"/>
      <c r="T123" s="15"/>
      <c r="U123" s="9">
        <f>S123+T123</f>
        <v>0</v>
      </c>
      <c r="V123" s="9">
        <f t="shared" si="28"/>
        <v>0</v>
      </c>
      <c r="W123" s="15"/>
      <c r="X123" s="16">
        <f>W123-V123</f>
        <v>0</v>
      </c>
      <c r="Y123" s="18"/>
      <c r="Z123" s="17"/>
    </row>
    <row r="124" spans="1:26" ht="18" customHeight="1" x14ac:dyDescent="0.2">
      <c r="A124" s="13">
        <v>3530087</v>
      </c>
      <c r="B124" s="14" t="s">
        <v>149</v>
      </c>
      <c r="C124" s="15"/>
      <c r="D124" s="10">
        <f>VLOOKUP($A124,'16.07'!$A$9:$W$200,23,0)</f>
        <v>0</v>
      </c>
      <c r="E124" s="15"/>
      <c r="F124" s="15"/>
      <c r="G124" s="15"/>
      <c r="H124" s="9">
        <f t="shared" si="26"/>
        <v>0</v>
      </c>
      <c r="I124" s="15"/>
      <c r="J124" s="15"/>
      <c r="K124" s="15"/>
      <c r="L124" s="9">
        <f t="shared" si="13"/>
        <v>0</v>
      </c>
      <c r="M124" s="15"/>
      <c r="N124" s="15"/>
      <c r="O124" s="15"/>
      <c r="P124" s="15"/>
      <c r="Q124" s="15"/>
      <c r="R124" s="11">
        <f t="shared" si="17"/>
        <v>0</v>
      </c>
      <c r="S124" s="15"/>
      <c r="T124" s="15"/>
      <c r="U124" s="9">
        <f t="shared" si="27"/>
        <v>0</v>
      </c>
      <c r="V124" s="9">
        <f t="shared" si="28"/>
        <v>0</v>
      </c>
      <c r="W124" s="15"/>
      <c r="X124" s="16">
        <f t="shared" si="29"/>
        <v>0</v>
      </c>
      <c r="Y124" s="18"/>
      <c r="Z124" s="17"/>
    </row>
    <row r="125" spans="1:26" ht="18" customHeight="1" x14ac:dyDescent="0.2">
      <c r="A125" s="13">
        <v>3530088</v>
      </c>
      <c r="B125" s="14" t="s">
        <v>150</v>
      </c>
      <c r="C125" s="15">
        <v>20000</v>
      </c>
      <c r="D125" s="10">
        <f>VLOOKUP($A125,'16.07'!$A$9:$W$200,23,0)</f>
        <v>0</v>
      </c>
      <c r="E125" s="15">
        <v>66</v>
      </c>
      <c r="F125" s="15"/>
      <c r="G125" s="15"/>
      <c r="H125" s="9">
        <f t="shared" si="26"/>
        <v>66</v>
      </c>
      <c r="I125" s="15">
        <v>28</v>
      </c>
      <c r="J125" s="15"/>
      <c r="K125" s="15"/>
      <c r="L125" s="9">
        <f t="shared" si="13"/>
        <v>28</v>
      </c>
      <c r="M125" s="15"/>
      <c r="N125" s="15"/>
      <c r="O125" s="15"/>
      <c r="P125" s="15"/>
      <c r="Q125" s="15"/>
      <c r="R125" s="11">
        <f t="shared" si="17"/>
        <v>0</v>
      </c>
      <c r="S125" s="15"/>
      <c r="T125" s="15"/>
      <c r="U125" s="9">
        <f t="shared" si="27"/>
        <v>0</v>
      </c>
      <c r="V125" s="9">
        <f t="shared" si="28"/>
        <v>38</v>
      </c>
      <c r="W125" s="15">
        <v>40</v>
      </c>
      <c r="X125" s="16">
        <f t="shared" si="29"/>
        <v>2</v>
      </c>
      <c r="Y125" s="26" t="s">
        <v>236</v>
      </c>
      <c r="Z125" s="17"/>
    </row>
    <row r="126" spans="1:26" ht="18" customHeight="1" x14ac:dyDescent="0.2">
      <c r="A126" s="13">
        <v>3530089</v>
      </c>
      <c r="B126" s="14" t="s">
        <v>151</v>
      </c>
      <c r="C126" s="15">
        <v>95000</v>
      </c>
      <c r="D126" s="10">
        <f>VLOOKUP($A126,'16.07'!$A$9:$W$200,23,0)</f>
        <v>0</v>
      </c>
      <c r="E126" s="15">
        <v>4</v>
      </c>
      <c r="F126" s="15"/>
      <c r="G126" s="15"/>
      <c r="H126" s="9">
        <f t="shared" si="26"/>
        <v>4</v>
      </c>
      <c r="I126" s="15">
        <v>3</v>
      </c>
      <c r="J126" s="15"/>
      <c r="K126" s="15"/>
      <c r="L126" s="9">
        <f t="shared" si="13"/>
        <v>3</v>
      </c>
      <c r="M126" s="15"/>
      <c r="N126" s="15"/>
      <c r="O126" s="15"/>
      <c r="P126" s="15"/>
      <c r="Q126" s="15"/>
      <c r="R126" s="11">
        <f t="shared" si="17"/>
        <v>0</v>
      </c>
      <c r="S126" s="15"/>
      <c r="T126" s="15"/>
      <c r="U126" s="9">
        <f t="shared" si="27"/>
        <v>0</v>
      </c>
      <c r="V126" s="9">
        <f t="shared" si="28"/>
        <v>1</v>
      </c>
      <c r="W126" s="15">
        <v>1</v>
      </c>
      <c r="X126" s="16">
        <f t="shared" si="29"/>
        <v>0</v>
      </c>
      <c r="Y126" s="26"/>
      <c r="Z126" s="17"/>
    </row>
    <row r="127" spans="1:26" ht="18" customHeight="1" x14ac:dyDescent="0.2">
      <c r="A127" s="13">
        <v>3530100</v>
      </c>
      <c r="B127" s="14" t="s">
        <v>152</v>
      </c>
      <c r="C127" s="15">
        <v>22000</v>
      </c>
      <c r="D127" s="10">
        <f>VLOOKUP($A127,'16.07'!$A$9:$W$200,23,0)</f>
        <v>0</v>
      </c>
      <c r="E127" s="15"/>
      <c r="F127" s="15"/>
      <c r="G127" s="15"/>
      <c r="H127" s="9">
        <f t="shared" si="26"/>
        <v>0</v>
      </c>
      <c r="I127" s="15"/>
      <c r="J127" s="15"/>
      <c r="K127" s="15"/>
      <c r="L127" s="9">
        <f t="shared" si="13"/>
        <v>0</v>
      </c>
      <c r="M127" s="15"/>
      <c r="N127" s="15"/>
      <c r="O127" s="15"/>
      <c r="P127" s="15"/>
      <c r="Q127" s="15"/>
      <c r="R127" s="11">
        <f t="shared" si="17"/>
        <v>0</v>
      </c>
      <c r="S127" s="15"/>
      <c r="T127" s="15"/>
      <c r="U127" s="9">
        <f t="shared" si="27"/>
        <v>0</v>
      </c>
      <c r="V127" s="9">
        <f t="shared" si="28"/>
        <v>0</v>
      </c>
      <c r="W127" s="15"/>
      <c r="X127" s="16">
        <f t="shared" si="29"/>
        <v>0</v>
      </c>
      <c r="Y127" s="26"/>
      <c r="Z127" s="17"/>
    </row>
    <row r="128" spans="1:26" ht="18" customHeight="1" x14ac:dyDescent="0.2">
      <c r="A128" s="13">
        <v>3550002</v>
      </c>
      <c r="B128" s="14" t="s">
        <v>153</v>
      </c>
      <c r="C128" s="15">
        <v>20000</v>
      </c>
      <c r="D128" s="10">
        <f>VLOOKUP($A128,'16.07'!$A$9:$W$200,23,0)</f>
        <v>23</v>
      </c>
      <c r="E128" s="15"/>
      <c r="F128" s="15"/>
      <c r="G128" s="15"/>
      <c r="H128" s="9">
        <f>SUM(E128:G128)</f>
        <v>0</v>
      </c>
      <c r="I128" s="15">
        <v>19</v>
      </c>
      <c r="J128" s="15"/>
      <c r="K128" s="15"/>
      <c r="L128" s="9">
        <f t="shared" si="13"/>
        <v>19</v>
      </c>
      <c r="M128" s="15"/>
      <c r="N128" s="15"/>
      <c r="O128" s="15"/>
      <c r="P128" s="15"/>
      <c r="Q128" s="15"/>
      <c r="R128" s="11">
        <f t="shared" si="17"/>
        <v>0</v>
      </c>
      <c r="S128" s="15"/>
      <c r="T128" s="15"/>
      <c r="U128" s="9">
        <f t="shared" si="27"/>
        <v>0</v>
      </c>
      <c r="V128" s="9">
        <f t="shared" si="28"/>
        <v>4</v>
      </c>
      <c r="W128" s="15">
        <v>3</v>
      </c>
      <c r="X128" s="16">
        <f t="shared" si="29"/>
        <v>-1</v>
      </c>
      <c r="Y128" s="26"/>
      <c r="Z128" s="17"/>
    </row>
    <row r="129" spans="1:26" ht="18" customHeight="1" x14ac:dyDescent="0.2">
      <c r="A129" s="13">
        <v>3550005</v>
      </c>
      <c r="B129" s="14" t="s">
        <v>154</v>
      </c>
      <c r="C129" s="15">
        <v>20000</v>
      </c>
      <c r="D129" s="10">
        <f>VLOOKUP($A129,'16.07'!$A$9:$W$200,23,0)</f>
        <v>10</v>
      </c>
      <c r="E129" s="15"/>
      <c r="F129" s="15"/>
      <c r="G129" s="15"/>
      <c r="H129" s="9">
        <f>SUM(E129:G129)</f>
        <v>0</v>
      </c>
      <c r="I129" s="15">
        <v>9</v>
      </c>
      <c r="J129" s="15"/>
      <c r="K129" s="15"/>
      <c r="L129" s="9">
        <f t="shared" si="13"/>
        <v>9</v>
      </c>
      <c r="M129" s="15"/>
      <c r="N129" s="15"/>
      <c r="O129" s="15"/>
      <c r="P129" s="15"/>
      <c r="Q129" s="15"/>
      <c r="R129" s="11">
        <f t="shared" si="17"/>
        <v>0</v>
      </c>
      <c r="S129" s="15"/>
      <c r="T129" s="15"/>
      <c r="U129" s="9">
        <f t="shared" si="27"/>
        <v>0</v>
      </c>
      <c r="V129" s="9">
        <f t="shared" si="28"/>
        <v>1</v>
      </c>
      <c r="W129" s="15"/>
      <c r="X129" s="16">
        <f t="shared" si="29"/>
        <v>-1</v>
      </c>
      <c r="Y129" s="26"/>
      <c r="Z129" s="17"/>
    </row>
    <row r="130" spans="1:26" ht="18" customHeight="1" x14ac:dyDescent="0.2">
      <c r="A130" s="13">
        <v>3550007</v>
      </c>
      <c r="B130" s="14" t="s">
        <v>155</v>
      </c>
      <c r="C130" s="15">
        <v>20000</v>
      </c>
      <c r="D130" s="10">
        <f>VLOOKUP($A130,'16.07'!$A$9:$W$200,23,0)</f>
        <v>5</v>
      </c>
      <c r="E130" s="15"/>
      <c r="F130" s="15"/>
      <c r="G130" s="15"/>
      <c r="H130" s="9">
        <f>SUM(E130:G130)</f>
        <v>0</v>
      </c>
      <c r="I130" s="15">
        <v>5</v>
      </c>
      <c r="J130" s="15"/>
      <c r="K130" s="15"/>
      <c r="L130" s="9">
        <f t="shared" si="13"/>
        <v>5</v>
      </c>
      <c r="M130" s="15"/>
      <c r="N130" s="15"/>
      <c r="O130" s="15"/>
      <c r="P130" s="15"/>
      <c r="Q130" s="15"/>
      <c r="R130" s="11">
        <f t="shared" si="17"/>
        <v>0</v>
      </c>
      <c r="S130" s="15"/>
      <c r="T130" s="15"/>
      <c r="U130" s="9">
        <f t="shared" si="27"/>
        <v>0</v>
      </c>
      <c r="V130" s="9">
        <f t="shared" si="28"/>
        <v>0</v>
      </c>
      <c r="W130" s="15"/>
      <c r="X130" s="16">
        <f t="shared" si="29"/>
        <v>0</v>
      </c>
      <c r="Y130" s="26"/>
      <c r="Z130" s="17"/>
    </row>
    <row r="131" spans="1:26" ht="18" customHeight="1" x14ac:dyDescent="0.2">
      <c r="A131" s="13">
        <v>3550011</v>
      </c>
      <c r="B131" s="14" t="s">
        <v>156</v>
      </c>
      <c r="C131" s="15">
        <v>85000</v>
      </c>
      <c r="D131" s="10">
        <f>VLOOKUP($A131,'16.07'!$A$9:$W$200,23,0)</f>
        <v>0</v>
      </c>
      <c r="E131" s="15"/>
      <c r="F131" s="15"/>
      <c r="G131" s="15"/>
      <c r="H131" s="9">
        <f t="shared" si="26"/>
        <v>0</v>
      </c>
      <c r="I131" s="15"/>
      <c r="J131" s="15"/>
      <c r="K131" s="15"/>
      <c r="L131" s="9">
        <f t="shared" si="13"/>
        <v>0</v>
      </c>
      <c r="M131" s="15"/>
      <c r="N131" s="15"/>
      <c r="O131" s="15"/>
      <c r="P131" s="15"/>
      <c r="Q131" s="15"/>
      <c r="R131" s="11">
        <f t="shared" si="17"/>
        <v>0</v>
      </c>
      <c r="S131" s="15"/>
      <c r="T131" s="15"/>
      <c r="U131" s="9">
        <f t="shared" si="27"/>
        <v>0</v>
      </c>
      <c r="V131" s="9">
        <f t="shared" si="28"/>
        <v>0</v>
      </c>
      <c r="W131" s="15"/>
      <c r="X131" s="16">
        <f t="shared" si="29"/>
        <v>0</v>
      </c>
      <c r="Y131" s="18"/>
      <c r="Z131" s="17"/>
    </row>
    <row r="132" spans="1:26" ht="18" customHeight="1" x14ac:dyDescent="0.2">
      <c r="A132" s="7">
        <v>5530000</v>
      </c>
      <c r="B132" s="28" t="s">
        <v>157</v>
      </c>
      <c r="C132" s="9"/>
      <c r="D132" s="10">
        <f>VLOOKUP($A132,'16.07'!$A$9:$W$200,23,0)</f>
        <v>0</v>
      </c>
      <c r="E132" s="10"/>
      <c r="F132" s="10"/>
      <c r="G132" s="10"/>
      <c r="H132" s="9"/>
      <c r="I132" s="10"/>
      <c r="J132" s="10"/>
      <c r="K132" s="10"/>
      <c r="L132" s="9">
        <f t="shared" si="13"/>
        <v>0</v>
      </c>
      <c r="M132" s="10"/>
      <c r="N132" s="10"/>
      <c r="O132" s="10"/>
      <c r="P132" s="10"/>
      <c r="Q132" s="10"/>
      <c r="R132" s="11">
        <f t="shared" si="17"/>
        <v>0</v>
      </c>
      <c r="S132" s="10"/>
      <c r="T132" s="10"/>
      <c r="U132" s="9"/>
      <c r="V132" s="9"/>
      <c r="W132" s="10"/>
      <c r="X132" s="9"/>
      <c r="Y132" s="18"/>
      <c r="Z132" s="17"/>
    </row>
    <row r="133" spans="1:26" ht="18" customHeight="1" x14ac:dyDescent="0.2">
      <c r="A133" s="13">
        <v>5530012</v>
      </c>
      <c r="B133" s="14" t="s">
        <v>158</v>
      </c>
      <c r="C133" s="15">
        <v>30000</v>
      </c>
      <c r="D133" s="10">
        <f>VLOOKUP($A133,'16.07'!$A$9:$W$200,23,0)</f>
        <v>0</v>
      </c>
      <c r="E133" s="15"/>
      <c r="F133" s="15"/>
      <c r="G133" s="15"/>
      <c r="H133" s="9">
        <f t="shared" ref="H133:H140" si="30">SUM(E133:G133)</f>
        <v>0</v>
      </c>
      <c r="I133" s="15"/>
      <c r="J133" s="15"/>
      <c r="K133" s="15"/>
      <c r="L133" s="9">
        <f t="shared" si="13"/>
        <v>0</v>
      </c>
      <c r="M133" s="15"/>
      <c r="N133" s="15"/>
      <c r="O133" s="15"/>
      <c r="P133" s="15"/>
      <c r="Q133" s="15"/>
      <c r="R133" s="11">
        <f t="shared" si="17"/>
        <v>0</v>
      </c>
      <c r="S133" s="15"/>
      <c r="T133" s="15"/>
      <c r="U133" s="9">
        <f t="shared" ref="U133:U140" si="31">S133+T133</f>
        <v>0</v>
      </c>
      <c r="V133" s="9">
        <f t="shared" ref="V133:V140" si="32">D133+H133-L133-R133-U133</f>
        <v>0</v>
      </c>
      <c r="W133" s="15"/>
      <c r="X133" s="16">
        <f t="shared" ref="X133:X140" si="33">W133-V133</f>
        <v>0</v>
      </c>
      <c r="Y133" s="18"/>
      <c r="Z133" s="17"/>
    </row>
    <row r="134" spans="1:26" ht="18" customHeight="1" x14ac:dyDescent="0.2">
      <c r="A134" s="13">
        <v>5530013</v>
      </c>
      <c r="B134" s="14" t="s">
        <v>159</v>
      </c>
      <c r="C134" s="15">
        <v>30000</v>
      </c>
      <c r="D134" s="10">
        <f>VLOOKUP($A134,'16.07'!$A$9:$W$200,23,0)</f>
        <v>0</v>
      </c>
      <c r="E134" s="15"/>
      <c r="F134" s="15"/>
      <c r="G134" s="15"/>
      <c r="H134" s="9">
        <f t="shared" si="30"/>
        <v>0</v>
      </c>
      <c r="I134" s="15"/>
      <c r="J134" s="15"/>
      <c r="K134" s="15"/>
      <c r="L134" s="9">
        <f t="shared" si="13"/>
        <v>0</v>
      </c>
      <c r="M134" s="15"/>
      <c r="N134" s="15"/>
      <c r="O134" s="15"/>
      <c r="P134" s="15"/>
      <c r="Q134" s="15"/>
      <c r="R134" s="11">
        <f t="shared" si="17"/>
        <v>0</v>
      </c>
      <c r="S134" s="15"/>
      <c r="T134" s="15"/>
      <c r="U134" s="9">
        <f t="shared" si="31"/>
        <v>0</v>
      </c>
      <c r="V134" s="9">
        <f t="shared" si="32"/>
        <v>0</v>
      </c>
      <c r="W134" s="15"/>
      <c r="X134" s="16">
        <f t="shared" si="33"/>
        <v>0</v>
      </c>
      <c r="Y134" s="18"/>
      <c r="Z134" s="17"/>
    </row>
    <row r="135" spans="1:26" ht="18" customHeight="1" x14ac:dyDescent="0.2">
      <c r="A135" s="13">
        <v>5530014</v>
      </c>
      <c r="B135" s="14" t="s">
        <v>160</v>
      </c>
      <c r="C135" s="15">
        <v>30000</v>
      </c>
      <c r="D135" s="10">
        <f>VLOOKUP($A135,'16.07'!$A$9:$W$200,23,0)</f>
        <v>0</v>
      </c>
      <c r="E135" s="15"/>
      <c r="F135" s="15"/>
      <c r="G135" s="15"/>
      <c r="H135" s="9">
        <f t="shared" si="30"/>
        <v>0</v>
      </c>
      <c r="I135" s="15"/>
      <c r="J135" s="15"/>
      <c r="K135" s="15"/>
      <c r="L135" s="9">
        <f t="shared" si="13"/>
        <v>0</v>
      </c>
      <c r="M135" s="15"/>
      <c r="N135" s="15"/>
      <c r="O135" s="15"/>
      <c r="P135" s="15"/>
      <c r="Q135" s="15"/>
      <c r="R135" s="11">
        <f t="shared" si="17"/>
        <v>0</v>
      </c>
      <c r="S135" s="15"/>
      <c r="T135" s="15"/>
      <c r="U135" s="9">
        <f t="shared" si="31"/>
        <v>0</v>
      </c>
      <c r="V135" s="9">
        <f t="shared" si="32"/>
        <v>0</v>
      </c>
      <c r="W135" s="15"/>
      <c r="X135" s="16">
        <f t="shared" si="33"/>
        <v>0</v>
      </c>
      <c r="Y135" s="18"/>
      <c r="Z135" s="17"/>
    </row>
    <row r="136" spans="1:26" ht="18" customHeight="1" x14ac:dyDescent="0.2">
      <c r="A136" s="13">
        <v>5530015</v>
      </c>
      <c r="B136" s="14" t="s">
        <v>161</v>
      </c>
      <c r="C136" s="15">
        <v>30000</v>
      </c>
      <c r="D136" s="10">
        <f>VLOOKUP($A136,'16.07'!$A$9:$W$200,23,0)</f>
        <v>0</v>
      </c>
      <c r="E136" s="15"/>
      <c r="F136" s="15"/>
      <c r="G136" s="15"/>
      <c r="H136" s="9">
        <f t="shared" si="30"/>
        <v>0</v>
      </c>
      <c r="I136" s="15"/>
      <c r="J136" s="15"/>
      <c r="K136" s="15"/>
      <c r="L136" s="9">
        <f t="shared" si="13"/>
        <v>0</v>
      </c>
      <c r="M136" s="15"/>
      <c r="N136" s="15"/>
      <c r="O136" s="15"/>
      <c r="P136" s="15"/>
      <c r="Q136" s="15"/>
      <c r="R136" s="11">
        <f t="shared" si="17"/>
        <v>0</v>
      </c>
      <c r="S136" s="15"/>
      <c r="T136" s="15"/>
      <c r="U136" s="9">
        <f t="shared" si="31"/>
        <v>0</v>
      </c>
      <c r="V136" s="9">
        <f t="shared" si="32"/>
        <v>0</v>
      </c>
      <c r="W136" s="15"/>
      <c r="X136" s="16">
        <f t="shared" si="33"/>
        <v>0</v>
      </c>
      <c r="Y136" s="18"/>
      <c r="Z136" s="17"/>
    </row>
    <row r="137" spans="1:26" ht="18" customHeight="1" x14ac:dyDescent="0.2">
      <c r="A137" s="13">
        <v>5530016</v>
      </c>
      <c r="B137" s="14" t="s">
        <v>162</v>
      </c>
      <c r="C137" s="15">
        <v>30000</v>
      </c>
      <c r="D137" s="10">
        <f>VLOOKUP($A137,'16.07'!$A$9:$W$200,23,0)</f>
        <v>0</v>
      </c>
      <c r="E137" s="15"/>
      <c r="F137" s="15"/>
      <c r="G137" s="15"/>
      <c r="H137" s="9">
        <f t="shared" si="30"/>
        <v>0</v>
      </c>
      <c r="I137" s="15"/>
      <c r="J137" s="15"/>
      <c r="K137" s="15"/>
      <c r="L137" s="9">
        <f t="shared" si="13"/>
        <v>0</v>
      </c>
      <c r="M137" s="15"/>
      <c r="N137" s="15"/>
      <c r="O137" s="15"/>
      <c r="P137" s="15"/>
      <c r="Q137" s="15"/>
      <c r="R137" s="11">
        <f t="shared" si="17"/>
        <v>0</v>
      </c>
      <c r="S137" s="15"/>
      <c r="T137" s="15"/>
      <c r="U137" s="9">
        <f t="shared" si="31"/>
        <v>0</v>
      </c>
      <c r="V137" s="9">
        <f t="shared" si="32"/>
        <v>0</v>
      </c>
      <c r="W137" s="15"/>
      <c r="X137" s="16">
        <f t="shared" si="33"/>
        <v>0</v>
      </c>
      <c r="Y137" s="18"/>
      <c r="Z137" s="17"/>
    </row>
    <row r="138" spans="1:26" ht="18" customHeight="1" x14ac:dyDescent="0.2">
      <c r="A138" s="13">
        <v>5530018</v>
      </c>
      <c r="B138" s="14" t="s">
        <v>163</v>
      </c>
      <c r="C138" s="15">
        <v>30000</v>
      </c>
      <c r="D138" s="10">
        <f>VLOOKUP($A138,'16.07'!$A$9:$W$200,23,0)</f>
        <v>0</v>
      </c>
      <c r="E138" s="15"/>
      <c r="F138" s="15"/>
      <c r="G138" s="15"/>
      <c r="H138" s="9">
        <f t="shared" si="30"/>
        <v>0</v>
      </c>
      <c r="I138" s="15"/>
      <c r="J138" s="15"/>
      <c r="K138" s="15"/>
      <c r="L138" s="9">
        <f t="shared" ref="L138:L198" si="34">SUM(I138:K138)</f>
        <v>0</v>
      </c>
      <c r="M138" s="15"/>
      <c r="N138" s="15"/>
      <c r="O138" s="15"/>
      <c r="P138" s="15"/>
      <c r="Q138" s="15"/>
      <c r="R138" s="11">
        <f>SUM(M138:Q138)</f>
        <v>0</v>
      </c>
      <c r="S138" s="15"/>
      <c r="T138" s="15"/>
      <c r="U138" s="9">
        <f>S138+T138</f>
        <v>0</v>
      </c>
      <c r="V138" s="9">
        <f t="shared" si="32"/>
        <v>0</v>
      </c>
      <c r="W138" s="15"/>
      <c r="X138" s="16">
        <f>W138-V138</f>
        <v>0</v>
      </c>
      <c r="Y138" s="18"/>
      <c r="Z138" s="17"/>
    </row>
    <row r="139" spans="1:26" ht="18" customHeight="1" x14ac:dyDescent="0.2">
      <c r="A139" s="13">
        <v>5530019</v>
      </c>
      <c r="B139" s="14" t="s">
        <v>164</v>
      </c>
      <c r="C139" s="15">
        <v>30000</v>
      </c>
      <c r="D139" s="10">
        <f>VLOOKUP($A139,'16.07'!$A$9:$W$200,23,0)</f>
        <v>0</v>
      </c>
      <c r="E139" s="15"/>
      <c r="F139" s="15"/>
      <c r="G139" s="15"/>
      <c r="H139" s="9">
        <f t="shared" si="30"/>
        <v>0</v>
      </c>
      <c r="I139" s="15"/>
      <c r="J139" s="15"/>
      <c r="K139" s="15"/>
      <c r="L139" s="9">
        <f t="shared" si="34"/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2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5530020</v>
      </c>
      <c r="B140" s="14" t="s">
        <v>165</v>
      </c>
      <c r="C140" s="15">
        <v>30000</v>
      </c>
      <c r="D140" s="10">
        <f>VLOOKUP($A140,'16.07'!$A$9:$W$200,23,0)</f>
        <v>0</v>
      </c>
      <c r="E140" s="15"/>
      <c r="F140" s="15"/>
      <c r="G140" s="15"/>
      <c r="H140" s="9">
        <f t="shared" si="30"/>
        <v>0</v>
      </c>
      <c r="I140" s="15"/>
      <c r="J140" s="15"/>
      <c r="K140" s="15"/>
      <c r="L140" s="9">
        <f t="shared" si="34"/>
        <v>0</v>
      </c>
      <c r="M140" s="15"/>
      <c r="N140" s="15"/>
      <c r="O140" s="15"/>
      <c r="P140" s="15"/>
      <c r="Q140" s="15"/>
      <c r="R140" s="11">
        <f t="shared" si="17"/>
        <v>0</v>
      </c>
      <c r="S140" s="15"/>
      <c r="T140" s="15"/>
      <c r="U140" s="9">
        <f t="shared" si="31"/>
        <v>0</v>
      </c>
      <c r="V140" s="9">
        <f t="shared" si="32"/>
        <v>0</v>
      </c>
      <c r="W140" s="15"/>
      <c r="X140" s="16">
        <f t="shared" si="33"/>
        <v>0</v>
      </c>
      <c r="Y140" s="18"/>
      <c r="Z140" s="17"/>
    </row>
    <row r="141" spans="1:26" ht="18" customHeight="1" x14ac:dyDescent="0.2">
      <c r="A141" s="7">
        <v>7550000</v>
      </c>
      <c r="B141" s="8" t="s">
        <v>166</v>
      </c>
      <c r="C141" s="9"/>
      <c r="D141" s="10">
        <f>VLOOKUP($A141,'16.07'!$A$9:$W$200,23,0)</f>
        <v>0</v>
      </c>
      <c r="E141" s="10"/>
      <c r="F141" s="10"/>
      <c r="G141" s="10"/>
      <c r="H141" s="9"/>
      <c r="I141" s="10"/>
      <c r="J141" s="10"/>
      <c r="K141" s="10"/>
      <c r="L141" s="9">
        <f t="shared" si="34"/>
        <v>0</v>
      </c>
      <c r="M141" s="10"/>
      <c r="N141" s="10"/>
      <c r="O141" s="10"/>
      <c r="P141" s="10"/>
      <c r="Q141" s="10"/>
      <c r="R141" s="11">
        <f t="shared" si="17"/>
        <v>0</v>
      </c>
      <c r="S141" s="10"/>
      <c r="T141" s="10"/>
      <c r="U141" s="9"/>
      <c r="V141" s="9"/>
      <c r="W141" s="10"/>
      <c r="X141" s="9"/>
      <c r="Y141" s="18"/>
      <c r="Z141" s="17"/>
    </row>
    <row r="142" spans="1:26" ht="18" customHeight="1" x14ac:dyDescent="0.2">
      <c r="A142" s="13">
        <v>7520001</v>
      </c>
      <c r="B142" s="14" t="s">
        <v>167</v>
      </c>
      <c r="C142" s="15">
        <v>80000</v>
      </c>
      <c r="D142" s="10">
        <f>VLOOKUP($A142,'16.07'!$A$9:$W$200,23,0)</f>
        <v>0</v>
      </c>
      <c r="E142" s="15"/>
      <c r="F142" s="15"/>
      <c r="G142" s="15"/>
      <c r="H142" s="9">
        <f t="shared" ref="H142:H156" si="35">SUM(E142:G142)</f>
        <v>0</v>
      </c>
      <c r="I142" s="15"/>
      <c r="J142" s="15"/>
      <c r="K142" s="15"/>
      <c r="L142" s="9">
        <f t="shared" si="34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ref="V142:V156" si="36">D142+H142-L142-R142-U142</f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7520012</v>
      </c>
      <c r="B143" s="14" t="s">
        <v>168</v>
      </c>
      <c r="C143" s="15">
        <v>80000</v>
      </c>
      <c r="D143" s="10">
        <f>VLOOKUP($A143,'16.07'!$A$9:$W$200,23,0)</f>
        <v>0</v>
      </c>
      <c r="E143" s="15"/>
      <c r="F143" s="15"/>
      <c r="G143" s="15"/>
      <c r="H143" s="9">
        <f t="shared" si="35"/>
        <v>0</v>
      </c>
      <c r="I143" s="15"/>
      <c r="J143" s="15"/>
      <c r="K143" s="15"/>
      <c r="L143" s="9">
        <f t="shared" si="34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si="36"/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7520013</v>
      </c>
      <c r="B144" s="14" t="s">
        <v>169</v>
      </c>
      <c r="C144" s="15">
        <v>80000</v>
      </c>
      <c r="D144" s="10">
        <f>VLOOKUP($A144,'16.07'!$A$9:$W$200,23,0)</f>
        <v>7</v>
      </c>
      <c r="E144" s="15"/>
      <c r="F144" s="15"/>
      <c r="G144" s="15"/>
      <c r="H144" s="9">
        <f t="shared" si="35"/>
        <v>0</v>
      </c>
      <c r="I144" s="15">
        <v>1</v>
      </c>
      <c r="J144" s="15"/>
      <c r="K144" s="15"/>
      <c r="L144" s="9">
        <f t="shared" si="34"/>
        <v>1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6"/>
        <v>6</v>
      </c>
      <c r="W144" s="15">
        <v>6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7520014</v>
      </c>
      <c r="B145" s="14" t="s">
        <v>170</v>
      </c>
      <c r="C145" s="15">
        <v>5000</v>
      </c>
      <c r="D145" s="10">
        <f>VLOOKUP($A145,'16.07'!$A$9:$W$200,23,0)</f>
        <v>0</v>
      </c>
      <c r="E145" s="15"/>
      <c r="F145" s="15"/>
      <c r="G145" s="15"/>
      <c r="H145" s="9">
        <f t="shared" si="35"/>
        <v>0</v>
      </c>
      <c r="I145" s="15"/>
      <c r="J145" s="15"/>
      <c r="K145" s="15"/>
      <c r="L145" s="9">
        <f t="shared" si="34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6"/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7550006</v>
      </c>
      <c r="B146" s="14" t="s">
        <v>171</v>
      </c>
      <c r="C146" s="15">
        <v>12000</v>
      </c>
      <c r="D146" s="10">
        <f>VLOOKUP($A146,'16.07'!$A$9:$W$200,23,0)</f>
        <v>8</v>
      </c>
      <c r="E146" s="15"/>
      <c r="F146" s="15"/>
      <c r="G146" s="15"/>
      <c r="H146" s="9">
        <f t="shared" si="35"/>
        <v>0</v>
      </c>
      <c r="I146" s="15"/>
      <c r="J146" s="15"/>
      <c r="K146" s="15"/>
      <c r="L146" s="9">
        <f t="shared" si="34"/>
        <v>0</v>
      </c>
      <c r="M146" s="15"/>
      <c r="N146" s="15"/>
      <c r="O146" s="15"/>
      <c r="P146" s="15"/>
      <c r="Q146" s="15"/>
      <c r="R146" s="11">
        <f t="shared" si="17"/>
        <v>0</v>
      </c>
      <c r="S146" s="15"/>
      <c r="T146" s="15"/>
      <c r="U146" s="9">
        <f t="shared" ref="U146:U156" si="37">S146+T146</f>
        <v>0</v>
      </c>
      <c r="V146" s="9">
        <f t="shared" si="36"/>
        <v>8</v>
      </c>
      <c r="W146" s="15">
        <v>8</v>
      </c>
      <c r="X146" s="16">
        <f t="shared" ref="X146:X156" si="38">W146-V146</f>
        <v>0</v>
      </c>
      <c r="Y146" s="18"/>
      <c r="Z146" s="17"/>
    </row>
    <row r="147" spans="1:26" ht="18" customHeight="1" x14ac:dyDescent="0.2">
      <c r="A147" s="13">
        <v>7550007</v>
      </c>
      <c r="B147" s="14" t="s">
        <v>172</v>
      </c>
      <c r="C147" s="15">
        <v>9000</v>
      </c>
      <c r="D147" s="10">
        <f>VLOOKUP($A147,'16.07'!$A$9:$W$200,23,0)</f>
        <v>8</v>
      </c>
      <c r="E147" s="15"/>
      <c r="F147" s="15"/>
      <c r="G147" s="15"/>
      <c r="H147" s="9">
        <f t="shared" si="35"/>
        <v>0</v>
      </c>
      <c r="I147" s="15">
        <v>1</v>
      </c>
      <c r="J147" s="15"/>
      <c r="K147" s="15"/>
      <c r="L147" s="9">
        <f t="shared" si="34"/>
        <v>1</v>
      </c>
      <c r="M147" s="15"/>
      <c r="N147" s="15"/>
      <c r="O147" s="15"/>
      <c r="P147" s="15"/>
      <c r="Q147" s="15"/>
      <c r="R147" s="11">
        <f t="shared" si="17"/>
        <v>0</v>
      </c>
      <c r="S147" s="15"/>
      <c r="T147" s="15"/>
      <c r="U147" s="9">
        <f t="shared" si="37"/>
        <v>0</v>
      </c>
      <c r="V147" s="9">
        <f t="shared" si="36"/>
        <v>7</v>
      </c>
      <c r="W147" s="15">
        <v>7</v>
      </c>
      <c r="X147" s="16">
        <f t="shared" si="38"/>
        <v>0</v>
      </c>
      <c r="Y147" s="18"/>
      <c r="Z147" s="17"/>
    </row>
    <row r="148" spans="1:26" ht="18" customHeight="1" x14ac:dyDescent="0.2">
      <c r="A148" s="13">
        <v>7550008</v>
      </c>
      <c r="B148" s="14" t="s">
        <v>173</v>
      </c>
      <c r="C148" s="15">
        <v>21000</v>
      </c>
      <c r="D148" s="10">
        <f>VLOOKUP($A148,'16.07'!$A$9:$W$200,23,0)</f>
        <v>8</v>
      </c>
      <c r="E148" s="15"/>
      <c r="F148" s="15"/>
      <c r="G148" s="15"/>
      <c r="H148" s="9">
        <f t="shared" si="35"/>
        <v>0</v>
      </c>
      <c r="I148" s="15"/>
      <c r="J148" s="15"/>
      <c r="K148" s="15"/>
      <c r="L148" s="9">
        <f t="shared" si="34"/>
        <v>0</v>
      </c>
      <c r="M148" s="15"/>
      <c r="N148" s="15"/>
      <c r="O148" s="15"/>
      <c r="P148" s="15"/>
      <c r="Q148" s="15"/>
      <c r="R148" s="11">
        <f t="shared" si="17"/>
        <v>0</v>
      </c>
      <c r="S148" s="15"/>
      <c r="T148" s="15"/>
      <c r="U148" s="9">
        <f t="shared" si="37"/>
        <v>0</v>
      </c>
      <c r="V148" s="9">
        <f t="shared" si="36"/>
        <v>8</v>
      </c>
      <c r="W148" s="15">
        <v>8</v>
      </c>
      <c r="X148" s="16">
        <f t="shared" si="38"/>
        <v>0</v>
      </c>
      <c r="Y148" s="18"/>
      <c r="Z148" s="17"/>
    </row>
    <row r="149" spans="1:26" ht="18" customHeight="1" x14ac:dyDescent="0.2">
      <c r="A149" s="13">
        <v>7550011</v>
      </c>
      <c r="B149" s="14" t="s">
        <v>174</v>
      </c>
      <c r="C149" s="15">
        <v>16000</v>
      </c>
      <c r="D149" s="10">
        <f>VLOOKUP($A149,'16.07'!$A$9:$W$200,23,0)</f>
        <v>7</v>
      </c>
      <c r="E149" s="15"/>
      <c r="F149" s="15"/>
      <c r="G149" s="15"/>
      <c r="H149" s="9">
        <f t="shared" si="35"/>
        <v>0</v>
      </c>
      <c r="I149" s="15"/>
      <c r="J149" s="15"/>
      <c r="K149" s="15"/>
      <c r="L149" s="9">
        <f t="shared" si="34"/>
        <v>0</v>
      </c>
      <c r="M149" s="15"/>
      <c r="N149" s="15"/>
      <c r="O149" s="15"/>
      <c r="P149" s="15"/>
      <c r="Q149" s="15"/>
      <c r="R149" s="11">
        <f t="shared" si="17"/>
        <v>0</v>
      </c>
      <c r="S149" s="15"/>
      <c r="T149" s="15"/>
      <c r="U149" s="9">
        <f t="shared" si="37"/>
        <v>0</v>
      </c>
      <c r="V149" s="9">
        <f t="shared" si="36"/>
        <v>7</v>
      </c>
      <c r="W149" s="15">
        <v>7</v>
      </c>
      <c r="X149" s="16">
        <f t="shared" si="38"/>
        <v>0</v>
      </c>
      <c r="Y149" s="18"/>
      <c r="Z149" s="17"/>
    </row>
    <row r="150" spans="1:26" ht="18" customHeight="1" x14ac:dyDescent="0.2">
      <c r="A150" s="13">
        <v>7550012</v>
      </c>
      <c r="B150" s="14" t="s">
        <v>175</v>
      </c>
      <c r="C150" s="15">
        <v>24000</v>
      </c>
      <c r="D150" s="10">
        <f>VLOOKUP($A150,'16.07'!$A$9:$W$200,23,0)</f>
        <v>2</v>
      </c>
      <c r="E150" s="15"/>
      <c r="F150" s="15"/>
      <c r="G150" s="15"/>
      <c r="H150" s="9">
        <f t="shared" si="35"/>
        <v>0</v>
      </c>
      <c r="I150" s="15"/>
      <c r="J150" s="15"/>
      <c r="K150" s="15"/>
      <c r="L150" s="9">
        <f t="shared" si="34"/>
        <v>0</v>
      </c>
      <c r="M150" s="15"/>
      <c r="N150" s="15"/>
      <c r="O150" s="15"/>
      <c r="P150" s="15"/>
      <c r="Q150" s="15"/>
      <c r="R150" s="11">
        <f t="shared" si="17"/>
        <v>0</v>
      </c>
      <c r="S150" s="15"/>
      <c r="T150" s="15"/>
      <c r="U150" s="9">
        <f t="shared" si="37"/>
        <v>0</v>
      </c>
      <c r="V150" s="9">
        <f t="shared" si="36"/>
        <v>2</v>
      </c>
      <c r="W150" s="15">
        <v>2</v>
      </c>
      <c r="X150" s="16">
        <f t="shared" si="38"/>
        <v>0</v>
      </c>
      <c r="Y150" s="18"/>
      <c r="Z150" s="17"/>
    </row>
    <row r="151" spans="1:26" ht="18" customHeight="1" x14ac:dyDescent="0.2">
      <c r="A151" s="13">
        <v>7550015</v>
      </c>
      <c r="B151" s="14" t="s">
        <v>176</v>
      </c>
      <c r="C151" s="15">
        <v>14000</v>
      </c>
      <c r="D151" s="10">
        <f>VLOOKUP($A151,'16.07'!$A$9:$W$200,23,0)</f>
        <v>10</v>
      </c>
      <c r="E151" s="15"/>
      <c r="F151" s="15"/>
      <c r="G151" s="15"/>
      <c r="H151" s="9">
        <f t="shared" si="35"/>
        <v>0</v>
      </c>
      <c r="I151" s="15"/>
      <c r="J151" s="15"/>
      <c r="K151" s="15"/>
      <c r="L151" s="9">
        <f t="shared" si="34"/>
        <v>0</v>
      </c>
      <c r="M151" s="15"/>
      <c r="N151" s="15"/>
      <c r="O151" s="15"/>
      <c r="P151" s="15"/>
      <c r="Q151" s="15"/>
      <c r="R151" s="11">
        <f t="shared" si="17"/>
        <v>0</v>
      </c>
      <c r="S151" s="15"/>
      <c r="T151" s="15"/>
      <c r="U151" s="9">
        <f t="shared" si="37"/>
        <v>0</v>
      </c>
      <c r="V151" s="9">
        <f t="shared" si="36"/>
        <v>10</v>
      </c>
      <c r="W151" s="15">
        <v>10</v>
      </c>
      <c r="X151" s="16">
        <f t="shared" si="38"/>
        <v>0</v>
      </c>
      <c r="Y151" s="18"/>
      <c r="Z151" s="17"/>
    </row>
    <row r="152" spans="1:26" ht="18" customHeight="1" x14ac:dyDescent="0.2">
      <c r="A152" s="13">
        <v>7550016</v>
      </c>
      <c r="B152" s="14" t="s">
        <v>177</v>
      </c>
      <c r="C152" s="15">
        <v>14000</v>
      </c>
      <c r="D152" s="10">
        <f>VLOOKUP($A152,'16.07'!$A$9:$W$200,23,0)</f>
        <v>7</v>
      </c>
      <c r="E152" s="15"/>
      <c r="F152" s="15"/>
      <c r="G152" s="15"/>
      <c r="H152" s="9">
        <f t="shared" si="35"/>
        <v>0</v>
      </c>
      <c r="I152" s="15">
        <v>1</v>
      </c>
      <c r="J152" s="15"/>
      <c r="K152" s="15"/>
      <c r="L152" s="9">
        <f t="shared" si="34"/>
        <v>1</v>
      </c>
      <c r="M152" s="15"/>
      <c r="N152" s="15"/>
      <c r="O152" s="15"/>
      <c r="P152" s="15"/>
      <c r="Q152" s="15"/>
      <c r="R152" s="11">
        <f t="shared" si="17"/>
        <v>0</v>
      </c>
      <c r="S152" s="15"/>
      <c r="T152" s="15"/>
      <c r="U152" s="9">
        <f t="shared" si="37"/>
        <v>0</v>
      </c>
      <c r="V152" s="9">
        <f t="shared" si="36"/>
        <v>6</v>
      </c>
      <c r="W152" s="15">
        <v>6</v>
      </c>
      <c r="X152" s="16">
        <f t="shared" si="38"/>
        <v>0</v>
      </c>
      <c r="Y152" s="18"/>
      <c r="Z152" s="17"/>
    </row>
    <row r="153" spans="1:26" ht="18" customHeight="1" x14ac:dyDescent="0.2">
      <c r="A153" s="13">
        <v>7550017</v>
      </c>
      <c r="B153" s="14" t="s">
        <v>178</v>
      </c>
      <c r="C153" s="15">
        <v>14000</v>
      </c>
      <c r="D153" s="10">
        <f>VLOOKUP($A153,'16.07'!$A$9:$W$200,23,0)</f>
        <v>10</v>
      </c>
      <c r="E153" s="15"/>
      <c r="F153" s="15"/>
      <c r="G153" s="15"/>
      <c r="H153" s="9">
        <f t="shared" si="35"/>
        <v>0</v>
      </c>
      <c r="I153" s="15"/>
      <c r="J153" s="15"/>
      <c r="K153" s="15"/>
      <c r="L153" s="9">
        <f t="shared" si="34"/>
        <v>0</v>
      </c>
      <c r="M153" s="15"/>
      <c r="N153" s="15"/>
      <c r="O153" s="15"/>
      <c r="P153" s="15"/>
      <c r="Q153" s="15"/>
      <c r="R153" s="11">
        <f t="shared" si="17"/>
        <v>0</v>
      </c>
      <c r="S153" s="15"/>
      <c r="T153" s="15"/>
      <c r="U153" s="9">
        <f t="shared" si="37"/>
        <v>0</v>
      </c>
      <c r="V153" s="9">
        <f t="shared" si="36"/>
        <v>10</v>
      </c>
      <c r="W153" s="15">
        <v>10</v>
      </c>
      <c r="X153" s="16">
        <f t="shared" si="38"/>
        <v>0</v>
      </c>
      <c r="Y153" s="18"/>
      <c r="Z153" s="17"/>
    </row>
    <row r="154" spans="1:26" ht="18" customHeight="1" x14ac:dyDescent="0.2">
      <c r="A154" s="13">
        <v>7550019</v>
      </c>
      <c r="B154" s="14" t="s">
        <v>179</v>
      </c>
      <c r="C154" s="15">
        <v>10000</v>
      </c>
      <c r="D154" s="10">
        <f>VLOOKUP($A154,'16.07'!$A$9:$W$200,23,0)</f>
        <v>28</v>
      </c>
      <c r="E154" s="15"/>
      <c r="F154" s="15"/>
      <c r="G154" s="15"/>
      <c r="H154" s="9">
        <f t="shared" si="35"/>
        <v>0</v>
      </c>
      <c r="I154" s="15">
        <v>34</v>
      </c>
      <c r="J154" s="15"/>
      <c r="K154" s="15"/>
      <c r="L154" s="9">
        <f t="shared" si="34"/>
        <v>34</v>
      </c>
      <c r="M154" s="15"/>
      <c r="N154" s="15"/>
      <c r="O154" s="15"/>
      <c r="P154" s="15"/>
      <c r="Q154" s="15"/>
      <c r="R154" s="11">
        <f t="shared" si="17"/>
        <v>0</v>
      </c>
      <c r="S154" s="15"/>
      <c r="T154" s="15"/>
      <c r="U154" s="9">
        <f t="shared" si="37"/>
        <v>0</v>
      </c>
      <c r="V154" s="9">
        <f t="shared" si="36"/>
        <v>-6</v>
      </c>
      <c r="W154" s="15">
        <v>12</v>
      </c>
      <c r="X154" s="16">
        <f t="shared" si="38"/>
        <v>18</v>
      </c>
      <c r="Y154" s="18"/>
      <c r="Z154" s="17"/>
    </row>
    <row r="155" spans="1:26" ht="18" customHeight="1" x14ac:dyDescent="0.2">
      <c r="A155" s="13">
        <v>7550026</v>
      </c>
      <c r="B155" s="14" t="s">
        <v>180</v>
      </c>
      <c r="C155" s="15">
        <v>26000</v>
      </c>
      <c r="D155" s="10">
        <f>VLOOKUP($A155,'16.07'!$A$9:$W$200,23,0)</f>
        <v>2</v>
      </c>
      <c r="E155" s="15"/>
      <c r="F155" s="15"/>
      <c r="G155" s="15"/>
      <c r="H155" s="9">
        <f t="shared" si="35"/>
        <v>0</v>
      </c>
      <c r="I155" s="15">
        <v>2</v>
      </c>
      <c r="J155" s="15"/>
      <c r="K155" s="15"/>
      <c r="L155" s="9">
        <f t="shared" si="34"/>
        <v>2</v>
      </c>
      <c r="M155" s="15"/>
      <c r="N155" s="15"/>
      <c r="O155" s="15"/>
      <c r="P155" s="15"/>
      <c r="Q155" s="15"/>
      <c r="R155" s="11">
        <f t="shared" si="17"/>
        <v>0</v>
      </c>
      <c r="S155" s="15"/>
      <c r="T155" s="15"/>
      <c r="U155" s="9">
        <f t="shared" si="37"/>
        <v>0</v>
      </c>
      <c r="V155" s="9">
        <f t="shared" si="36"/>
        <v>0</v>
      </c>
      <c r="W155" s="15"/>
      <c r="X155" s="16">
        <f t="shared" si="38"/>
        <v>0</v>
      </c>
      <c r="Y155" s="18"/>
      <c r="Z155" s="17"/>
    </row>
    <row r="156" spans="1:26" ht="18" customHeight="1" x14ac:dyDescent="0.2">
      <c r="A156" s="13">
        <v>4551001</v>
      </c>
      <c r="B156" s="14" t="s">
        <v>225</v>
      </c>
      <c r="C156" s="15">
        <v>15000</v>
      </c>
      <c r="D156" s="10">
        <f>VLOOKUP($A156,'16.07'!$A$9:$W$200,23,0)</f>
        <v>0</v>
      </c>
      <c r="E156" s="15"/>
      <c r="F156" s="15"/>
      <c r="G156" s="15"/>
      <c r="H156" s="9">
        <f t="shared" si="35"/>
        <v>0</v>
      </c>
      <c r="I156" s="15"/>
      <c r="J156" s="15"/>
      <c r="K156" s="15"/>
      <c r="L156" s="9">
        <f t="shared" si="34"/>
        <v>0</v>
      </c>
      <c r="M156" s="15"/>
      <c r="N156" s="15"/>
      <c r="O156" s="15"/>
      <c r="P156" s="15"/>
      <c r="Q156" s="15"/>
      <c r="R156" s="11">
        <f t="shared" ref="R156:R198" si="39">SUM(M156:Q156)</f>
        <v>0</v>
      </c>
      <c r="S156" s="15"/>
      <c r="T156" s="15"/>
      <c r="U156" s="9">
        <f t="shared" si="37"/>
        <v>0</v>
      </c>
      <c r="V156" s="9">
        <f t="shared" si="36"/>
        <v>0</v>
      </c>
      <c r="W156" s="15"/>
      <c r="X156" s="16">
        <f t="shared" si="38"/>
        <v>0</v>
      </c>
      <c r="Y156" s="18"/>
      <c r="Z156" s="17"/>
    </row>
    <row r="157" spans="1:26" ht="18" customHeight="1" x14ac:dyDescent="0.2">
      <c r="A157" s="7">
        <v>5500000</v>
      </c>
      <c r="B157" s="8" t="s">
        <v>181</v>
      </c>
      <c r="C157" s="9"/>
      <c r="D157" s="10">
        <f>VLOOKUP($A157,'16.07'!$A$9:$W$200,23,0)</f>
        <v>0</v>
      </c>
      <c r="E157" s="10"/>
      <c r="F157" s="10"/>
      <c r="G157" s="10"/>
      <c r="H157" s="9"/>
      <c r="I157" s="10"/>
      <c r="J157" s="10"/>
      <c r="K157" s="10"/>
      <c r="L157" s="9">
        <f t="shared" si="34"/>
        <v>0</v>
      </c>
      <c r="M157" s="10"/>
      <c r="N157" s="10"/>
      <c r="O157" s="10"/>
      <c r="P157" s="10"/>
      <c r="Q157" s="10"/>
      <c r="R157" s="11">
        <f t="shared" si="39"/>
        <v>0</v>
      </c>
      <c r="S157" s="10"/>
      <c r="T157" s="10"/>
      <c r="U157" s="9"/>
      <c r="V157" s="9"/>
      <c r="W157" s="10"/>
      <c r="X157" s="9"/>
      <c r="Y157" s="18"/>
      <c r="Z157" s="17"/>
    </row>
    <row r="158" spans="1:26" s="24" customFormat="1" ht="18" customHeight="1" x14ac:dyDescent="0.2">
      <c r="A158" s="13">
        <v>5500044</v>
      </c>
      <c r="B158" s="20" t="s">
        <v>182</v>
      </c>
      <c r="C158" s="21">
        <v>28000</v>
      </c>
      <c r="D158" s="10">
        <f>VLOOKUP($A158,'16.07'!$A$9:$W$200,23,0)</f>
        <v>0</v>
      </c>
      <c r="E158" s="15"/>
      <c r="F158" s="15"/>
      <c r="G158" s="15"/>
      <c r="H158" s="9">
        <f t="shared" ref="H158:H197" si="40">SUM(E158:G158)</f>
        <v>0</v>
      </c>
      <c r="I158" s="15"/>
      <c r="J158" s="15"/>
      <c r="K158" s="15"/>
      <c r="L158" s="9">
        <f t="shared" si="34"/>
        <v>0</v>
      </c>
      <c r="M158" s="15"/>
      <c r="N158" s="15"/>
      <c r="O158" s="15"/>
      <c r="P158" s="15"/>
      <c r="Q158" s="15"/>
      <c r="R158" s="11">
        <f t="shared" si="39"/>
        <v>0</v>
      </c>
      <c r="S158" s="15"/>
      <c r="T158" s="15"/>
      <c r="U158" s="9">
        <f t="shared" ref="U158:U184" si="41">S158+T158</f>
        <v>0</v>
      </c>
      <c r="V158" s="9">
        <f t="shared" ref="V158:V197" si="42">D158+H158-L158-R158-U158</f>
        <v>0</v>
      </c>
      <c r="W158" s="15"/>
      <c r="X158" s="16">
        <f t="shared" ref="X158:X184" si="43">W158-V158</f>
        <v>0</v>
      </c>
      <c r="Y158" s="22"/>
      <c r="Z158" s="23"/>
    </row>
    <row r="159" spans="1:26" s="24" customFormat="1" ht="18" customHeight="1" x14ac:dyDescent="0.2">
      <c r="A159" s="13">
        <v>5500045</v>
      </c>
      <c r="B159" s="20" t="s">
        <v>183</v>
      </c>
      <c r="C159" s="21">
        <v>30000</v>
      </c>
      <c r="D159" s="10">
        <f>VLOOKUP($A159,'16.07'!$A$9:$W$200,23,0)</f>
        <v>0</v>
      </c>
      <c r="E159" s="15">
        <v>5</v>
      </c>
      <c r="F159" s="15"/>
      <c r="G159" s="15"/>
      <c r="H159" s="9">
        <f t="shared" si="40"/>
        <v>5</v>
      </c>
      <c r="I159" s="15">
        <v>5</v>
      </c>
      <c r="J159" s="15"/>
      <c r="K159" s="15"/>
      <c r="L159" s="9">
        <f t="shared" si="34"/>
        <v>5</v>
      </c>
      <c r="M159" s="15"/>
      <c r="N159" s="15"/>
      <c r="O159" s="15"/>
      <c r="P159" s="15"/>
      <c r="Q159" s="15"/>
      <c r="R159" s="11">
        <f t="shared" si="39"/>
        <v>0</v>
      </c>
      <c r="S159" s="15"/>
      <c r="T159" s="15"/>
      <c r="U159" s="9">
        <f t="shared" si="41"/>
        <v>0</v>
      </c>
      <c r="V159" s="9">
        <f t="shared" si="42"/>
        <v>0</v>
      </c>
      <c r="W159" s="15"/>
      <c r="X159" s="16">
        <f t="shared" si="43"/>
        <v>0</v>
      </c>
      <c r="Y159" s="22"/>
      <c r="Z159" s="23"/>
    </row>
    <row r="160" spans="1:26" ht="18" customHeight="1" x14ac:dyDescent="0.2">
      <c r="A160" s="13">
        <v>5500063</v>
      </c>
      <c r="B160" s="14" t="s">
        <v>184</v>
      </c>
      <c r="C160" s="15">
        <v>21000</v>
      </c>
      <c r="D160" s="10">
        <f>VLOOKUP($A160,'16.07'!$A$9:$W$200,23,0)</f>
        <v>0</v>
      </c>
      <c r="E160" s="15"/>
      <c r="F160" s="15"/>
      <c r="G160" s="15"/>
      <c r="H160" s="9">
        <f t="shared" si="40"/>
        <v>0</v>
      </c>
      <c r="I160" s="15"/>
      <c r="J160" s="15"/>
      <c r="K160" s="15"/>
      <c r="L160" s="9">
        <f t="shared" si="34"/>
        <v>0</v>
      </c>
      <c r="M160" s="15"/>
      <c r="N160" s="15"/>
      <c r="O160" s="15"/>
      <c r="P160" s="15"/>
      <c r="Q160" s="15"/>
      <c r="R160" s="11">
        <f t="shared" si="39"/>
        <v>0</v>
      </c>
      <c r="S160" s="15"/>
      <c r="T160" s="15"/>
      <c r="U160" s="9">
        <f t="shared" si="41"/>
        <v>0</v>
      </c>
      <c r="V160" s="9">
        <f t="shared" si="42"/>
        <v>0</v>
      </c>
      <c r="W160" s="15"/>
      <c r="X160" s="16">
        <f t="shared" si="43"/>
        <v>0</v>
      </c>
      <c r="Y160" s="18"/>
      <c r="Z160" s="17"/>
    </row>
    <row r="161" spans="1:26" ht="18" customHeight="1" x14ac:dyDescent="0.2">
      <c r="A161" s="13">
        <v>5500064</v>
      </c>
      <c r="B161" s="14" t="s">
        <v>185</v>
      </c>
      <c r="C161" s="15">
        <v>26000</v>
      </c>
      <c r="D161" s="10">
        <f>VLOOKUP($A161,'16.07'!$A$9:$W$200,23,0)</f>
        <v>0</v>
      </c>
      <c r="E161" s="15"/>
      <c r="F161" s="15"/>
      <c r="G161" s="15"/>
      <c r="H161" s="9">
        <f t="shared" si="40"/>
        <v>0</v>
      </c>
      <c r="I161" s="15"/>
      <c r="J161" s="15"/>
      <c r="K161" s="15"/>
      <c r="L161" s="9">
        <f t="shared" si="34"/>
        <v>0</v>
      </c>
      <c r="M161" s="15"/>
      <c r="N161" s="15"/>
      <c r="O161" s="15"/>
      <c r="P161" s="15"/>
      <c r="Q161" s="15"/>
      <c r="R161" s="11">
        <f t="shared" si="39"/>
        <v>0</v>
      </c>
      <c r="S161" s="15"/>
      <c r="T161" s="15"/>
      <c r="U161" s="9">
        <f t="shared" si="41"/>
        <v>0</v>
      </c>
      <c r="V161" s="9">
        <f t="shared" si="42"/>
        <v>0</v>
      </c>
      <c r="W161" s="15"/>
      <c r="X161" s="16">
        <f t="shared" si="43"/>
        <v>0</v>
      </c>
      <c r="Y161" s="18"/>
      <c r="Z161" s="17"/>
    </row>
    <row r="162" spans="1:26" ht="18" customHeight="1" x14ac:dyDescent="0.2">
      <c r="A162" s="13">
        <v>5500065</v>
      </c>
      <c r="B162" s="14" t="s">
        <v>186</v>
      </c>
      <c r="C162" s="15">
        <v>24000</v>
      </c>
      <c r="D162" s="10">
        <f>VLOOKUP($A162,'16.07'!$A$9:$W$200,23,0)</f>
        <v>0</v>
      </c>
      <c r="E162" s="15"/>
      <c r="F162" s="15"/>
      <c r="G162" s="15"/>
      <c r="H162" s="9">
        <f t="shared" si="40"/>
        <v>0</v>
      </c>
      <c r="I162" s="15"/>
      <c r="J162" s="15"/>
      <c r="K162" s="15"/>
      <c r="L162" s="9">
        <f t="shared" si="34"/>
        <v>0</v>
      </c>
      <c r="M162" s="15"/>
      <c r="N162" s="15"/>
      <c r="O162" s="15"/>
      <c r="P162" s="15"/>
      <c r="Q162" s="15"/>
      <c r="R162" s="11">
        <f t="shared" si="39"/>
        <v>0</v>
      </c>
      <c r="S162" s="15"/>
      <c r="T162" s="15"/>
      <c r="U162" s="9">
        <f t="shared" si="41"/>
        <v>0</v>
      </c>
      <c r="V162" s="9">
        <f t="shared" si="42"/>
        <v>0</v>
      </c>
      <c r="W162" s="15"/>
      <c r="X162" s="16">
        <f t="shared" si="43"/>
        <v>0</v>
      </c>
      <c r="Y162" s="18"/>
      <c r="Z162" s="17"/>
    </row>
    <row r="163" spans="1:26" ht="18" customHeight="1" x14ac:dyDescent="0.2">
      <c r="A163" s="13">
        <v>5500066</v>
      </c>
      <c r="B163" s="14" t="s">
        <v>187</v>
      </c>
      <c r="C163" s="15">
        <v>32000</v>
      </c>
      <c r="D163" s="10">
        <f>VLOOKUP($A163,'16.07'!$A$9:$W$200,23,0)</f>
        <v>0</v>
      </c>
      <c r="E163" s="15"/>
      <c r="F163" s="15"/>
      <c r="G163" s="15"/>
      <c r="H163" s="9">
        <f t="shared" si="40"/>
        <v>0</v>
      </c>
      <c r="I163" s="15"/>
      <c r="J163" s="15"/>
      <c r="K163" s="15"/>
      <c r="L163" s="9">
        <f t="shared" si="34"/>
        <v>0</v>
      </c>
      <c r="M163" s="15"/>
      <c r="N163" s="15"/>
      <c r="O163" s="15"/>
      <c r="P163" s="15"/>
      <c r="Q163" s="15"/>
      <c r="R163" s="11">
        <f t="shared" si="39"/>
        <v>0</v>
      </c>
      <c r="S163" s="15"/>
      <c r="T163" s="15"/>
      <c r="U163" s="9">
        <f t="shared" si="41"/>
        <v>0</v>
      </c>
      <c r="V163" s="9">
        <f t="shared" si="42"/>
        <v>0</v>
      </c>
      <c r="W163" s="15"/>
      <c r="X163" s="16">
        <f t="shared" si="43"/>
        <v>0</v>
      </c>
      <c r="Y163" s="18"/>
      <c r="Z163" s="17"/>
    </row>
    <row r="164" spans="1:26" ht="18" customHeight="1" x14ac:dyDescent="0.2">
      <c r="A164" s="13">
        <v>5510070</v>
      </c>
      <c r="B164" s="14" t="s">
        <v>188</v>
      </c>
      <c r="C164" s="15">
        <v>28000</v>
      </c>
      <c r="D164" s="10">
        <f>VLOOKUP($A164,'16.07'!$A$9:$W$200,23,0)</f>
        <v>0</v>
      </c>
      <c r="E164" s="15">
        <v>8</v>
      </c>
      <c r="F164" s="15"/>
      <c r="G164" s="15"/>
      <c r="H164" s="9">
        <f t="shared" si="40"/>
        <v>8</v>
      </c>
      <c r="I164" s="15">
        <v>8</v>
      </c>
      <c r="J164" s="15"/>
      <c r="K164" s="15"/>
      <c r="L164" s="9">
        <f t="shared" si="34"/>
        <v>8</v>
      </c>
      <c r="M164" s="15"/>
      <c r="N164" s="15"/>
      <c r="O164" s="15"/>
      <c r="P164" s="15"/>
      <c r="Q164" s="15"/>
      <c r="R164" s="11">
        <f t="shared" si="39"/>
        <v>0</v>
      </c>
      <c r="S164" s="15"/>
      <c r="T164" s="15"/>
      <c r="U164" s="9">
        <f t="shared" si="41"/>
        <v>0</v>
      </c>
      <c r="V164" s="9">
        <f t="shared" si="42"/>
        <v>0</v>
      </c>
      <c r="W164" s="15"/>
      <c r="X164" s="16">
        <f t="shared" si="43"/>
        <v>0</v>
      </c>
      <c r="Y164" s="18"/>
      <c r="Z164" s="17"/>
    </row>
    <row r="165" spans="1:26" ht="18" customHeight="1" x14ac:dyDescent="0.2">
      <c r="A165" s="13">
        <v>5510072</v>
      </c>
      <c r="B165" s="14" t="s">
        <v>189</v>
      </c>
      <c r="C165" s="15">
        <v>29000</v>
      </c>
      <c r="D165" s="10">
        <f>VLOOKUP($A165,'16.07'!$A$9:$W$200,23,0)</f>
        <v>0</v>
      </c>
      <c r="E165" s="15">
        <v>3</v>
      </c>
      <c r="F165" s="15"/>
      <c r="G165" s="15"/>
      <c r="H165" s="9">
        <f t="shared" si="40"/>
        <v>3</v>
      </c>
      <c r="I165" s="15">
        <v>3</v>
      </c>
      <c r="J165" s="15"/>
      <c r="K165" s="15"/>
      <c r="L165" s="9">
        <f t="shared" si="34"/>
        <v>3</v>
      </c>
      <c r="M165" s="15"/>
      <c r="N165" s="15"/>
      <c r="O165" s="15"/>
      <c r="P165" s="15"/>
      <c r="Q165" s="15"/>
      <c r="R165" s="11">
        <f t="shared" si="39"/>
        <v>0</v>
      </c>
      <c r="S165" s="15"/>
      <c r="T165" s="15"/>
      <c r="U165" s="9">
        <f t="shared" si="41"/>
        <v>0</v>
      </c>
      <c r="V165" s="9">
        <f t="shared" si="42"/>
        <v>0</v>
      </c>
      <c r="W165" s="15"/>
      <c r="X165" s="16">
        <f t="shared" si="43"/>
        <v>0</v>
      </c>
      <c r="Y165" s="18"/>
      <c r="Z165" s="17"/>
    </row>
    <row r="166" spans="1:26" ht="18" customHeight="1" x14ac:dyDescent="0.2">
      <c r="A166" s="13">
        <v>5510074</v>
      </c>
      <c r="B166" s="14" t="s">
        <v>190</v>
      </c>
      <c r="C166" s="15">
        <v>30000</v>
      </c>
      <c r="D166" s="10">
        <f>VLOOKUP($A166,'16.07'!$A$9:$W$200,23,0)</f>
        <v>0</v>
      </c>
      <c r="E166" s="15">
        <v>7</v>
      </c>
      <c r="F166" s="15"/>
      <c r="G166" s="15"/>
      <c r="H166" s="9">
        <f t="shared" si="40"/>
        <v>7</v>
      </c>
      <c r="I166" s="15">
        <v>7</v>
      </c>
      <c r="J166" s="15"/>
      <c r="K166" s="15"/>
      <c r="L166" s="9">
        <f t="shared" si="34"/>
        <v>7</v>
      </c>
      <c r="M166" s="15"/>
      <c r="N166" s="15"/>
      <c r="O166" s="15"/>
      <c r="P166" s="15"/>
      <c r="Q166" s="15"/>
      <c r="R166" s="11">
        <f t="shared" si="39"/>
        <v>0</v>
      </c>
      <c r="S166" s="15"/>
      <c r="T166" s="15"/>
      <c r="U166" s="9">
        <f t="shared" si="41"/>
        <v>0</v>
      </c>
      <c r="V166" s="9">
        <f t="shared" si="42"/>
        <v>0</v>
      </c>
      <c r="W166" s="15"/>
      <c r="X166" s="16">
        <f t="shared" si="43"/>
        <v>0</v>
      </c>
      <c r="Y166" s="18"/>
      <c r="Z166" s="17"/>
    </row>
    <row r="167" spans="1:26" ht="18" customHeight="1" x14ac:dyDescent="0.2">
      <c r="A167" s="13">
        <v>5520002</v>
      </c>
      <c r="B167" s="14" t="s">
        <v>191</v>
      </c>
      <c r="C167" s="15">
        <v>34000</v>
      </c>
      <c r="D167" s="10">
        <f>VLOOKUP($A167,'16.07'!$A$9:$W$200,23,0)</f>
        <v>0</v>
      </c>
      <c r="E167" s="15">
        <v>3</v>
      </c>
      <c r="F167" s="15"/>
      <c r="G167" s="15"/>
      <c r="H167" s="9">
        <f t="shared" si="40"/>
        <v>3</v>
      </c>
      <c r="I167" s="15">
        <v>3</v>
      </c>
      <c r="J167" s="15"/>
      <c r="K167" s="15"/>
      <c r="L167" s="9">
        <f t="shared" si="34"/>
        <v>3</v>
      </c>
      <c r="M167" s="15"/>
      <c r="N167" s="15"/>
      <c r="O167" s="15"/>
      <c r="P167" s="15"/>
      <c r="Q167" s="15"/>
      <c r="R167" s="11">
        <f>SUM(M167:Q167)</f>
        <v>0</v>
      </c>
      <c r="S167" s="15"/>
      <c r="T167" s="15"/>
      <c r="U167" s="9">
        <f>S167+T167</f>
        <v>0</v>
      </c>
      <c r="V167" s="9">
        <f t="shared" si="42"/>
        <v>0</v>
      </c>
      <c r="W167" s="15"/>
      <c r="X167" s="16">
        <f>W167-V167</f>
        <v>0</v>
      </c>
      <c r="Y167" s="18"/>
      <c r="Z167" s="17"/>
    </row>
    <row r="168" spans="1:26" ht="18" customHeight="1" x14ac:dyDescent="0.2">
      <c r="A168" s="13">
        <v>5520003</v>
      </c>
      <c r="B168" s="14" t="s">
        <v>192</v>
      </c>
      <c r="C168" s="15">
        <v>34000</v>
      </c>
      <c r="D168" s="10">
        <f>VLOOKUP($A168,'16.07'!$A$9:$W$200,23,0)</f>
        <v>0</v>
      </c>
      <c r="E168" s="15">
        <v>2</v>
      </c>
      <c r="F168" s="15"/>
      <c r="G168" s="15"/>
      <c r="H168" s="9">
        <f t="shared" si="40"/>
        <v>2</v>
      </c>
      <c r="I168" s="15">
        <v>2</v>
      </c>
      <c r="J168" s="15"/>
      <c r="K168" s="15"/>
      <c r="L168" s="9">
        <f t="shared" si="34"/>
        <v>2</v>
      </c>
      <c r="M168" s="15"/>
      <c r="N168" s="15"/>
      <c r="O168" s="15"/>
      <c r="P168" s="15"/>
      <c r="Q168" s="15"/>
      <c r="R168" s="11">
        <f>SUM(M168:Q168)</f>
        <v>0</v>
      </c>
      <c r="S168" s="15"/>
      <c r="T168" s="15"/>
      <c r="U168" s="9">
        <f>S168+T168</f>
        <v>0</v>
      </c>
      <c r="V168" s="9">
        <f t="shared" si="42"/>
        <v>0</v>
      </c>
      <c r="W168" s="15"/>
      <c r="X168" s="16">
        <f>W168-V168</f>
        <v>0</v>
      </c>
      <c r="Y168" s="18"/>
      <c r="Z168" s="17"/>
    </row>
    <row r="169" spans="1:26" ht="18" customHeight="1" x14ac:dyDescent="0.2">
      <c r="A169" s="13">
        <v>5520005</v>
      </c>
      <c r="B169" s="14" t="s">
        <v>193</v>
      </c>
      <c r="C169" s="15">
        <v>19000</v>
      </c>
      <c r="D169" s="10">
        <f>VLOOKUP($A169,'16.07'!$A$9:$W$200,23,0)</f>
        <v>0</v>
      </c>
      <c r="E169" s="15">
        <v>21</v>
      </c>
      <c r="F169" s="15"/>
      <c r="G169" s="15"/>
      <c r="H169" s="9">
        <f t="shared" si="40"/>
        <v>21</v>
      </c>
      <c r="I169" s="15">
        <v>21</v>
      </c>
      <c r="J169" s="15"/>
      <c r="K169" s="15"/>
      <c r="L169" s="9">
        <f t="shared" si="34"/>
        <v>21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2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5530001</v>
      </c>
      <c r="B170" s="14" t="s">
        <v>194</v>
      </c>
      <c r="C170" s="15">
        <v>46000</v>
      </c>
      <c r="D170" s="10">
        <f>VLOOKUP($A170,'16.07'!$A$9:$W$200,23,0)</f>
        <v>0</v>
      </c>
      <c r="E170" s="15">
        <v>1</v>
      </c>
      <c r="F170" s="15"/>
      <c r="G170" s="15"/>
      <c r="H170" s="9">
        <f t="shared" si="40"/>
        <v>1</v>
      </c>
      <c r="I170" s="15">
        <v>1</v>
      </c>
      <c r="J170" s="15"/>
      <c r="K170" s="15"/>
      <c r="L170" s="9">
        <f t="shared" si="34"/>
        <v>1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2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5530002</v>
      </c>
      <c r="B171" s="14" t="s">
        <v>195</v>
      </c>
      <c r="C171" s="15">
        <v>38000</v>
      </c>
      <c r="D171" s="10">
        <f>VLOOKUP($A171,'16.07'!$A$9:$W$200,23,0)</f>
        <v>0</v>
      </c>
      <c r="E171" s="15">
        <v>2</v>
      </c>
      <c r="F171" s="15"/>
      <c r="G171" s="15"/>
      <c r="H171" s="9">
        <f t="shared" si="40"/>
        <v>2</v>
      </c>
      <c r="I171" s="15">
        <v>2</v>
      </c>
      <c r="J171" s="15"/>
      <c r="K171" s="15"/>
      <c r="L171" s="9">
        <f t="shared" si="34"/>
        <v>2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2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5530003</v>
      </c>
      <c r="B172" s="14" t="s">
        <v>196</v>
      </c>
      <c r="C172" s="15">
        <v>38000</v>
      </c>
      <c r="D172" s="10">
        <f>VLOOKUP($A172,'16.07'!$A$9:$W$200,23,0)</f>
        <v>0</v>
      </c>
      <c r="E172" s="15">
        <v>7</v>
      </c>
      <c r="F172" s="15"/>
      <c r="G172" s="15"/>
      <c r="H172" s="9">
        <f t="shared" si="40"/>
        <v>7</v>
      </c>
      <c r="I172" s="15">
        <v>7</v>
      </c>
      <c r="J172" s="15"/>
      <c r="K172" s="15"/>
      <c r="L172" s="9">
        <f t="shared" si="34"/>
        <v>7</v>
      </c>
      <c r="M172" s="15"/>
      <c r="N172" s="15"/>
      <c r="O172" s="15"/>
      <c r="P172" s="15"/>
      <c r="Q172" s="15"/>
      <c r="R172" s="11">
        <f t="shared" si="39"/>
        <v>0</v>
      </c>
      <c r="S172" s="15"/>
      <c r="T172" s="15"/>
      <c r="U172" s="9">
        <f t="shared" si="41"/>
        <v>0</v>
      </c>
      <c r="V172" s="9">
        <f t="shared" si="42"/>
        <v>0</v>
      </c>
      <c r="W172" s="15"/>
      <c r="X172" s="16">
        <f t="shared" si="43"/>
        <v>0</v>
      </c>
      <c r="Y172" s="18"/>
      <c r="Z172" s="17"/>
    </row>
    <row r="173" spans="1:26" ht="18" customHeight="1" x14ac:dyDescent="0.2">
      <c r="A173" s="13">
        <v>5530004</v>
      </c>
      <c r="B173" s="14" t="s">
        <v>197</v>
      </c>
      <c r="C173" s="15">
        <v>39000</v>
      </c>
      <c r="D173" s="10">
        <f>VLOOKUP($A173,'16.07'!$A$9:$W$200,23,0)</f>
        <v>0</v>
      </c>
      <c r="E173" s="15"/>
      <c r="F173" s="15"/>
      <c r="G173" s="15"/>
      <c r="H173" s="9">
        <f t="shared" si="40"/>
        <v>0</v>
      </c>
      <c r="I173" s="15"/>
      <c r="J173" s="15"/>
      <c r="K173" s="15"/>
      <c r="L173" s="9">
        <f t="shared" si="34"/>
        <v>0</v>
      </c>
      <c r="M173" s="15"/>
      <c r="N173" s="15"/>
      <c r="O173" s="15"/>
      <c r="P173" s="15"/>
      <c r="Q173" s="15"/>
      <c r="R173" s="11">
        <f t="shared" si="39"/>
        <v>0</v>
      </c>
      <c r="S173" s="15"/>
      <c r="T173" s="15"/>
      <c r="U173" s="9">
        <f t="shared" si="41"/>
        <v>0</v>
      </c>
      <c r="V173" s="9">
        <f t="shared" si="42"/>
        <v>0</v>
      </c>
      <c r="W173" s="15"/>
      <c r="X173" s="16">
        <f t="shared" si="43"/>
        <v>0</v>
      </c>
      <c r="Y173" s="18"/>
      <c r="Z173" s="17"/>
    </row>
    <row r="174" spans="1:26" ht="18" customHeight="1" x14ac:dyDescent="0.2">
      <c r="A174" s="13">
        <v>5530005</v>
      </c>
      <c r="B174" s="14" t="s">
        <v>198</v>
      </c>
      <c r="C174" s="15">
        <v>35000</v>
      </c>
      <c r="D174" s="10">
        <f>VLOOKUP($A174,'16.07'!$A$9:$W$200,23,0)</f>
        <v>0</v>
      </c>
      <c r="E174" s="15"/>
      <c r="F174" s="15"/>
      <c r="G174" s="15"/>
      <c r="H174" s="9">
        <f t="shared" si="40"/>
        <v>0</v>
      </c>
      <c r="I174" s="15"/>
      <c r="J174" s="15"/>
      <c r="K174" s="15"/>
      <c r="L174" s="9">
        <f t="shared" si="34"/>
        <v>0</v>
      </c>
      <c r="M174" s="15"/>
      <c r="N174" s="15"/>
      <c r="O174" s="15"/>
      <c r="P174" s="15"/>
      <c r="Q174" s="15"/>
      <c r="R174" s="11">
        <f t="shared" si="39"/>
        <v>0</v>
      </c>
      <c r="S174" s="15"/>
      <c r="T174" s="15"/>
      <c r="U174" s="9">
        <f t="shared" si="41"/>
        <v>0</v>
      </c>
      <c r="V174" s="9">
        <f t="shared" si="42"/>
        <v>0</v>
      </c>
      <c r="W174" s="15"/>
      <c r="X174" s="16">
        <f t="shared" si="43"/>
        <v>0</v>
      </c>
      <c r="Y174" s="18"/>
      <c r="Z174" s="17"/>
    </row>
    <row r="175" spans="1:26" ht="18" customHeight="1" x14ac:dyDescent="0.2">
      <c r="A175" s="13">
        <v>5530008</v>
      </c>
      <c r="B175" s="14" t="s">
        <v>199</v>
      </c>
      <c r="C175" s="15">
        <v>29000</v>
      </c>
      <c r="D175" s="10">
        <f>VLOOKUP($A175,'16.07'!$A$9:$W$200,23,0)</f>
        <v>0</v>
      </c>
      <c r="E175" s="15">
        <v>2</v>
      </c>
      <c r="F175" s="15"/>
      <c r="G175" s="15"/>
      <c r="H175" s="9">
        <f t="shared" si="40"/>
        <v>2</v>
      </c>
      <c r="I175" s="15">
        <v>2</v>
      </c>
      <c r="J175" s="15"/>
      <c r="K175" s="15"/>
      <c r="L175" s="9">
        <f t="shared" si="34"/>
        <v>2</v>
      </c>
      <c r="M175" s="15"/>
      <c r="N175" s="15"/>
      <c r="O175" s="15"/>
      <c r="P175" s="15"/>
      <c r="Q175" s="15"/>
      <c r="R175" s="11">
        <f t="shared" si="39"/>
        <v>0</v>
      </c>
      <c r="S175" s="15"/>
      <c r="T175" s="15"/>
      <c r="U175" s="9">
        <f t="shared" si="41"/>
        <v>0</v>
      </c>
      <c r="V175" s="9">
        <f t="shared" si="42"/>
        <v>0</v>
      </c>
      <c r="W175" s="15"/>
      <c r="X175" s="16">
        <f t="shared" si="43"/>
        <v>0</v>
      </c>
      <c r="Y175" s="18"/>
      <c r="Z175" s="17"/>
    </row>
    <row r="176" spans="1:26" ht="18" customHeight="1" x14ac:dyDescent="0.2">
      <c r="A176" s="13">
        <v>5540001</v>
      </c>
      <c r="B176" s="14" t="s">
        <v>200</v>
      </c>
      <c r="C176" s="15">
        <v>18000</v>
      </c>
      <c r="D176" s="10">
        <f>VLOOKUP($A176,'16.07'!$A$9:$W$200,23,0)</f>
        <v>0</v>
      </c>
      <c r="E176" s="15"/>
      <c r="F176" s="15"/>
      <c r="G176" s="15"/>
      <c r="H176" s="9">
        <f t="shared" si="40"/>
        <v>0</v>
      </c>
      <c r="I176" s="15"/>
      <c r="J176" s="15"/>
      <c r="K176" s="15"/>
      <c r="L176" s="9">
        <f t="shared" si="34"/>
        <v>0</v>
      </c>
      <c r="M176" s="15"/>
      <c r="N176" s="15"/>
      <c r="O176" s="15"/>
      <c r="P176" s="15"/>
      <c r="Q176" s="15"/>
      <c r="R176" s="11">
        <f>SUM(M176:Q176)</f>
        <v>0</v>
      </c>
      <c r="S176" s="15"/>
      <c r="T176" s="15"/>
      <c r="U176" s="9">
        <f>S176+T176</f>
        <v>0</v>
      </c>
      <c r="V176" s="9">
        <f t="shared" si="42"/>
        <v>0</v>
      </c>
      <c r="W176" s="15"/>
      <c r="X176" s="16">
        <f>W176-V176</f>
        <v>0</v>
      </c>
      <c r="Y176" s="18"/>
      <c r="Z176" s="17"/>
    </row>
    <row r="177" spans="1:26" ht="18" customHeight="1" x14ac:dyDescent="0.2">
      <c r="A177" s="13">
        <v>5540003</v>
      </c>
      <c r="B177" s="14" t="s">
        <v>201</v>
      </c>
      <c r="C177" s="15">
        <v>18000</v>
      </c>
      <c r="D177" s="10">
        <f>VLOOKUP($A177,'16.07'!$A$9:$W$200,23,0)</f>
        <v>101</v>
      </c>
      <c r="E177" s="15"/>
      <c r="F177" s="15"/>
      <c r="G177" s="15"/>
      <c r="H177" s="9">
        <f t="shared" si="40"/>
        <v>0</v>
      </c>
      <c r="I177" s="15">
        <v>3</v>
      </c>
      <c r="J177" s="15"/>
      <c r="K177" s="15"/>
      <c r="L177" s="9">
        <f t="shared" si="34"/>
        <v>3</v>
      </c>
      <c r="M177" s="15"/>
      <c r="N177" s="15"/>
      <c r="O177" s="15"/>
      <c r="P177" s="15"/>
      <c r="Q177" s="15"/>
      <c r="R177" s="11">
        <f t="shared" si="39"/>
        <v>0</v>
      </c>
      <c r="S177" s="15"/>
      <c r="T177" s="15"/>
      <c r="U177" s="9">
        <f t="shared" si="41"/>
        <v>0</v>
      </c>
      <c r="V177" s="9">
        <f t="shared" si="42"/>
        <v>98</v>
      </c>
      <c r="W177" s="15">
        <v>99</v>
      </c>
      <c r="X177" s="16">
        <f t="shared" si="43"/>
        <v>1</v>
      </c>
      <c r="Y177" s="18"/>
      <c r="Z177" s="17"/>
    </row>
    <row r="178" spans="1:26" ht="18" customHeight="1" x14ac:dyDescent="0.2">
      <c r="A178" s="13">
        <v>5540008</v>
      </c>
      <c r="B178" s="14" t="s">
        <v>202</v>
      </c>
      <c r="C178" s="15">
        <v>15000</v>
      </c>
      <c r="D178" s="10">
        <f>VLOOKUP($A178,'16.07'!$A$9:$W$200,23,0)</f>
        <v>0</v>
      </c>
      <c r="E178" s="15"/>
      <c r="F178" s="15"/>
      <c r="G178" s="15"/>
      <c r="H178" s="9">
        <f t="shared" si="40"/>
        <v>0</v>
      </c>
      <c r="I178" s="15"/>
      <c r="J178" s="15"/>
      <c r="K178" s="15"/>
      <c r="L178" s="9">
        <f t="shared" si="34"/>
        <v>0</v>
      </c>
      <c r="M178" s="15"/>
      <c r="N178" s="15"/>
      <c r="O178" s="15"/>
      <c r="P178" s="15"/>
      <c r="Q178" s="15"/>
      <c r="R178" s="11">
        <f t="shared" si="39"/>
        <v>0</v>
      </c>
      <c r="S178" s="15"/>
      <c r="T178" s="15"/>
      <c r="U178" s="9">
        <f t="shared" si="41"/>
        <v>0</v>
      </c>
      <c r="V178" s="9">
        <f t="shared" si="42"/>
        <v>0</v>
      </c>
      <c r="W178" s="15"/>
      <c r="X178" s="16">
        <f t="shared" si="43"/>
        <v>0</v>
      </c>
      <c r="Y178" s="18"/>
      <c r="Z178" s="17"/>
    </row>
    <row r="179" spans="1:26" ht="18" customHeight="1" x14ac:dyDescent="0.2">
      <c r="A179" s="13">
        <v>5540017</v>
      </c>
      <c r="B179" s="14" t="s">
        <v>203</v>
      </c>
      <c r="C179" s="15">
        <v>25000</v>
      </c>
      <c r="D179" s="10">
        <f>VLOOKUP($A179,'16.07'!$A$9:$W$200,23,0)</f>
        <v>0</v>
      </c>
      <c r="E179" s="15">
        <v>4</v>
      </c>
      <c r="F179" s="15"/>
      <c r="G179" s="15"/>
      <c r="H179" s="9">
        <f t="shared" si="40"/>
        <v>4</v>
      </c>
      <c r="I179" s="15">
        <v>4</v>
      </c>
      <c r="J179" s="15"/>
      <c r="K179" s="15"/>
      <c r="L179" s="9">
        <f t="shared" si="34"/>
        <v>4</v>
      </c>
      <c r="M179" s="15"/>
      <c r="N179" s="15"/>
      <c r="O179" s="15"/>
      <c r="P179" s="15"/>
      <c r="Q179" s="15"/>
      <c r="R179" s="11">
        <f t="shared" si="39"/>
        <v>0</v>
      </c>
      <c r="S179" s="15"/>
      <c r="T179" s="15"/>
      <c r="U179" s="9">
        <f t="shared" si="41"/>
        <v>0</v>
      </c>
      <c r="V179" s="9">
        <f t="shared" si="42"/>
        <v>0</v>
      </c>
      <c r="W179" s="15"/>
      <c r="X179" s="16">
        <f t="shared" si="43"/>
        <v>0</v>
      </c>
      <c r="Y179" s="18"/>
      <c r="Z179" s="17"/>
    </row>
    <row r="180" spans="1:26" ht="18" customHeight="1" x14ac:dyDescent="0.2">
      <c r="A180" s="13">
        <v>5540018</v>
      </c>
      <c r="B180" s="14" t="s">
        <v>204</v>
      </c>
      <c r="C180" s="15">
        <v>32000</v>
      </c>
      <c r="D180" s="10">
        <f>VLOOKUP($A180,'16.07'!$A$9:$W$200,23,0)</f>
        <v>0</v>
      </c>
      <c r="E180" s="15">
        <v>10</v>
      </c>
      <c r="F180" s="15"/>
      <c r="G180" s="15"/>
      <c r="H180" s="9">
        <f t="shared" si="40"/>
        <v>10</v>
      </c>
      <c r="I180" s="15">
        <v>10</v>
      </c>
      <c r="J180" s="15"/>
      <c r="K180" s="15"/>
      <c r="L180" s="9">
        <f t="shared" si="34"/>
        <v>10</v>
      </c>
      <c r="M180" s="15"/>
      <c r="N180" s="15"/>
      <c r="O180" s="15"/>
      <c r="P180" s="15"/>
      <c r="Q180" s="15"/>
      <c r="R180" s="11">
        <f t="shared" si="39"/>
        <v>0</v>
      </c>
      <c r="S180" s="15"/>
      <c r="T180" s="15"/>
      <c r="U180" s="9">
        <f t="shared" si="41"/>
        <v>0</v>
      </c>
      <c r="V180" s="9">
        <f t="shared" si="42"/>
        <v>0</v>
      </c>
      <c r="W180" s="15"/>
      <c r="X180" s="16">
        <f t="shared" si="43"/>
        <v>0</v>
      </c>
      <c r="Y180" s="18"/>
      <c r="Z180" s="17"/>
    </row>
    <row r="181" spans="1:26" ht="18" customHeight="1" x14ac:dyDescent="0.2">
      <c r="A181" s="13">
        <v>5540019</v>
      </c>
      <c r="B181" s="14" t="s">
        <v>205</v>
      </c>
      <c r="C181" s="15">
        <v>39000</v>
      </c>
      <c r="D181" s="10">
        <f>VLOOKUP($A181,'16.07'!$A$9:$W$200,23,0)</f>
        <v>0</v>
      </c>
      <c r="E181" s="15">
        <v>4</v>
      </c>
      <c r="F181" s="15"/>
      <c r="G181" s="15"/>
      <c r="H181" s="9">
        <f t="shared" si="40"/>
        <v>4</v>
      </c>
      <c r="I181" s="15">
        <v>4</v>
      </c>
      <c r="J181" s="15"/>
      <c r="K181" s="15"/>
      <c r="L181" s="9">
        <f t="shared" si="34"/>
        <v>4</v>
      </c>
      <c r="M181" s="15"/>
      <c r="N181" s="15"/>
      <c r="O181" s="15"/>
      <c r="P181" s="15"/>
      <c r="Q181" s="15"/>
      <c r="R181" s="11">
        <f t="shared" si="39"/>
        <v>0</v>
      </c>
      <c r="S181" s="15"/>
      <c r="T181" s="15"/>
      <c r="U181" s="9">
        <f t="shared" si="41"/>
        <v>0</v>
      </c>
      <c r="V181" s="9">
        <f t="shared" si="42"/>
        <v>0</v>
      </c>
      <c r="W181" s="15"/>
      <c r="X181" s="16">
        <f t="shared" si="43"/>
        <v>0</v>
      </c>
      <c r="Y181" s="18"/>
      <c r="Z181" s="17"/>
    </row>
    <row r="182" spans="1:26" ht="18" customHeight="1" x14ac:dyDescent="0.2">
      <c r="A182" s="13">
        <v>5540020</v>
      </c>
      <c r="B182" s="14" t="s">
        <v>206</v>
      </c>
      <c r="C182" s="15">
        <v>40000</v>
      </c>
      <c r="D182" s="10">
        <f>VLOOKUP($A182,'16.07'!$A$9:$W$200,23,0)</f>
        <v>0</v>
      </c>
      <c r="E182" s="15">
        <v>5</v>
      </c>
      <c r="F182" s="15"/>
      <c r="G182" s="15"/>
      <c r="H182" s="9">
        <f t="shared" si="40"/>
        <v>5</v>
      </c>
      <c r="I182" s="15">
        <v>5</v>
      </c>
      <c r="J182" s="15"/>
      <c r="K182" s="15"/>
      <c r="L182" s="9">
        <f t="shared" si="34"/>
        <v>5</v>
      </c>
      <c r="M182" s="15"/>
      <c r="N182" s="15"/>
      <c r="O182" s="15"/>
      <c r="P182" s="15"/>
      <c r="Q182" s="15"/>
      <c r="R182" s="11">
        <f t="shared" si="39"/>
        <v>0</v>
      </c>
      <c r="S182" s="15"/>
      <c r="T182" s="15"/>
      <c r="U182" s="9">
        <f t="shared" si="41"/>
        <v>0</v>
      </c>
      <c r="V182" s="9">
        <f t="shared" si="42"/>
        <v>0</v>
      </c>
      <c r="W182" s="15"/>
      <c r="X182" s="16">
        <f t="shared" si="43"/>
        <v>0</v>
      </c>
      <c r="Y182" s="18"/>
      <c r="Z182" s="17"/>
    </row>
    <row r="183" spans="1:26" ht="18" customHeight="1" x14ac:dyDescent="0.2">
      <c r="A183" s="13">
        <v>5540021</v>
      </c>
      <c r="B183" s="14" t="s">
        <v>207</v>
      </c>
      <c r="C183" s="15">
        <v>46000</v>
      </c>
      <c r="D183" s="10">
        <f>VLOOKUP($A183,'16.07'!$A$9:$W$200,23,0)</f>
        <v>0</v>
      </c>
      <c r="E183" s="15"/>
      <c r="F183" s="15"/>
      <c r="G183" s="15"/>
      <c r="H183" s="9">
        <f t="shared" si="40"/>
        <v>0</v>
      </c>
      <c r="I183" s="15"/>
      <c r="J183" s="15"/>
      <c r="K183" s="15"/>
      <c r="L183" s="9">
        <f t="shared" si="34"/>
        <v>0</v>
      </c>
      <c r="M183" s="15"/>
      <c r="N183" s="15"/>
      <c r="O183" s="15"/>
      <c r="P183" s="15"/>
      <c r="Q183" s="15"/>
      <c r="R183" s="11">
        <f t="shared" si="39"/>
        <v>0</v>
      </c>
      <c r="S183" s="15"/>
      <c r="T183" s="15"/>
      <c r="U183" s="9">
        <f t="shared" si="41"/>
        <v>0</v>
      </c>
      <c r="V183" s="9">
        <f t="shared" si="42"/>
        <v>0</v>
      </c>
      <c r="W183" s="15"/>
      <c r="X183" s="16">
        <f t="shared" si="43"/>
        <v>0</v>
      </c>
      <c r="Y183" s="18"/>
      <c r="Z183" s="17"/>
    </row>
    <row r="184" spans="1:26" ht="18" customHeight="1" x14ac:dyDescent="0.2">
      <c r="A184" s="13">
        <v>5540029</v>
      </c>
      <c r="B184" s="14" t="s">
        <v>208</v>
      </c>
      <c r="C184" s="15">
        <v>18000</v>
      </c>
      <c r="D184" s="10">
        <f>VLOOKUP($A184,'16.07'!$A$9:$W$200,23,0)</f>
        <v>27</v>
      </c>
      <c r="E184" s="15"/>
      <c r="F184" s="15"/>
      <c r="G184" s="15"/>
      <c r="H184" s="9">
        <f t="shared" si="40"/>
        <v>0</v>
      </c>
      <c r="I184" s="15"/>
      <c r="J184" s="15"/>
      <c r="K184" s="15"/>
      <c r="L184" s="9">
        <f t="shared" si="34"/>
        <v>0</v>
      </c>
      <c r="M184" s="15"/>
      <c r="N184" s="15"/>
      <c r="O184" s="15"/>
      <c r="P184" s="15"/>
      <c r="Q184" s="15"/>
      <c r="R184" s="11">
        <f t="shared" si="39"/>
        <v>0</v>
      </c>
      <c r="S184" s="15"/>
      <c r="T184" s="15"/>
      <c r="U184" s="9">
        <f t="shared" si="41"/>
        <v>0</v>
      </c>
      <c r="V184" s="9">
        <f t="shared" si="42"/>
        <v>27</v>
      </c>
      <c r="W184" s="15">
        <v>27</v>
      </c>
      <c r="X184" s="16">
        <f t="shared" si="43"/>
        <v>0</v>
      </c>
      <c r="Y184" s="18"/>
      <c r="Z184" s="17"/>
    </row>
    <row r="185" spans="1:26" ht="18" customHeight="1" x14ac:dyDescent="0.2">
      <c r="A185" s="13">
        <v>5540030</v>
      </c>
      <c r="B185" s="14" t="s">
        <v>209</v>
      </c>
      <c r="C185" s="15">
        <v>20000</v>
      </c>
      <c r="D185" s="10">
        <f>VLOOKUP($A185,'16.07'!$A$9:$W$200,23,0)</f>
        <v>45</v>
      </c>
      <c r="E185" s="15"/>
      <c r="F185" s="15"/>
      <c r="G185" s="15"/>
      <c r="H185" s="9">
        <f t="shared" si="40"/>
        <v>0</v>
      </c>
      <c r="I185" s="15">
        <v>1</v>
      </c>
      <c r="J185" s="15"/>
      <c r="K185" s="15"/>
      <c r="L185" s="9">
        <f t="shared" si="34"/>
        <v>1</v>
      </c>
      <c r="M185" s="15"/>
      <c r="N185" s="15"/>
      <c r="O185" s="15"/>
      <c r="P185" s="15"/>
      <c r="Q185" s="15"/>
      <c r="R185" s="11">
        <f>SUM(M185:Q185)</f>
        <v>0</v>
      </c>
      <c r="S185" s="15"/>
      <c r="T185" s="15"/>
      <c r="U185" s="9">
        <f>S185+T185</f>
        <v>0</v>
      </c>
      <c r="V185" s="9">
        <f t="shared" si="42"/>
        <v>44</v>
      </c>
      <c r="W185" s="15">
        <v>44</v>
      </c>
      <c r="X185" s="16">
        <f>W185-V185</f>
        <v>0</v>
      </c>
      <c r="Y185" s="18"/>
      <c r="Z185" s="17"/>
    </row>
    <row r="186" spans="1:26" ht="18" customHeight="1" x14ac:dyDescent="0.2">
      <c r="A186" s="13">
        <v>5540031</v>
      </c>
      <c r="B186" s="14" t="s">
        <v>210</v>
      </c>
      <c r="C186" s="15">
        <v>20000</v>
      </c>
      <c r="D186" s="10">
        <f>VLOOKUP($A186,'16.07'!$A$9:$W$200,23,0)</f>
        <v>42</v>
      </c>
      <c r="E186" s="15"/>
      <c r="F186" s="15"/>
      <c r="G186" s="15"/>
      <c r="H186" s="9">
        <f t="shared" si="40"/>
        <v>0</v>
      </c>
      <c r="I186" s="15">
        <v>4</v>
      </c>
      <c r="J186" s="15"/>
      <c r="K186" s="15"/>
      <c r="L186" s="9">
        <f t="shared" si="34"/>
        <v>4</v>
      </c>
      <c r="M186" s="15"/>
      <c r="N186" s="15"/>
      <c r="O186" s="15"/>
      <c r="P186" s="15"/>
      <c r="Q186" s="15"/>
      <c r="R186" s="11">
        <f t="shared" si="39"/>
        <v>0</v>
      </c>
      <c r="S186" s="15"/>
      <c r="T186" s="15"/>
      <c r="U186" s="9">
        <f t="shared" ref="U186:U197" si="44">S186+T186</f>
        <v>0</v>
      </c>
      <c r="V186" s="9">
        <f t="shared" si="42"/>
        <v>38</v>
      </c>
      <c r="W186" s="15">
        <v>38</v>
      </c>
      <c r="X186" s="16">
        <f t="shared" ref="X186:X197" si="45">W186-V186</f>
        <v>0</v>
      </c>
      <c r="Y186" s="18"/>
      <c r="Z186" s="17"/>
    </row>
    <row r="187" spans="1:26" ht="18" customHeight="1" x14ac:dyDescent="0.2">
      <c r="A187" s="13">
        <v>5540032</v>
      </c>
      <c r="B187" s="14" t="s">
        <v>211</v>
      </c>
      <c r="C187" s="15">
        <v>15000</v>
      </c>
      <c r="D187" s="10">
        <f>VLOOKUP($A187,'16.07'!$A$9:$W$200,23,0)</f>
        <v>174</v>
      </c>
      <c r="E187" s="15"/>
      <c r="F187" s="15"/>
      <c r="G187" s="15"/>
      <c r="H187" s="9">
        <f t="shared" si="40"/>
        <v>0</v>
      </c>
      <c r="I187" s="15">
        <v>7</v>
      </c>
      <c r="J187" s="15"/>
      <c r="K187" s="15"/>
      <c r="L187" s="9">
        <f t="shared" si="34"/>
        <v>7</v>
      </c>
      <c r="M187" s="15"/>
      <c r="N187" s="15"/>
      <c r="O187" s="15"/>
      <c r="P187" s="15"/>
      <c r="Q187" s="15"/>
      <c r="R187" s="11">
        <f t="shared" si="39"/>
        <v>0</v>
      </c>
      <c r="S187" s="15"/>
      <c r="T187" s="15"/>
      <c r="U187" s="9">
        <f t="shared" si="44"/>
        <v>0</v>
      </c>
      <c r="V187" s="9">
        <f t="shared" si="42"/>
        <v>167</v>
      </c>
      <c r="W187" s="15">
        <v>167</v>
      </c>
      <c r="X187" s="16">
        <f t="shared" si="45"/>
        <v>0</v>
      </c>
      <c r="Y187" s="18"/>
      <c r="Z187" s="17"/>
    </row>
    <row r="188" spans="1:26" ht="18" customHeight="1" x14ac:dyDescent="0.2">
      <c r="A188" s="13">
        <v>5540033</v>
      </c>
      <c r="B188" s="14" t="s">
        <v>212</v>
      </c>
      <c r="C188" s="15">
        <v>15000</v>
      </c>
      <c r="D188" s="10">
        <f>VLOOKUP($A188,'16.07'!$A$9:$W$200,23,0)</f>
        <v>40</v>
      </c>
      <c r="E188" s="15"/>
      <c r="F188" s="15"/>
      <c r="G188" s="15"/>
      <c r="H188" s="9">
        <f t="shared" si="40"/>
        <v>0</v>
      </c>
      <c r="I188" s="15">
        <v>2</v>
      </c>
      <c r="J188" s="15"/>
      <c r="K188" s="15"/>
      <c r="L188" s="9">
        <f t="shared" si="34"/>
        <v>2</v>
      </c>
      <c r="M188" s="15"/>
      <c r="N188" s="15"/>
      <c r="O188" s="15"/>
      <c r="P188" s="15"/>
      <c r="Q188" s="15"/>
      <c r="R188" s="11">
        <f t="shared" si="39"/>
        <v>0</v>
      </c>
      <c r="S188" s="15"/>
      <c r="T188" s="15"/>
      <c r="U188" s="9">
        <f t="shared" si="44"/>
        <v>0</v>
      </c>
      <c r="V188" s="9">
        <f t="shared" si="42"/>
        <v>38</v>
      </c>
      <c r="W188" s="15">
        <v>36</v>
      </c>
      <c r="X188" s="16">
        <f t="shared" si="45"/>
        <v>-2</v>
      </c>
      <c r="Y188" s="18"/>
      <c r="Z188" s="17"/>
    </row>
    <row r="189" spans="1:26" ht="18" customHeight="1" x14ac:dyDescent="0.2">
      <c r="A189" s="13">
        <v>5540035</v>
      </c>
      <c r="B189" s="14" t="s">
        <v>213</v>
      </c>
      <c r="C189" s="15">
        <v>20000</v>
      </c>
      <c r="D189" s="10">
        <f>VLOOKUP($A189,'16.07'!$A$9:$W$200,23,0)</f>
        <v>29</v>
      </c>
      <c r="E189" s="15"/>
      <c r="F189" s="15"/>
      <c r="G189" s="15"/>
      <c r="H189" s="9">
        <f t="shared" si="40"/>
        <v>0</v>
      </c>
      <c r="I189" s="15"/>
      <c r="J189" s="15"/>
      <c r="K189" s="15"/>
      <c r="L189" s="9">
        <f t="shared" si="34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2"/>
        <v>29</v>
      </c>
      <c r="W189" s="15">
        <v>29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5540037</v>
      </c>
      <c r="B190" s="14" t="s">
        <v>214</v>
      </c>
      <c r="C190" s="15">
        <v>18000</v>
      </c>
      <c r="D190" s="10">
        <f>VLOOKUP($A190,'16.07'!$A$9:$W$200,23,0)</f>
        <v>31</v>
      </c>
      <c r="E190" s="15"/>
      <c r="F190" s="15"/>
      <c r="G190" s="15"/>
      <c r="H190" s="9">
        <f t="shared" si="40"/>
        <v>0</v>
      </c>
      <c r="I190" s="15">
        <v>17</v>
      </c>
      <c r="J190" s="15"/>
      <c r="K190" s="15"/>
      <c r="L190" s="9">
        <f t="shared" si="34"/>
        <v>17</v>
      </c>
      <c r="M190" s="15"/>
      <c r="N190" s="15"/>
      <c r="O190" s="15"/>
      <c r="P190" s="15"/>
      <c r="Q190" s="15"/>
      <c r="R190" s="11">
        <f t="shared" si="39"/>
        <v>0</v>
      </c>
      <c r="S190" s="15"/>
      <c r="T190" s="15"/>
      <c r="U190" s="9">
        <f t="shared" si="44"/>
        <v>0</v>
      </c>
      <c r="V190" s="9">
        <f t="shared" si="42"/>
        <v>14</v>
      </c>
      <c r="W190" s="15">
        <v>14</v>
      </c>
      <c r="X190" s="16">
        <f t="shared" si="45"/>
        <v>0</v>
      </c>
      <c r="Y190" s="18"/>
      <c r="Z190" s="17"/>
    </row>
    <row r="191" spans="1:26" ht="18" customHeight="1" x14ac:dyDescent="0.2">
      <c r="A191" s="13">
        <v>5541001</v>
      </c>
      <c r="B191" s="14" t="s">
        <v>215</v>
      </c>
      <c r="C191" s="15">
        <v>29000</v>
      </c>
      <c r="D191" s="10">
        <f>VLOOKUP($A191,'16.07'!$A$9:$W$200,23,0)</f>
        <v>0</v>
      </c>
      <c r="E191" s="15">
        <v>2</v>
      </c>
      <c r="F191" s="15"/>
      <c r="G191" s="15"/>
      <c r="H191" s="9">
        <f t="shared" si="40"/>
        <v>2</v>
      </c>
      <c r="I191" s="15">
        <v>2</v>
      </c>
      <c r="J191" s="15"/>
      <c r="K191" s="15"/>
      <c r="L191" s="9">
        <f t="shared" si="34"/>
        <v>2</v>
      </c>
      <c r="M191" s="15"/>
      <c r="N191" s="15"/>
      <c r="O191" s="15"/>
      <c r="P191" s="15"/>
      <c r="Q191" s="15"/>
      <c r="R191" s="11">
        <f t="shared" si="39"/>
        <v>0</v>
      </c>
      <c r="S191" s="15"/>
      <c r="T191" s="15"/>
      <c r="U191" s="9">
        <f t="shared" si="44"/>
        <v>0</v>
      </c>
      <c r="V191" s="9">
        <f t="shared" si="42"/>
        <v>0</v>
      </c>
      <c r="W191" s="15"/>
      <c r="X191" s="16">
        <f t="shared" si="45"/>
        <v>0</v>
      </c>
      <c r="Y191" s="18"/>
      <c r="Z191" s="17"/>
    </row>
    <row r="192" spans="1:26" ht="18" customHeight="1" x14ac:dyDescent="0.2">
      <c r="A192" s="13">
        <v>7111005</v>
      </c>
      <c r="B192" s="14" t="s">
        <v>216</v>
      </c>
      <c r="C192" s="15">
        <v>10000</v>
      </c>
      <c r="D192" s="10">
        <f>VLOOKUP($A192,'16.07'!$A$9:$W$200,23,0)</f>
        <v>0</v>
      </c>
      <c r="E192" s="15"/>
      <c r="F192" s="15"/>
      <c r="G192" s="15"/>
      <c r="H192" s="9">
        <f t="shared" si="40"/>
        <v>0</v>
      </c>
      <c r="I192" s="15"/>
      <c r="J192" s="15"/>
      <c r="K192" s="15"/>
      <c r="L192" s="9">
        <f t="shared" si="34"/>
        <v>0</v>
      </c>
      <c r="M192" s="15"/>
      <c r="N192" s="15"/>
      <c r="O192" s="15"/>
      <c r="P192" s="15"/>
      <c r="Q192" s="15"/>
      <c r="R192" s="11">
        <f t="shared" si="39"/>
        <v>0</v>
      </c>
      <c r="S192" s="15"/>
      <c r="T192" s="15"/>
      <c r="U192" s="9">
        <f t="shared" si="44"/>
        <v>0</v>
      </c>
      <c r="V192" s="9">
        <f t="shared" si="42"/>
        <v>0</v>
      </c>
      <c r="W192" s="15"/>
      <c r="X192" s="16">
        <f t="shared" si="45"/>
        <v>0</v>
      </c>
      <c r="Y192" s="18"/>
      <c r="Z192" s="17"/>
    </row>
    <row r="193" spans="1:28" ht="18" customHeight="1" x14ac:dyDescent="0.2">
      <c r="A193" s="13">
        <v>7116001</v>
      </c>
      <c r="B193" s="14" t="s">
        <v>217</v>
      </c>
      <c r="C193" s="15">
        <v>99000</v>
      </c>
      <c r="D193" s="10">
        <f>VLOOKUP($A193,'16.07'!$A$9:$W$200,23,0)</f>
        <v>0</v>
      </c>
      <c r="E193" s="15"/>
      <c r="F193" s="15"/>
      <c r="G193" s="15"/>
      <c r="H193" s="9">
        <f t="shared" si="40"/>
        <v>0</v>
      </c>
      <c r="I193" s="15"/>
      <c r="J193" s="15"/>
      <c r="K193" s="15"/>
      <c r="L193" s="9">
        <f t="shared" si="34"/>
        <v>0</v>
      </c>
      <c r="M193" s="15"/>
      <c r="N193" s="15"/>
      <c r="O193" s="15"/>
      <c r="P193" s="15"/>
      <c r="Q193" s="15"/>
      <c r="R193" s="11">
        <f t="shared" si="39"/>
        <v>0</v>
      </c>
      <c r="S193" s="15"/>
      <c r="T193" s="15"/>
      <c r="U193" s="9">
        <f t="shared" si="44"/>
        <v>0</v>
      </c>
      <c r="V193" s="9">
        <f t="shared" si="42"/>
        <v>0</v>
      </c>
      <c r="W193" s="15"/>
      <c r="X193" s="16">
        <f t="shared" si="45"/>
        <v>0</v>
      </c>
      <c r="Y193" s="18"/>
      <c r="Z193" s="17"/>
    </row>
    <row r="194" spans="1:28" ht="18" customHeight="1" x14ac:dyDescent="0.2">
      <c r="A194" s="13">
        <v>7116002</v>
      </c>
      <c r="B194" s="14" t="s">
        <v>227</v>
      </c>
      <c r="C194" s="15">
        <v>60000</v>
      </c>
      <c r="D194" s="10">
        <f>VLOOKUP($A194,'16.07'!$A$9:$W$200,23,0)</f>
        <v>0</v>
      </c>
      <c r="E194" s="15"/>
      <c r="F194" s="15"/>
      <c r="G194" s="15"/>
      <c r="H194" s="9">
        <f t="shared" si="40"/>
        <v>0</v>
      </c>
      <c r="I194" s="15"/>
      <c r="J194" s="15"/>
      <c r="K194" s="15"/>
      <c r="L194" s="9">
        <f t="shared" si="34"/>
        <v>0</v>
      </c>
      <c r="M194" s="15"/>
      <c r="N194" s="15"/>
      <c r="O194" s="15"/>
      <c r="P194" s="15"/>
      <c r="Q194" s="15"/>
      <c r="R194" s="11">
        <f t="shared" si="39"/>
        <v>0</v>
      </c>
      <c r="S194" s="15"/>
      <c r="T194" s="15"/>
      <c r="U194" s="9">
        <f t="shared" si="44"/>
        <v>0</v>
      </c>
      <c r="V194" s="9">
        <f t="shared" si="42"/>
        <v>0</v>
      </c>
      <c r="W194" s="15"/>
      <c r="X194" s="16">
        <f t="shared" si="45"/>
        <v>0</v>
      </c>
      <c r="Y194" s="18"/>
      <c r="Z194" s="17"/>
    </row>
    <row r="195" spans="1:28" ht="18" customHeight="1" x14ac:dyDescent="0.2">
      <c r="A195" s="13">
        <v>7116003</v>
      </c>
      <c r="B195" s="14" t="s">
        <v>228</v>
      </c>
      <c r="C195" s="15">
        <v>60000</v>
      </c>
      <c r="D195" s="10">
        <f>VLOOKUP($A195,'16.07'!$A$9:$W$200,23,0)</f>
        <v>0</v>
      </c>
      <c r="E195" s="15"/>
      <c r="F195" s="15"/>
      <c r="G195" s="15"/>
      <c r="H195" s="9">
        <f t="shared" si="40"/>
        <v>0</v>
      </c>
      <c r="I195" s="15"/>
      <c r="J195" s="15"/>
      <c r="K195" s="15"/>
      <c r="L195" s="9">
        <f t="shared" si="34"/>
        <v>0</v>
      </c>
      <c r="M195" s="15"/>
      <c r="N195" s="15"/>
      <c r="O195" s="15"/>
      <c r="P195" s="15"/>
      <c r="Q195" s="15"/>
      <c r="R195" s="11">
        <f t="shared" si="39"/>
        <v>0</v>
      </c>
      <c r="S195" s="15"/>
      <c r="T195" s="15"/>
      <c r="U195" s="9">
        <f t="shared" si="44"/>
        <v>0</v>
      </c>
      <c r="V195" s="9">
        <f t="shared" si="42"/>
        <v>0</v>
      </c>
      <c r="W195" s="15"/>
      <c r="X195" s="16">
        <f t="shared" si="45"/>
        <v>0</v>
      </c>
      <c r="Y195" s="18"/>
      <c r="Z195" s="17"/>
    </row>
    <row r="196" spans="1:28" ht="18" customHeight="1" x14ac:dyDescent="0.2">
      <c r="A196" s="13">
        <v>9500002</v>
      </c>
      <c r="B196" s="14" t="s">
        <v>218</v>
      </c>
      <c r="C196" s="15">
        <v>4000</v>
      </c>
      <c r="D196" s="10">
        <f>VLOOKUP($A196,'16.07'!$A$9:$W$200,23,0)</f>
        <v>0</v>
      </c>
      <c r="E196" s="15"/>
      <c r="F196" s="15"/>
      <c r="G196" s="15"/>
      <c r="H196" s="9">
        <f t="shared" si="40"/>
        <v>0</v>
      </c>
      <c r="I196" s="15"/>
      <c r="J196" s="15"/>
      <c r="K196" s="15"/>
      <c r="L196" s="9">
        <f t="shared" si="34"/>
        <v>0</v>
      </c>
      <c r="M196" s="15"/>
      <c r="N196" s="15"/>
      <c r="O196" s="15"/>
      <c r="P196" s="15"/>
      <c r="Q196" s="15"/>
      <c r="R196" s="11">
        <f t="shared" si="39"/>
        <v>0</v>
      </c>
      <c r="S196" s="15"/>
      <c r="T196" s="15"/>
      <c r="U196" s="9">
        <f t="shared" si="44"/>
        <v>0</v>
      </c>
      <c r="V196" s="9">
        <f t="shared" si="42"/>
        <v>0</v>
      </c>
      <c r="W196" s="15"/>
      <c r="X196" s="16">
        <f t="shared" si="45"/>
        <v>0</v>
      </c>
      <c r="Y196" s="18"/>
      <c r="Z196" s="17"/>
    </row>
    <row r="197" spans="1:28" ht="18" customHeight="1" x14ac:dyDescent="0.2">
      <c r="A197" s="13">
        <v>9500003</v>
      </c>
      <c r="B197" s="14" t="s">
        <v>219</v>
      </c>
      <c r="C197" s="15">
        <v>5000</v>
      </c>
      <c r="D197" s="10">
        <f>VLOOKUP($A197,'16.07'!$A$9:$W$200,23,0)</f>
        <v>0</v>
      </c>
      <c r="E197" s="15">
        <v>1</v>
      </c>
      <c r="F197" s="15"/>
      <c r="G197" s="15"/>
      <c r="H197" s="9">
        <f t="shared" si="40"/>
        <v>1</v>
      </c>
      <c r="I197" s="15">
        <v>1</v>
      </c>
      <c r="J197" s="15"/>
      <c r="K197" s="15"/>
      <c r="L197" s="9">
        <f t="shared" si="34"/>
        <v>1</v>
      </c>
      <c r="M197" s="15"/>
      <c r="N197" s="15"/>
      <c r="O197" s="15"/>
      <c r="P197" s="15"/>
      <c r="Q197" s="15"/>
      <c r="R197" s="11">
        <f t="shared" si="39"/>
        <v>0</v>
      </c>
      <c r="S197" s="15"/>
      <c r="T197" s="15"/>
      <c r="U197" s="9">
        <f t="shared" si="44"/>
        <v>0</v>
      </c>
      <c r="V197" s="9">
        <f t="shared" si="42"/>
        <v>0</v>
      </c>
      <c r="W197" s="15"/>
      <c r="X197" s="16">
        <f t="shared" si="45"/>
        <v>0</v>
      </c>
      <c r="Y197" s="18"/>
      <c r="Z197" s="17"/>
    </row>
    <row r="198" spans="1:28" ht="18" customHeight="1" x14ac:dyDescent="0.2">
      <c r="A198" s="7"/>
      <c r="B198" s="28" t="s">
        <v>220</v>
      </c>
      <c r="C198" s="9"/>
      <c r="D198" s="10"/>
      <c r="E198" s="10"/>
      <c r="F198" s="10"/>
      <c r="G198" s="10"/>
      <c r="H198" s="9"/>
      <c r="I198" s="10"/>
      <c r="J198" s="10"/>
      <c r="K198" s="10"/>
      <c r="L198" s="9">
        <f t="shared" si="34"/>
        <v>0</v>
      </c>
      <c r="M198" s="10"/>
      <c r="N198" s="10"/>
      <c r="O198" s="10"/>
      <c r="P198" s="10"/>
      <c r="Q198" s="10"/>
      <c r="R198" s="11">
        <f t="shared" si="39"/>
        <v>0</v>
      </c>
      <c r="S198" s="10"/>
      <c r="T198" s="10"/>
      <c r="U198" s="9"/>
      <c r="V198" s="9"/>
      <c r="W198" s="10"/>
      <c r="X198" s="9"/>
      <c r="Y198" s="18"/>
      <c r="Z198" s="17"/>
    </row>
    <row r="200" spans="1:28" ht="25.5" customHeight="1" x14ac:dyDescent="0.2">
      <c r="D200" s="30">
        <f>SUM(D9:D198)</f>
        <v>712</v>
      </c>
      <c r="E200" s="31"/>
      <c r="F200" s="31"/>
      <c r="G200" s="31"/>
      <c r="H200" s="31"/>
      <c r="I200" s="30">
        <f>SUM(I9:I198)</f>
        <v>893</v>
      </c>
      <c r="J200" s="30">
        <f>SUM(J9:J198)</f>
        <v>0</v>
      </c>
      <c r="K200" s="30"/>
      <c r="L200" s="31"/>
      <c r="M200" s="31"/>
      <c r="N200" s="31"/>
      <c r="O200" s="31"/>
      <c r="P200" s="31"/>
      <c r="Q200" s="30">
        <f>SUM(Q9:Q198)</f>
        <v>0</v>
      </c>
      <c r="R200" s="30">
        <f>SUM(R9:R198)</f>
        <v>8</v>
      </c>
      <c r="S200" s="30">
        <f>SUM(S9:S198)</f>
        <v>56</v>
      </c>
      <c r="T200" s="31"/>
      <c r="U200" s="31"/>
      <c r="V200" s="32"/>
      <c r="W200" s="30">
        <f>SUM(W9:W198)</f>
        <v>684</v>
      </c>
      <c r="X200" s="30">
        <f>SUM(X9:X198)</f>
        <v>11</v>
      </c>
    </row>
    <row r="201" spans="1:28" ht="12.75" customHeight="1" x14ac:dyDescent="0.2"/>
    <row r="202" spans="1:28" s="1" customFormat="1" x14ac:dyDescent="0.2">
      <c r="A202" s="29"/>
      <c r="B202" s="29" t="s">
        <v>221</v>
      </c>
      <c r="I202" s="33" t="s">
        <v>222</v>
      </c>
      <c r="S202" s="1" t="s">
        <v>223</v>
      </c>
      <c r="V202" s="2"/>
      <c r="W202" s="2"/>
      <c r="X202" s="2"/>
      <c r="Y202" s="3"/>
      <c r="Z202" s="3"/>
      <c r="AA202" s="3"/>
      <c r="AB202" s="3"/>
    </row>
    <row r="204" spans="1:28" s="1" customFormat="1" x14ac:dyDescent="0.2">
      <c r="A204" s="29" t="s">
        <v>224</v>
      </c>
      <c r="B204" s="3"/>
      <c r="V204" s="2"/>
      <c r="W204" s="2"/>
      <c r="X204" s="2"/>
      <c r="Y204" s="3"/>
      <c r="Z204" s="3"/>
      <c r="AA204" s="3"/>
      <c r="AB204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0:B101">
    <cfRule type="duplicateValues" dxfId="642" priority="34" stopIfTrue="1"/>
  </conditionalFormatting>
  <conditionalFormatting sqref="B132">
    <cfRule type="duplicateValues" dxfId="641" priority="33" stopIfTrue="1"/>
  </conditionalFormatting>
  <conditionalFormatting sqref="B118">
    <cfRule type="duplicateValues" dxfId="640" priority="32" stopIfTrue="1"/>
  </conditionalFormatting>
  <conditionalFormatting sqref="B198">
    <cfRule type="duplicateValues" dxfId="639" priority="31" stopIfTrue="1"/>
  </conditionalFormatting>
  <conditionalFormatting sqref="B201:B274">
    <cfRule type="duplicateValues" dxfId="638" priority="30" stopIfTrue="1"/>
  </conditionalFormatting>
  <conditionalFormatting sqref="B200">
    <cfRule type="duplicateValues" dxfId="637" priority="29" stopIfTrue="1"/>
  </conditionalFormatting>
  <conditionalFormatting sqref="I202">
    <cfRule type="duplicateValues" dxfId="636" priority="28" stopIfTrue="1"/>
  </conditionalFormatting>
  <conditionalFormatting sqref="I202">
    <cfRule type="duplicateValues" dxfId="635" priority="25" stopIfTrue="1"/>
    <cfRule type="duplicateValues" dxfId="634" priority="26" stopIfTrue="1"/>
    <cfRule type="duplicateValues" dxfId="633" priority="27" stopIfTrue="1"/>
  </conditionalFormatting>
  <conditionalFormatting sqref="B20">
    <cfRule type="duplicateValues" dxfId="632" priority="19" stopIfTrue="1"/>
  </conditionalFormatting>
  <conditionalFormatting sqref="B20">
    <cfRule type="duplicateValues" dxfId="631" priority="20" stopIfTrue="1"/>
  </conditionalFormatting>
  <conditionalFormatting sqref="B20">
    <cfRule type="duplicateValues" dxfId="630" priority="21" stopIfTrue="1"/>
  </conditionalFormatting>
  <conditionalFormatting sqref="B20">
    <cfRule type="duplicateValues" dxfId="629" priority="22" stopIfTrue="1"/>
    <cfRule type="duplicateValues" dxfId="628" priority="23" stopIfTrue="1"/>
    <cfRule type="duplicateValues" dxfId="627" priority="24" stopIfTrue="1"/>
  </conditionalFormatting>
  <conditionalFormatting sqref="A20:A25">
    <cfRule type="duplicateValues" dxfId="626" priority="18" stopIfTrue="1"/>
  </conditionalFormatting>
  <conditionalFormatting sqref="A26">
    <cfRule type="duplicateValues" dxfId="625" priority="17" stopIfTrue="1"/>
  </conditionalFormatting>
  <conditionalFormatting sqref="A27">
    <cfRule type="duplicateValues" dxfId="624" priority="16" stopIfTrue="1"/>
  </conditionalFormatting>
  <conditionalFormatting sqref="A28">
    <cfRule type="duplicateValues" dxfId="623" priority="15" stopIfTrue="1"/>
  </conditionalFormatting>
  <conditionalFormatting sqref="A29">
    <cfRule type="duplicateValues" dxfId="622" priority="14" stopIfTrue="1"/>
  </conditionalFormatting>
  <conditionalFormatting sqref="A30">
    <cfRule type="duplicateValues" dxfId="621" priority="13" stopIfTrue="1"/>
  </conditionalFormatting>
  <conditionalFormatting sqref="B275:B65318 B200 B5 B8:B19 B119:B131 B21:B117 B133:B197">
    <cfRule type="duplicateValues" dxfId="620" priority="35" stopIfTrue="1"/>
  </conditionalFormatting>
  <conditionalFormatting sqref="B275:B65318 B200 B5 B8:B19 B102:B117 B119:B131 B21:B99 B133:B197">
    <cfRule type="duplicateValues" dxfId="619" priority="36" stopIfTrue="1"/>
  </conditionalFormatting>
  <conditionalFormatting sqref="A200:A65318 A1:A5 A8:A19 A31:A198">
    <cfRule type="duplicateValues" dxfId="618" priority="37" stopIfTrue="1"/>
  </conditionalFormatting>
  <conditionalFormatting sqref="B200:B65318 B5 B8:B19 B21:B198">
    <cfRule type="duplicateValues" dxfId="617" priority="38" stopIfTrue="1"/>
  </conditionalFormatting>
  <conditionalFormatting sqref="B200:B65318 B1:B5 B8:B19 B21:B198">
    <cfRule type="duplicateValues" dxfId="616" priority="39" stopIfTrue="1"/>
    <cfRule type="duplicateValues" dxfId="615" priority="40" stopIfTrue="1"/>
    <cfRule type="duplicateValues" dxfId="614" priority="41" stopIfTrue="1"/>
  </conditionalFormatting>
  <conditionalFormatting sqref="Y17">
    <cfRule type="duplicateValues" dxfId="613" priority="7" stopIfTrue="1"/>
  </conditionalFormatting>
  <conditionalFormatting sqref="Y17">
    <cfRule type="duplicateValues" dxfId="612" priority="8" stopIfTrue="1"/>
  </conditionalFormatting>
  <conditionalFormatting sqref="Y17">
    <cfRule type="duplicateValues" dxfId="611" priority="9" stopIfTrue="1"/>
  </conditionalFormatting>
  <conditionalFormatting sqref="Y17">
    <cfRule type="duplicateValues" dxfId="610" priority="10" stopIfTrue="1"/>
    <cfRule type="duplicateValues" dxfId="609" priority="11" stopIfTrue="1"/>
    <cfRule type="duplicateValues" dxfId="608" priority="12" stopIfTrue="1"/>
  </conditionalFormatting>
  <conditionalFormatting sqref="Y13">
    <cfRule type="duplicateValues" dxfId="607" priority="1" stopIfTrue="1"/>
  </conditionalFormatting>
  <conditionalFormatting sqref="Y13">
    <cfRule type="duplicateValues" dxfId="606" priority="2" stopIfTrue="1"/>
  </conditionalFormatting>
  <conditionalFormatting sqref="Y13">
    <cfRule type="duplicateValues" dxfId="605" priority="3" stopIfTrue="1"/>
  </conditionalFormatting>
  <conditionalFormatting sqref="Y13">
    <cfRule type="duplicateValues" dxfId="604" priority="4" stopIfTrue="1"/>
    <cfRule type="duplicateValues" dxfId="603" priority="5" stopIfTrue="1"/>
    <cfRule type="duplicateValues" dxfId="602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4"/>
  <sheetViews>
    <sheetView zoomScaleNormal="100" workbookViewId="0">
      <pane xSplit="4" ySplit="8" topLeftCell="J120" activePane="bottomRight" state="frozen"/>
      <selection activeCell="F144" sqref="F144"/>
      <selection pane="topRight" activeCell="F144" sqref="F144"/>
      <selection pane="bottomLeft" activeCell="F144" sqref="F144"/>
      <selection pane="bottomRight" activeCell="Y124" sqref="Y124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42578125" style="1" customWidth="1"/>
    <col min="7" max="7" width="0.28515625" style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72" t="s">
        <v>0</v>
      </c>
      <c r="B1" s="172"/>
    </row>
    <row r="2" spans="1:28" x14ac:dyDescent="0.2">
      <c r="A2" s="172" t="s">
        <v>1</v>
      </c>
      <c r="B2" s="172"/>
    </row>
    <row r="3" spans="1:28" ht="19.5" x14ac:dyDescent="0.2">
      <c r="A3" s="173" t="s">
        <v>2</v>
      </c>
      <c r="B3" s="173"/>
      <c r="C3" s="173"/>
      <c r="D3" s="173"/>
      <c r="E3" s="173"/>
      <c r="F3" s="173"/>
      <c r="G3" s="173"/>
      <c r="H3" s="173"/>
      <c r="I3" s="173"/>
      <c r="J3" s="173"/>
      <c r="K3" s="173"/>
      <c r="L3" s="173"/>
      <c r="M3" s="173"/>
      <c r="N3" s="173"/>
      <c r="O3" s="173"/>
      <c r="P3" s="173"/>
      <c r="Q3" s="173"/>
      <c r="R3" s="173"/>
      <c r="S3" s="173"/>
      <c r="T3" s="173"/>
      <c r="U3" s="173"/>
      <c r="V3" s="173"/>
      <c r="W3" s="173"/>
      <c r="X3" s="173"/>
    </row>
    <row r="4" spans="1:28" ht="18.75" x14ac:dyDescent="0.2">
      <c r="A4" s="102" t="s">
        <v>3</v>
      </c>
      <c r="B4" s="4">
        <v>42569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74" t="s">
        <v>4</v>
      </c>
      <c r="B5" s="174" t="s">
        <v>5</v>
      </c>
      <c r="C5" s="175" t="s">
        <v>6</v>
      </c>
      <c r="D5" s="176" t="s">
        <v>7</v>
      </c>
      <c r="E5" s="175" t="s">
        <v>8</v>
      </c>
      <c r="F5" s="175"/>
      <c r="G5" s="175"/>
      <c r="H5" s="175"/>
      <c r="I5" s="175" t="s">
        <v>9</v>
      </c>
      <c r="J5" s="175"/>
      <c r="K5" s="175"/>
      <c r="L5" s="175"/>
      <c r="M5" s="175" t="s">
        <v>10</v>
      </c>
      <c r="N5" s="175"/>
      <c r="O5" s="175"/>
      <c r="P5" s="175"/>
      <c r="Q5" s="175"/>
      <c r="R5" s="175"/>
      <c r="S5" s="160" t="s">
        <v>11</v>
      </c>
      <c r="T5" s="161"/>
      <c r="U5" s="162"/>
      <c r="V5" s="163" t="s">
        <v>12</v>
      </c>
      <c r="W5" s="166" t="s">
        <v>13</v>
      </c>
      <c r="X5" s="166" t="s">
        <v>14</v>
      </c>
      <c r="Z5" s="159" t="s">
        <v>15</v>
      </c>
      <c r="AA5" s="159"/>
      <c r="AB5" s="159"/>
    </row>
    <row r="6" spans="1:28" ht="20.25" customHeight="1" x14ac:dyDescent="0.2">
      <c r="A6" s="174"/>
      <c r="B6" s="174"/>
      <c r="C6" s="175"/>
      <c r="D6" s="176"/>
      <c r="E6" s="169" t="s">
        <v>16</v>
      </c>
      <c r="F6" s="169" t="s">
        <v>17</v>
      </c>
      <c r="G6" s="163" t="s">
        <v>18</v>
      </c>
      <c r="H6" s="163" t="s">
        <v>19</v>
      </c>
      <c r="I6" s="163" t="s">
        <v>20</v>
      </c>
      <c r="J6" s="163" t="s">
        <v>21</v>
      </c>
      <c r="K6" s="163" t="s">
        <v>226</v>
      </c>
      <c r="L6" s="163" t="s">
        <v>22</v>
      </c>
      <c r="M6" s="163" t="s">
        <v>18</v>
      </c>
      <c r="N6" s="163" t="s">
        <v>23</v>
      </c>
      <c r="O6" s="171" t="s">
        <v>24</v>
      </c>
      <c r="P6" s="171"/>
      <c r="Q6" s="171"/>
      <c r="R6" s="163" t="s">
        <v>25</v>
      </c>
      <c r="S6" s="163" t="s">
        <v>26</v>
      </c>
      <c r="T6" s="163" t="s">
        <v>27</v>
      </c>
      <c r="U6" s="163" t="s">
        <v>28</v>
      </c>
      <c r="V6" s="164"/>
      <c r="W6" s="167"/>
      <c r="X6" s="167"/>
      <c r="Z6" s="159"/>
      <c r="AA6" s="159"/>
      <c r="AB6" s="159"/>
    </row>
    <row r="7" spans="1:28" ht="58.5" customHeight="1" x14ac:dyDescent="0.2">
      <c r="A7" s="174"/>
      <c r="B7" s="174"/>
      <c r="C7" s="175"/>
      <c r="D7" s="176"/>
      <c r="E7" s="170"/>
      <c r="F7" s="170"/>
      <c r="G7" s="165"/>
      <c r="H7" s="165"/>
      <c r="I7" s="165"/>
      <c r="J7" s="165"/>
      <c r="K7" s="165"/>
      <c r="L7" s="165"/>
      <c r="M7" s="165"/>
      <c r="N7" s="165"/>
      <c r="O7" s="104" t="s">
        <v>29</v>
      </c>
      <c r="P7" s="104" t="s">
        <v>30</v>
      </c>
      <c r="Q7" s="103" t="s">
        <v>31</v>
      </c>
      <c r="R7" s="165"/>
      <c r="S7" s="165"/>
      <c r="T7" s="165"/>
      <c r="U7" s="165"/>
      <c r="V7" s="165"/>
      <c r="W7" s="168"/>
      <c r="X7" s="168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VLOOKUP($A9,'17.07'!$A$9:$W$200,23,0)</f>
        <v>0</v>
      </c>
      <c r="E9" s="15">
        <v>10</v>
      </c>
      <c r="F9" s="15"/>
      <c r="G9" s="15"/>
      <c r="H9" s="9">
        <f t="shared" ref="H9:H52" si="0">SUM(E9:G9)</f>
        <v>10</v>
      </c>
      <c r="I9" s="15">
        <v>10</v>
      </c>
      <c r="J9" s="15"/>
      <c r="K9" s="15"/>
      <c r="L9" s="9">
        <f>SUM(I9:K9)</f>
        <v>10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VLOOKUP($A10,'17.07'!$A$9:$W$200,23,0)</f>
        <v>0</v>
      </c>
      <c r="E10" s="15">
        <v>6</v>
      </c>
      <c r="F10" s="15"/>
      <c r="G10" s="15"/>
      <c r="H10" s="9">
        <f t="shared" si="0"/>
        <v>6</v>
      </c>
      <c r="I10" s="15">
        <v>3</v>
      </c>
      <c r="J10" s="15"/>
      <c r="K10" s="15"/>
      <c r="L10" s="9">
        <f t="shared" ref="L10:L73" si="4">SUM(I10:K10)</f>
        <v>3</v>
      </c>
      <c r="M10" s="15"/>
      <c r="N10" s="15"/>
      <c r="O10" s="15"/>
      <c r="P10" s="15"/>
      <c r="Q10" s="15"/>
      <c r="R10" s="11">
        <f t="shared" ref="R10:R86" si="5">SUM(M10:Q10)</f>
        <v>0</v>
      </c>
      <c r="S10" s="15">
        <v>3</v>
      </c>
      <c r="T10" s="15"/>
      <c r="U10" s="9">
        <f t="shared" si="1"/>
        <v>3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VLOOKUP($A11,'17.07'!$A$9:$W$200,23,0)</f>
        <v>0</v>
      </c>
      <c r="E11" s="15">
        <v>6</v>
      </c>
      <c r="F11" s="15"/>
      <c r="G11" s="15"/>
      <c r="H11" s="9">
        <f t="shared" si="0"/>
        <v>6</v>
      </c>
      <c r="I11" s="15">
        <v>5</v>
      </c>
      <c r="J11" s="15"/>
      <c r="K11" s="15"/>
      <c r="L11" s="9">
        <f t="shared" si="4"/>
        <v>5</v>
      </c>
      <c r="M11" s="15"/>
      <c r="N11" s="15"/>
      <c r="O11" s="15"/>
      <c r="P11" s="15"/>
      <c r="Q11" s="15"/>
      <c r="R11" s="11">
        <f t="shared" si="5"/>
        <v>0</v>
      </c>
      <c r="S11" s="15">
        <v>1</v>
      </c>
      <c r="T11" s="15"/>
      <c r="U11" s="9">
        <f t="shared" si="1"/>
        <v>1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VLOOKUP($A12,'17.07'!$A$9:$W$200,23,0)</f>
        <v>0</v>
      </c>
      <c r="E12" s="15">
        <v>10</v>
      </c>
      <c r="F12" s="15"/>
      <c r="G12" s="15"/>
      <c r="H12" s="9">
        <f t="shared" si="0"/>
        <v>10</v>
      </c>
      <c r="I12" s="15">
        <v>10</v>
      </c>
      <c r="J12" s="15"/>
      <c r="K12" s="15"/>
      <c r="L12" s="9">
        <f t="shared" si="4"/>
        <v>10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VLOOKUP($A13,'17.07'!$A$9:$W$200,23,0)</f>
        <v>10</v>
      </c>
      <c r="E13" s="15"/>
      <c r="F13" s="15"/>
      <c r="G13" s="15"/>
      <c r="H13" s="9">
        <f t="shared" si="0"/>
        <v>0</v>
      </c>
      <c r="I13" s="15">
        <v>10</v>
      </c>
      <c r="J13" s="15"/>
      <c r="K13" s="15"/>
      <c r="L13" s="9">
        <f t="shared" si="4"/>
        <v>10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0</v>
      </c>
      <c r="W13" s="15"/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VLOOKUP($A14,'17.07'!$A$9:$W$200,23,0)</f>
        <v>0</v>
      </c>
      <c r="E14" s="15">
        <v>10</v>
      </c>
      <c r="F14" s="15"/>
      <c r="G14" s="15"/>
      <c r="H14" s="9">
        <f t="shared" si="0"/>
        <v>10</v>
      </c>
      <c r="I14" s="15">
        <v>10</v>
      </c>
      <c r="J14" s="15"/>
      <c r="K14" s="15"/>
      <c r="L14" s="9">
        <f t="shared" si="4"/>
        <v>10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VLOOKUP($A15,'17.07'!$A$9:$W$200,23,0)</f>
        <v>0</v>
      </c>
      <c r="E15" s="15">
        <v>6</v>
      </c>
      <c r="F15" s="15"/>
      <c r="G15" s="15"/>
      <c r="H15" s="9">
        <f t="shared" si="0"/>
        <v>6</v>
      </c>
      <c r="I15" s="15">
        <v>2</v>
      </c>
      <c r="J15" s="15"/>
      <c r="K15" s="15"/>
      <c r="L15" s="9">
        <f t="shared" si="4"/>
        <v>2</v>
      </c>
      <c r="M15" s="15"/>
      <c r="N15" s="15"/>
      <c r="O15" s="15"/>
      <c r="P15" s="15"/>
      <c r="Q15" s="15"/>
      <c r="R15" s="11">
        <f t="shared" si="5"/>
        <v>0</v>
      </c>
      <c r="S15" s="15">
        <v>4</v>
      </c>
      <c r="T15" s="15"/>
      <c r="U15" s="9">
        <f t="shared" si="1"/>
        <v>4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VLOOKUP($A16,'17.07'!$A$9:$W$200,23,0)</f>
        <v>0</v>
      </c>
      <c r="E16" s="15">
        <v>6</v>
      </c>
      <c r="F16" s="15"/>
      <c r="G16" s="15"/>
      <c r="H16" s="9">
        <f t="shared" si="0"/>
        <v>6</v>
      </c>
      <c r="I16" s="15">
        <v>6</v>
      </c>
      <c r="J16" s="15"/>
      <c r="K16" s="15"/>
      <c r="L16" s="9">
        <f t="shared" si="4"/>
        <v>6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VLOOKUP($A17,'17.07'!$A$9:$W$200,23,0)</f>
        <v>0</v>
      </c>
      <c r="E17" s="15">
        <v>6</v>
      </c>
      <c r="F17" s="15"/>
      <c r="G17" s="15"/>
      <c r="H17" s="9">
        <f t="shared" si="0"/>
        <v>6</v>
      </c>
      <c r="I17" s="15">
        <v>6</v>
      </c>
      <c r="J17" s="15"/>
      <c r="K17" s="15"/>
      <c r="L17" s="9">
        <f t="shared" si="4"/>
        <v>6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VLOOKUP($A18,'17.07'!$A$9:$W$200,23,0)</f>
        <v>0</v>
      </c>
      <c r="E18" s="15">
        <v>16</v>
      </c>
      <c r="F18" s="15"/>
      <c r="G18" s="15"/>
      <c r="H18" s="9">
        <f t="shared" si="0"/>
        <v>16</v>
      </c>
      <c r="I18" s="15">
        <v>15</v>
      </c>
      <c r="J18" s="15"/>
      <c r="K18" s="15"/>
      <c r="L18" s="9">
        <f t="shared" si="4"/>
        <v>15</v>
      </c>
      <c r="M18" s="15"/>
      <c r="N18" s="15"/>
      <c r="O18" s="15"/>
      <c r="P18" s="15"/>
      <c r="Q18" s="15">
        <v>1</v>
      </c>
      <c r="R18" s="11">
        <f>SUM(M18:Q18)</f>
        <v>1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44</v>
      </c>
      <c r="C19" s="15">
        <v>19000</v>
      </c>
      <c r="D19" s="10">
        <f>VLOOKUP($A19,'17.07'!$A$9:$W$200,23,0)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45</v>
      </c>
      <c r="C20" s="15">
        <v>19000</v>
      </c>
      <c r="D20" s="10">
        <f>VLOOKUP($A20,'17.07'!$A$9:$W$200,23,0)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101"/>
      <c r="Z20" s="17"/>
    </row>
    <row r="21" spans="1:26" ht="18" customHeight="1" x14ac:dyDescent="0.2">
      <c r="A21" s="13">
        <v>1500022</v>
      </c>
      <c r="B21" s="14" t="s">
        <v>46</v>
      </c>
      <c r="C21" s="15">
        <v>19000</v>
      </c>
      <c r="D21" s="10">
        <f>VLOOKUP($A21,'17.07'!$A$9:$W$200,23,0)</f>
        <v>0</v>
      </c>
      <c r="E21" s="15">
        <v>6</v>
      </c>
      <c r="F21" s="15"/>
      <c r="G21" s="15"/>
      <c r="H21" s="9">
        <f t="shared" si="0"/>
        <v>6</v>
      </c>
      <c r="I21" s="15">
        <v>6</v>
      </c>
      <c r="J21" s="15"/>
      <c r="K21" s="15"/>
      <c r="L21" s="9">
        <f t="shared" si="4"/>
        <v>6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47</v>
      </c>
      <c r="C22" s="15">
        <v>16000</v>
      </c>
      <c r="D22" s="10">
        <f>VLOOKUP($A22,'17.07'!$A$9:$W$200,23,0)</f>
        <v>0</v>
      </c>
      <c r="E22" s="15">
        <v>6</v>
      </c>
      <c r="F22" s="15"/>
      <c r="G22" s="15"/>
      <c r="H22" s="9">
        <f t="shared" si="0"/>
        <v>6</v>
      </c>
      <c r="I22" s="15">
        <v>6</v>
      </c>
      <c r="J22" s="15"/>
      <c r="K22" s="15"/>
      <c r="L22" s="9">
        <f t="shared" si="4"/>
        <v>6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48</v>
      </c>
      <c r="C23" s="15">
        <v>21000</v>
      </c>
      <c r="D23" s="10">
        <f>VLOOKUP($A23,'17.07'!$A$9:$W$200,23,0)</f>
        <v>5</v>
      </c>
      <c r="E23" s="15"/>
      <c r="F23" s="15"/>
      <c r="G23" s="15"/>
      <c r="H23" s="9">
        <f t="shared" si="0"/>
        <v>0</v>
      </c>
      <c r="I23" s="15">
        <v>5</v>
      </c>
      <c r="J23" s="15"/>
      <c r="K23" s="15"/>
      <c r="L23" s="9">
        <f t="shared" si="4"/>
        <v>5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49</v>
      </c>
      <c r="C24" s="15">
        <v>21000</v>
      </c>
      <c r="D24" s="10">
        <f>VLOOKUP($A24,'17.07'!$A$9:$W$200,23,0)</f>
        <v>0</v>
      </c>
      <c r="E24" s="15">
        <v>6</v>
      </c>
      <c r="F24" s="15"/>
      <c r="G24" s="15"/>
      <c r="H24" s="9">
        <f t="shared" si="0"/>
        <v>6</v>
      </c>
      <c r="I24" s="15">
        <v>6</v>
      </c>
      <c r="J24" s="15"/>
      <c r="K24" s="15"/>
      <c r="L24" s="9">
        <f t="shared" si="4"/>
        <v>6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50</v>
      </c>
      <c r="C25" s="15">
        <v>20000</v>
      </c>
      <c r="D25" s="10">
        <f>VLOOKUP($A25,'17.07'!$A$9:$W$200,23,0)</f>
        <v>0</v>
      </c>
      <c r="E25" s="15">
        <v>6</v>
      </c>
      <c r="F25" s="15"/>
      <c r="G25" s="15"/>
      <c r="H25" s="9">
        <f t="shared" si="0"/>
        <v>6</v>
      </c>
      <c r="I25" s="15">
        <v>6</v>
      </c>
      <c r="J25" s="15"/>
      <c r="K25" s="15"/>
      <c r="L25" s="9">
        <f t="shared" si="4"/>
        <v>6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51</v>
      </c>
      <c r="C26" s="15">
        <v>18000</v>
      </c>
      <c r="D26" s="10">
        <f>VLOOKUP($A26,'17.07'!$A$9:$W$200,23,0)</f>
        <v>0</v>
      </c>
      <c r="E26" s="15">
        <v>6</v>
      </c>
      <c r="F26" s="15"/>
      <c r="G26" s="15"/>
      <c r="H26" s="9">
        <f t="shared" si="0"/>
        <v>6</v>
      </c>
      <c r="I26" s="15">
        <v>6</v>
      </c>
      <c r="J26" s="15"/>
      <c r="K26" s="15"/>
      <c r="L26" s="9">
        <f t="shared" si="4"/>
        <v>6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52</v>
      </c>
      <c r="C27" s="15">
        <v>32000</v>
      </c>
      <c r="D27" s="10">
        <f>VLOOKUP($A27,'17.07'!$A$9:$W$200,23,0)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53</v>
      </c>
      <c r="C28" s="15">
        <v>22000</v>
      </c>
      <c r="D28" s="10">
        <f>VLOOKUP($A28,'17.07'!$A$9:$W$200,23,0)</f>
        <v>0</v>
      </c>
      <c r="E28" s="15">
        <v>6</v>
      </c>
      <c r="F28" s="15"/>
      <c r="G28" s="15"/>
      <c r="H28" s="9">
        <f t="shared" si="0"/>
        <v>6</v>
      </c>
      <c r="I28" s="15">
        <v>6</v>
      </c>
      <c r="J28" s="15"/>
      <c r="K28" s="15"/>
      <c r="L28" s="9">
        <f t="shared" si="4"/>
        <v>6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54</v>
      </c>
      <c r="C29" s="15">
        <v>21000</v>
      </c>
      <c r="D29" s="10">
        <f>VLOOKUP($A29,'17.07'!$A$9:$W$200,23,0)</f>
        <v>0</v>
      </c>
      <c r="E29" s="15">
        <v>6</v>
      </c>
      <c r="F29" s="15"/>
      <c r="G29" s="15"/>
      <c r="H29" s="9">
        <f t="shared" si="0"/>
        <v>6</v>
      </c>
      <c r="I29" s="15">
        <v>2</v>
      </c>
      <c r="J29" s="15"/>
      <c r="K29" s="15"/>
      <c r="L29" s="9">
        <f t="shared" si="4"/>
        <v>2</v>
      </c>
      <c r="M29" s="15"/>
      <c r="N29" s="15"/>
      <c r="O29" s="15"/>
      <c r="P29" s="15"/>
      <c r="Q29" s="15"/>
      <c r="R29" s="11">
        <f t="shared" si="5"/>
        <v>0</v>
      </c>
      <c r="S29" s="15">
        <v>4</v>
      </c>
      <c r="T29" s="15"/>
      <c r="U29" s="9">
        <f t="shared" si="1"/>
        <v>4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55</v>
      </c>
      <c r="C30" s="15">
        <v>20000</v>
      </c>
      <c r="D30" s="10">
        <f>VLOOKUP($A30,'17.07'!$A$9:$W$200,23,0)</f>
        <v>0</v>
      </c>
      <c r="E30" s="15">
        <v>6</v>
      </c>
      <c r="F30" s="15"/>
      <c r="G30" s="15"/>
      <c r="H30" s="9">
        <f t="shared" si="0"/>
        <v>6</v>
      </c>
      <c r="I30" s="15">
        <v>6</v>
      </c>
      <c r="J30" s="15"/>
      <c r="K30" s="15"/>
      <c r="L30" s="9">
        <f t="shared" si="4"/>
        <v>6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56</v>
      </c>
      <c r="C31" s="15">
        <v>24000</v>
      </c>
      <c r="D31" s="10">
        <f>VLOOKUP($A31,'17.07'!$A$9:$W$200,23,0)</f>
        <v>0</v>
      </c>
      <c r="E31" s="15">
        <v>6</v>
      </c>
      <c r="F31" s="15"/>
      <c r="G31" s="15"/>
      <c r="H31" s="9">
        <f t="shared" si="0"/>
        <v>6</v>
      </c>
      <c r="I31" s="15">
        <v>6</v>
      </c>
      <c r="J31" s="15"/>
      <c r="K31" s="15"/>
      <c r="L31" s="9">
        <f t="shared" si="4"/>
        <v>6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57</v>
      </c>
      <c r="C32" s="15">
        <v>18000</v>
      </c>
      <c r="D32" s="10">
        <f>VLOOKUP($A32,'17.07'!$A$9:$W$200,23,0)</f>
        <v>0</v>
      </c>
      <c r="E32" s="15">
        <v>6</v>
      </c>
      <c r="F32" s="15"/>
      <c r="G32" s="15"/>
      <c r="H32" s="9">
        <f t="shared" si="0"/>
        <v>6</v>
      </c>
      <c r="I32" s="15">
        <v>6</v>
      </c>
      <c r="J32" s="15"/>
      <c r="K32" s="15"/>
      <c r="L32" s="9">
        <f t="shared" si="4"/>
        <v>6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58</v>
      </c>
      <c r="C33" s="15">
        <v>22000</v>
      </c>
      <c r="D33" s="10">
        <f>VLOOKUP($A33,'17.07'!$A$9:$W$200,23,0)</f>
        <v>0</v>
      </c>
      <c r="E33" s="15">
        <v>6</v>
      </c>
      <c r="F33" s="15"/>
      <c r="G33" s="15"/>
      <c r="H33" s="9">
        <f t="shared" si="0"/>
        <v>6</v>
      </c>
      <c r="I33" s="15">
        <v>6</v>
      </c>
      <c r="J33" s="15"/>
      <c r="K33" s="15"/>
      <c r="L33" s="9">
        <f t="shared" si="4"/>
        <v>6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101"/>
      <c r="Z33" s="17"/>
    </row>
    <row r="34" spans="1:26" ht="18" customHeight="1" x14ac:dyDescent="0.2">
      <c r="A34" s="13">
        <v>1500301</v>
      </c>
      <c r="B34" s="14" t="s">
        <v>59</v>
      </c>
      <c r="C34" s="15">
        <v>20000</v>
      </c>
      <c r="D34" s="10">
        <f>VLOOKUP($A34,'17.07'!$A$9:$W$200,23,0)</f>
        <v>0</v>
      </c>
      <c r="E34" s="15">
        <v>6</v>
      </c>
      <c r="F34" s="15"/>
      <c r="G34" s="15"/>
      <c r="H34" s="9">
        <f t="shared" si="0"/>
        <v>6</v>
      </c>
      <c r="I34" s="15">
        <v>1</v>
      </c>
      <c r="J34" s="15"/>
      <c r="K34" s="15"/>
      <c r="L34" s="9">
        <f t="shared" si="4"/>
        <v>1</v>
      </c>
      <c r="M34" s="15"/>
      <c r="N34" s="15"/>
      <c r="O34" s="15"/>
      <c r="P34" s="15"/>
      <c r="Q34" s="15"/>
      <c r="R34" s="11">
        <f t="shared" si="5"/>
        <v>0</v>
      </c>
      <c r="S34" s="15">
        <v>5</v>
      </c>
      <c r="T34" s="15"/>
      <c r="U34" s="9">
        <f t="shared" si="1"/>
        <v>5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60</v>
      </c>
      <c r="C35" s="15">
        <v>18000</v>
      </c>
      <c r="D35" s="10">
        <f>VLOOKUP($A35,'17.07'!$A$9:$W$200,23,0)</f>
        <v>0</v>
      </c>
      <c r="E35" s="15">
        <v>6</v>
      </c>
      <c r="F35" s="15"/>
      <c r="G35" s="15"/>
      <c r="H35" s="9">
        <f t="shared" si="0"/>
        <v>6</v>
      </c>
      <c r="I35" s="15">
        <v>3</v>
      </c>
      <c r="J35" s="15"/>
      <c r="K35" s="15"/>
      <c r="L35" s="9">
        <f t="shared" si="4"/>
        <v>3</v>
      </c>
      <c r="M35" s="15"/>
      <c r="N35" s="15"/>
      <c r="O35" s="15"/>
      <c r="P35" s="15"/>
      <c r="Q35" s="15"/>
      <c r="R35" s="11">
        <f t="shared" si="5"/>
        <v>0</v>
      </c>
      <c r="S35" s="15">
        <v>3</v>
      </c>
      <c r="T35" s="15"/>
      <c r="U35" s="9">
        <f t="shared" si="1"/>
        <v>3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61</v>
      </c>
      <c r="C36" s="15">
        <v>18000</v>
      </c>
      <c r="D36" s="10">
        <f>VLOOKUP($A36,'17.07'!$A$9:$W$200,23,0)</f>
        <v>0</v>
      </c>
      <c r="E36" s="15">
        <v>6</v>
      </c>
      <c r="F36" s="15"/>
      <c r="G36" s="15"/>
      <c r="H36" s="9">
        <f t="shared" si="0"/>
        <v>6</v>
      </c>
      <c r="I36" s="15">
        <v>6</v>
      </c>
      <c r="J36" s="15"/>
      <c r="K36" s="15"/>
      <c r="L36" s="9">
        <f t="shared" si="4"/>
        <v>6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62</v>
      </c>
      <c r="C37" s="15">
        <v>17000</v>
      </c>
      <c r="D37" s="10">
        <f>VLOOKUP($A37,'17.07'!$A$9:$W$200,23,0)</f>
        <v>0</v>
      </c>
      <c r="E37" s="15">
        <v>4</v>
      </c>
      <c r="F37" s="15"/>
      <c r="G37" s="15"/>
      <c r="H37" s="9">
        <f t="shared" si="0"/>
        <v>4</v>
      </c>
      <c r="I37" s="15">
        <v>4</v>
      </c>
      <c r="J37" s="15"/>
      <c r="K37" s="15"/>
      <c r="L37" s="9">
        <f t="shared" si="4"/>
        <v>4</v>
      </c>
      <c r="M37" s="15"/>
      <c r="N37" s="15"/>
      <c r="O37" s="15"/>
      <c r="P37" s="15"/>
      <c r="Q37" s="15"/>
      <c r="R37" s="11">
        <f t="shared" si="5"/>
        <v>0</v>
      </c>
      <c r="S37" s="15"/>
      <c r="T37" s="15"/>
      <c r="U37" s="9">
        <f t="shared" si="1"/>
        <v>0</v>
      </c>
      <c r="V37" s="9">
        <f t="shared" si="2"/>
        <v>0</v>
      </c>
      <c r="W37" s="15"/>
      <c r="X37" s="16">
        <f t="shared" si="3"/>
        <v>0</v>
      </c>
      <c r="Y37" s="101"/>
      <c r="Z37" s="17"/>
    </row>
    <row r="38" spans="1:26" ht="18" customHeight="1" x14ac:dyDescent="0.2">
      <c r="A38" s="13">
        <v>1500307</v>
      </c>
      <c r="B38" s="14" t="s">
        <v>63</v>
      </c>
      <c r="C38" s="15">
        <v>20000</v>
      </c>
      <c r="D38" s="10">
        <f>VLOOKUP($A38,'17.07'!$A$9:$W$200,23,0)</f>
        <v>0</v>
      </c>
      <c r="E38" s="15">
        <v>6</v>
      </c>
      <c r="F38" s="15"/>
      <c r="G38" s="15"/>
      <c r="H38" s="9">
        <f t="shared" si="0"/>
        <v>6</v>
      </c>
      <c r="I38" s="15">
        <v>5</v>
      </c>
      <c r="J38" s="15"/>
      <c r="K38" s="15"/>
      <c r="L38" s="9">
        <f t="shared" si="4"/>
        <v>5</v>
      </c>
      <c r="M38" s="15"/>
      <c r="N38" s="15"/>
      <c r="O38" s="15"/>
      <c r="P38" s="15"/>
      <c r="Q38" s="15"/>
      <c r="R38" s="11">
        <f t="shared" si="5"/>
        <v>0</v>
      </c>
      <c r="S38" s="15">
        <v>1</v>
      </c>
      <c r="T38" s="15"/>
      <c r="U38" s="9">
        <f t="shared" si="1"/>
        <v>1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64</v>
      </c>
      <c r="C39" s="15">
        <v>18000</v>
      </c>
      <c r="D39" s="10">
        <f>VLOOKUP($A39,'17.07'!$A$9:$W$200,23,0)</f>
        <v>0</v>
      </c>
      <c r="E39" s="15">
        <v>6</v>
      </c>
      <c r="F39" s="15"/>
      <c r="G39" s="15"/>
      <c r="H39" s="9">
        <f t="shared" si="0"/>
        <v>6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>
        <v>6</v>
      </c>
      <c r="T39" s="15"/>
      <c r="U39" s="9">
        <f t="shared" si="1"/>
        <v>6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65</v>
      </c>
      <c r="C40" s="15">
        <v>20000</v>
      </c>
      <c r="D40" s="10">
        <f>VLOOKUP($A40,'17.07'!$A$9:$W$200,23,0)</f>
        <v>0</v>
      </c>
      <c r="E40" s="15">
        <v>6</v>
      </c>
      <c r="F40" s="15"/>
      <c r="G40" s="15"/>
      <c r="H40" s="9">
        <f t="shared" si="0"/>
        <v>6</v>
      </c>
      <c r="I40" s="15">
        <v>2</v>
      </c>
      <c r="J40" s="15"/>
      <c r="K40" s="15"/>
      <c r="L40" s="9">
        <f t="shared" si="4"/>
        <v>2</v>
      </c>
      <c r="M40" s="15"/>
      <c r="N40" s="15"/>
      <c r="O40" s="15"/>
      <c r="P40" s="15"/>
      <c r="Q40" s="15"/>
      <c r="R40" s="11">
        <f t="shared" si="5"/>
        <v>0</v>
      </c>
      <c r="S40" s="15">
        <v>4</v>
      </c>
      <c r="T40" s="15"/>
      <c r="U40" s="9">
        <f t="shared" si="1"/>
        <v>4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66</v>
      </c>
      <c r="C41" s="15">
        <v>21000</v>
      </c>
      <c r="D41" s="10">
        <f>VLOOKUP($A41,'17.07'!$A$9:$W$200,23,0)</f>
        <v>0</v>
      </c>
      <c r="E41" s="15">
        <v>6</v>
      </c>
      <c r="F41" s="15"/>
      <c r="G41" s="15"/>
      <c r="H41" s="9">
        <f t="shared" si="0"/>
        <v>6</v>
      </c>
      <c r="I41" s="15">
        <v>6</v>
      </c>
      <c r="J41" s="15"/>
      <c r="K41" s="15"/>
      <c r="L41" s="9">
        <f t="shared" si="4"/>
        <v>6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67</v>
      </c>
      <c r="C42" s="15">
        <v>21000</v>
      </c>
      <c r="D42" s="10">
        <f>VLOOKUP($A42,'17.07'!$A$9:$W$200,23,0)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68</v>
      </c>
      <c r="C43" s="15">
        <v>20000</v>
      </c>
      <c r="D43" s="10">
        <f>VLOOKUP($A43,'17.07'!$A$9:$W$200,23,0)</f>
        <v>0</v>
      </c>
      <c r="E43" s="15">
        <v>6</v>
      </c>
      <c r="F43" s="15"/>
      <c r="G43" s="15"/>
      <c r="H43" s="9">
        <f t="shared" si="0"/>
        <v>6</v>
      </c>
      <c r="I43" s="15">
        <v>2</v>
      </c>
      <c r="J43" s="15"/>
      <c r="K43" s="15"/>
      <c r="L43" s="9">
        <f t="shared" si="4"/>
        <v>2</v>
      </c>
      <c r="M43" s="15"/>
      <c r="N43" s="15"/>
      <c r="O43" s="15"/>
      <c r="P43" s="15"/>
      <c r="Q43" s="15"/>
      <c r="R43" s="11">
        <f t="shared" si="5"/>
        <v>0</v>
      </c>
      <c r="S43" s="15">
        <v>4</v>
      </c>
      <c r="T43" s="15"/>
      <c r="U43" s="9">
        <f t="shared" si="1"/>
        <v>4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69</v>
      </c>
      <c r="C44" s="15">
        <v>17000</v>
      </c>
      <c r="D44" s="10">
        <f>VLOOKUP($A44,'17.07'!$A$9:$W$200,23,0)</f>
        <v>0</v>
      </c>
      <c r="E44" s="15">
        <v>6</v>
      </c>
      <c r="F44" s="15"/>
      <c r="G44" s="15"/>
      <c r="H44" s="9">
        <f t="shared" si="0"/>
        <v>6</v>
      </c>
      <c r="I44" s="15">
        <v>3</v>
      </c>
      <c r="J44" s="15"/>
      <c r="K44" s="15"/>
      <c r="L44" s="9">
        <f t="shared" si="4"/>
        <v>3</v>
      </c>
      <c r="M44" s="15"/>
      <c r="N44" s="15"/>
      <c r="O44" s="15"/>
      <c r="P44" s="15"/>
      <c r="Q44" s="15"/>
      <c r="R44" s="11">
        <f t="shared" si="5"/>
        <v>0</v>
      </c>
      <c r="S44" s="15">
        <v>3</v>
      </c>
      <c r="T44" s="15"/>
      <c r="U44" s="9">
        <f t="shared" si="1"/>
        <v>3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70</v>
      </c>
      <c r="C45" s="15">
        <v>19000</v>
      </c>
      <c r="D45" s="10">
        <f>VLOOKUP($A45,'17.07'!$A$9:$W$200,23,0)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71</v>
      </c>
      <c r="C46" s="15">
        <v>17000</v>
      </c>
      <c r="D46" s="10">
        <f>VLOOKUP($A46,'17.07'!$A$9:$W$200,23,0)</f>
        <v>0</v>
      </c>
      <c r="E46" s="15">
        <v>6</v>
      </c>
      <c r="F46" s="15"/>
      <c r="G46" s="15"/>
      <c r="H46" s="9">
        <f t="shared" si="0"/>
        <v>6</v>
      </c>
      <c r="I46" s="15">
        <v>1</v>
      </c>
      <c r="J46" s="15"/>
      <c r="K46" s="15"/>
      <c r="L46" s="9">
        <f t="shared" si="4"/>
        <v>1</v>
      </c>
      <c r="M46" s="15"/>
      <c r="N46" s="15"/>
      <c r="O46" s="15"/>
      <c r="P46" s="15"/>
      <c r="Q46" s="15"/>
      <c r="R46" s="11">
        <f t="shared" si="5"/>
        <v>0</v>
      </c>
      <c r="S46" s="15">
        <v>5</v>
      </c>
      <c r="T46" s="15"/>
      <c r="U46" s="9">
        <f t="shared" si="1"/>
        <v>5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72</v>
      </c>
      <c r="C47" s="15">
        <v>18000</v>
      </c>
      <c r="D47" s="10">
        <f>VLOOKUP($A47,'17.07'!$A$9:$W$200,23,0)</f>
        <v>0</v>
      </c>
      <c r="E47" s="15">
        <v>6</v>
      </c>
      <c r="F47" s="15"/>
      <c r="G47" s="15"/>
      <c r="H47" s="9">
        <f t="shared" si="0"/>
        <v>6</v>
      </c>
      <c r="I47" s="15">
        <v>6</v>
      </c>
      <c r="J47" s="15"/>
      <c r="K47" s="15"/>
      <c r="L47" s="9">
        <f t="shared" si="4"/>
        <v>6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73</v>
      </c>
      <c r="C48" s="15">
        <v>20000</v>
      </c>
      <c r="D48" s="10">
        <f>VLOOKUP($A48,'17.07'!$A$9:$W$200,23,0)</f>
        <v>0</v>
      </c>
      <c r="E48" s="15">
        <v>6</v>
      </c>
      <c r="F48" s="15"/>
      <c r="G48" s="15"/>
      <c r="H48" s="9">
        <f t="shared" si="0"/>
        <v>6</v>
      </c>
      <c r="I48" s="15">
        <v>5</v>
      </c>
      <c r="J48" s="15"/>
      <c r="K48" s="15"/>
      <c r="L48" s="9">
        <f t="shared" si="4"/>
        <v>5</v>
      </c>
      <c r="M48" s="15"/>
      <c r="N48" s="15"/>
      <c r="O48" s="15"/>
      <c r="P48" s="15"/>
      <c r="Q48" s="15"/>
      <c r="R48" s="11">
        <f t="shared" si="5"/>
        <v>0</v>
      </c>
      <c r="S48" s="15">
        <v>1</v>
      </c>
      <c r="T48" s="15"/>
      <c r="U48" s="9">
        <f t="shared" si="1"/>
        <v>1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74</v>
      </c>
      <c r="C49" s="15">
        <v>22000</v>
      </c>
      <c r="D49" s="10">
        <f>VLOOKUP($A49,'17.07'!$A$9:$W$200,23,0)</f>
        <v>0</v>
      </c>
      <c r="E49" s="15">
        <v>6</v>
      </c>
      <c r="F49" s="15"/>
      <c r="G49" s="15"/>
      <c r="H49" s="9">
        <f t="shared" si="0"/>
        <v>6</v>
      </c>
      <c r="I49" s="15">
        <v>4</v>
      </c>
      <c r="J49" s="15"/>
      <c r="K49" s="15"/>
      <c r="L49" s="9">
        <f t="shared" si="4"/>
        <v>4</v>
      </c>
      <c r="M49" s="15"/>
      <c r="N49" s="15"/>
      <c r="O49" s="15"/>
      <c r="P49" s="15"/>
      <c r="Q49" s="15"/>
      <c r="R49" s="11">
        <f t="shared" si="5"/>
        <v>0</v>
      </c>
      <c r="S49" s="15">
        <v>2</v>
      </c>
      <c r="T49" s="15"/>
      <c r="U49" s="9">
        <f t="shared" si="1"/>
        <v>2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75</v>
      </c>
      <c r="C50" s="15">
        <v>21000</v>
      </c>
      <c r="D50" s="10">
        <f>VLOOKUP($A50,'17.07'!$A$9:$W$200,23,0)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76</v>
      </c>
      <c r="C51" s="15">
        <v>19000</v>
      </c>
      <c r="D51" s="10">
        <f>VLOOKUP($A51,'17.07'!$A$9:$W$200,23,0)</f>
        <v>0</v>
      </c>
      <c r="E51" s="15">
        <v>6</v>
      </c>
      <c r="F51" s="15"/>
      <c r="G51" s="15"/>
      <c r="H51" s="9">
        <f t="shared" si="0"/>
        <v>6</v>
      </c>
      <c r="I51" s="15">
        <v>4</v>
      </c>
      <c r="J51" s="15"/>
      <c r="K51" s="15"/>
      <c r="L51" s="9">
        <f t="shared" si="4"/>
        <v>4</v>
      </c>
      <c r="M51" s="15"/>
      <c r="N51" s="15"/>
      <c r="O51" s="15"/>
      <c r="P51" s="15"/>
      <c r="Q51" s="15"/>
      <c r="R51" s="11">
        <f t="shared" si="5"/>
        <v>0</v>
      </c>
      <c r="S51" s="15">
        <v>2</v>
      </c>
      <c r="T51" s="15"/>
      <c r="U51" s="9">
        <f t="shared" si="1"/>
        <v>2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77</v>
      </c>
      <c r="C52" s="15">
        <v>25000</v>
      </c>
      <c r="D52" s="10">
        <f>VLOOKUP($A52,'17.07'!$A$9:$W$200,23,0)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78</v>
      </c>
      <c r="C53" s="9"/>
      <c r="D53" s="10">
        <f>VLOOKUP($A53,'17.07'!$A$9:$W$200,23,0)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79</v>
      </c>
      <c r="C54" s="21">
        <v>22000</v>
      </c>
      <c r="D54" s="10">
        <f>VLOOKUP($A54,'17.07'!$A$9:$W$200,23,0)</f>
        <v>0</v>
      </c>
      <c r="E54" s="21"/>
      <c r="F54" s="21"/>
      <c r="G54" s="21"/>
      <c r="H54" s="9">
        <f t="shared" ref="H54:H61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1" si="7">S54+T54</f>
        <v>0</v>
      </c>
      <c r="V54" s="9">
        <f t="shared" ref="V54:V61" si="8">D54+H54-L54-R54-U54</f>
        <v>0</v>
      </c>
      <c r="W54" s="21"/>
      <c r="X54" s="16">
        <f t="shared" ref="X54:X61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80</v>
      </c>
      <c r="C55" s="21">
        <v>22000</v>
      </c>
      <c r="D55" s="10">
        <f>VLOOKUP($A55,'17.07'!$A$9:$W$200,23,0)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81</v>
      </c>
      <c r="C56" s="15">
        <v>22000</v>
      </c>
      <c r="D56" s="10">
        <f>VLOOKUP($A56,'17.07'!$A$9:$W$200,23,0)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82</v>
      </c>
      <c r="C57" s="15">
        <v>20000</v>
      </c>
      <c r="D57" s="10">
        <f>VLOOKUP($A57,'17.07'!$A$9:$W$200,23,0)</f>
        <v>0</v>
      </c>
      <c r="E57" s="15">
        <v>6</v>
      </c>
      <c r="F57" s="15"/>
      <c r="G57" s="15"/>
      <c r="H57" s="9">
        <f t="shared" si="6"/>
        <v>6</v>
      </c>
      <c r="I57" s="15">
        <v>5</v>
      </c>
      <c r="J57" s="15"/>
      <c r="K57" s="15"/>
      <c r="L57" s="9">
        <f t="shared" si="4"/>
        <v>5</v>
      </c>
      <c r="M57" s="15"/>
      <c r="N57" s="15"/>
      <c r="O57" s="15"/>
      <c r="P57" s="15"/>
      <c r="Q57" s="15"/>
      <c r="R57" s="11">
        <f t="shared" si="5"/>
        <v>0</v>
      </c>
      <c r="S57" s="15">
        <v>1</v>
      </c>
      <c r="T57" s="15"/>
      <c r="U57" s="9">
        <f t="shared" si="7"/>
        <v>1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83</v>
      </c>
      <c r="C58" s="15">
        <v>29000</v>
      </c>
      <c r="D58" s="10">
        <f>VLOOKUP($A58,'17.07'!$A$9:$W$200,23,0)</f>
        <v>1</v>
      </c>
      <c r="E58" s="15"/>
      <c r="F58" s="15"/>
      <c r="G58" s="15"/>
      <c r="H58" s="9">
        <f t="shared" si="6"/>
        <v>0</v>
      </c>
      <c r="I58" s="15">
        <v>1</v>
      </c>
      <c r="J58" s="15"/>
      <c r="K58" s="15"/>
      <c r="L58" s="9">
        <f t="shared" si="4"/>
        <v>1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84</v>
      </c>
      <c r="C59" s="15">
        <v>32000</v>
      </c>
      <c r="D59" s="10">
        <f>VLOOKUP($A59,'17.07'!$A$9:$W$200,23,0)</f>
        <v>1</v>
      </c>
      <c r="E59" s="15"/>
      <c r="F59" s="15"/>
      <c r="G59" s="15"/>
      <c r="H59" s="9">
        <f t="shared" si="6"/>
        <v>0</v>
      </c>
      <c r="I59" s="15">
        <v>1</v>
      </c>
      <c r="J59" s="15"/>
      <c r="K59" s="15"/>
      <c r="L59" s="9">
        <f t="shared" si="4"/>
        <v>1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85</v>
      </c>
      <c r="C60" s="15">
        <v>25000</v>
      </c>
      <c r="D60" s="10">
        <f>VLOOKUP($A60,'17.07'!$A$9:$W$200,23,0)</f>
        <v>0</v>
      </c>
      <c r="E60" s="15"/>
      <c r="F60" s="15"/>
      <c r="G60" s="15"/>
      <c r="H60" s="9">
        <f t="shared" si="6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1522009</v>
      </c>
      <c r="B61" s="14" t="s">
        <v>86</v>
      </c>
      <c r="C61" s="15">
        <v>24000</v>
      </c>
      <c r="D61" s="10">
        <f>VLOOKUP($A61,'17.07'!$A$9:$W$200,23,0)</f>
        <v>0</v>
      </c>
      <c r="E61" s="15">
        <v>6</v>
      </c>
      <c r="F61" s="15"/>
      <c r="G61" s="15"/>
      <c r="H61" s="9">
        <f t="shared" si="6"/>
        <v>6</v>
      </c>
      <c r="I61" s="15">
        <v>6</v>
      </c>
      <c r="J61" s="15"/>
      <c r="K61" s="15"/>
      <c r="L61" s="9">
        <f t="shared" si="4"/>
        <v>6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7">
        <v>1530000</v>
      </c>
      <c r="B62" s="8" t="s">
        <v>87</v>
      </c>
      <c r="C62" s="9"/>
      <c r="D62" s="10">
        <f>VLOOKUP($A62,'17.07'!$A$9:$W$200,23,0)</f>
        <v>0</v>
      </c>
      <c r="E62" s="10"/>
      <c r="F62" s="10"/>
      <c r="G62" s="10"/>
      <c r="H62" s="9"/>
      <c r="I62" s="10"/>
      <c r="J62" s="10"/>
      <c r="K62" s="10"/>
      <c r="L62" s="9">
        <f t="shared" si="4"/>
        <v>0</v>
      </c>
      <c r="M62" s="10"/>
      <c r="N62" s="10"/>
      <c r="O62" s="10"/>
      <c r="P62" s="10"/>
      <c r="Q62" s="10"/>
      <c r="R62" s="11">
        <f t="shared" si="5"/>
        <v>0</v>
      </c>
      <c r="S62" s="10"/>
      <c r="T62" s="10"/>
      <c r="U62" s="9"/>
      <c r="V62" s="9"/>
      <c r="W62" s="10"/>
      <c r="X62" s="9"/>
      <c r="Y62" s="18"/>
      <c r="Z62" s="17"/>
    </row>
    <row r="63" spans="1:28" ht="18" customHeight="1" x14ac:dyDescent="0.2">
      <c r="A63" s="13">
        <v>1532013</v>
      </c>
      <c r="B63" s="14" t="s">
        <v>88</v>
      </c>
      <c r="C63" s="15">
        <v>89000</v>
      </c>
      <c r="D63" s="10">
        <f>VLOOKUP($A63,'17.07'!$A$9:$W$200,23,0)</f>
        <v>7</v>
      </c>
      <c r="E63" s="15"/>
      <c r="F63" s="15"/>
      <c r="G63" s="15"/>
      <c r="H63" s="9">
        <f>SUM(E63:G63)</f>
        <v>0</v>
      </c>
      <c r="I63" s="15">
        <v>5</v>
      </c>
      <c r="J63" s="15"/>
      <c r="K63" s="15"/>
      <c r="L63" s="9">
        <f t="shared" si="4"/>
        <v>5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>S63+T63</f>
        <v>0</v>
      </c>
      <c r="V63" s="9">
        <f>D63+H63-L63-R63-U63</f>
        <v>2</v>
      </c>
      <c r="W63" s="15">
        <v>2</v>
      </c>
      <c r="X63" s="16">
        <f>W63-V63</f>
        <v>0</v>
      </c>
      <c r="Y63" s="18"/>
      <c r="Z63" s="17"/>
    </row>
    <row r="64" spans="1:28" ht="18" customHeight="1" x14ac:dyDescent="0.2">
      <c r="A64" s="7">
        <v>1540000</v>
      </c>
      <c r="B64" s="8" t="s">
        <v>89</v>
      </c>
      <c r="C64" s="9"/>
      <c r="D64" s="10">
        <f>VLOOKUP($A64,'17.07'!$A$9:$W$200,23,0)</f>
        <v>0</v>
      </c>
      <c r="E64" s="10"/>
      <c r="F64" s="10"/>
      <c r="G64" s="10"/>
      <c r="H64" s="9"/>
      <c r="I64" s="10"/>
      <c r="J64" s="10"/>
      <c r="K64" s="10"/>
      <c r="L64" s="9">
        <f t="shared" si="4"/>
        <v>0</v>
      </c>
      <c r="M64" s="10"/>
      <c r="N64" s="10"/>
      <c r="O64" s="10"/>
      <c r="P64" s="10"/>
      <c r="Q64" s="10"/>
      <c r="R64" s="11">
        <f t="shared" si="5"/>
        <v>0</v>
      </c>
      <c r="S64" s="10"/>
      <c r="T64" s="10"/>
      <c r="U64" s="9"/>
      <c r="V64" s="9"/>
      <c r="W64" s="10"/>
      <c r="X64" s="9"/>
      <c r="Y64" s="18"/>
      <c r="Z64" s="17"/>
    </row>
    <row r="65" spans="1:26" s="24" customFormat="1" ht="18" customHeight="1" x14ac:dyDescent="0.2">
      <c r="A65" s="25">
        <v>1540002</v>
      </c>
      <c r="B65" s="20" t="s">
        <v>90</v>
      </c>
      <c r="C65" s="21">
        <v>19000</v>
      </c>
      <c r="D65" s="10">
        <f>VLOOKUP($A65,'17.07'!$A$9:$W$200,23,0)</f>
        <v>0</v>
      </c>
      <c r="E65" s="15"/>
      <c r="F65" s="15"/>
      <c r="G65" s="15"/>
      <c r="H65" s="9">
        <f>SUM(E65:G65)</f>
        <v>0</v>
      </c>
      <c r="I65" s="15"/>
      <c r="J65" s="15"/>
      <c r="K65" s="15"/>
      <c r="L65" s="9">
        <f t="shared" si="4"/>
        <v>0</v>
      </c>
      <c r="M65" s="15"/>
      <c r="N65" s="15"/>
      <c r="O65" s="15"/>
      <c r="P65" s="15"/>
      <c r="Q65" s="15"/>
      <c r="R65" s="11">
        <f t="shared" si="5"/>
        <v>0</v>
      </c>
      <c r="S65" s="15"/>
      <c r="T65" s="15"/>
      <c r="U65" s="9">
        <f>S65+T65</f>
        <v>0</v>
      </c>
      <c r="V65" s="9">
        <f>D65+H65-L65-R65-U65</f>
        <v>0</v>
      </c>
      <c r="W65" s="15"/>
      <c r="X65" s="16">
        <f>W65-V65</f>
        <v>0</v>
      </c>
      <c r="Y65" s="22"/>
      <c r="Z65" s="23"/>
    </row>
    <row r="66" spans="1:26" s="24" customFormat="1" ht="18" customHeight="1" x14ac:dyDescent="0.2">
      <c r="A66" s="25">
        <v>1540034</v>
      </c>
      <c r="B66" s="20" t="s">
        <v>91</v>
      </c>
      <c r="C66" s="21">
        <v>16000</v>
      </c>
      <c r="D66" s="10">
        <f>VLOOKUP($A66,'17.07'!$A$9:$W$200,23,0)</f>
        <v>0</v>
      </c>
      <c r="E66" s="15">
        <v>6</v>
      </c>
      <c r="F66" s="15"/>
      <c r="G66" s="15"/>
      <c r="H66" s="9">
        <f>SUM(E66:G66)</f>
        <v>6</v>
      </c>
      <c r="I66" s="15">
        <v>1</v>
      </c>
      <c r="J66" s="15"/>
      <c r="K66" s="15"/>
      <c r="L66" s="9">
        <f t="shared" si="4"/>
        <v>1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5</v>
      </c>
      <c r="W66" s="15">
        <v>5</v>
      </c>
      <c r="X66" s="16">
        <f>W66-V66</f>
        <v>0</v>
      </c>
      <c r="Y66" s="22"/>
      <c r="Z66" s="23"/>
    </row>
    <row r="67" spans="1:26" ht="18" customHeight="1" x14ac:dyDescent="0.2">
      <c r="A67" s="7">
        <v>1560000</v>
      </c>
      <c r="B67" s="8" t="s">
        <v>92</v>
      </c>
      <c r="C67" s="9"/>
      <c r="D67" s="10">
        <f>VLOOKUP($A67,'17.07'!$A$9:$W$200,23,0)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ht="18" customHeight="1" x14ac:dyDescent="0.2">
      <c r="A68" s="13">
        <v>1560001</v>
      </c>
      <c r="B68" s="14" t="s">
        <v>93</v>
      </c>
      <c r="C68" s="15">
        <v>28000</v>
      </c>
      <c r="D68" s="10">
        <f>VLOOKUP($A68,'17.07'!$A$9:$W$200,23,0)</f>
        <v>0</v>
      </c>
      <c r="E68" s="15">
        <v>3</v>
      </c>
      <c r="F68" s="15"/>
      <c r="G68" s="15"/>
      <c r="H68" s="9">
        <f>SUM(E68:G68)</f>
        <v>3</v>
      </c>
      <c r="I68" s="15">
        <v>3</v>
      </c>
      <c r="J68" s="15"/>
      <c r="K68" s="15"/>
      <c r="L68" s="9">
        <f t="shared" si="4"/>
        <v>3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 t="shared" ref="U68:U72" si="10">S68+T68</f>
        <v>0</v>
      </c>
      <c r="V68" s="9">
        <f>D68+H68-L68-R68-U68</f>
        <v>0</v>
      </c>
      <c r="W68" s="15"/>
      <c r="X68" s="16">
        <f t="shared" ref="X68:X72" si="11">W68-V68</f>
        <v>0</v>
      </c>
      <c r="Y68" s="26"/>
      <c r="Z68" s="17"/>
    </row>
    <row r="69" spans="1:26" ht="18" customHeight="1" x14ac:dyDescent="0.2">
      <c r="A69" s="13">
        <v>1560002</v>
      </c>
      <c r="B69" s="14" t="s">
        <v>94</v>
      </c>
      <c r="C69" s="15">
        <v>28000</v>
      </c>
      <c r="D69" s="10">
        <f>VLOOKUP($A69,'17.07'!$A$9:$W$200,23,0)</f>
        <v>0</v>
      </c>
      <c r="E69" s="15">
        <v>4</v>
      </c>
      <c r="F69" s="15"/>
      <c r="G69" s="15"/>
      <c r="H69" s="9">
        <f>SUM(E69:G69)</f>
        <v>4</v>
      </c>
      <c r="I69" s="15">
        <v>4</v>
      </c>
      <c r="J69" s="15"/>
      <c r="K69" s="15"/>
      <c r="L69" s="9">
        <f t="shared" si="4"/>
        <v>4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 t="shared" si="10"/>
        <v>0</v>
      </c>
      <c r="V69" s="9">
        <f>D69+H69-L69-R69-U69</f>
        <v>0</v>
      </c>
      <c r="W69" s="15"/>
      <c r="X69" s="16">
        <f t="shared" si="11"/>
        <v>0</v>
      </c>
      <c r="Y69" s="26"/>
      <c r="Z69" s="17"/>
    </row>
    <row r="70" spans="1:26" ht="18" customHeight="1" x14ac:dyDescent="0.2">
      <c r="A70" s="13">
        <v>1560006</v>
      </c>
      <c r="B70" s="14" t="s">
        <v>95</v>
      </c>
      <c r="C70" s="15">
        <v>28000</v>
      </c>
      <c r="D70" s="10">
        <f>VLOOKUP($A70,'17.07'!$A$9:$W$200,23,0)</f>
        <v>0</v>
      </c>
      <c r="E70" s="15"/>
      <c r="F70" s="15"/>
      <c r="G70" s="15"/>
      <c r="H70" s="9">
        <f>SUM(E70:G70)</f>
        <v>0</v>
      </c>
      <c r="I70" s="15"/>
      <c r="J70" s="15"/>
      <c r="K70" s="15"/>
      <c r="L70" s="9">
        <f t="shared" si="4"/>
        <v>0</v>
      </c>
      <c r="M70" s="15"/>
      <c r="N70" s="15"/>
      <c r="O70" s="15"/>
      <c r="P70" s="15"/>
      <c r="Q70" s="15"/>
      <c r="R70" s="11">
        <f>SUM(M70:Q70)</f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1560008</v>
      </c>
      <c r="B71" s="14" t="s">
        <v>96</v>
      </c>
      <c r="C71" s="15">
        <v>28000</v>
      </c>
      <c r="D71" s="10">
        <f>VLOOKUP($A71,'17.07'!$A$9:$W$200,23,0)</f>
        <v>0</v>
      </c>
      <c r="E71" s="15"/>
      <c r="F71" s="15"/>
      <c r="G71" s="15"/>
      <c r="H71" s="9">
        <f>SUM(E71:G71)</f>
        <v>0</v>
      </c>
      <c r="I71" s="15"/>
      <c r="J71" s="15"/>
      <c r="K71" s="15"/>
      <c r="L71" s="9">
        <f t="shared" si="4"/>
        <v>0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1560048</v>
      </c>
      <c r="B72" s="14" t="s">
        <v>97</v>
      </c>
      <c r="C72" s="15">
        <v>28000</v>
      </c>
      <c r="D72" s="10">
        <f>VLOOKUP($A72,'17.07'!$A$9:$W$200,23,0)</f>
        <v>0</v>
      </c>
      <c r="E72" s="15">
        <v>3</v>
      </c>
      <c r="F72" s="15"/>
      <c r="G72" s="15"/>
      <c r="H72" s="9">
        <f>SUM(E72:G72)</f>
        <v>3</v>
      </c>
      <c r="I72" s="15">
        <v>3</v>
      </c>
      <c r="J72" s="15"/>
      <c r="K72" s="15"/>
      <c r="L72" s="9">
        <f t="shared" si="4"/>
        <v>3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 t="shared" si="10"/>
        <v>0</v>
      </c>
      <c r="V72" s="9">
        <f>D72+H72-L72-R72-U72</f>
        <v>0</v>
      </c>
      <c r="W72" s="15"/>
      <c r="X72" s="16">
        <f t="shared" si="11"/>
        <v>0</v>
      </c>
      <c r="Y72" s="26"/>
      <c r="Z72" s="17"/>
    </row>
    <row r="73" spans="1:26" ht="18" customHeight="1" x14ac:dyDescent="0.2">
      <c r="A73" s="7">
        <v>1510000</v>
      </c>
      <c r="B73" s="8" t="s">
        <v>98</v>
      </c>
      <c r="C73" s="9"/>
      <c r="D73" s="10">
        <f>VLOOKUP($A73,'17.07'!$A$9:$W$200,23,0)</f>
        <v>0</v>
      </c>
      <c r="E73" s="10"/>
      <c r="F73" s="10"/>
      <c r="G73" s="10"/>
      <c r="H73" s="9"/>
      <c r="I73" s="10"/>
      <c r="J73" s="10"/>
      <c r="K73" s="10"/>
      <c r="L73" s="9">
        <f t="shared" si="4"/>
        <v>0</v>
      </c>
      <c r="M73" s="10"/>
      <c r="N73" s="10"/>
      <c r="O73" s="10"/>
      <c r="P73" s="10"/>
      <c r="Q73" s="10"/>
      <c r="R73" s="11">
        <f t="shared" si="5"/>
        <v>0</v>
      </c>
      <c r="S73" s="10"/>
      <c r="T73" s="10"/>
      <c r="U73" s="9"/>
      <c r="V73" s="9"/>
      <c r="W73" s="10"/>
      <c r="X73" s="9"/>
      <c r="Y73" s="18"/>
      <c r="Z73" s="17"/>
    </row>
    <row r="74" spans="1:26" ht="18" customHeight="1" x14ac:dyDescent="0.2">
      <c r="A74" s="13">
        <v>1510001</v>
      </c>
      <c r="B74" s="14" t="s">
        <v>99</v>
      </c>
      <c r="C74" s="15">
        <v>55000</v>
      </c>
      <c r="D74" s="10">
        <f>VLOOKUP($A74,'17.07'!$A$9:$W$200,23,0)</f>
        <v>0</v>
      </c>
      <c r="E74" s="15">
        <v>4</v>
      </c>
      <c r="F74" s="15"/>
      <c r="G74" s="15"/>
      <c r="H74" s="9">
        <f t="shared" ref="H74:H87" si="12">SUM(E74:G74)</f>
        <v>4</v>
      </c>
      <c r="I74" s="15"/>
      <c r="J74" s="15"/>
      <c r="K74" s="15"/>
      <c r="L74" s="9">
        <f t="shared" ref="L74:L137" si="13">SUM(I74:K74)</f>
        <v>0</v>
      </c>
      <c r="M74" s="15">
        <v>1</v>
      </c>
      <c r="N74" s="15"/>
      <c r="O74" s="15"/>
      <c r="P74" s="15"/>
      <c r="Q74" s="15"/>
      <c r="R74" s="11">
        <f t="shared" si="5"/>
        <v>1</v>
      </c>
      <c r="S74" s="15"/>
      <c r="T74" s="15"/>
      <c r="U74" s="9">
        <f t="shared" ref="U74:U87" si="14">S74+T74</f>
        <v>0</v>
      </c>
      <c r="V74" s="9">
        <f t="shared" ref="V74:V87" si="15">D74+H74-L74-R74-U74</f>
        <v>3</v>
      </c>
      <c r="W74" s="15">
        <v>3</v>
      </c>
      <c r="X74" s="16">
        <f t="shared" ref="X74:X87" si="16">W74-V74</f>
        <v>0</v>
      </c>
      <c r="Y74" s="27"/>
      <c r="Z74" s="17"/>
    </row>
    <row r="75" spans="1:26" ht="18" customHeight="1" x14ac:dyDescent="0.2">
      <c r="A75" s="13">
        <v>1510002</v>
      </c>
      <c r="B75" s="14" t="s">
        <v>100</v>
      </c>
      <c r="C75" s="15">
        <v>30000</v>
      </c>
      <c r="D75" s="10">
        <f>VLOOKUP($A75,'17.07'!$A$9:$W$200,23,0)</f>
        <v>2</v>
      </c>
      <c r="E75" s="15">
        <v>4</v>
      </c>
      <c r="F75" s="15"/>
      <c r="G75" s="15"/>
      <c r="H75" s="9">
        <f t="shared" si="12"/>
        <v>4</v>
      </c>
      <c r="I75" s="15">
        <v>2</v>
      </c>
      <c r="J75" s="15"/>
      <c r="K75" s="15"/>
      <c r="L75" s="9">
        <f t="shared" si="13"/>
        <v>2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 t="shared" si="14"/>
        <v>0</v>
      </c>
      <c r="V75" s="9">
        <f t="shared" si="15"/>
        <v>4</v>
      </c>
      <c r="W75" s="15">
        <v>4</v>
      </c>
      <c r="X75" s="16">
        <f t="shared" si="16"/>
        <v>0</v>
      </c>
      <c r="Y75" s="27"/>
      <c r="Z75" s="17"/>
    </row>
    <row r="76" spans="1:26" ht="18" customHeight="1" x14ac:dyDescent="0.2">
      <c r="A76" s="13">
        <v>1510005</v>
      </c>
      <c r="B76" s="14" t="s">
        <v>101</v>
      </c>
      <c r="C76" s="15">
        <v>70000</v>
      </c>
      <c r="D76" s="10">
        <f>VLOOKUP($A76,'17.07'!$A$9:$W$200,23,0)</f>
        <v>0</v>
      </c>
      <c r="E76" s="15"/>
      <c r="F76" s="15"/>
      <c r="G76" s="15"/>
      <c r="H76" s="9">
        <f t="shared" si="12"/>
        <v>0</v>
      </c>
      <c r="I76" s="15"/>
      <c r="J76" s="15"/>
      <c r="K76" s="15"/>
      <c r="L76" s="9">
        <f t="shared" si="13"/>
        <v>0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4"/>
        <v>0</v>
      </c>
      <c r="V76" s="9">
        <f t="shared" si="15"/>
        <v>0</v>
      </c>
      <c r="W76" s="15"/>
      <c r="X76" s="16">
        <f t="shared" si="16"/>
        <v>0</v>
      </c>
      <c r="Y76" s="18"/>
      <c r="Z76" s="17"/>
    </row>
    <row r="77" spans="1:26" ht="18" customHeight="1" x14ac:dyDescent="0.2">
      <c r="A77" s="13">
        <v>1510006</v>
      </c>
      <c r="B77" s="14" t="s">
        <v>102</v>
      </c>
      <c r="C77" s="15">
        <v>38000</v>
      </c>
      <c r="D77" s="10">
        <f>VLOOKUP($A77,'17.07'!$A$9:$W$200,23,0)</f>
        <v>1</v>
      </c>
      <c r="E77" s="15"/>
      <c r="F77" s="15"/>
      <c r="G77" s="15"/>
      <c r="H77" s="9">
        <f t="shared" si="12"/>
        <v>0</v>
      </c>
      <c r="I77" s="15">
        <v>1</v>
      </c>
      <c r="J77" s="15"/>
      <c r="K77" s="15"/>
      <c r="L77" s="9">
        <f t="shared" si="13"/>
        <v>1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4"/>
        <v>0</v>
      </c>
      <c r="V77" s="9">
        <f t="shared" si="15"/>
        <v>0</v>
      </c>
      <c r="W77" s="15"/>
      <c r="X77" s="16">
        <f t="shared" si="16"/>
        <v>0</v>
      </c>
      <c r="Y77" s="18"/>
      <c r="Z77" s="17"/>
    </row>
    <row r="78" spans="1:26" ht="18" customHeight="1" x14ac:dyDescent="0.2">
      <c r="A78" s="13">
        <v>1510007</v>
      </c>
      <c r="B78" s="14" t="s">
        <v>103</v>
      </c>
      <c r="C78" s="15">
        <v>75000</v>
      </c>
      <c r="D78" s="10">
        <f>VLOOKUP($A78,'17.07'!$A$9:$W$200,23,0)</f>
        <v>0</v>
      </c>
      <c r="E78" s="15"/>
      <c r="F78" s="15"/>
      <c r="G78" s="15"/>
      <c r="H78" s="9">
        <f t="shared" si="12"/>
        <v>0</v>
      </c>
      <c r="I78" s="15"/>
      <c r="J78" s="15"/>
      <c r="K78" s="15"/>
      <c r="L78" s="9">
        <f t="shared" si="13"/>
        <v>0</v>
      </c>
      <c r="M78" s="15"/>
      <c r="N78" s="15"/>
      <c r="O78" s="15"/>
      <c r="P78" s="15"/>
      <c r="Q78" s="15"/>
      <c r="R78" s="11">
        <f>SUM(M78:Q78)</f>
        <v>0</v>
      </c>
      <c r="S78" s="15"/>
      <c r="T78" s="15"/>
      <c r="U78" s="9">
        <f>S78+T78</f>
        <v>0</v>
      </c>
      <c r="V78" s="9">
        <f t="shared" si="15"/>
        <v>0</v>
      </c>
      <c r="W78" s="15"/>
      <c r="X78" s="16">
        <f>W78-V78</f>
        <v>0</v>
      </c>
      <c r="Y78" s="18"/>
      <c r="Z78" s="17"/>
    </row>
    <row r="79" spans="1:26" ht="18" customHeight="1" x14ac:dyDescent="0.2">
      <c r="A79" s="13">
        <v>1510008</v>
      </c>
      <c r="B79" s="14" t="s">
        <v>104</v>
      </c>
      <c r="C79" s="15">
        <v>55000</v>
      </c>
      <c r="D79" s="10">
        <f>VLOOKUP($A79,'17.07'!$A$9:$W$200,23,0)</f>
        <v>0</v>
      </c>
      <c r="E79" s="15">
        <v>1</v>
      </c>
      <c r="F79" s="15"/>
      <c r="G79" s="15"/>
      <c r="H79" s="9">
        <f t="shared" si="12"/>
        <v>1</v>
      </c>
      <c r="I79" s="15"/>
      <c r="J79" s="15"/>
      <c r="K79" s="15"/>
      <c r="L79" s="9">
        <f t="shared" si="13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5"/>
        <v>1</v>
      </c>
      <c r="W79" s="15"/>
      <c r="X79" s="16">
        <f>W79-V79</f>
        <v>-1</v>
      </c>
      <c r="Y79" s="26"/>
      <c r="Z79" s="17"/>
    </row>
    <row r="80" spans="1:26" ht="18" customHeight="1" x14ac:dyDescent="0.2">
      <c r="A80" s="13">
        <v>1510009</v>
      </c>
      <c r="B80" s="14" t="s">
        <v>105</v>
      </c>
      <c r="C80" s="15">
        <v>30000</v>
      </c>
      <c r="D80" s="10">
        <f>VLOOKUP($A80,'17.07'!$A$9:$W$200,23,0)</f>
        <v>5</v>
      </c>
      <c r="E80" s="15">
        <v>2</v>
      </c>
      <c r="F80" s="15"/>
      <c r="G80" s="15"/>
      <c r="H80" s="9">
        <f t="shared" si="12"/>
        <v>2</v>
      </c>
      <c r="I80" s="15">
        <v>5</v>
      </c>
      <c r="J80" s="15"/>
      <c r="K80" s="15"/>
      <c r="L80" s="9">
        <f t="shared" si="13"/>
        <v>5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4"/>
        <v>0</v>
      </c>
      <c r="V80" s="9">
        <f t="shared" si="15"/>
        <v>2</v>
      </c>
      <c r="W80" s="15"/>
      <c r="X80" s="16">
        <f t="shared" si="16"/>
        <v>-2</v>
      </c>
      <c r="Y80" s="26"/>
      <c r="Z80" s="17"/>
    </row>
    <row r="81" spans="1:26" ht="18" customHeight="1" x14ac:dyDescent="0.2">
      <c r="A81" s="13">
        <v>1510018</v>
      </c>
      <c r="B81" s="14" t="s">
        <v>106</v>
      </c>
      <c r="C81" s="15">
        <v>60000</v>
      </c>
      <c r="D81" s="10">
        <f>VLOOKUP($A81,'17.07'!$A$9:$W$200,23,0)</f>
        <v>1</v>
      </c>
      <c r="E81" s="15">
        <v>1</v>
      </c>
      <c r="F81" s="15"/>
      <c r="G81" s="15"/>
      <c r="H81" s="9">
        <f t="shared" si="12"/>
        <v>1</v>
      </c>
      <c r="I81" s="15"/>
      <c r="J81" s="15"/>
      <c r="K81" s="15"/>
      <c r="L81" s="9">
        <f t="shared" si="13"/>
        <v>0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4"/>
        <v>0</v>
      </c>
      <c r="V81" s="9">
        <f t="shared" si="15"/>
        <v>2</v>
      </c>
      <c r="W81" s="15">
        <v>2</v>
      </c>
      <c r="X81" s="16">
        <f t="shared" si="16"/>
        <v>0</v>
      </c>
      <c r="Y81" s="18"/>
      <c r="Z81" s="17"/>
    </row>
    <row r="82" spans="1:26" ht="18" customHeight="1" x14ac:dyDescent="0.2">
      <c r="A82" s="13">
        <v>1510021</v>
      </c>
      <c r="B82" s="14" t="s">
        <v>107</v>
      </c>
      <c r="C82" s="15">
        <v>38000</v>
      </c>
      <c r="D82" s="10">
        <f>VLOOKUP($A82,'17.07'!$A$9:$W$200,23,0)</f>
        <v>4</v>
      </c>
      <c r="E82" s="15"/>
      <c r="F82" s="15"/>
      <c r="G82" s="15"/>
      <c r="H82" s="9">
        <f t="shared" si="12"/>
        <v>0</v>
      </c>
      <c r="I82" s="15">
        <v>2</v>
      </c>
      <c r="J82" s="15"/>
      <c r="K82" s="15"/>
      <c r="L82" s="9">
        <f t="shared" si="13"/>
        <v>2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4"/>
        <v>0</v>
      </c>
      <c r="V82" s="9">
        <f t="shared" si="15"/>
        <v>2</v>
      </c>
      <c r="W82" s="15">
        <v>2</v>
      </c>
      <c r="X82" s="16">
        <f t="shared" si="16"/>
        <v>0</v>
      </c>
      <c r="Y82" s="18"/>
      <c r="Z82" s="17"/>
    </row>
    <row r="83" spans="1:26" ht="18" customHeight="1" x14ac:dyDescent="0.2">
      <c r="A83" s="13">
        <v>1510023</v>
      </c>
      <c r="B83" s="14" t="s">
        <v>108</v>
      </c>
      <c r="C83" s="15">
        <v>55000</v>
      </c>
      <c r="D83" s="10">
        <f>VLOOKUP($A83,'17.07'!$A$9:$W$200,23,0)</f>
        <v>0</v>
      </c>
      <c r="E83" s="15"/>
      <c r="F83" s="15"/>
      <c r="G83" s="15"/>
      <c r="H83" s="9">
        <f t="shared" si="12"/>
        <v>0</v>
      </c>
      <c r="I83" s="15"/>
      <c r="J83" s="15"/>
      <c r="K83" s="15"/>
      <c r="L83" s="9">
        <f t="shared" si="13"/>
        <v>0</v>
      </c>
      <c r="M83" s="15"/>
      <c r="N83" s="15"/>
      <c r="O83" s="15"/>
      <c r="P83" s="15"/>
      <c r="Q83" s="15"/>
      <c r="R83" s="11">
        <f>SUM(M83:Q83)</f>
        <v>0</v>
      </c>
      <c r="S83" s="15"/>
      <c r="T83" s="15"/>
      <c r="U83" s="9">
        <f>S83+T83</f>
        <v>0</v>
      </c>
      <c r="V83" s="9">
        <f t="shared" si="15"/>
        <v>0</v>
      </c>
      <c r="W83" s="15"/>
      <c r="X83" s="16">
        <f>W83-V83</f>
        <v>0</v>
      </c>
      <c r="Y83" s="18"/>
      <c r="Z83" s="17"/>
    </row>
    <row r="84" spans="1:26" ht="18" customHeight="1" x14ac:dyDescent="0.2">
      <c r="A84" s="13">
        <v>1510024</v>
      </c>
      <c r="B84" s="14" t="s">
        <v>109</v>
      </c>
      <c r="C84" s="15">
        <v>30000</v>
      </c>
      <c r="D84" s="10">
        <f>VLOOKUP($A84,'17.07'!$A$9:$W$200,23,0)</f>
        <v>0</v>
      </c>
      <c r="E84" s="15"/>
      <c r="F84" s="15"/>
      <c r="G84" s="15"/>
      <c r="H84" s="9">
        <f t="shared" si="12"/>
        <v>0</v>
      </c>
      <c r="I84" s="15"/>
      <c r="J84" s="15"/>
      <c r="K84" s="15"/>
      <c r="L84" s="9">
        <f t="shared" si="13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5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1510039</v>
      </c>
      <c r="B85" s="14" t="s">
        <v>110</v>
      </c>
      <c r="C85" s="15">
        <v>30000</v>
      </c>
      <c r="D85" s="10">
        <f>VLOOKUP($A85,'17.07'!$A$9:$W$200,23,0)</f>
        <v>4</v>
      </c>
      <c r="E85" s="15"/>
      <c r="F85" s="15"/>
      <c r="G85" s="15"/>
      <c r="H85" s="9">
        <f t="shared" si="12"/>
        <v>0</v>
      </c>
      <c r="I85" s="15">
        <v>1</v>
      </c>
      <c r="J85" s="15"/>
      <c r="K85" s="15"/>
      <c r="L85" s="9">
        <f t="shared" si="13"/>
        <v>1</v>
      </c>
      <c r="M85" s="15">
        <v>1</v>
      </c>
      <c r="N85" s="15"/>
      <c r="O85" s="15"/>
      <c r="P85" s="15"/>
      <c r="Q85" s="15"/>
      <c r="R85" s="11">
        <f t="shared" si="5"/>
        <v>1</v>
      </c>
      <c r="S85" s="15"/>
      <c r="T85" s="15"/>
      <c r="U85" s="9">
        <f t="shared" si="14"/>
        <v>0</v>
      </c>
      <c r="V85" s="9">
        <f t="shared" si="15"/>
        <v>2</v>
      </c>
      <c r="W85" s="15">
        <v>4</v>
      </c>
      <c r="X85" s="16">
        <f t="shared" si="16"/>
        <v>2</v>
      </c>
      <c r="Y85" s="27" t="s">
        <v>262</v>
      </c>
      <c r="Z85" s="17"/>
    </row>
    <row r="86" spans="1:26" ht="18" customHeight="1" x14ac:dyDescent="0.2">
      <c r="A86" s="13">
        <v>1510040</v>
      </c>
      <c r="B86" s="14" t="s">
        <v>111</v>
      </c>
      <c r="C86" s="15">
        <v>55000</v>
      </c>
      <c r="D86" s="10">
        <f>VLOOKUP($A86,'17.07'!$A$9:$W$200,23,0)</f>
        <v>2</v>
      </c>
      <c r="E86" s="15"/>
      <c r="F86" s="15"/>
      <c r="G86" s="15"/>
      <c r="H86" s="9">
        <f t="shared" si="12"/>
        <v>0</v>
      </c>
      <c r="I86" s="15"/>
      <c r="J86" s="15"/>
      <c r="K86" s="15"/>
      <c r="L86" s="9">
        <f t="shared" si="13"/>
        <v>0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4"/>
        <v>0</v>
      </c>
      <c r="V86" s="9">
        <f t="shared" si="15"/>
        <v>2</v>
      </c>
      <c r="W86" s="15">
        <v>3</v>
      </c>
      <c r="X86" s="16">
        <f t="shared" si="16"/>
        <v>1</v>
      </c>
      <c r="Y86" s="27" t="s">
        <v>262</v>
      </c>
      <c r="Z86" s="17"/>
    </row>
    <row r="87" spans="1:26" ht="18" customHeight="1" x14ac:dyDescent="0.2">
      <c r="A87" s="13">
        <v>1510053</v>
      </c>
      <c r="B87" s="14" t="s">
        <v>112</v>
      </c>
      <c r="C87" s="15">
        <v>35000</v>
      </c>
      <c r="D87" s="10">
        <f>VLOOKUP($A87,'17.07'!$A$9:$W$200,23,0)</f>
        <v>1</v>
      </c>
      <c r="E87" s="15">
        <v>2</v>
      </c>
      <c r="F87" s="15"/>
      <c r="G87" s="15"/>
      <c r="H87" s="9">
        <f t="shared" si="12"/>
        <v>2</v>
      </c>
      <c r="I87" s="15">
        <v>2</v>
      </c>
      <c r="J87" s="15"/>
      <c r="K87" s="15"/>
      <c r="L87" s="9">
        <f t="shared" si="13"/>
        <v>2</v>
      </c>
      <c r="M87" s="15">
        <v>1</v>
      </c>
      <c r="N87" s="15"/>
      <c r="O87" s="15"/>
      <c r="P87" s="15"/>
      <c r="Q87" s="15"/>
      <c r="R87" s="11">
        <f t="shared" ref="R87:R155" si="17">SUM(M87:Q87)</f>
        <v>1</v>
      </c>
      <c r="S87" s="15"/>
      <c r="T87" s="15"/>
      <c r="U87" s="9">
        <f t="shared" si="14"/>
        <v>0</v>
      </c>
      <c r="V87" s="9">
        <f t="shared" si="15"/>
        <v>0</v>
      </c>
      <c r="W87" s="15"/>
      <c r="X87" s="16">
        <f t="shared" si="16"/>
        <v>0</v>
      </c>
      <c r="Y87" s="27"/>
      <c r="Z87" s="17"/>
    </row>
    <row r="88" spans="1:26" ht="18" customHeight="1" x14ac:dyDescent="0.2">
      <c r="A88" s="7">
        <v>3500000</v>
      </c>
      <c r="B88" s="8" t="s">
        <v>113</v>
      </c>
      <c r="C88" s="9"/>
      <c r="D88" s="10">
        <f>VLOOKUP($A88,'17.07'!$A$9:$W$200,23,0)</f>
        <v>0</v>
      </c>
      <c r="E88" s="10"/>
      <c r="F88" s="10"/>
      <c r="G88" s="10"/>
      <c r="H88" s="9"/>
      <c r="I88" s="10"/>
      <c r="J88" s="10"/>
      <c r="K88" s="10"/>
      <c r="L88" s="9">
        <f t="shared" si="13"/>
        <v>0</v>
      </c>
      <c r="M88" s="10"/>
      <c r="N88" s="10"/>
      <c r="O88" s="10"/>
      <c r="P88" s="10"/>
      <c r="Q88" s="10"/>
      <c r="R88" s="11">
        <f t="shared" si="17"/>
        <v>0</v>
      </c>
      <c r="S88" s="10"/>
      <c r="T88" s="10"/>
      <c r="U88" s="9"/>
      <c r="V88" s="9"/>
      <c r="W88" s="10"/>
      <c r="X88" s="9"/>
      <c r="Y88" s="18"/>
      <c r="Z88" s="17"/>
    </row>
    <row r="89" spans="1:26" ht="18" customHeight="1" x14ac:dyDescent="0.2">
      <c r="A89" s="13">
        <v>3500003</v>
      </c>
      <c r="B89" s="14" t="s">
        <v>114</v>
      </c>
      <c r="C89" s="15">
        <v>390000</v>
      </c>
      <c r="D89" s="10">
        <f>VLOOKUP($A89,'17.07'!$A$9:$W$200,23,0)</f>
        <v>0</v>
      </c>
      <c r="E89" s="15"/>
      <c r="F89" s="15"/>
      <c r="G89" s="15"/>
      <c r="H89" s="9">
        <f t="shared" ref="H89:H106" si="18">SUM(E89:G89)</f>
        <v>0</v>
      </c>
      <c r="I89" s="15"/>
      <c r="J89" s="15"/>
      <c r="K89" s="15"/>
      <c r="L89" s="9">
        <f t="shared" si="13"/>
        <v>0</v>
      </c>
      <c r="M89" s="15"/>
      <c r="N89" s="15"/>
      <c r="O89" s="15"/>
      <c r="P89" s="15"/>
      <c r="Q89" s="15"/>
      <c r="R89" s="11">
        <f>SUM(M89:Q89)</f>
        <v>0</v>
      </c>
      <c r="S89" s="15"/>
      <c r="T89" s="15"/>
      <c r="U89" s="9">
        <f>S89+T89</f>
        <v>0</v>
      </c>
      <c r="V89" s="9">
        <f t="shared" ref="V89:V106" si="19">D89+H89-L89-R89-U89</f>
        <v>0</v>
      </c>
      <c r="W89" s="15"/>
      <c r="X89" s="16">
        <f>W89-V89</f>
        <v>0</v>
      </c>
      <c r="Y89" s="18"/>
      <c r="Z89" s="17"/>
    </row>
    <row r="90" spans="1:26" ht="18" customHeight="1" x14ac:dyDescent="0.2">
      <c r="A90" s="13">
        <v>3500004</v>
      </c>
      <c r="B90" s="14" t="s">
        <v>115</v>
      </c>
      <c r="C90" s="15">
        <v>300000</v>
      </c>
      <c r="D90" s="10">
        <f>VLOOKUP($A90,'17.07'!$A$9:$W$200,23,0)</f>
        <v>0</v>
      </c>
      <c r="E90" s="15"/>
      <c r="F90" s="15"/>
      <c r="G90" s="15"/>
      <c r="H90" s="9">
        <f t="shared" si="18"/>
        <v>0</v>
      </c>
      <c r="I90" s="15"/>
      <c r="J90" s="15"/>
      <c r="K90" s="15"/>
      <c r="L90" s="9">
        <f t="shared" si="13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si="19"/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3500001</v>
      </c>
      <c r="B91" s="14" t="s">
        <v>116</v>
      </c>
      <c r="C91" s="15">
        <v>300000</v>
      </c>
      <c r="D91" s="10">
        <f>VLOOKUP($A91,'17.07'!$A$9:$W$200,23,0)</f>
        <v>0</v>
      </c>
      <c r="E91" s="15"/>
      <c r="F91" s="15"/>
      <c r="G91" s="15"/>
      <c r="H91" s="9">
        <f t="shared" si="18"/>
        <v>0</v>
      </c>
      <c r="I91" s="15"/>
      <c r="J91" s="15"/>
      <c r="K91" s="15"/>
      <c r="L91" s="9">
        <f t="shared" si="13"/>
        <v>0</v>
      </c>
      <c r="M91" s="15"/>
      <c r="N91" s="15"/>
      <c r="O91" s="15"/>
      <c r="P91" s="15"/>
      <c r="Q91" s="15"/>
      <c r="R91" s="11">
        <f t="shared" si="17"/>
        <v>0</v>
      </c>
      <c r="S91" s="15"/>
      <c r="T91" s="15"/>
      <c r="U91" s="9">
        <f t="shared" ref="U91:U106" si="20">S91+T91</f>
        <v>0</v>
      </c>
      <c r="V91" s="9">
        <f t="shared" si="19"/>
        <v>0</v>
      </c>
      <c r="W91" s="15"/>
      <c r="X91" s="16">
        <f t="shared" ref="X91:X106" si="21">W91-V91</f>
        <v>0</v>
      </c>
      <c r="Y91" s="18"/>
      <c r="Z91" s="17"/>
    </row>
    <row r="92" spans="1:26" ht="18" customHeight="1" x14ac:dyDescent="0.2">
      <c r="A92" s="13">
        <v>3500009</v>
      </c>
      <c r="B92" s="14" t="s">
        <v>117</v>
      </c>
      <c r="C92" s="15">
        <v>390000</v>
      </c>
      <c r="D92" s="10">
        <f>VLOOKUP($A92,'17.07'!$A$9:$W$200,23,0)</f>
        <v>0</v>
      </c>
      <c r="E92" s="15"/>
      <c r="F92" s="15"/>
      <c r="G92" s="15"/>
      <c r="H92" s="9">
        <f t="shared" si="18"/>
        <v>0</v>
      </c>
      <c r="I92" s="15"/>
      <c r="J92" s="15"/>
      <c r="K92" s="15"/>
      <c r="L92" s="9">
        <f t="shared" si="13"/>
        <v>0</v>
      </c>
      <c r="M92" s="15"/>
      <c r="N92" s="15"/>
      <c r="O92" s="15"/>
      <c r="P92" s="15"/>
      <c r="Q92" s="15"/>
      <c r="R92" s="11">
        <f t="shared" si="17"/>
        <v>0</v>
      </c>
      <c r="S92" s="15"/>
      <c r="T92" s="15"/>
      <c r="U92" s="9">
        <f t="shared" si="20"/>
        <v>0</v>
      </c>
      <c r="V92" s="9">
        <f t="shared" si="19"/>
        <v>0</v>
      </c>
      <c r="W92" s="15"/>
      <c r="X92" s="16">
        <f t="shared" si="21"/>
        <v>0</v>
      </c>
      <c r="Y92" s="18"/>
      <c r="Z92" s="17"/>
    </row>
    <row r="93" spans="1:26" ht="18" customHeight="1" x14ac:dyDescent="0.2">
      <c r="A93" s="13">
        <v>3500021</v>
      </c>
      <c r="B93" s="14" t="s">
        <v>118</v>
      </c>
      <c r="C93" s="15">
        <v>390000</v>
      </c>
      <c r="D93" s="10">
        <f>VLOOKUP($A93,'17.07'!$A$9:$W$200,23,0)</f>
        <v>0</v>
      </c>
      <c r="E93" s="15">
        <v>1</v>
      </c>
      <c r="F93" s="15"/>
      <c r="G93" s="15"/>
      <c r="H93" s="9">
        <f t="shared" si="18"/>
        <v>1</v>
      </c>
      <c r="I93" s="15"/>
      <c r="J93" s="15"/>
      <c r="K93" s="15"/>
      <c r="L93" s="9">
        <f t="shared" si="13"/>
        <v>0</v>
      </c>
      <c r="M93" s="15"/>
      <c r="N93" s="15"/>
      <c r="O93" s="15"/>
      <c r="P93" s="15"/>
      <c r="Q93" s="15"/>
      <c r="R93" s="11">
        <f t="shared" si="17"/>
        <v>0</v>
      </c>
      <c r="S93" s="15"/>
      <c r="T93" s="15"/>
      <c r="U93" s="9">
        <f t="shared" si="20"/>
        <v>0</v>
      </c>
      <c r="V93" s="9">
        <f t="shared" si="19"/>
        <v>1</v>
      </c>
      <c r="W93" s="15">
        <v>1</v>
      </c>
      <c r="X93" s="16">
        <f t="shared" si="21"/>
        <v>0</v>
      </c>
      <c r="Y93" s="18"/>
      <c r="Z93" s="17"/>
    </row>
    <row r="94" spans="1:26" ht="18" customHeight="1" x14ac:dyDescent="0.2">
      <c r="A94" s="13">
        <v>3500022</v>
      </c>
      <c r="B94" s="14" t="s">
        <v>119</v>
      </c>
      <c r="C94" s="15">
        <v>300000</v>
      </c>
      <c r="D94" s="10">
        <f>VLOOKUP($A94,'17.07'!$A$9:$W$200,23,0)</f>
        <v>0</v>
      </c>
      <c r="E94" s="15"/>
      <c r="F94" s="15"/>
      <c r="G94" s="15"/>
      <c r="H94" s="9">
        <f t="shared" si="18"/>
        <v>0</v>
      </c>
      <c r="I94" s="15"/>
      <c r="J94" s="15"/>
      <c r="K94" s="15"/>
      <c r="L94" s="9">
        <f t="shared" si="13"/>
        <v>0</v>
      </c>
      <c r="M94" s="15"/>
      <c r="N94" s="15"/>
      <c r="O94" s="15"/>
      <c r="P94" s="15"/>
      <c r="Q94" s="15"/>
      <c r="R94" s="11">
        <f>SUM(M94:Q94)</f>
        <v>0</v>
      </c>
      <c r="S94" s="15"/>
      <c r="T94" s="15"/>
      <c r="U94" s="9">
        <f>S94+T94</f>
        <v>0</v>
      </c>
      <c r="V94" s="9">
        <f t="shared" si="19"/>
        <v>0</v>
      </c>
      <c r="W94" s="15"/>
      <c r="X94" s="16">
        <f>W94-V94</f>
        <v>0</v>
      </c>
      <c r="Y94" s="18"/>
      <c r="Z94" s="17"/>
    </row>
    <row r="95" spans="1:26" ht="18" customHeight="1" x14ac:dyDescent="0.2">
      <c r="A95" s="13">
        <v>3500029</v>
      </c>
      <c r="B95" s="14" t="s">
        <v>120</v>
      </c>
      <c r="C95" s="15">
        <v>390000</v>
      </c>
      <c r="D95" s="10">
        <f>VLOOKUP($A95,'17.07'!$A$9:$W$200,23,0)</f>
        <v>1</v>
      </c>
      <c r="E95" s="15"/>
      <c r="F95" s="15"/>
      <c r="G95" s="15"/>
      <c r="H95" s="9">
        <f t="shared" si="18"/>
        <v>0</v>
      </c>
      <c r="I95" s="15"/>
      <c r="J95" s="15"/>
      <c r="K95" s="15"/>
      <c r="L95" s="9">
        <f t="shared" si="13"/>
        <v>0</v>
      </c>
      <c r="M95" s="15"/>
      <c r="N95" s="15"/>
      <c r="O95" s="15"/>
      <c r="P95" s="15"/>
      <c r="Q95" s="15"/>
      <c r="R95" s="11">
        <f t="shared" si="17"/>
        <v>0</v>
      </c>
      <c r="S95" s="15"/>
      <c r="T95" s="15"/>
      <c r="U95" s="9">
        <f t="shared" si="20"/>
        <v>0</v>
      </c>
      <c r="V95" s="9">
        <f t="shared" si="19"/>
        <v>1</v>
      </c>
      <c r="W95" s="15">
        <v>1</v>
      </c>
      <c r="X95" s="16">
        <f t="shared" si="21"/>
        <v>0</v>
      </c>
      <c r="Y95" s="18"/>
      <c r="Z95" s="17"/>
    </row>
    <row r="96" spans="1:26" ht="18" customHeight="1" x14ac:dyDescent="0.2">
      <c r="A96" s="13">
        <v>3500030</v>
      </c>
      <c r="B96" s="14" t="s">
        <v>121</v>
      </c>
      <c r="C96" s="15">
        <v>300000</v>
      </c>
      <c r="D96" s="10">
        <f>VLOOKUP($A96,'17.07'!$A$9:$W$200,23,0)</f>
        <v>0</v>
      </c>
      <c r="E96" s="15"/>
      <c r="F96" s="15"/>
      <c r="G96" s="15"/>
      <c r="H96" s="9">
        <f t="shared" si="18"/>
        <v>0</v>
      </c>
      <c r="I96" s="15"/>
      <c r="J96" s="15"/>
      <c r="K96" s="15"/>
      <c r="L96" s="9">
        <f t="shared" si="13"/>
        <v>0</v>
      </c>
      <c r="M96" s="15"/>
      <c r="N96" s="15"/>
      <c r="O96" s="15"/>
      <c r="P96" s="15"/>
      <c r="Q96" s="15"/>
      <c r="R96" s="11">
        <f>SUM(M96:Q96)</f>
        <v>0</v>
      </c>
      <c r="S96" s="15"/>
      <c r="T96" s="15"/>
      <c r="U96" s="9">
        <f>S96+T96</f>
        <v>0</v>
      </c>
      <c r="V96" s="9">
        <f t="shared" si="19"/>
        <v>0</v>
      </c>
      <c r="W96" s="15"/>
      <c r="X96" s="16">
        <f>W96-V96</f>
        <v>0</v>
      </c>
      <c r="Y96" s="18"/>
      <c r="Z96" s="17"/>
    </row>
    <row r="97" spans="1:26" ht="18" customHeight="1" x14ac:dyDescent="0.2">
      <c r="A97" s="13">
        <v>3500049</v>
      </c>
      <c r="B97" s="14" t="s">
        <v>122</v>
      </c>
      <c r="C97" s="15">
        <v>390000</v>
      </c>
      <c r="D97" s="10">
        <f>VLOOKUP($A97,'17.07'!$A$9:$W$200,23,0)</f>
        <v>0</v>
      </c>
      <c r="E97" s="15"/>
      <c r="F97" s="15"/>
      <c r="G97" s="15"/>
      <c r="H97" s="9">
        <f t="shared" si="18"/>
        <v>0</v>
      </c>
      <c r="I97" s="15"/>
      <c r="J97" s="15"/>
      <c r="K97" s="15"/>
      <c r="L97" s="9">
        <f t="shared" si="13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9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3500139</v>
      </c>
      <c r="B98" s="14" t="s">
        <v>123</v>
      </c>
      <c r="C98" s="15">
        <v>390000</v>
      </c>
      <c r="D98" s="10">
        <f>VLOOKUP($A98,'17.07'!$A$9:$W$200,23,0)</f>
        <v>0</v>
      </c>
      <c r="E98" s="15"/>
      <c r="F98" s="15"/>
      <c r="G98" s="15"/>
      <c r="H98" s="9">
        <f t="shared" si="18"/>
        <v>0</v>
      </c>
      <c r="I98" s="15"/>
      <c r="J98" s="15"/>
      <c r="K98" s="15"/>
      <c r="L98" s="9">
        <f t="shared" si="13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9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3500140</v>
      </c>
      <c r="B99" s="14" t="s">
        <v>124</v>
      </c>
      <c r="C99" s="15">
        <v>300000</v>
      </c>
      <c r="D99" s="10">
        <f>VLOOKUP($A99,'17.07'!$A$9:$W$200,23,0)</f>
        <v>0</v>
      </c>
      <c r="E99" s="15"/>
      <c r="F99" s="15"/>
      <c r="G99" s="15"/>
      <c r="H99" s="9">
        <f t="shared" si="18"/>
        <v>0</v>
      </c>
      <c r="I99" s="15"/>
      <c r="J99" s="15"/>
      <c r="K99" s="15"/>
      <c r="L99" s="9">
        <f t="shared" si="13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9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3500155</v>
      </c>
      <c r="B100" s="14" t="s">
        <v>125</v>
      </c>
      <c r="C100" s="15">
        <v>300000</v>
      </c>
      <c r="D100" s="10">
        <f>VLOOKUP($A100,'17.07'!$A$9:$W$200,23,0)</f>
        <v>0</v>
      </c>
      <c r="E100" s="15"/>
      <c r="F100" s="15"/>
      <c r="G100" s="15"/>
      <c r="H100" s="9">
        <f t="shared" si="18"/>
        <v>0</v>
      </c>
      <c r="I100" s="15"/>
      <c r="J100" s="15"/>
      <c r="K100" s="15"/>
      <c r="L100" s="9">
        <f t="shared" si="13"/>
        <v>0</v>
      </c>
      <c r="M100" s="15"/>
      <c r="N100" s="15"/>
      <c r="O100" s="15"/>
      <c r="P100" s="15"/>
      <c r="Q100" s="15"/>
      <c r="R100" s="11">
        <f t="shared" si="17"/>
        <v>0</v>
      </c>
      <c r="S100" s="15"/>
      <c r="T100" s="15"/>
      <c r="U100" s="9">
        <f t="shared" si="20"/>
        <v>0</v>
      </c>
      <c r="V100" s="9">
        <f t="shared" si="19"/>
        <v>0</v>
      </c>
      <c r="W100" s="15"/>
      <c r="X100" s="16">
        <f t="shared" si="21"/>
        <v>0</v>
      </c>
      <c r="Y100" s="18"/>
      <c r="Z100" s="17"/>
    </row>
    <row r="101" spans="1:26" ht="18" customHeight="1" x14ac:dyDescent="0.2">
      <c r="A101" s="13">
        <v>3500156</v>
      </c>
      <c r="B101" s="14" t="s">
        <v>126</v>
      </c>
      <c r="C101" s="15">
        <v>390000</v>
      </c>
      <c r="D101" s="10">
        <f>VLOOKUP($A101,'17.07'!$A$9:$W$200,23,0)</f>
        <v>0</v>
      </c>
      <c r="E101" s="15"/>
      <c r="F101" s="15"/>
      <c r="G101" s="15"/>
      <c r="H101" s="9">
        <f t="shared" si="18"/>
        <v>0</v>
      </c>
      <c r="I101" s="15"/>
      <c r="J101" s="15"/>
      <c r="K101" s="15"/>
      <c r="L101" s="9">
        <f t="shared" si="13"/>
        <v>0</v>
      </c>
      <c r="M101" s="15"/>
      <c r="N101" s="15"/>
      <c r="O101" s="15"/>
      <c r="P101" s="15"/>
      <c r="Q101" s="15"/>
      <c r="R101" s="11">
        <f t="shared" si="17"/>
        <v>0</v>
      </c>
      <c r="S101" s="15"/>
      <c r="T101" s="15"/>
      <c r="U101" s="9">
        <f t="shared" si="20"/>
        <v>0</v>
      </c>
      <c r="V101" s="9">
        <f t="shared" si="19"/>
        <v>0</v>
      </c>
      <c r="W101" s="15"/>
      <c r="X101" s="16">
        <f t="shared" si="21"/>
        <v>0</v>
      </c>
      <c r="Y101" s="18"/>
      <c r="Z101" s="17"/>
    </row>
    <row r="102" spans="1:26" ht="18" customHeight="1" x14ac:dyDescent="0.2">
      <c r="A102" s="13">
        <v>3500141</v>
      </c>
      <c r="B102" s="14" t="s">
        <v>127</v>
      </c>
      <c r="C102" s="15">
        <v>300000</v>
      </c>
      <c r="D102" s="10">
        <f>VLOOKUP($A102,'17.07'!$A$9:$W$200,23,0)</f>
        <v>0</v>
      </c>
      <c r="E102" s="15"/>
      <c r="F102" s="15"/>
      <c r="G102" s="15"/>
      <c r="H102" s="9">
        <f t="shared" si="18"/>
        <v>0</v>
      </c>
      <c r="I102" s="15"/>
      <c r="J102" s="15"/>
      <c r="K102" s="15"/>
      <c r="L102" s="9">
        <f t="shared" si="13"/>
        <v>0</v>
      </c>
      <c r="M102" s="15"/>
      <c r="N102" s="15"/>
      <c r="O102" s="15"/>
      <c r="P102" s="15"/>
      <c r="Q102" s="15"/>
      <c r="R102" s="11">
        <f t="shared" si="17"/>
        <v>0</v>
      </c>
      <c r="S102" s="15"/>
      <c r="T102" s="15"/>
      <c r="U102" s="9">
        <f t="shared" si="20"/>
        <v>0</v>
      </c>
      <c r="V102" s="9">
        <f t="shared" si="19"/>
        <v>0</v>
      </c>
      <c r="W102" s="15"/>
      <c r="X102" s="16">
        <f t="shared" si="21"/>
        <v>0</v>
      </c>
      <c r="Y102" s="18"/>
      <c r="Z102" s="17"/>
    </row>
    <row r="103" spans="1:26" ht="18" customHeight="1" x14ac:dyDescent="0.2">
      <c r="A103" s="13">
        <v>3500142</v>
      </c>
      <c r="B103" s="14" t="s">
        <v>128</v>
      </c>
      <c r="C103" s="15">
        <v>390000</v>
      </c>
      <c r="D103" s="10">
        <f>VLOOKUP($A103,'17.07'!$A$9:$W$200,23,0)</f>
        <v>0</v>
      </c>
      <c r="E103" s="15"/>
      <c r="F103" s="15"/>
      <c r="G103" s="15"/>
      <c r="H103" s="9">
        <f t="shared" si="18"/>
        <v>0</v>
      </c>
      <c r="I103" s="15"/>
      <c r="J103" s="15"/>
      <c r="K103" s="15"/>
      <c r="L103" s="9">
        <f t="shared" si="13"/>
        <v>0</v>
      </c>
      <c r="M103" s="15"/>
      <c r="N103" s="15"/>
      <c r="O103" s="15"/>
      <c r="P103" s="15"/>
      <c r="Q103" s="15"/>
      <c r="R103" s="11">
        <f t="shared" si="17"/>
        <v>0</v>
      </c>
      <c r="S103" s="15"/>
      <c r="T103" s="15"/>
      <c r="U103" s="9">
        <f t="shared" si="20"/>
        <v>0</v>
      </c>
      <c r="V103" s="9">
        <f t="shared" si="19"/>
        <v>0</v>
      </c>
      <c r="W103" s="15"/>
      <c r="X103" s="16">
        <f t="shared" si="21"/>
        <v>0</v>
      </c>
      <c r="Y103" s="18"/>
      <c r="Z103" s="17"/>
    </row>
    <row r="104" spans="1:26" ht="18" customHeight="1" x14ac:dyDescent="0.2">
      <c r="A104" s="13">
        <v>3500143</v>
      </c>
      <c r="B104" s="14" t="s">
        <v>129</v>
      </c>
      <c r="C104" s="15">
        <v>220000</v>
      </c>
      <c r="D104" s="10">
        <f>VLOOKUP($A104,'17.07'!$A$9:$W$200,23,0)</f>
        <v>1</v>
      </c>
      <c r="E104" s="15"/>
      <c r="F104" s="15"/>
      <c r="G104" s="15"/>
      <c r="H104" s="9">
        <f t="shared" si="18"/>
        <v>0</v>
      </c>
      <c r="I104" s="15"/>
      <c r="J104" s="15"/>
      <c r="K104" s="15"/>
      <c r="L104" s="9">
        <f t="shared" si="13"/>
        <v>0</v>
      </c>
      <c r="M104" s="15"/>
      <c r="N104" s="15"/>
      <c r="O104" s="15"/>
      <c r="P104" s="15"/>
      <c r="Q104" s="15"/>
      <c r="R104" s="11">
        <f t="shared" si="17"/>
        <v>0</v>
      </c>
      <c r="S104" s="15">
        <v>1</v>
      </c>
      <c r="T104" s="15"/>
      <c r="U104" s="9">
        <f t="shared" si="20"/>
        <v>1</v>
      </c>
      <c r="V104" s="9">
        <f t="shared" si="19"/>
        <v>0</v>
      </c>
      <c r="W104" s="15"/>
      <c r="X104" s="16">
        <f t="shared" si="21"/>
        <v>0</v>
      </c>
      <c r="Y104" s="18"/>
      <c r="Z104" s="17"/>
    </row>
    <row r="105" spans="1:26" ht="18" customHeight="1" x14ac:dyDescent="0.2">
      <c r="A105" s="13">
        <v>3500144</v>
      </c>
      <c r="B105" s="14" t="s">
        <v>130</v>
      </c>
      <c r="C105" s="15">
        <v>260000</v>
      </c>
      <c r="D105" s="10">
        <f>VLOOKUP($A105,'17.07'!$A$9:$W$200,23,0)</f>
        <v>3</v>
      </c>
      <c r="E105" s="15"/>
      <c r="F105" s="15"/>
      <c r="G105" s="15"/>
      <c r="H105" s="9">
        <f t="shared" si="18"/>
        <v>0</v>
      </c>
      <c r="I105" s="15">
        <v>2</v>
      </c>
      <c r="J105" s="15"/>
      <c r="K105" s="15"/>
      <c r="L105" s="9">
        <f t="shared" si="13"/>
        <v>2</v>
      </c>
      <c r="M105" s="15"/>
      <c r="N105" s="15"/>
      <c r="O105" s="15"/>
      <c r="P105" s="15"/>
      <c r="Q105" s="15"/>
      <c r="R105" s="11">
        <f t="shared" si="17"/>
        <v>0</v>
      </c>
      <c r="S105" s="15"/>
      <c r="T105" s="15"/>
      <c r="U105" s="9">
        <f t="shared" si="20"/>
        <v>0</v>
      </c>
      <c r="V105" s="9">
        <f t="shared" si="19"/>
        <v>1</v>
      </c>
      <c r="W105" s="15">
        <v>1</v>
      </c>
      <c r="X105" s="16">
        <f t="shared" si="21"/>
        <v>0</v>
      </c>
      <c r="Y105" s="18"/>
      <c r="Z105" s="17"/>
    </row>
    <row r="106" spans="1:26" ht="18" customHeight="1" x14ac:dyDescent="0.2">
      <c r="A106" s="13">
        <v>3500145</v>
      </c>
      <c r="B106" s="14" t="s">
        <v>131</v>
      </c>
      <c r="C106" s="15">
        <v>350000</v>
      </c>
      <c r="D106" s="10">
        <f>VLOOKUP($A106,'17.07'!$A$9:$W$200,23,0)</f>
        <v>0</v>
      </c>
      <c r="E106" s="15"/>
      <c r="F106" s="15"/>
      <c r="G106" s="15"/>
      <c r="H106" s="9">
        <f t="shared" si="18"/>
        <v>0</v>
      </c>
      <c r="I106" s="15"/>
      <c r="J106" s="15"/>
      <c r="K106" s="15"/>
      <c r="L106" s="9">
        <f t="shared" si="13"/>
        <v>0</v>
      </c>
      <c r="M106" s="15"/>
      <c r="N106" s="15"/>
      <c r="O106" s="15"/>
      <c r="P106" s="15"/>
      <c r="Q106" s="15"/>
      <c r="R106" s="11">
        <f t="shared" si="17"/>
        <v>0</v>
      </c>
      <c r="S106" s="15"/>
      <c r="T106" s="15"/>
      <c r="U106" s="9">
        <f t="shared" si="20"/>
        <v>0</v>
      </c>
      <c r="V106" s="9">
        <f t="shared" si="19"/>
        <v>0</v>
      </c>
      <c r="W106" s="15"/>
      <c r="X106" s="16">
        <f t="shared" si="21"/>
        <v>0</v>
      </c>
      <c r="Y106" s="18"/>
      <c r="Z106" s="17"/>
    </row>
    <row r="107" spans="1:26" ht="18" customHeight="1" x14ac:dyDescent="0.2">
      <c r="A107" s="7">
        <v>3510000</v>
      </c>
      <c r="B107" s="8" t="s">
        <v>132</v>
      </c>
      <c r="C107" s="9"/>
      <c r="D107" s="10">
        <f>VLOOKUP($A107,'17.07'!$A$9:$W$200,23,0)</f>
        <v>0</v>
      </c>
      <c r="E107" s="10"/>
      <c r="F107" s="10"/>
      <c r="G107" s="10"/>
      <c r="H107" s="9"/>
      <c r="I107" s="10"/>
      <c r="J107" s="10"/>
      <c r="K107" s="10"/>
      <c r="L107" s="9">
        <f t="shared" si="13"/>
        <v>0</v>
      </c>
      <c r="M107" s="10"/>
      <c r="N107" s="10"/>
      <c r="O107" s="10"/>
      <c r="P107" s="10"/>
      <c r="Q107" s="10"/>
      <c r="R107" s="11">
        <f t="shared" si="17"/>
        <v>0</v>
      </c>
      <c r="S107" s="10"/>
      <c r="T107" s="10"/>
      <c r="U107" s="9"/>
      <c r="V107" s="9"/>
      <c r="W107" s="10"/>
      <c r="X107" s="9"/>
      <c r="Y107" s="18"/>
      <c r="Z107" s="17"/>
    </row>
    <row r="108" spans="1:26" ht="18" customHeight="1" x14ac:dyDescent="0.2">
      <c r="A108" s="13">
        <v>3510004</v>
      </c>
      <c r="B108" s="14" t="s">
        <v>133</v>
      </c>
      <c r="C108" s="15">
        <v>43000</v>
      </c>
      <c r="D108" s="10">
        <f>VLOOKUP($A108,'17.07'!$A$9:$W$200,23,0)</f>
        <v>0</v>
      </c>
      <c r="E108" s="15"/>
      <c r="F108" s="15"/>
      <c r="G108" s="15"/>
      <c r="H108" s="9">
        <f t="shared" ref="H108:H117" si="22">SUM(E108:G108)</f>
        <v>0</v>
      </c>
      <c r="I108" s="15"/>
      <c r="J108" s="15"/>
      <c r="K108" s="15"/>
      <c r="L108" s="9">
        <f t="shared" si="13"/>
        <v>0</v>
      </c>
      <c r="M108" s="15"/>
      <c r="N108" s="15"/>
      <c r="O108" s="15"/>
      <c r="P108" s="15"/>
      <c r="Q108" s="15"/>
      <c r="R108" s="11">
        <f>SUM(M108:Q108)</f>
        <v>0</v>
      </c>
      <c r="S108" s="15"/>
      <c r="T108" s="15"/>
      <c r="U108" s="9">
        <f>S108+T108</f>
        <v>0</v>
      </c>
      <c r="V108" s="9">
        <f t="shared" ref="V108:V117" si="23">D108+H108-L108-R108-U108</f>
        <v>0</v>
      </c>
      <c r="W108" s="15"/>
      <c r="X108" s="16">
        <f>W108-V108</f>
        <v>0</v>
      </c>
      <c r="Y108" s="18"/>
      <c r="Z108" s="17"/>
    </row>
    <row r="109" spans="1:26" ht="18" customHeight="1" x14ac:dyDescent="0.2">
      <c r="A109" s="13">
        <v>3510011</v>
      </c>
      <c r="B109" s="14" t="s">
        <v>134</v>
      </c>
      <c r="C109" s="15">
        <v>42000</v>
      </c>
      <c r="D109" s="10">
        <f>VLOOKUP($A109,'17.07'!$A$9:$W$200,23,0)</f>
        <v>5</v>
      </c>
      <c r="E109" s="15"/>
      <c r="F109" s="15"/>
      <c r="G109" s="15"/>
      <c r="H109" s="9">
        <f t="shared" si="22"/>
        <v>0</v>
      </c>
      <c r="I109" s="15">
        <v>1</v>
      </c>
      <c r="J109" s="15"/>
      <c r="K109" s="15"/>
      <c r="L109" s="9">
        <f t="shared" si="13"/>
        <v>1</v>
      </c>
      <c r="M109" s="15"/>
      <c r="N109" s="15"/>
      <c r="O109" s="15"/>
      <c r="P109" s="15"/>
      <c r="Q109" s="15"/>
      <c r="R109" s="11">
        <f t="shared" si="17"/>
        <v>0</v>
      </c>
      <c r="S109" s="15"/>
      <c r="T109" s="15"/>
      <c r="U109" s="9">
        <f t="shared" ref="U109:U117" si="24">S109+T109</f>
        <v>0</v>
      </c>
      <c r="V109" s="9">
        <f t="shared" si="23"/>
        <v>4</v>
      </c>
      <c r="W109" s="15">
        <v>4</v>
      </c>
      <c r="X109" s="16">
        <f t="shared" ref="X109:X117" si="25">W109-V109</f>
        <v>0</v>
      </c>
      <c r="Y109" s="18"/>
      <c r="Z109" s="17"/>
    </row>
    <row r="110" spans="1:26" ht="18" customHeight="1" x14ac:dyDescent="0.2">
      <c r="A110" s="13">
        <v>3510012</v>
      </c>
      <c r="B110" s="14" t="s">
        <v>135</v>
      </c>
      <c r="C110" s="15">
        <v>43000</v>
      </c>
      <c r="D110" s="10">
        <f>VLOOKUP($A110,'17.07'!$A$9:$W$200,23,0)</f>
        <v>1</v>
      </c>
      <c r="E110" s="15"/>
      <c r="F110" s="15"/>
      <c r="G110" s="15"/>
      <c r="H110" s="9">
        <f t="shared" si="22"/>
        <v>0</v>
      </c>
      <c r="I110" s="15">
        <v>1</v>
      </c>
      <c r="J110" s="15"/>
      <c r="K110" s="15"/>
      <c r="L110" s="9">
        <f t="shared" si="13"/>
        <v>1</v>
      </c>
      <c r="M110" s="15"/>
      <c r="N110" s="15"/>
      <c r="O110" s="15"/>
      <c r="P110" s="15"/>
      <c r="Q110" s="15"/>
      <c r="R110" s="11">
        <f>SUM(M110:Q110)</f>
        <v>0</v>
      </c>
      <c r="S110" s="15"/>
      <c r="T110" s="15"/>
      <c r="U110" s="9">
        <f>S110+T110</f>
        <v>0</v>
      </c>
      <c r="V110" s="9">
        <f t="shared" si="23"/>
        <v>0</v>
      </c>
      <c r="W110" s="15"/>
      <c r="X110" s="16">
        <f>W110-V110</f>
        <v>0</v>
      </c>
      <c r="Y110" s="18"/>
      <c r="Z110" s="17"/>
    </row>
    <row r="111" spans="1:26" ht="18" customHeight="1" x14ac:dyDescent="0.2">
      <c r="A111" s="13">
        <v>3510018</v>
      </c>
      <c r="B111" s="14" t="s">
        <v>136</v>
      </c>
      <c r="C111" s="15">
        <v>65000</v>
      </c>
      <c r="D111" s="10">
        <f>VLOOKUP($A111,'17.07'!$A$9:$W$200,23,0)</f>
        <v>5</v>
      </c>
      <c r="E111" s="15"/>
      <c r="F111" s="15"/>
      <c r="G111" s="15"/>
      <c r="H111" s="9">
        <f t="shared" si="22"/>
        <v>0</v>
      </c>
      <c r="I111" s="15">
        <v>2</v>
      </c>
      <c r="J111" s="15"/>
      <c r="K111" s="15"/>
      <c r="L111" s="9">
        <f t="shared" si="13"/>
        <v>2</v>
      </c>
      <c r="M111" s="15"/>
      <c r="N111" s="15"/>
      <c r="O111" s="15"/>
      <c r="P111" s="15"/>
      <c r="Q111" s="15"/>
      <c r="R111" s="11">
        <f t="shared" si="17"/>
        <v>0</v>
      </c>
      <c r="S111" s="15"/>
      <c r="T111" s="15"/>
      <c r="U111" s="9">
        <f t="shared" si="24"/>
        <v>0</v>
      </c>
      <c r="V111" s="9">
        <f t="shared" si="23"/>
        <v>3</v>
      </c>
      <c r="W111" s="15">
        <v>3</v>
      </c>
      <c r="X111" s="16">
        <f t="shared" si="25"/>
        <v>0</v>
      </c>
      <c r="Y111" s="18"/>
      <c r="Z111" s="17"/>
    </row>
    <row r="112" spans="1:26" ht="18" customHeight="1" x14ac:dyDescent="0.2">
      <c r="A112" s="13">
        <v>3510066</v>
      </c>
      <c r="B112" s="14" t="s">
        <v>137</v>
      </c>
      <c r="C112" s="15">
        <v>42000</v>
      </c>
      <c r="D112" s="10">
        <f>VLOOKUP($A112,'17.07'!$A$9:$W$200,23,0)</f>
        <v>0</v>
      </c>
      <c r="E112" s="15"/>
      <c r="F112" s="15"/>
      <c r="G112" s="15"/>
      <c r="H112" s="9">
        <f t="shared" si="22"/>
        <v>0</v>
      </c>
      <c r="I112" s="15"/>
      <c r="J112" s="15"/>
      <c r="K112" s="15"/>
      <c r="L112" s="9">
        <f t="shared" si="13"/>
        <v>0</v>
      </c>
      <c r="M112" s="15"/>
      <c r="N112" s="15"/>
      <c r="O112" s="15"/>
      <c r="P112" s="15"/>
      <c r="Q112" s="15"/>
      <c r="R112" s="11">
        <f t="shared" si="17"/>
        <v>0</v>
      </c>
      <c r="S112" s="15"/>
      <c r="T112" s="15"/>
      <c r="U112" s="9">
        <f t="shared" si="24"/>
        <v>0</v>
      </c>
      <c r="V112" s="9">
        <f t="shared" si="23"/>
        <v>0</v>
      </c>
      <c r="W112" s="15"/>
      <c r="X112" s="16">
        <f t="shared" si="25"/>
        <v>0</v>
      </c>
      <c r="Y112" s="18"/>
      <c r="Z112" s="17"/>
    </row>
    <row r="113" spans="1:26" ht="18" customHeight="1" x14ac:dyDescent="0.2">
      <c r="A113" s="13">
        <v>3510067</v>
      </c>
      <c r="B113" s="14" t="s">
        <v>138</v>
      </c>
      <c r="C113" s="15">
        <v>43000</v>
      </c>
      <c r="D113" s="10">
        <f>VLOOKUP($A113,'17.07'!$A$9:$W$200,23,0)</f>
        <v>0</v>
      </c>
      <c r="E113" s="15"/>
      <c r="F113" s="15"/>
      <c r="G113" s="15"/>
      <c r="H113" s="9">
        <f t="shared" si="22"/>
        <v>0</v>
      </c>
      <c r="I113" s="15"/>
      <c r="J113" s="15"/>
      <c r="K113" s="15"/>
      <c r="L113" s="9">
        <f t="shared" si="13"/>
        <v>0</v>
      </c>
      <c r="M113" s="15"/>
      <c r="N113" s="15"/>
      <c r="O113" s="15"/>
      <c r="P113" s="15"/>
      <c r="Q113" s="15"/>
      <c r="R113" s="11">
        <f t="shared" si="17"/>
        <v>0</v>
      </c>
      <c r="S113" s="15"/>
      <c r="T113" s="15"/>
      <c r="U113" s="9">
        <f t="shared" si="24"/>
        <v>0</v>
      </c>
      <c r="V113" s="9">
        <f t="shared" si="23"/>
        <v>0</v>
      </c>
      <c r="W113" s="15"/>
      <c r="X113" s="16">
        <f t="shared" si="25"/>
        <v>0</v>
      </c>
      <c r="Y113" s="18"/>
      <c r="Z113" s="17"/>
    </row>
    <row r="114" spans="1:26" ht="18" customHeight="1" x14ac:dyDescent="0.2">
      <c r="A114" s="13">
        <v>3510068</v>
      </c>
      <c r="B114" s="14" t="s">
        <v>139</v>
      </c>
      <c r="C114" s="15">
        <v>12000</v>
      </c>
      <c r="D114" s="10">
        <f>VLOOKUP($A114,'17.07'!$A$9:$W$200,23,0)</f>
        <v>2</v>
      </c>
      <c r="E114" s="15"/>
      <c r="F114" s="15"/>
      <c r="G114" s="15"/>
      <c r="H114" s="9">
        <f t="shared" si="22"/>
        <v>0</v>
      </c>
      <c r="I114" s="15"/>
      <c r="J114" s="15"/>
      <c r="K114" s="15"/>
      <c r="L114" s="9">
        <f t="shared" si="13"/>
        <v>0</v>
      </c>
      <c r="M114" s="15"/>
      <c r="N114" s="15"/>
      <c r="O114" s="15"/>
      <c r="P114" s="15"/>
      <c r="Q114" s="15"/>
      <c r="R114" s="11">
        <f>SUM(M114:Q114)</f>
        <v>0</v>
      </c>
      <c r="S114" s="15"/>
      <c r="T114" s="15"/>
      <c r="U114" s="9">
        <f>S114+T114</f>
        <v>0</v>
      </c>
      <c r="V114" s="9">
        <f t="shared" si="23"/>
        <v>2</v>
      </c>
      <c r="W114" s="15">
        <v>2</v>
      </c>
      <c r="X114" s="16">
        <f>W114-V114</f>
        <v>0</v>
      </c>
      <c r="Y114" s="18"/>
      <c r="Z114" s="17"/>
    </row>
    <row r="115" spans="1:26" ht="18" customHeight="1" x14ac:dyDescent="0.2">
      <c r="A115" s="13">
        <v>3510069</v>
      </c>
      <c r="B115" s="14" t="s">
        <v>140</v>
      </c>
      <c r="C115" s="15">
        <v>12000</v>
      </c>
      <c r="D115" s="10">
        <f>VLOOKUP($A115,'17.07'!$A$9:$W$200,23,0)</f>
        <v>0</v>
      </c>
      <c r="E115" s="15"/>
      <c r="F115" s="15"/>
      <c r="G115" s="15"/>
      <c r="H115" s="9">
        <f t="shared" si="22"/>
        <v>0</v>
      </c>
      <c r="I115" s="15"/>
      <c r="J115" s="15"/>
      <c r="K115" s="15"/>
      <c r="L115" s="9">
        <f t="shared" si="13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3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3510070</v>
      </c>
      <c r="B116" s="14" t="s">
        <v>141</v>
      </c>
      <c r="C116" s="15">
        <v>12000</v>
      </c>
      <c r="D116" s="10">
        <f>VLOOKUP($A116,'17.07'!$A$9:$W$200,23,0)</f>
        <v>0</v>
      </c>
      <c r="E116" s="15"/>
      <c r="F116" s="15"/>
      <c r="G116" s="15"/>
      <c r="H116" s="9">
        <f t="shared" si="22"/>
        <v>0</v>
      </c>
      <c r="I116" s="15"/>
      <c r="J116" s="15"/>
      <c r="K116" s="15"/>
      <c r="L116" s="9">
        <f t="shared" si="13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3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3512008</v>
      </c>
      <c r="B117" s="14" t="s">
        <v>142</v>
      </c>
      <c r="C117" s="15">
        <v>44000</v>
      </c>
      <c r="D117" s="10">
        <f>VLOOKUP($A117,'17.07'!$A$9:$W$200,23,0)</f>
        <v>0</v>
      </c>
      <c r="E117" s="15"/>
      <c r="F117" s="15"/>
      <c r="G117" s="15"/>
      <c r="H117" s="9">
        <f t="shared" si="22"/>
        <v>0</v>
      </c>
      <c r="I117" s="15"/>
      <c r="J117" s="15"/>
      <c r="K117" s="15"/>
      <c r="L117" s="9">
        <f t="shared" si="13"/>
        <v>0</v>
      </c>
      <c r="M117" s="15"/>
      <c r="N117" s="15"/>
      <c r="O117" s="15"/>
      <c r="P117" s="15"/>
      <c r="Q117" s="15"/>
      <c r="R117" s="11">
        <f t="shared" si="17"/>
        <v>0</v>
      </c>
      <c r="S117" s="15"/>
      <c r="T117" s="15"/>
      <c r="U117" s="9">
        <f t="shared" si="24"/>
        <v>0</v>
      </c>
      <c r="V117" s="9">
        <f t="shared" si="23"/>
        <v>0</v>
      </c>
      <c r="W117" s="15"/>
      <c r="X117" s="16">
        <f t="shared" si="25"/>
        <v>0</v>
      </c>
      <c r="Y117" s="18"/>
      <c r="Z117" s="17"/>
    </row>
    <row r="118" spans="1:26" ht="18" customHeight="1" x14ac:dyDescent="0.2">
      <c r="A118" s="7">
        <v>3530000</v>
      </c>
      <c r="B118" s="28" t="s">
        <v>143</v>
      </c>
      <c r="C118" s="9"/>
      <c r="D118" s="10">
        <f>VLOOKUP($A118,'17.07'!$A$9:$W$200,23,0)</f>
        <v>0</v>
      </c>
      <c r="E118" s="10"/>
      <c r="F118" s="10"/>
      <c r="G118" s="10"/>
      <c r="H118" s="9"/>
      <c r="I118" s="10"/>
      <c r="J118" s="10"/>
      <c r="K118" s="10"/>
      <c r="L118" s="9">
        <f t="shared" si="13"/>
        <v>0</v>
      </c>
      <c r="M118" s="10"/>
      <c r="N118" s="10"/>
      <c r="O118" s="10"/>
      <c r="P118" s="10"/>
      <c r="Q118" s="10"/>
      <c r="R118" s="11">
        <f t="shared" si="17"/>
        <v>0</v>
      </c>
      <c r="S118" s="10"/>
      <c r="T118" s="10"/>
      <c r="U118" s="9"/>
      <c r="V118" s="9"/>
      <c r="W118" s="10"/>
      <c r="X118" s="9"/>
      <c r="Y118" s="18"/>
      <c r="Z118" s="17"/>
    </row>
    <row r="119" spans="1:26" ht="18" customHeight="1" x14ac:dyDescent="0.2">
      <c r="A119" s="13">
        <v>3530003</v>
      </c>
      <c r="B119" s="14" t="s">
        <v>144</v>
      </c>
      <c r="C119" s="15">
        <v>20000</v>
      </c>
      <c r="D119" s="10">
        <f>VLOOKUP($A119,'17.07'!$A$9:$W$200,23,0)</f>
        <v>0</v>
      </c>
      <c r="E119" s="15"/>
      <c r="F119" s="15"/>
      <c r="G119" s="15"/>
      <c r="H119" s="9">
        <f t="shared" ref="H119:H131" si="26">SUM(E119:G119)</f>
        <v>0</v>
      </c>
      <c r="I119" s="15"/>
      <c r="J119" s="15"/>
      <c r="K119" s="15"/>
      <c r="L119" s="9">
        <f t="shared" si="13"/>
        <v>0</v>
      </c>
      <c r="M119" s="15"/>
      <c r="N119" s="15"/>
      <c r="O119" s="15"/>
      <c r="P119" s="15"/>
      <c r="Q119" s="15"/>
      <c r="R119" s="11">
        <f t="shared" si="17"/>
        <v>0</v>
      </c>
      <c r="S119" s="15"/>
      <c r="T119" s="15"/>
      <c r="U119" s="9">
        <f t="shared" ref="U119:U131" si="27">S119+T119</f>
        <v>0</v>
      </c>
      <c r="V119" s="9">
        <f t="shared" ref="V119:V131" si="28">D119+H119-L119-R119-U119</f>
        <v>0</v>
      </c>
      <c r="W119" s="15"/>
      <c r="X119" s="16">
        <f t="shared" ref="X119:X131" si="29">W119-V119</f>
        <v>0</v>
      </c>
      <c r="Y119" s="18"/>
      <c r="Z119" s="17"/>
    </row>
    <row r="120" spans="1:26" ht="18" customHeight="1" x14ac:dyDescent="0.2">
      <c r="A120" s="13">
        <v>3530008</v>
      </c>
      <c r="B120" s="14" t="s">
        <v>145</v>
      </c>
      <c r="C120" s="15">
        <v>20000</v>
      </c>
      <c r="D120" s="10">
        <f>VLOOKUP($A120,'17.07'!$A$9:$W$200,23,0)</f>
        <v>0</v>
      </c>
      <c r="E120" s="15"/>
      <c r="F120" s="15"/>
      <c r="G120" s="15"/>
      <c r="H120" s="9">
        <f t="shared" si="26"/>
        <v>0</v>
      </c>
      <c r="I120" s="15"/>
      <c r="J120" s="15"/>
      <c r="K120" s="15"/>
      <c r="L120" s="9">
        <f t="shared" si="13"/>
        <v>0</v>
      </c>
      <c r="M120" s="15"/>
      <c r="N120" s="15"/>
      <c r="O120" s="15"/>
      <c r="P120" s="15"/>
      <c r="Q120" s="15"/>
      <c r="R120" s="11">
        <f t="shared" si="17"/>
        <v>0</v>
      </c>
      <c r="S120" s="15"/>
      <c r="T120" s="15"/>
      <c r="U120" s="9">
        <f t="shared" si="27"/>
        <v>0</v>
      </c>
      <c r="V120" s="9">
        <f t="shared" si="28"/>
        <v>0</v>
      </c>
      <c r="W120" s="15"/>
      <c r="X120" s="16">
        <f t="shared" si="29"/>
        <v>0</v>
      </c>
      <c r="Y120" s="18"/>
      <c r="Z120" s="17"/>
    </row>
    <row r="121" spans="1:26" ht="18" customHeight="1" x14ac:dyDescent="0.2">
      <c r="A121" s="13">
        <v>3530009</v>
      </c>
      <c r="B121" s="14" t="s">
        <v>146</v>
      </c>
      <c r="C121" s="15">
        <v>20000</v>
      </c>
      <c r="D121" s="10">
        <f>VLOOKUP($A121,'17.07'!$A$9:$W$200,23,0)</f>
        <v>39</v>
      </c>
      <c r="E121" s="15"/>
      <c r="F121" s="15"/>
      <c r="G121" s="15"/>
      <c r="H121" s="9">
        <f t="shared" si="26"/>
        <v>0</v>
      </c>
      <c r="I121" s="15">
        <v>15</v>
      </c>
      <c r="J121" s="15"/>
      <c r="K121" s="15"/>
      <c r="L121" s="9">
        <f t="shared" si="13"/>
        <v>15</v>
      </c>
      <c r="M121" s="15"/>
      <c r="N121" s="15"/>
      <c r="O121" s="15"/>
      <c r="P121" s="15"/>
      <c r="Q121" s="15"/>
      <c r="R121" s="11">
        <f t="shared" si="17"/>
        <v>0</v>
      </c>
      <c r="S121" s="15"/>
      <c r="T121" s="15"/>
      <c r="U121" s="9">
        <f t="shared" si="27"/>
        <v>0</v>
      </c>
      <c r="V121" s="9">
        <f t="shared" si="28"/>
        <v>24</v>
      </c>
      <c r="W121" s="15">
        <v>24</v>
      </c>
      <c r="X121" s="16">
        <f t="shared" si="29"/>
        <v>0</v>
      </c>
      <c r="Y121" s="18"/>
      <c r="Z121" s="17"/>
    </row>
    <row r="122" spans="1:26" ht="18" customHeight="1" x14ac:dyDescent="0.2">
      <c r="A122" s="13">
        <v>3530010</v>
      </c>
      <c r="B122" s="14" t="s">
        <v>147</v>
      </c>
      <c r="C122" s="15">
        <v>108000</v>
      </c>
      <c r="D122" s="10">
        <f>VLOOKUP($A122,'17.07'!$A$9:$W$200,23,0)</f>
        <v>9</v>
      </c>
      <c r="E122" s="15"/>
      <c r="F122" s="15"/>
      <c r="G122" s="15"/>
      <c r="H122" s="9">
        <f t="shared" si="26"/>
        <v>0</v>
      </c>
      <c r="I122" s="15">
        <v>5</v>
      </c>
      <c r="J122" s="15"/>
      <c r="K122" s="15"/>
      <c r="L122" s="9">
        <f t="shared" si="13"/>
        <v>5</v>
      </c>
      <c r="M122" s="15"/>
      <c r="N122" s="15"/>
      <c r="O122" s="15"/>
      <c r="P122" s="15"/>
      <c r="Q122" s="15"/>
      <c r="R122" s="11">
        <f t="shared" si="17"/>
        <v>0</v>
      </c>
      <c r="S122" s="15"/>
      <c r="T122" s="15"/>
      <c r="U122" s="9">
        <f t="shared" si="27"/>
        <v>0</v>
      </c>
      <c r="V122" s="9">
        <f t="shared" si="28"/>
        <v>4</v>
      </c>
      <c r="W122" s="15">
        <v>4</v>
      </c>
      <c r="X122" s="16">
        <f t="shared" si="29"/>
        <v>0</v>
      </c>
      <c r="Y122" s="18"/>
      <c r="Z122" s="17"/>
    </row>
    <row r="123" spans="1:26" ht="18" customHeight="1" x14ac:dyDescent="0.2">
      <c r="A123" s="13">
        <v>3530014</v>
      </c>
      <c r="B123" s="14" t="s">
        <v>148</v>
      </c>
      <c r="C123" s="15">
        <v>20000</v>
      </c>
      <c r="D123" s="10">
        <f>VLOOKUP($A123,'17.07'!$A$9:$W$200,23,0)</f>
        <v>0</v>
      </c>
      <c r="E123" s="15"/>
      <c r="F123" s="15"/>
      <c r="G123" s="15"/>
      <c r="H123" s="9">
        <f t="shared" si="26"/>
        <v>0</v>
      </c>
      <c r="I123" s="15"/>
      <c r="J123" s="15"/>
      <c r="K123" s="15"/>
      <c r="L123" s="9">
        <f t="shared" si="13"/>
        <v>0</v>
      </c>
      <c r="M123" s="15"/>
      <c r="N123" s="15"/>
      <c r="O123" s="15"/>
      <c r="P123" s="15"/>
      <c r="Q123" s="15"/>
      <c r="R123" s="11">
        <f>SUM(M123:Q123)</f>
        <v>0</v>
      </c>
      <c r="S123" s="15"/>
      <c r="T123" s="15"/>
      <c r="U123" s="9">
        <f>S123+T123</f>
        <v>0</v>
      </c>
      <c r="V123" s="9">
        <f t="shared" si="28"/>
        <v>0</v>
      </c>
      <c r="W123" s="15"/>
      <c r="X123" s="16">
        <f>W123-V123</f>
        <v>0</v>
      </c>
      <c r="Y123" s="18"/>
      <c r="Z123" s="17"/>
    </row>
    <row r="124" spans="1:26" ht="18" customHeight="1" x14ac:dyDescent="0.2">
      <c r="A124" s="13">
        <v>3530087</v>
      </c>
      <c r="B124" s="14" t="s">
        <v>149</v>
      </c>
      <c r="C124" s="15"/>
      <c r="D124" s="10">
        <f>VLOOKUP($A124,'17.07'!$A$9:$W$200,23,0)</f>
        <v>0</v>
      </c>
      <c r="E124" s="15"/>
      <c r="F124" s="15"/>
      <c r="G124" s="15"/>
      <c r="H124" s="9">
        <f t="shared" si="26"/>
        <v>0</v>
      </c>
      <c r="I124" s="15"/>
      <c r="J124" s="15"/>
      <c r="K124" s="15"/>
      <c r="L124" s="9">
        <f t="shared" si="13"/>
        <v>0</v>
      </c>
      <c r="M124" s="15"/>
      <c r="N124" s="15"/>
      <c r="O124" s="15"/>
      <c r="P124" s="15"/>
      <c r="Q124" s="15"/>
      <c r="R124" s="11">
        <f t="shared" si="17"/>
        <v>0</v>
      </c>
      <c r="S124" s="15"/>
      <c r="T124" s="15"/>
      <c r="U124" s="9">
        <f t="shared" si="27"/>
        <v>0</v>
      </c>
      <c r="V124" s="9">
        <f t="shared" si="28"/>
        <v>0</v>
      </c>
      <c r="W124" s="15"/>
      <c r="X124" s="16">
        <f t="shared" si="29"/>
        <v>0</v>
      </c>
      <c r="Y124" s="18"/>
      <c r="Z124" s="17"/>
    </row>
    <row r="125" spans="1:26" ht="18" customHeight="1" x14ac:dyDescent="0.2">
      <c r="A125" s="13">
        <v>3530088</v>
      </c>
      <c r="B125" s="14" t="s">
        <v>150</v>
      </c>
      <c r="C125" s="15">
        <v>20000</v>
      </c>
      <c r="D125" s="10">
        <f>VLOOKUP($A125,'17.07'!$A$9:$W$200,23,0)</f>
        <v>40</v>
      </c>
      <c r="E125" s="15"/>
      <c r="F125" s="15"/>
      <c r="G125" s="15"/>
      <c r="H125" s="9">
        <f t="shared" si="26"/>
        <v>0</v>
      </c>
      <c r="I125" s="15">
        <v>12</v>
      </c>
      <c r="J125" s="15"/>
      <c r="K125" s="15"/>
      <c r="L125" s="9">
        <f t="shared" si="13"/>
        <v>12</v>
      </c>
      <c r="M125" s="15"/>
      <c r="N125" s="15"/>
      <c r="O125" s="15"/>
      <c r="P125" s="15"/>
      <c r="Q125" s="15"/>
      <c r="R125" s="11">
        <f t="shared" si="17"/>
        <v>0</v>
      </c>
      <c r="S125" s="15"/>
      <c r="T125" s="15"/>
      <c r="U125" s="9">
        <f t="shared" si="27"/>
        <v>0</v>
      </c>
      <c r="V125" s="9">
        <f t="shared" si="28"/>
        <v>28</v>
      </c>
      <c r="W125" s="15">
        <v>28</v>
      </c>
      <c r="X125" s="16">
        <f t="shared" si="29"/>
        <v>0</v>
      </c>
      <c r="Y125" s="26"/>
      <c r="Z125" s="17"/>
    </row>
    <row r="126" spans="1:26" ht="18" customHeight="1" x14ac:dyDescent="0.2">
      <c r="A126" s="13">
        <v>3530089</v>
      </c>
      <c r="B126" s="14" t="s">
        <v>151</v>
      </c>
      <c r="C126" s="15">
        <v>95000</v>
      </c>
      <c r="D126" s="10">
        <f>VLOOKUP($A126,'17.07'!$A$9:$W$200,23,0)</f>
        <v>1</v>
      </c>
      <c r="E126" s="15"/>
      <c r="F126" s="15"/>
      <c r="G126" s="15"/>
      <c r="H126" s="9">
        <f t="shared" si="26"/>
        <v>0</v>
      </c>
      <c r="I126" s="15"/>
      <c r="J126" s="15"/>
      <c r="K126" s="15"/>
      <c r="L126" s="9">
        <f t="shared" si="13"/>
        <v>0</v>
      </c>
      <c r="M126" s="15"/>
      <c r="N126" s="15"/>
      <c r="O126" s="15"/>
      <c r="P126" s="15"/>
      <c r="Q126" s="15"/>
      <c r="R126" s="11">
        <f t="shared" si="17"/>
        <v>0</v>
      </c>
      <c r="S126" s="15"/>
      <c r="T126" s="15"/>
      <c r="U126" s="9">
        <f t="shared" si="27"/>
        <v>0</v>
      </c>
      <c r="V126" s="9">
        <f t="shared" si="28"/>
        <v>1</v>
      </c>
      <c r="W126" s="15">
        <v>1</v>
      </c>
      <c r="X126" s="16">
        <f t="shared" si="29"/>
        <v>0</v>
      </c>
      <c r="Y126" s="26"/>
      <c r="Z126" s="17"/>
    </row>
    <row r="127" spans="1:26" ht="18" customHeight="1" x14ac:dyDescent="0.2">
      <c r="A127" s="13">
        <v>3530100</v>
      </c>
      <c r="B127" s="14" t="s">
        <v>152</v>
      </c>
      <c r="C127" s="15">
        <v>22000</v>
      </c>
      <c r="D127" s="10">
        <f>VLOOKUP($A127,'17.07'!$A$9:$W$200,23,0)</f>
        <v>0</v>
      </c>
      <c r="E127" s="15"/>
      <c r="F127" s="15"/>
      <c r="G127" s="15"/>
      <c r="H127" s="9">
        <f t="shared" si="26"/>
        <v>0</v>
      </c>
      <c r="I127" s="15"/>
      <c r="J127" s="15"/>
      <c r="K127" s="15"/>
      <c r="L127" s="9">
        <f t="shared" si="13"/>
        <v>0</v>
      </c>
      <c r="M127" s="15"/>
      <c r="N127" s="15"/>
      <c r="O127" s="15"/>
      <c r="P127" s="15"/>
      <c r="Q127" s="15"/>
      <c r="R127" s="11">
        <f t="shared" si="17"/>
        <v>0</v>
      </c>
      <c r="S127" s="15"/>
      <c r="T127" s="15"/>
      <c r="U127" s="9">
        <f t="shared" si="27"/>
        <v>0</v>
      </c>
      <c r="V127" s="9">
        <f t="shared" si="28"/>
        <v>0</v>
      </c>
      <c r="W127" s="15"/>
      <c r="X127" s="16">
        <f t="shared" si="29"/>
        <v>0</v>
      </c>
      <c r="Y127" s="26"/>
      <c r="Z127" s="17"/>
    </row>
    <row r="128" spans="1:26" ht="18" customHeight="1" x14ac:dyDescent="0.2">
      <c r="A128" s="13">
        <v>3550002</v>
      </c>
      <c r="B128" s="14" t="s">
        <v>153</v>
      </c>
      <c r="C128" s="15">
        <v>20000</v>
      </c>
      <c r="D128" s="10">
        <f>VLOOKUP($A128,'17.07'!$A$9:$W$200,23,0)</f>
        <v>3</v>
      </c>
      <c r="E128" s="15">
        <v>28</v>
      </c>
      <c r="F128" s="15"/>
      <c r="G128" s="15"/>
      <c r="H128" s="9">
        <f>SUM(E128:G128)</f>
        <v>28</v>
      </c>
      <c r="I128" s="15">
        <v>8</v>
      </c>
      <c r="J128" s="15"/>
      <c r="K128" s="15"/>
      <c r="L128" s="9">
        <f t="shared" si="13"/>
        <v>8</v>
      </c>
      <c r="M128" s="15"/>
      <c r="N128" s="15"/>
      <c r="O128" s="15"/>
      <c r="P128" s="15"/>
      <c r="Q128" s="15"/>
      <c r="R128" s="11">
        <f t="shared" si="17"/>
        <v>0</v>
      </c>
      <c r="S128" s="15"/>
      <c r="T128" s="15"/>
      <c r="U128" s="9">
        <f t="shared" si="27"/>
        <v>0</v>
      </c>
      <c r="V128" s="9">
        <f t="shared" si="28"/>
        <v>23</v>
      </c>
      <c r="W128" s="15">
        <v>23</v>
      </c>
      <c r="X128" s="16">
        <f t="shared" si="29"/>
        <v>0</v>
      </c>
      <c r="Y128" s="26"/>
      <c r="Z128" s="17"/>
    </row>
    <row r="129" spans="1:26" ht="18" customHeight="1" x14ac:dyDescent="0.2">
      <c r="A129" s="13">
        <v>3550005</v>
      </c>
      <c r="B129" s="14" t="s">
        <v>154</v>
      </c>
      <c r="C129" s="15">
        <v>20000</v>
      </c>
      <c r="D129" s="10">
        <f>VLOOKUP($A129,'17.07'!$A$9:$W$200,23,0)</f>
        <v>0</v>
      </c>
      <c r="E129" s="15">
        <v>28</v>
      </c>
      <c r="F129" s="15"/>
      <c r="G129" s="15"/>
      <c r="H129" s="9">
        <f>SUM(E129:G129)</f>
        <v>28</v>
      </c>
      <c r="I129" s="15">
        <v>6</v>
      </c>
      <c r="J129" s="15"/>
      <c r="K129" s="15"/>
      <c r="L129" s="9">
        <f t="shared" si="13"/>
        <v>6</v>
      </c>
      <c r="M129" s="15"/>
      <c r="N129" s="15"/>
      <c r="O129" s="15"/>
      <c r="P129" s="15"/>
      <c r="Q129" s="15"/>
      <c r="R129" s="11">
        <f t="shared" si="17"/>
        <v>0</v>
      </c>
      <c r="S129" s="15"/>
      <c r="T129" s="15"/>
      <c r="U129" s="9">
        <f t="shared" si="27"/>
        <v>0</v>
      </c>
      <c r="V129" s="9">
        <f t="shared" si="28"/>
        <v>22</v>
      </c>
      <c r="W129" s="15">
        <v>22</v>
      </c>
      <c r="X129" s="16">
        <f t="shared" si="29"/>
        <v>0</v>
      </c>
      <c r="Y129" s="26"/>
      <c r="Z129" s="17"/>
    </row>
    <row r="130" spans="1:26" ht="18" customHeight="1" x14ac:dyDescent="0.2">
      <c r="A130" s="13">
        <v>3550007</v>
      </c>
      <c r="B130" s="14" t="s">
        <v>155</v>
      </c>
      <c r="C130" s="15">
        <v>20000</v>
      </c>
      <c r="D130" s="10">
        <f>VLOOKUP($A130,'17.07'!$A$9:$W$200,23,0)</f>
        <v>0</v>
      </c>
      <c r="E130" s="15">
        <v>28</v>
      </c>
      <c r="F130" s="15"/>
      <c r="G130" s="15"/>
      <c r="H130" s="9">
        <f>SUM(E130:G130)</f>
        <v>28</v>
      </c>
      <c r="I130" s="15">
        <v>5</v>
      </c>
      <c r="J130" s="15"/>
      <c r="K130" s="15"/>
      <c r="L130" s="9">
        <f t="shared" si="13"/>
        <v>5</v>
      </c>
      <c r="M130" s="15"/>
      <c r="N130" s="15"/>
      <c r="O130" s="15"/>
      <c r="P130" s="15"/>
      <c r="Q130" s="15"/>
      <c r="R130" s="11">
        <f t="shared" si="17"/>
        <v>0</v>
      </c>
      <c r="S130" s="15"/>
      <c r="T130" s="15"/>
      <c r="U130" s="9">
        <f t="shared" si="27"/>
        <v>0</v>
      </c>
      <c r="V130" s="9">
        <f t="shared" si="28"/>
        <v>23</v>
      </c>
      <c r="W130" s="15">
        <v>23</v>
      </c>
      <c r="X130" s="16">
        <f t="shared" si="29"/>
        <v>0</v>
      </c>
      <c r="Y130" s="26"/>
      <c r="Z130" s="17"/>
    </row>
    <row r="131" spans="1:26" ht="18" customHeight="1" x14ac:dyDescent="0.2">
      <c r="A131" s="13">
        <v>3550011</v>
      </c>
      <c r="B131" s="14" t="s">
        <v>156</v>
      </c>
      <c r="C131" s="15">
        <v>85000</v>
      </c>
      <c r="D131" s="10">
        <f>VLOOKUP($A131,'17.07'!$A$9:$W$200,23,0)</f>
        <v>0</v>
      </c>
      <c r="E131" s="15"/>
      <c r="F131" s="15"/>
      <c r="G131" s="15"/>
      <c r="H131" s="9">
        <f t="shared" si="26"/>
        <v>0</v>
      </c>
      <c r="I131" s="15"/>
      <c r="J131" s="15"/>
      <c r="K131" s="15"/>
      <c r="L131" s="9">
        <f t="shared" si="13"/>
        <v>0</v>
      </c>
      <c r="M131" s="15"/>
      <c r="N131" s="15"/>
      <c r="O131" s="15"/>
      <c r="P131" s="15"/>
      <c r="Q131" s="15"/>
      <c r="R131" s="11">
        <f t="shared" si="17"/>
        <v>0</v>
      </c>
      <c r="S131" s="15"/>
      <c r="T131" s="15"/>
      <c r="U131" s="9">
        <f t="shared" si="27"/>
        <v>0</v>
      </c>
      <c r="V131" s="9">
        <f t="shared" si="28"/>
        <v>0</v>
      </c>
      <c r="W131" s="15"/>
      <c r="X131" s="16">
        <f t="shared" si="29"/>
        <v>0</v>
      </c>
      <c r="Y131" s="18"/>
      <c r="Z131" s="17"/>
    </row>
    <row r="132" spans="1:26" ht="18" customHeight="1" x14ac:dyDescent="0.2">
      <c r="A132" s="7">
        <v>5530000</v>
      </c>
      <c r="B132" s="28" t="s">
        <v>157</v>
      </c>
      <c r="C132" s="9"/>
      <c r="D132" s="10">
        <f>VLOOKUP($A132,'17.07'!$A$9:$W$200,23,0)</f>
        <v>0</v>
      </c>
      <c r="E132" s="10"/>
      <c r="F132" s="10"/>
      <c r="G132" s="10"/>
      <c r="H132" s="9"/>
      <c r="I132" s="10"/>
      <c r="J132" s="10"/>
      <c r="K132" s="10"/>
      <c r="L132" s="9">
        <f t="shared" si="13"/>
        <v>0</v>
      </c>
      <c r="M132" s="10"/>
      <c r="N132" s="10"/>
      <c r="O132" s="10"/>
      <c r="P132" s="10"/>
      <c r="Q132" s="10"/>
      <c r="R132" s="11">
        <f t="shared" si="17"/>
        <v>0</v>
      </c>
      <c r="S132" s="10"/>
      <c r="T132" s="10"/>
      <c r="U132" s="9"/>
      <c r="V132" s="9"/>
      <c r="W132" s="10"/>
      <c r="X132" s="9"/>
      <c r="Y132" s="18"/>
      <c r="Z132" s="17"/>
    </row>
    <row r="133" spans="1:26" ht="18" customHeight="1" x14ac:dyDescent="0.2">
      <c r="A133" s="13">
        <v>5530012</v>
      </c>
      <c r="B133" s="14" t="s">
        <v>158</v>
      </c>
      <c r="C133" s="15">
        <v>30000</v>
      </c>
      <c r="D133" s="10">
        <f>VLOOKUP($A133,'17.07'!$A$9:$W$200,23,0)</f>
        <v>0</v>
      </c>
      <c r="E133" s="15"/>
      <c r="F133" s="15"/>
      <c r="G133" s="15"/>
      <c r="H133" s="9">
        <f t="shared" ref="H133:H140" si="30">SUM(E133:G133)</f>
        <v>0</v>
      </c>
      <c r="I133" s="15"/>
      <c r="J133" s="15"/>
      <c r="K133" s="15"/>
      <c r="L133" s="9">
        <f t="shared" si="13"/>
        <v>0</v>
      </c>
      <c r="M133" s="15"/>
      <c r="N133" s="15"/>
      <c r="O133" s="15"/>
      <c r="P133" s="15"/>
      <c r="Q133" s="15"/>
      <c r="R133" s="11">
        <f t="shared" si="17"/>
        <v>0</v>
      </c>
      <c r="S133" s="15"/>
      <c r="T133" s="15"/>
      <c r="U133" s="9">
        <f t="shared" ref="U133:U140" si="31">S133+T133</f>
        <v>0</v>
      </c>
      <c r="V133" s="9">
        <f t="shared" ref="V133:V140" si="32">D133+H133-L133-R133-U133</f>
        <v>0</v>
      </c>
      <c r="W133" s="15"/>
      <c r="X133" s="16">
        <f t="shared" ref="X133:X140" si="33">W133-V133</f>
        <v>0</v>
      </c>
      <c r="Y133" s="18"/>
      <c r="Z133" s="17"/>
    </row>
    <row r="134" spans="1:26" ht="18" customHeight="1" x14ac:dyDescent="0.2">
      <c r="A134" s="13">
        <v>5530013</v>
      </c>
      <c r="B134" s="14" t="s">
        <v>159</v>
      </c>
      <c r="C134" s="15">
        <v>30000</v>
      </c>
      <c r="D134" s="10">
        <f>VLOOKUP($A134,'17.07'!$A$9:$W$200,23,0)</f>
        <v>0</v>
      </c>
      <c r="E134" s="15"/>
      <c r="F134" s="15"/>
      <c r="G134" s="15"/>
      <c r="H134" s="9">
        <f t="shared" si="30"/>
        <v>0</v>
      </c>
      <c r="I134" s="15"/>
      <c r="J134" s="15"/>
      <c r="K134" s="15"/>
      <c r="L134" s="9">
        <f t="shared" si="13"/>
        <v>0</v>
      </c>
      <c r="M134" s="15"/>
      <c r="N134" s="15"/>
      <c r="O134" s="15"/>
      <c r="P134" s="15"/>
      <c r="Q134" s="15"/>
      <c r="R134" s="11">
        <f t="shared" si="17"/>
        <v>0</v>
      </c>
      <c r="S134" s="15"/>
      <c r="T134" s="15"/>
      <c r="U134" s="9">
        <f t="shared" si="31"/>
        <v>0</v>
      </c>
      <c r="V134" s="9">
        <f t="shared" si="32"/>
        <v>0</v>
      </c>
      <c r="W134" s="15"/>
      <c r="X134" s="16">
        <f t="shared" si="33"/>
        <v>0</v>
      </c>
      <c r="Y134" s="18"/>
      <c r="Z134" s="17"/>
    </row>
    <row r="135" spans="1:26" ht="18" customHeight="1" x14ac:dyDescent="0.2">
      <c r="A135" s="13">
        <v>5530014</v>
      </c>
      <c r="B135" s="14" t="s">
        <v>160</v>
      </c>
      <c r="C135" s="15">
        <v>30000</v>
      </c>
      <c r="D135" s="10">
        <f>VLOOKUP($A135,'17.07'!$A$9:$W$200,23,0)</f>
        <v>0</v>
      </c>
      <c r="E135" s="15"/>
      <c r="F135" s="15"/>
      <c r="G135" s="15"/>
      <c r="H135" s="9">
        <f t="shared" si="30"/>
        <v>0</v>
      </c>
      <c r="I135" s="15"/>
      <c r="J135" s="15"/>
      <c r="K135" s="15"/>
      <c r="L135" s="9">
        <f t="shared" si="13"/>
        <v>0</v>
      </c>
      <c r="M135" s="15"/>
      <c r="N135" s="15"/>
      <c r="O135" s="15"/>
      <c r="P135" s="15"/>
      <c r="Q135" s="15"/>
      <c r="R135" s="11">
        <f t="shared" si="17"/>
        <v>0</v>
      </c>
      <c r="S135" s="15"/>
      <c r="T135" s="15"/>
      <c r="U135" s="9">
        <f t="shared" si="31"/>
        <v>0</v>
      </c>
      <c r="V135" s="9">
        <f t="shared" si="32"/>
        <v>0</v>
      </c>
      <c r="W135" s="15"/>
      <c r="X135" s="16">
        <f t="shared" si="33"/>
        <v>0</v>
      </c>
      <c r="Y135" s="18"/>
      <c r="Z135" s="17"/>
    </row>
    <row r="136" spans="1:26" ht="18" customHeight="1" x14ac:dyDescent="0.2">
      <c r="A136" s="13">
        <v>5530015</v>
      </c>
      <c r="B136" s="14" t="s">
        <v>161</v>
      </c>
      <c r="C136" s="15">
        <v>30000</v>
      </c>
      <c r="D136" s="10">
        <f>VLOOKUP($A136,'17.07'!$A$9:$W$200,23,0)</f>
        <v>0</v>
      </c>
      <c r="E136" s="15"/>
      <c r="F136" s="15"/>
      <c r="G136" s="15"/>
      <c r="H136" s="9">
        <f t="shared" si="30"/>
        <v>0</v>
      </c>
      <c r="I136" s="15"/>
      <c r="J136" s="15"/>
      <c r="K136" s="15"/>
      <c r="L136" s="9">
        <f t="shared" si="13"/>
        <v>0</v>
      </c>
      <c r="M136" s="15"/>
      <c r="N136" s="15"/>
      <c r="O136" s="15"/>
      <c r="P136" s="15"/>
      <c r="Q136" s="15"/>
      <c r="R136" s="11">
        <f t="shared" si="17"/>
        <v>0</v>
      </c>
      <c r="S136" s="15"/>
      <c r="T136" s="15"/>
      <c r="U136" s="9">
        <f t="shared" si="31"/>
        <v>0</v>
      </c>
      <c r="V136" s="9">
        <f t="shared" si="32"/>
        <v>0</v>
      </c>
      <c r="W136" s="15"/>
      <c r="X136" s="16">
        <f t="shared" si="33"/>
        <v>0</v>
      </c>
      <c r="Y136" s="18"/>
      <c r="Z136" s="17"/>
    </row>
    <row r="137" spans="1:26" ht="18" customHeight="1" x14ac:dyDescent="0.2">
      <c r="A137" s="13">
        <v>5530016</v>
      </c>
      <c r="B137" s="14" t="s">
        <v>162</v>
      </c>
      <c r="C137" s="15">
        <v>30000</v>
      </c>
      <c r="D137" s="10">
        <f>VLOOKUP($A137,'17.07'!$A$9:$W$200,23,0)</f>
        <v>0</v>
      </c>
      <c r="E137" s="15"/>
      <c r="F137" s="15"/>
      <c r="G137" s="15"/>
      <c r="H137" s="9">
        <f t="shared" si="30"/>
        <v>0</v>
      </c>
      <c r="I137" s="15"/>
      <c r="J137" s="15"/>
      <c r="K137" s="15"/>
      <c r="L137" s="9">
        <f t="shared" si="13"/>
        <v>0</v>
      </c>
      <c r="M137" s="15"/>
      <c r="N137" s="15"/>
      <c r="O137" s="15"/>
      <c r="P137" s="15"/>
      <c r="Q137" s="15"/>
      <c r="R137" s="11">
        <f t="shared" si="17"/>
        <v>0</v>
      </c>
      <c r="S137" s="15"/>
      <c r="T137" s="15"/>
      <c r="U137" s="9">
        <f t="shared" si="31"/>
        <v>0</v>
      </c>
      <c r="V137" s="9">
        <f t="shared" si="32"/>
        <v>0</v>
      </c>
      <c r="W137" s="15"/>
      <c r="X137" s="16">
        <f t="shared" si="33"/>
        <v>0</v>
      </c>
      <c r="Y137" s="18"/>
      <c r="Z137" s="17"/>
    </row>
    <row r="138" spans="1:26" ht="18" customHeight="1" x14ac:dyDescent="0.2">
      <c r="A138" s="13">
        <v>5530018</v>
      </c>
      <c r="B138" s="14" t="s">
        <v>163</v>
      </c>
      <c r="C138" s="15">
        <v>30000</v>
      </c>
      <c r="D138" s="10">
        <f>VLOOKUP($A138,'17.07'!$A$9:$W$200,23,0)</f>
        <v>0</v>
      </c>
      <c r="E138" s="15"/>
      <c r="F138" s="15"/>
      <c r="G138" s="15"/>
      <c r="H138" s="9">
        <f t="shared" si="30"/>
        <v>0</v>
      </c>
      <c r="I138" s="15"/>
      <c r="J138" s="15"/>
      <c r="K138" s="15"/>
      <c r="L138" s="9">
        <f t="shared" ref="L138:L198" si="34">SUM(I138:K138)</f>
        <v>0</v>
      </c>
      <c r="M138" s="15"/>
      <c r="N138" s="15"/>
      <c r="O138" s="15"/>
      <c r="P138" s="15"/>
      <c r="Q138" s="15"/>
      <c r="R138" s="11">
        <f>SUM(M138:Q138)</f>
        <v>0</v>
      </c>
      <c r="S138" s="15"/>
      <c r="T138" s="15"/>
      <c r="U138" s="9">
        <f>S138+T138</f>
        <v>0</v>
      </c>
      <c r="V138" s="9">
        <f t="shared" si="32"/>
        <v>0</v>
      </c>
      <c r="W138" s="15"/>
      <c r="X138" s="16">
        <f>W138-V138</f>
        <v>0</v>
      </c>
      <c r="Y138" s="18"/>
      <c r="Z138" s="17"/>
    </row>
    <row r="139" spans="1:26" ht="18" customHeight="1" x14ac:dyDescent="0.2">
      <c r="A139" s="13">
        <v>5530019</v>
      </c>
      <c r="B139" s="14" t="s">
        <v>164</v>
      </c>
      <c r="C139" s="15">
        <v>30000</v>
      </c>
      <c r="D139" s="10">
        <f>VLOOKUP($A139,'17.07'!$A$9:$W$200,23,0)</f>
        <v>0</v>
      </c>
      <c r="E139" s="15"/>
      <c r="F139" s="15"/>
      <c r="G139" s="15"/>
      <c r="H139" s="9">
        <f t="shared" si="30"/>
        <v>0</v>
      </c>
      <c r="I139" s="15"/>
      <c r="J139" s="15"/>
      <c r="K139" s="15"/>
      <c r="L139" s="9">
        <f t="shared" si="34"/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2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5530020</v>
      </c>
      <c r="B140" s="14" t="s">
        <v>165</v>
      </c>
      <c r="C140" s="15">
        <v>30000</v>
      </c>
      <c r="D140" s="10">
        <f>VLOOKUP($A140,'17.07'!$A$9:$W$200,23,0)</f>
        <v>0</v>
      </c>
      <c r="E140" s="15"/>
      <c r="F140" s="15"/>
      <c r="G140" s="15"/>
      <c r="H140" s="9">
        <f t="shared" si="30"/>
        <v>0</v>
      </c>
      <c r="I140" s="15"/>
      <c r="J140" s="15"/>
      <c r="K140" s="15"/>
      <c r="L140" s="9">
        <f t="shared" si="34"/>
        <v>0</v>
      </c>
      <c r="M140" s="15"/>
      <c r="N140" s="15"/>
      <c r="O140" s="15"/>
      <c r="P140" s="15"/>
      <c r="Q140" s="15"/>
      <c r="R140" s="11">
        <f t="shared" si="17"/>
        <v>0</v>
      </c>
      <c r="S140" s="15"/>
      <c r="T140" s="15"/>
      <c r="U140" s="9">
        <f t="shared" si="31"/>
        <v>0</v>
      </c>
      <c r="V140" s="9">
        <f t="shared" si="32"/>
        <v>0</v>
      </c>
      <c r="W140" s="15"/>
      <c r="X140" s="16">
        <f t="shared" si="33"/>
        <v>0</v>
      </c>
      <c r="Y140" s="18"/>
      <c r="Z140" s="17"/>
    </row>
    <row r="141" spans="1:26" ht="18" customHeight="1" x14ac:dyDescent="0.2">
      <c r="A141" s="7">
        <v>7550000</v>
      </c>
      <c r="B141" s="8" t="s">
        <v>166</v>
      </c>
      <c r="C141" s="9"/>
      <c r="D141" s="10">
        <f>VLOOKUP($A141,'17.07'!$A$9:$W$200,23,0)</f>
        <v>0</v>
      </c>
      <c r="E141" s="10"/>
      <c r="F141" s="10"/>
      <c r="G141" s="10"/>
      <c r="H141" s="9"/>
      <c r="I141" s="10"/>
      <c r="J141" s="10"/>
      <c r="K141" s="10"/>
      <c r="L141" s="9">
        <f t="shared" si="34"/>
        <v>0</v>
      </c>
      <c r="M141" s="10"/>
      <c r="N141" s="10"/>
      <c r="O141" s="10"/>
      <c r="P141" s="10"/>
      <c r="Q141" s="10"/>
      <c r="R141" s="11">
        <f t="shared" si="17"/>
        <v>0</v>
      </c>
      <c r="S141" s="10"/>
      <c r="T141" s="10"/>
      <c r="U141" s="9"/>
      <c r="V141" s="9"/>
      <c r="W141" s="10"/>
      <c r="X141" s="9"/>
      <c r="Y141" s="18"/>
      <c r="Z141" s="17"/>
    </row>
    <row r="142" spans="1:26" ht="18" customHeight="1" x14ac:dyDescent="0.2">
      <c r="A142" s="13">
        <v>7520001</v>
      </c>
      <c r="B142" s="14" t="s">
        <v>167</v>
      </c>
      <c r="C142" s="15">
        <v>80000</v>
      </c>
      <c r="D142" s="10">
        <f>VLOOKUP($A142,'17.07'!$A$9:$W$200,23,0)</f>
        <v>0</v>
      </c>
      <c r="E142" s="15"/>
      <c r="F142" s="15"/>
      <c r="G142" s="15"/>
      <c r="H142" s="9">
        <f t="shared" ref="H142:H156" si="35">SUM(E142:G142)</f>
        <v>0</v>
      </c>
      <c r="I142" s="15"/>
      <c r="J142" s="15"/>
      <c r="K142" s="15"/>
      <c r="L142" s="9">
        <f t="shared" si="34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ref="V142:V156" si="36">D142+H142-L142-R142-U142</f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7520012</v>
      </c>
      <c r="B143" s="14" t="s">
        <v>168</v>
      </c>
      <c r="C143" s="15">
        <v>80000</v>
      </c>
      <c r="D143" s="10">
        <f>VLOOKUP($A143,'17.07'!$A$9:$W$200,23,0)</f>
        <v>0</v>
      </c>
      <c r="E143" s="15"/>
      <c r="F143" s="15"/>
      <c r="G143" s="15"/>
      <c r="H143" s="9">
        <f t="shared" si="35"/>
        <v>0</v>
      </c>
      <c r="I143" s="15"/>
      <c r="J143" s="15"/>
      <c r="K143" s="15"/>
      <c r="L143" s="9">
        <f t="shared" si="34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si="36"/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7520013</v>
      </c>
      <c r="B144" s="14" t="s">
        <v>169</v>
      </c>
      <c r="C144" s="15">
        <v>80000</v>
      </c>
      <c r="D144" s="10">
        <f>VLOOKUP($A144,'17.07'!$A$9:$W$200,23,0)</f>
        <v>6</v>
      </c>
      <c r="E144" s="15"/>
      <c r="F144" s="15"/>
      <c r="G144" s="15"/>
      <c r="H144" s="9">
        <f t="shared" si="35"/>
        <v>0</v>
      </c>
      <c r="I144" s="15"/>
      <c r="J144" s="15"/>
      <c r="K144" s="15"/>
      <c r="L144" s="9">
        <f t="shared" si="34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6"/>
        <v>6</v>
      </c>
      <c r="W144" s="15">
        <v>6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7520014</v>
      </c>
      <c r="B145" s="14" t="s">
        <v>170</v>
      </c>
      <c r="C145" s="15">
        <v>5000</v>
      </c>
      <c r="D145" s="10">
        <f>VLOOKUP($A145,'17.07'!$A$9:$W$200,23,0)</f>
        <v>0</v>
      </c>
      <c r="E145" s="15"/>
      <c r="F145" s="15"/>
      <c r="G145" s="15"/>
      <c r="H145" s="9">
        <f t="shared" si="35"/>
        <v>0</v>
      </c>
      <c r="I145" s="15"/>
      <c r="J145" s="15"/>
      <c r="K145" s="15"/>
      <c r="L145" s="9">
        <f t="shared" si="34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6"/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7550006</v>
      </c>
      <c r="B146" s="14" t="s">
        <v>171</v>
      </c>
      <c r="C146" s="15">
        <v>12000</v>
      </c>
      <c r="D146" s="10">
        <f>VLOOKUP($A146,'17.07'!$A$9:$W$200,23,0)</f>
        <v>8</v>
      </c>
      <c r="E146" s="15"/>
      <c r="F146" s="15"/>
      <c r="G146" s="15"/>
      <c r="H146" s="9">
        <f t="shared" si="35"/>
        <v>0</v>
      </c>
      <c r="I146" s="15"/>
      <c r="J146" s="15"/>
      <c r="K146" s="15"/>
      <c r="L146" s="9">
        <f t="shared" si="34"/>
        <v>0</v>
      </c>
      <c r="M146" s="15"/>
      <c r="N146" s="15"/>
      <c r="O146" s="15"/>
      <c r="P146" s="15"/>
      <c r="Q146" s="15"/>
      <c r="R146" s="11">
        <f t="shared" si="17"/>
        <v>0</v>
      </c>
      <c r="S146" s="15"/>
      <c r="T146" s="15"/>
      <c r="U146" s="9">
        <f t="shared" ref="U146:U156" si="37">S146+T146</f>
        <v>0</v>
      </c>
      <c r="V146" s="9">
        <f t="shared" si="36"/>
        <v>8</v>
      </c>
      <c r="W146" s="15">
        <v>8</v>
      </c>
      <c r="X146" s="16">
        <f t="shared" ref="X146:X156" si="38">W146-V146</f>
        <v>0</v>
      </c>
      <c r="Y146" s="18"/>
      <c r="Z146" s="17"/>
    </row>
    <row r="147" spans="1:26" ht="18" customHeight="1" x14ac:dyDescent="0.2">
      <c r="A147" s="13">
        <v>7550007</v>
      </c>
      <c r="B147" s="14" t="s">
        <v>172</v>
      </c>
      <c r="C147" s="15">
        <v>9000</v>
      </c>
      <c r="D147" s="10">
        <f>VLOOKUP($A147,'17.07'!$A$9:$W$200,23,0)</f>
        <v>7</v>
      </c>
      <c r="E147" s="15"/>
      <c r="F147" s="15"/>
      <c r="G147" s="15"/>
      <c r="H147" s="9">
        <f t="shared" si="35"/>
        <v>0</v>
      </c>
      <c r="I147" s="15"/>
      <c r="J147" s="15"/>
      <c r="K147" s="15"/>
      <c r="L147" s="9">
        <f t="shared" si="34"/>
        <v>0</v>
      </c>
      <c r="M147" s="15"/>
      <c r="N147" s="15"/>
      <c r="O147" s="15"/>
      <c r="P147" s="15"/>
      <c r="Q147" s="15"/>
      <c r="R147" s="11">
        <f t="shared" si="17"/>
        <v>0</v>
      </c>
      <c r="S147" s="15"/>
      <c r="T147" s="15"/>
      <c r="U147" s="9">
        <f t="shared" si="37"/>
        <v>0</v>
      </c>
      <c r="V147" s="9">
        <f t="shared" si="36"/>
        <v>7</v>
      </c>
      <c r="W147" s="15">
        <v>7</v>
      </c>
      <c r="X147" s="16">
        <f t="shared" si="38"/>
        <v>0</v>
      </c>
      <c r="Y147" s="18"/>
      <c r="Z147" s="17"/>
    </row>
    <row r="148" spans="1:26" ht="18" customHeight="1" x14ac:dyDescent="0.2">
      <c r="A148" s="13">
        <v>7550008</v>
      </c>
      <c r="B148" s="14" t="s">
        <v>173</v>
      </c>
      <c r="C148" s="15">
        <v>21000</v>
      </c>
      <c r="D148" s="10">
        <f>VLOOKUP($A148,'17.07'!$A$9:$W$200,23,0)</f>
        <v>8</v>
      </c>
      <c r="E148" s="15"/>
      <c r="F148" s="15"/>
      <c r="G148" s="15"/>
      <c r="H148" s="9">
        <f t="shared" si="35"/>
        <v>0</v>
      </c>
      <c r="I148" s="15"/>
      <c r="J148" s="15"/>
      <c r="K148" s="15"/>
      <c r="L148" s="9">
        <f t="shared" si="34"/>
        <v>0</v>
      </c>
      <c r="M148" s="15"/>
      <c r="N148" s="15"/>
      <c r="O148" s="15"/>
      <c r="P148" s="15"/>
      <c r="Q148" s="15"/>
      <c r="R148" s="11">
        <f t="shared" si="17"/>
        <v>0</v>
      </c>
      <c r="S148" s="15"/>
      <c r="T148" s="15"/>
      <c r="U148" s="9">
        <f t="shared" si="37"/>
        <v>0</v>
      </c>
      <c r="V148" s="9">
        <f t="shared" si="36"/>
        <v>8</v>
      </c>
      <c r="W148" s="15">
        <v>8</v>
      </c>
      <c r="X148" s="16">
        <f t="shared" si="38"/>
        <v>0</v>
      </c>
      <c r="Y148" s="18"/>
      <c r="Z148" s="17"/>
    </row>
    <row r="149" spans="1:26" ht="18" customHeight="1" x14ac:dyDescent="0.2">
      <c r="A149" s="13">
        <v>7550011</v>
      </c>
      <c r="B149" s="14" t="s">
        <v>174</v>
      </c>
      <c r="C149" s="15">
        <v>16000</v>
      </c>
      <c r="D149" s="10">
        <f>VLOOKUP($A149,'17.07'!$A$9:$W$200,23,0)</f>
        <v>7</v>
      </c>
      <c r="E149" s="15"/>
      <c r="F149" s="15"/>
      <c r="G149" s="15"/>
      <c r="H149" s="9">
        <f t="shared" si="35"/>
        <v>0</v>
      </c>
      <c r="I149" s="15"/>
      <c r="J149" s="15"/>
      <c r="K149" s="15"/>
      <c r="L149" s="9">
        <f t="shared" si="34"/>
        <v>0</v>
      </c>
      <c r="M149" s="15"/>
      <c r="N149" s="15"/>
      <c r="O149" s="15"/>
      <c r="P149" s="15"/>
      <c r="Q149" s="15"/>
      <c r="R149" s="11">
        <f t="shared" si="17"/>
        <v>0</v>
      </c>
      <c r="S149" s="15"/>
      <c r="T149" s="15"/>
      <c r="U149" s="9">
        <f t="shared" si="37"/>
        <v>0</v>
      </c>
      <c r="V149" s="9">
        <f t="shared" si="36"/>
        <v>7</v>
      </c>
      <c r="W149" s="15">
        <v>7</v>
      </c>
      <c r="X149" s="16">
        <f t="shared" si="38"/>
        <v>0</v>
      </c>
      <c r="Y149" s="18"/>
      <c r="Z149" s="17"/>
    </row>
    <row r="150" spans="1:26" ht="18" customHeight="1" x14ac:dyDescent="0.2">
      <c r="A150" s="13">
        <v>7550012</v>
      </c>
      <c r="B150" s="14" t="s">
        <v>175</v>
      </c>
      <c r="C150" s="15">
        <v>24000</v>
      </c>
      <c r="D150" s="10">
        <f>VLOOKUP($A150,'17.07'!$A$9:$W$200,23,0)</f>
        <v>2</v>
      </c>
      <c r="E150" s="15"/>
      <c r="F150" s="15"/>
      <c r="G150" s="15"/>
      <c r="H150" s="9">
        <f t="shared" si="35"/>
        <v>0</v>
      </c>
      <c r="I150" s="15"/>
      <c r="J150" s="15"/>
      <c r="K150" s="15"/>
      <c r="L150" s="9">
        <f t="shared" si="34"/>
        <v>0</v>
      </c>
      <c r="M150" s="15"/>
      <c r="N150" s="15"/>
      <c r="O150" s="15"/>
      <c r="P150" s="15"/>
      <c r="Q150" s="15"/>
      <c r="R150" s="11">
        <f t="shared" si="17"/>
        <v>0</v>
      </c>
      <c r="S150" s="15"/>
      <c r="T150" s="15"/>
      <c r="U150" s="9">
        <f t="shared" si="37"/>
        <v>0</v>
      </c>
      <c r="V150" s="9">
        <f t="shared" si="36"/>
        <v>2</v>
      </c>
      <c r="W150" s="15">
        <v>2</v>
      </c>
      <c r="X150" s="16">
        <f t="shared" si="38"/>
        <v>0</v>
      </c>
      <c r="Y150" s="18"/>
      <c r="Z150" s="17"/>
    </row>
    <row r="151" spans="1:26" ht="18" customHeight="1" x14ac:dyDescent="0.2">
      <c r="A151" s="13">
        <v>7550015</v>
      </c>
      <c r="B151" s="14" t="s">
        <v>176</v>
      </c>
      <c r="C151" s="15">
        <v>14000</v>
      </c>
      <c r="D151" s="10">
        <f>VLOOKUP($A151,'17.07'!$A$9:$W$200,23,0)</f>
        <v>10</v>
      </c>
      <c r="E151" s="15"/>
      <c r="F151" s="15"/>
      <c r="G151" s="15"/>
      <c r="H151" s="9">
        <f t="shared" si="35"/>
        <v>0</v>
      </c>
      <c r="I151" s="15"/>
      <c r="J151" s="15"/>
      <c r="K151" s="15"/>
      <c r="L151" s="9">
        <f t="shared" si="34"/>
        <v>0</v>
      </c>
      <c r="M151" s="15"/>
      <c r="N151" s="15"/>
      <c r="O151" s="15"/>
      <c r="P151" s="15"/>
      <c r="Q151" s="15"/>
      <c r="R151" s="11">
        <f t="shared" si="17"/>
        <v>0</v>
      </c>
      <c r="S151" s="15"/>
      <c r="T151" s="15"/>
      <c r="U151" s="9">
        <f t="shared" si="37"/>
        <v>0</v>
      </c>
      <c r="V151" s="9">
        <f t="shared" si="36"/>
        <v>10</v>
      </c>
      <c r="W151" s="15">
        <v>10</v>
      </c>
      <c r="X151" s="16">
        <f t="shared" si="38"/>
        <v>0</v>
      </c>
      <c r="Y151" s="18"/>
      <c r="Z151" s="17"/>
    </row>
    <row r="152" spans="1:26" ht="18" customHeight="1" x14ac:dyDescent="0.2">
      <c r="A152" s="13">
        <v>7550016</v>
      </c>
      <c r="B152" s="14" t="s">
        <v>177</v>
      </c>
      <c r="C152" s="15">
        <v>14000</v>
      </c>
      <c r="D152" s="10">
        <f>VLOOKUP($A152,'17.07'!$A$9:$W$200,23,0)</f>
        <v>6</v>
      </c>
      <c r="E152" s="15"/>
      <c r="F152" s="15"/>
      <c r="G152" s="15"/>
      <c r="H152" s="9">
        <f t="shared" si="35"/>
        <v>0</v>
      </c>
      <c r="I152" s="15">
        <v>1</v>
      </c>
      <c r="J152" s="15"/>
      <c r="K152" s="15"/>
      <c r="L152" s="9">
        <f t="shared" si="34"/>
        <v>1</v>
      </c>
      <c r="M152" s="15"/>
      <c r="N152" s="15"/>
      <c r="O152" s="15"/>
      <c r="P152" s="15"/>
      <c r="Q152" s="15"/>
      <c r="R152" s="11">
        <f t="shared" si="17"/>
        <v>0</v>
      </c>
      <c r="S152" s="15"/>
      <c r="T152" s="15"/>
      <c r="U152" s="9">
        <f t="shared" si="37"/>
        <v>0</v>
      </c>
      <c r="V152" s="9">
        <f t="shared" si="36"/>
        <v>5</v>
      </c>
      <c r="W152" s="15">
        <v>5</v>
      </c>
      <c r="X152" s="16">
        <f t="shared" si="38"/>
        <v>0</v>
      </c>
      <c r="Y152" s="18"/>
      <c r="Z152" s="17"/>
    </row>
    <row r="153" spans="1:26" ht="18" customHeight="1" x14ac:dyDescent="0.2">
      <c r="A153" s="13">
        <v>7550017</v>
      </c>
      <c r="B153" s="14" t="s">
        <v>178</v>
      </c>
      <c r="C153" s="15">
        <v>14000</v>
      </c>
      <c r="D153" s="10">
        <f>VLOOKUP($A153,'17.07'!$A$9:$W$200,23,0)</f>
        <v>10</v>
      </c>
      <c r="E153" s="15"/>
      <c r="F153" s="15"/>
      <c r="G153" s="15"/>
      <c r="H153" s="9">
        <f t="shared" si="35"/>
        <v>0</v>
      </c>
      <c r="I153" s="15"/>
      <c r="J153" s="15"/>
      <c r="K153" s="15"/>
      <c r="L153" s="9">
        <f t="shared" si="34"/>
        <v>0</v>
      </c>
      <c r="M153" s="15"/>
      <c r="N153" s="15"/>
      <c r="O153" s="15"/>
      <c r="P153" s="15"/>
      <c r="Q153" s="15"/>
      <c r="R153" s="11">
        <f t="shared" si="17"/>
        <v>0</v>
      </c>
      <c r="S153" s="15"/>
      <c r="T153" s="15"/>
      <c r="U153" s="9">
        <f t="shared" si="37"/>
        <v>0</v>
      </c>
      <c r="V153" s="9">
        <f t="shared" si="36"/>
        <v>10</v>
      </c>
      <c r="W153" s="15">
        <v>10</v>
      </c>
      <c r="X153" s="16">
        <f t="shared" si="38"/>
        <v>0</v>
      </c>
      <c r="Y153" s="18"/>
      <c r="Z153" s="17"/>
    </row>
    <row r="154" spans="1:26" ht="18" customHeight="1" x14ac:dyDescent="0.2">
      <c r="A154" s="13">
        <v>7550019</v>
      </c>
      <c r="B154" s="14" t="s">
        <v>179</v>
      </c>
      <c r="C154" s="15">
        <v>10000</v>
      </c>
      <c r="D154" s="10">
        <f>VLOOKUP($A154,'17.07'!$A$9:$W$200,23,0)</f>
        <v>12</v>
      </c>
      <c r="E154" s="15"/>
      <c r="F154" s="15"/>
      <c r="G154" s="15"/>
      <c r="H154" s="9">
        <f t="shared" si="35"/>
        <v>0</v>
      </c>
      <c r="I154" s="15">
        <v>4</v>
      </c>
      <c r="J154" s="15"/>
      <c r="K154" s="15"/>
      <c r="L154" s="9">
        <f t="shared" si="34"/>
        <v>4</v>
      </c>
      <c r="M154" s="15"/>
      <c r="N154" s="15"/>
      <c r="O154" s="15"/>
      <c r="P154" s="15"/>
      <c r="Q154" s="15"/>
      <c r="R154" s="11">
        <f t="shared" si="17"/>
        <v>0</v>
      </c>
      <c r="S154" s="15"/>
      <c r="T154" s="15"/>
      <c r="U154" s="9">
        <f t="shared" si="37"/>
        <v>0</v>
      </c>
      <c r="V154" s="9">
        <f t="shared" si="36"/>
        <v>8</v>
      </c>
      <c r="W154" s="15">
        <v>8</v>
      </c>
      <c r="X154" s="16">
        <f t="shared" si="38"/>
        <v>0</v>
      </c>
      <c r="Y154" s="18"/>
      <c r="Z154" s="17"/>
    </row>
    <row r="155" spans="1:26" ht="18" customHeight="1" x14ac:dyDescent="0.2">
      <c r="A155" s="13">
        <v>7550026</v>
      </c>
      <c r="B155" s="14" t="s">
        <v>180</v>
      </c>
      <c r="C155" s="15">
        <v>26000</v>
      </c>
      <c r="D155" s="10">
        <f>VLOOKUP($A155,'17.07'!$A$9:$W$200,23,0)</f>
        <v>0</v>
      </c>
      <c r="E155" s="15"/>
      <c r="F155" s="15"/>
      <c r="G155" s="15"/>
      <c r="H155" s="9">
        <f t="shared" si="35"/>
        <v>0</v>
      </c>
      <c r="I155" s="15"/>
      <c r="J155" s="15"/>
      <c r="K155" s="15"/>
      <c r="L155" s="9">
        <f t="shared" si="34"/>
        <v>0</v>
      </c>
      <c r="M155" s="15"/>
      <c r="N155" s="15"/>
      <c r="O155" s="15"/>
      <c r="P155" s="15"/>
      <c r="Q155" s="15"/>
      <c r="R155" s="11">
        <f t="shared" si="17"/>
        <v>0</v>
      </c>
      <c r="S155" s="15"/>
      <c r="T155" s="15"/>
      <c r="U155" s="9">
        <f t="shared" si="37"/>
        <v>0</v>
      </c>
      <c r="V155" s="9">
        <f t="shared" si="36"/>
        <v>0</v>
      </c>
      <c r="W155" s="15"/>
      <c r="X155" s="16">
        <f t="shared" si="38"/>
        <v>0</v>
      </c>
      <c r="Y155" s="18"/>
      <c r="Z155" s="17"/>
    </row>
    <row r="156" spans="1:26" ht="18" customHeight="1" x14ac:dyDescent="0.2">
      <c r="A156" s="13">
        <v>4551001</v>
      </c>
      <c r="B156" s="14" t="s">
        <v>225</v>
      </c>
      <c r="C156" s="15">
        <v>15000</v>
      </c>
      <c r="D156" s="10">
        <f>VLOOKUP($A156,'17.07'!$A$9:$W$200,23,0)</f>
        <v>0</v>
      </c>
      <c r="E156" s="15"/>
      <c r="F156" s="15"/>
      <c r="G156" s="15"/>
      <c r="H156" s="9">
        <f t="shared" si="35"/>
        <v>0</v>
      </c>
      <c r="I156" s="15"/>
      <c r="J156" s="15"/>
      <c r="K156" s="15"/>
      <c r="L156" s="9">
        <f t="shared" si="34"/>
        <v>0</v>
      </c>
      <c r="M156" s="15"/>
      <c r="N156" s="15"/>
      <c r="O156" s="15"/>
      <c r="P156" s="15"/>
      <c r="Q156" s="15"/>
      <c r="R156" s="11">
        <f t="shared" ref="R156:R198" si="39">SUM(M156:Q156)</f>
        <v>0</v>
      </c>
      <c r="S156" s="15"/>
      <c r="T156" s="15"/>
      <c r="U156" s="9">
        <f t="shared" si="37"/>
        <v>0</v>
      </c>
      <c r="V156" s="9">
        <f t="shared" si="36"/>
        <v>0</v>
      </c>
      <c r="W156" s="15"/>
      <c r="X156" s="16">
        <f t="shared" si="38"/>
        <v>0</v>
      </c>
      <c r="Y156" s="18"/>
      <c r="Z156" s="17"/>
    </row>
    <row r="157" spans="1:26" ht="18" customHeight="1" x14ac:dyDescent="0.2">
      <c r="A157" s="7">
        <v>5500000</v>
      </c>
      <c r="B157" s="8" t="s">
        <v>181</v>
      </c>
      <c r="C157" s="9"/>
      <c r="D157" s="10">
        <f>VLOOKUP($A157,'17.07'!$A$9:$W$200,23,0)</f>
        <v>0</v>
      </c>
      <c r="E157" s="10"/>
      <c r="F157" s="10"/>
      <c r="G157" s="10"/>
      <c r="H157" s="9"/>
      <c r="I157" s="10"/>
      <c r="J157" s="10"/>
      <c r="K157" s="10"/>
      <c r="L157" s="9">
        <f t="shared" si="34"/>
        <v>0</v>
      </c>
      <c r="M157" s="10"/>
      <c r="N157" s="10"/>
      <c r="O157" s="10"/>
      <c r="P157" s="10"/>
      <c r="Q157" s="10"/>
      <c r="R157" s="11">
        <f t="shared" si="39"/>
        <v>0</v>
      </c>
      <c r="S157" s="10"/>
      <c r="T157" s="10"/>
      <c r="U157" s="9"/>
      <c r="V157" s="9"/>
      <c r="W157" s="10"/>
      <c r="X157" s="9"/>
      <c r="Y157" s="18"/>
      <c r="Z157" s="17"/>
    </row>
    <row r="158" spans="1:26" s="24" customFormat="1" ht="18" customHeight="1" x14ac:dyDescent="0.2">
      <c r="A158" s="13">
        <v>5500044</v>
      </c>
      <c r="B158" s="20" t="s">
        <v>182</v>
      </c>
      <c r="C158" s="21">
        <v>28000</v>
      </c>
      <c r="D158" s="10">
        <f>VLOOKUP($A158,'17.07'!$A$9:$W$200,23,0)</f>
        <v>0</v>
      </c>
      <c r="E158" s="15"/>
      <c r="F158" s="15"/>
      <c r="G158" s="15"/>
      <c r="H158" s="9">
        <f t="shared" ref="H158:H197" si="40">SUM(E158:G158)</f>
        <v>0</v>
      </c>
      <c r="I158" s="15"/>
      <c r="J158" s="15"/>
      <c r="K158" s="15"/>
      <c r="L158" s="9">
        <f t="shared" si="34"/>
        <v>0</v>
      </c>
      <c r="M158" s="15"/>
      <c r="N158" s="15"/>
      <c r="O158" s="15"/>
      <c r="P158" s="15"/>
      <c r="Q158" s="15"/>
      <c r="R158" s="11">
        <f t="shared" si="39"/>
        <v>0</v>
      </c>
      <c r="S158" s="15"/>
      <c r="T158" s="15"/>
      <c r="U158" s="9">
        <f t="shared" ref="U158:U184" si="41">S158+T158</f>
        <v>0</v>
      </c>
      <c r="V158" s="9">
        <f t="shared" ref="V158:V197" si="42">D158+H158-L158-R158-U158</f>
        <v>0</v>
      </c>
      <c r="W158" s="15"/>
      <c r="X158" s="16">
        <f t="shared" ref="X158:X184" si="43">W158-V158</f>
        <v>0</v>
      </c>
      <c r="Y158" s="22"/>
      <c r="Z158" s="23"/>
    </row>
    <row r="159" spans="1:26" s="24" customFormat="1" ht="18" customHeight="1" x14ac:dyDescent="0.2">
      <c r="A159" s="13">
        <v>5500045</v>
      </c>
      <c r="B159" s="20" t="s">
        <v>183</v>
      </c>
      <c r="C159" s="21">
        <v>30000</v>
      </c>
      <c r="D159" s="10">
        <f>VLOOKUP($A159,'17.07'!$A$9:$W$200,23,0)</f>
        <v>0</v>
      </c>
      <c r="E159" s="15">
        <v>1</v>
      </c>
      <c r="F159" s="15"/>
      <c r="G159" s="15"/>
      <c r="H159" s="9">
        <f t="shared" si="40"/>
        <v>1</v>
      </c>
      <c r="I159" s="15">
        <v>1</v>
      </c>
      <c r="J159" s="15"/>
      <c r="K159" s="15"/>
      <c r="L159" s="9">
        <f t="shared" si="34"/>
        <v>1</v>
      </c>
      <c r="M159" s="15"/>
      <c r="N159" s="15"/>
      <c r="O159" s="15"/>
      <c r="P159" s="15"/>
      <c r="Q159" s="15"/>
      <c r="R159" s="11">
        <f t="shared" si="39"/>
        <v>0</v>
      </c>
      <c r="S159" s="15"/>
      <c r="T159" s="15"/>
      <c r="U159" s="9">
        <f t="shared" si="41"/>
        <v>0</v>
      </c>
      <c r="V159" s="9">
        <f t="shared" si="42"/>
        <v>0</v>
      </c>
      <c r="W159" s="15"/>
      <c r="X159" s="16">
        <f t="shared" si="43"/>
        <v>0</v>
      </c>
      <c r="Y159" s="22"/>
      <c r="Z159" s="23"/>
    </row>
    <row r="160" spans="1:26" ht="18" customHeight="1" x14ac:dyDescent="0.2">
      <c r="A160" s="13">
        <v>5500063</v>
      </c>
      <c r="B160" s="14" t="s">
        <v>184</v>
      </c>
      <c r="C160" s="15">
        <v>21000</v>
      </c>
      <c r="D160" s="10">
        <f>VLOOKUP($A160,'17.07'!$A$9:$W$200,23,0)</f>
        <v>0</v>
      </c>
      <c r="E160" s="15"/>
      <c r="F160" s="15"/>
      <c r="G160" s="15"/>
      <c r="H160" s="9">
        <f t="shared" si="40"/>
        <v>0</v>
      </c>
      <c r="I160" s="15"/>
      <c r="J160" s="15"/>
      <c r="K160" s="15"/>
      <c r="L160" s="9">
        <f t="shared" si="34"/>
        <v>0</v>
      </c>
      <c r="M160" s="15"/>
      <c r="N160" s="15"/>
      <c r="O160" s="15"/>
      <c r="P160" s="15"/>
      <c r="Q160" s="15"/>
      <c r="R160" s="11">
        <f t="shared" si="39"/>
        <v>0</v>
      </c>
      <c r="S160" s="15"/>
      <c r="T160" s="15"/>
      <c r="U160" s="9">
        <f t="shared" si="41"/>
        <v>0</v>
      </c>
      <c r="V160" s="9">
        <f t="shared" si="42"/>
        <v>0</v>
      </c>
      <c r="W160" s="15"/>
      <c r="X160" s="16">
        <f t="shared" si="43"/>
        <v>0</v>
      </c>
      <c r="Y160" s="18"/>
      <c r="Z160" s="17"/>
    </row>
    <row r="161" spans="1:26" ht="18" customHeight="1" x14ac:dyDescent="0.2">
      <c r="A161" s="13">
        <v>5500064</v>
      </c>
      <c r="B161" s="14" t="s">
        <v>185</v>
      </c>
      <c r="C161" s="15">
        <v>26000</v>
      </c>
      <c r="D161" s="10">
        <f>VLOOKUP($A161,'17.07'!$A$9:$W$200,23,0)</f>
        <v>0</v>
      </c>
      <c r="E161" s="15"/>
      <c r="F161" s="15"/>
      <c r="G161" s="15"/>
      <c r="H161" s="9">
        <f t="shared" si="40"/>
        <v>0</v>
      </c>
      <c r="I161" s="15"/>
      <c r="J161" s="15"/>
      <c r="K161" s="15"/>
      <c r="L161" s="9">
        <f t="shared" si="34"/>
        <v>0</v>
      </c>
      <c r="M161" s="15"/>
      <c r="N161" s="15"/>
      <c r="O161" s="15"/>
      <c r="P161" s="15"/>
      <c r="Q161" s="15"/>
      <c r="R161" s="11">
        <f t="shared" si="39"/>
        <v>0</v>
      </c>
      <c r="S161" s="15"/>
      <c r="T161" s="15"/>
      <c r="U161" s="9">
        <f t="shared" si="41"/>
        <v>0</v>
      </c>
      <c r="V161" s="9">
        <f t="shared" si="42"/>
        <v>0</v>
      </c>
      <c r="W161" s="15"/>
      <c r="X161" s="16">
        <f t="shared" si="43"/>
        <v>0</v>
      </c>
      <c r="Y161" s="18"/>
      <c r="Z161" s="17"/>
    </row>
    <row r="162" spans="1:26" ht="18" customHeight="1" x14ac:dyDescent="0.2">
      <c r="A162" s="13">
        <v>5500065</v>
      </c>
      <c r="B162" s="14" t="s">
        <v>186</v>
      </c>
      <c r="C162" s="15">
        <v>24000</v>
      </c>
      <c r="D162" s="10">
        <f>VLOOKUP($A162,'17.07'!$A$9:$W$200,23,0)</f>
        <v>0</v>
      </c>
      <c r="E162" s="15"/>
      <c r="F162" s="15"/>
      <c r="G162" s="15"/>
      <c r="H162" s="9">
        <f t="shared" si="40"/>
        <v>0</v>
      </c>
      <c r="I162" s="15"/>
      <c r="J162" s="15"/>
      <c r="K162" s="15"/>
      <c r="L162" s="9">
        <f t="shared" si="34"/>
        <v>0</v>
      </c>
      <c r="M162" s="15"/>
      <c r="N162" s="15"/>
      <c r="O162" s="15"/>
      <c r="P162" s="15"/>
      <c r="Q162" s="15"/>
      <c r="R162" s="11">
        <f t="shared" si="39"/>
        <v>0</v>
      </c>
      <c r="S162" s="15"/>
      <c r="T162" s="15"/>
      <c r="U162" s="9">
        <f t="shared" si="41"/>
        <v>0</v>
      </c>
      <c r="V162" s="9">
        <f t="shared" si="42"/>
        <v>0</v>
      </c>
      <c r="W162" s="15"/>
      <c r="X162" s="16">
        <f t="shared" si="43"/>
        <v>0</v>
      </c>
      <c r="Y162" s="18"/>
      <c r="Z162" s="17"/>
    </row>
    <row r="163" spans="1:26" ht="18" customHeight="1" x14ac:dyDescent="0.2">
      <c r="A163" s="13">
        <v>5500066</v>
      </c>
      <c r="B163" s="14" t="s">
        <v>187</v>
      </c>
      <c r="C163" s="15">
        <v>32000</v>
      </c>
      <c r="D163" s="10">
        <f>VLOOKUP($A163,'17.07'!$A$9:$W$200,23,0)</f>
        <v>0</v>
      </c>
      <c r="E163" s="15"/>
      <c r="F163" s="15"/>
      <c r="G163" s="15"/>
      <c r="H163" s="9">
        <f t="shared" si="40"/>
        <v>0</v>
      </c>
      <c r="I163" s="15"/>
      <c r="J163" s="15"/>
      <c r="K163" s="15"/>
      <c r="L163" s="9">
        <f t="shared" si="34"/>
        <v>0</v>
      </c>
      <c r="M163" s="15"/>
      <c r="N163" s="15"/>
      <c r="O163" s="15"/>
      <c r="P163" s="15"/>
      <c r="Q163" s="15"/>
      <c r="R163" s="11">
        <f t="shared" si="39"/>
        <v>0</v>
      </c>
      <c r="S163" s="15"/>
      <c r="T163" s="15"/>
      <c r="U163" s="9">
        <f t="shared" si="41"/>
        <v>0</v>
      </c>
      <c r="V163" s="9">
        <f t="shared" si="42"/>
        <v>0</v>
      </c>
      <c r="W163" s="15"/>
      <c r="X163" s="16">
        <f t="shared" si="43"/>
        <v>0</v>
      </c>
      <c r="Y163" s="18"/>
      <c r="Z163" s="17"/>
    </row>
    <row r="164" spans="1:26" ht="18" customHeight="1" x14ac:dyDescent="0.2">
      <c r="A164" s="13">
        <v>5510070</v>
      </c>
      <c r="B164" s="14" t="s">
        <v>188</v>
      </c>
      <c r="C164" s="15">
        <v>28000</v>
      </c>
      <c r="D164" s="10">
        <f>VLOOKUP($A164,'17.07'!$A$9:$W$200,23,0)</f>
        <v>0</v>
      </c>
      <c r="E164" s="15">
        <v>4</v>
      </c>
      <c r="F164" s="15"/>
      <c r="G164" s="15"/>
      <c r="H164" s="9">
        <f t="shared" si="40"/>
        <v>4</v>
      </c>
      <c r="I164" s="15">
        <v>4</v>
      </c>
      <c r="J164" s="15"/>
      <c r="K164" s="15"/>
      <c r="L164" s="9">
        <f t="shared" si="34"/>
        <v>4</v>
      </c>
      <c r="M164" s="15"/>
      <c r="N164" s="15"/>
      <c r="O164" s="15"/>
      <c r="P164" s="15"/>
      <c r="Q164" s="15"/>
      <c r="R164" s="11">
        <f t="shared" si="39"/>
        <v>0</v>
      </c>
      <c r="S164" s="15"/>
      <c r="T164" s="15"/>
      <c r="U164" s="9">
        <f t="shared" si="41"/>
        <v>0</v>
      </c>
      <c r="V164" s="9">
        <f t="shared" si="42"/>
        <v>0</v>
      </c>
      <c r="W164" s="15"/>
      <c r="X164" s="16">
        <f t="shared" si="43"/>
        <v>0</v>
      </c>
      <c r="Y164" s="18"/>
      <c r="Z164" s="17"/>
    </row>
    <row r="165" spans="1:26" ht="18" customHeight="1" x14ac:dyDescent="0.2">
      <c r="A165" s="13">
        <v>5510072</v>
      </c>
      <c r="B165" s="14" t="s">
        <v>189</v>
      </c>
      <c r="C165" s="15">
        <v>29000</v>
      </c>
      <c r="D165" s="10">
        <f>VLOOKUP($A165,'17.07'!$A$9:$W$200,23,0)</f>
        <v>0</v>
      </c>
      <c r="E165" s="15"/>
      <c r="F165" s="15"/>
      <c r="G165" s="15"/>
      <c r="H165" s="9">
        <f t="shared" si="40"/>
        <v>0</v>
      </c>
      <c r="I165" s="15"/>
      <c r="J165" s="15"/>
      <c r="K165" s="15"/>
      <c r="L165" s="9">
        <f t="shared" si="34"/>
        <v>0</v>
      </c>
      <c r="M165" s="15"/>
      <c r="N165" s="15"/>
      <c r="O165" s="15"/>
      <c r="P165" s="15"/>
      <c r="Q165" s="15"/>
      <c r="R165" s="11">
        <f t="shared" si="39"/>
        <v>0</v>
      </c>
      <c r="S165" s="15"/>
      <c r="T165" s="15"/>
      <c r="U165" s="9">
        <f t="shared" si="41"/>
        <v>0</v>
      </c>
      <c r="V165" s="9">
        <f t="shared" si="42"/>
        <v>0</v>
      </c>
      <c r="W165" s="15"/>
      <c r="X165" s="16">
        <f t="shared" si="43"/>
        <v>0</v>
      </c>
      <c r="Y165" s="18"/>
      <c r="Z165" s="17"/>
    </row>
    <row r="166" spans="1:26" ht="18" customHeight="1" x14ac:dyDescent="0.2">
      <c r="A166" s="13">
        <v>5510074</v>
      </c>
      <c r="B166" s="14" t="s">
        <v>190</v>
      </c>
      <c r="C166" s="15">
        <v>30000</v>
      </c>
      <c r="D166" s="10">
        <f>VLOOKUP($A166,'17.07'!$A$9:$W$200,23,0)</f>
        <v>0</v>
      </c>
      <c r="E166" s="15">
        <v>6</v>
      </c>
      <c r="F166" s="15"/>
      <c r="G166" s="15"/>
      <c r="H166" s="9">
        <f t="shared" si="40"/>
        <v>6</v>
      </c>
      <c r="I166" s="15">
        <v>6</v>
      </c>
      <c r="J166" s="15"/>
      <c r="K166" s="15"/>
      <c r="L166" s="9">
        <f t="shared" si="34"/>
        <v>6</v>
      </c>
      <c r="M166" s="15"/>
      <c r="N166" s="15"/>
      <c r="O166" s="15"/>
      <c r="P166" s="15"/>
      <c r="Q166" s="15"/>
      <c r="R166" s="11">
        <f t="shared" si="39"/>
        <v>0</v>
      </c>
      <c r="S166" s="15"/>
      <c r="T166" s="15"/>
      <c r="U166" s="9">
        <f t="shared" si="41"/>
        <v>0</v>
      </c>
      <c r="V166" s="9">
        <f t="shared" si="42"/>
        <v>0</v>
      </c>
      <c r="W166" s="15"/>
      <c r="X166" s="16">
        <f t="shared" si="43"/>
        <v>0</v>
      </c>
      <c r="Y166" s="18"/>
      <c r="Z166" s="17"/>
    </row>
    <row r="167" spans="1:26" ht="18" customHeight="1" x14ac:dyDescent="0.2">
      <c r="A167" s="13">
        <v>5520002</v>
      </c>
      <c r="B167" s="14" t="s">
        <v>191</v>
      </c>
      <c r="C167" s="15">
        <v>34000</v>
      </c>
      <c r="D167" s="10">
        <f>VLOOKUP($A167,'17.07'!$A$9:$W$200,23,0)</f>
        <v>0</v>
      </c>
      <c r="E167" s="15">
        <v>3</v>
      </c>
      <c r="F167" s="15"/>
      <c r="G167" s="15"/>
      <c r="H167" s="9">
        <f t="shared" si="40"/>
        <v>3</v>
      </c>
      <c r="I167" s="15">
        <v>3</v>
      </c>
      <c r="J167" s="15"/>
      <c r="K167" s="15"/>
      <c r="L167" s="9">
        <f t="shared" si="34"/>
        <v>3</v>
      </c>
      <c r="M167" s="15"/>
      <c r="N167" s="15"/>
      <c r="O167" s="15"/>
      <c r="P167" s="15"/>
      <c r="Q167" s="15"/>
      <c r="R167" s="11">
        <f>SUM(M167:Q167)</f>
        <v>0</v>
      </c>
      <c r="S167" s="15"/>
      <c r="T167" s="15"/>
      <c r="U167" s="9">
        <f>S167+T167</f>
        <v>0</v>
      </c>
      <c r="V167" s="9">
        <f t="shared" si="42"/>
        <v>0</v>
      </c>
      <c r="W167" s="15"/>
      <c r="X167" s="16">
        <f>W167-V167</f>
        <v>0</v>
      </c>
      <c r="Y167" s="18"/>
      <c r="Z167" s="17"/>
    </row>
    <row r="168" spans="1:26" ht="18" customHeight="1" x14ac:dyDescent="0.2">
      <c r="A168" s="13">
        <v>5520003</v>
      </c>
      <c r="B168" s="14" t="s">
        <v>192</v>
      </c>
      <c r="C168" s="15">
        <v>34000</v>
      </c>
      <c r="D168" s="10">
        <f>VLOOKUP($A168,'17.07'!$A$9:$W$200,23,0)</f>
        <v>0</v>
      </c>
      <c r="E168" s="15">
        <v>1</v>
      </c>
      <c r="F168" s="15"/>
      <c r="G168" s="15"/>
      <c r="H168" s="9">
        <f t="shared" si="40"/>
        <v>1</v>
      </c>
      <c r="I168" s="15">
        <v>1</v>
      </c>
      <c r="J168" s="15"/>
      <c r="K168" s="15"/>
      <c r="L168" s="9">
        <f t="shared" si="34"/>
        <v>1</v>
      </c>
      <c r="M168" s="15"/>
      <c r="N168" s="15"/>
      <c r="O168" s="15"/>
      <c r="P168" s="15"/>
      <c r="Q168" s="15"/>
      <c r="R168" s="11">
        <f>SUM(M168:Q168)</f>
        <v>0</v>
      </c>
      <c r="S168" s="15"/>
      <c r="T168" s="15"/>
      <c r="U168" s="9">
        <f>S168+T168</f>
        <v>0</v>
      </c>
      <c r="V168" s="9">
        <f t="shared" si="42"/>
        <v>0</v>
      </c>
      <c r="W168" s="15"/>
      <c r="X168" s="16">
        <f>W168-V168</f>
        <v>0</v>
      </c>
      <c r="Y168" s="18"/>
      <c r="Z168" s="17"/>
    </row>
    <row r="169" spans="1:26" ht="18" customHeight="1" x14ac:dyDescent="0.2">
      <c r="A169" s="13">
        <v>5520005</v>
      </c>
      <c r="B169" s="14" t="s">
        <v>193</v>
      </c>
      <c r="C169" s="15">
        <v>19000</v>
      </c>
      <c r="D169" s="10">
        <f>VLOOKUP($A169,'17.07'!$A$9:$W$200,23,0)</f>
        <v>0</v>
      </c>
      <c r="E169" s="15">
        <v>10</v>
      </c>
      <c r="F169" s="15"/>
      <c r="G169" s="15"/>
      <c r="H169" s="9">
        <f t="shared" si="40"/>
        <v>10</v>
      </c>
      <c r="I169" s="15">
        <v>10</v>
      </c>
      <c r="J169" s="15"/>
      <c r="K169" s="15"/>
      <c r="L169" s="9">
        <f t="shared" si="34"/>
        <v>10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2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5530001</v>
      </c>
      <c r="B170" s="14" t="s">
        <v>194</v>
      </c>
      <c r="C170" s="15">
        <v>46000</v>
      </c>
      <c r="D170" s="10">
        <f>VLOOKUP($A170,'17.07'!$A$9:$W$200,23,0)</f>
        <v>0</v>
      </c>
      <c r="E170" s="15"/>
      <c r="F170" s="15"/>
      <c r="G170" s="15"/>
      <c r="H170" s="9">
        <f t="shared" si="40"/>
        <v>0</v>
      </c>
      <c r="I170" s="15"/>
      <c r="J170" s="15"/>
      <c r="K170" s="15"/>
      <c r="L170" s="9">
        <f t="shared" si="34"/>
        <v>0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2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5530002</v>
      </c>
      <c r="B171" s="14" t="s">
        <v>195</v>
      </c>
      <c r="C171" s="15">
        <v>38000</v>
      </c>
      <c r="D171" s="10">
        <f>VLOOKUP($A171,'17.07'!$A$9:$W$200,23,0)</f>
        <v>0</v>
      </c>
      <c r="E171" s="15">
        <v>1</v>
      </c>
      <c r="F171" s="15"/>
      <c r="G171" s="15"/>
      <c r="H171" s="9">
        <f t="shared" si="40"/>
        <v>1</v>
      </c>
      <c r="I171" s="15">
        <v>1</v>
      </c>
      <c r="J171" s="15"/>
      <c r="K171" s="15"/>
      <c r="L171" s="9">
        <f t="shared" si="34"/>
        <v>1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2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5530003</v>
      </c>
      <c r="B172" s="14" t="s">
        <v>196</v>
      </c>
      <c r="C172" s="15">
        <v>38000</v>
      </c>
      <c r="D172" s="10">
        <f>VLOOKUP($A172,'17.07'!$A$9:$W$200,23,0)</f>
        <v>0</v>
      </c>
      <c r="E172" s="15">
        <v>8</v>
      </c>
      <c r="F172" s="15"/>
      <c r="G172" s="15"/>
      <c r="H172" s="9">
        <f t="shared" si="40"/>
        <v>8</v>
      </c>
      <c r="I172" s="15">
        <v>8</v>
      </c>
      <c r="J172" s="15"/>
      <c r="K172" s="15"/>
      <c r="L172" s="9">
        <f t="shared" si="34"/>
        <v>8</v>
      </c>
      <c r="M172" s="15"/>
      <c r="N172" s="15"/>
      <c r="O172" s="15"/>
      <c r="P172" s="15"/>
      <c r="Q172" s="15"/>
      <c r="R172" s="11">
        <f t="shared" si="39"/>
        <v>0</v>
      </c>
      <c r="S172" s="15"/>
      <c r="T172" s="15"/>
      <c r="U172" s="9">
        <f t="shared" si="41"/>
        <v>0</v>
      </c>
      <c r="V172" s="9">
        <f t="shared" si="42"/>
        <v>0</v>
      </c>
      <c r="W172" s="15"/>
      <c r="X172" s="16">
        <f t="shared" si="43"/>
        <v>0</v>
      </c>
      <c r="Y172" s="18"/>
      <c r="Z172" s="17"/>
    </row>
    <row r="173" spans="1:26" ht="18" customHeight="1" x14ac:dyDescent="0.2">
      <c r="A173" s="13">
        <v>5530004</v>
      </c>
      <c r="B173" s="14" t="s">
        <v>197</v>
      </c>
      <c r="C173" s="15">
        <v>39000</v>
      </c>
      <c r="D173" s="10">
        <f>VLOOKUP($A173,'17.07'!$A$9:$W$200,23,0)</f>
        <v>0</v>
      </c>
      <c r="E173" s="15"/>
      <c r="F173" s="15"/>
      <c r="G173" s="15"/>
      <c r="H173" s="9">
        <f t="shared" si="40"/>
        <v>0</v>
      </c>
      <c r="I173" s="15"/>
      <c r="J173" s="15"/>
      <c r="K173" s="15"/>
      <c r="L173" s="9">
        <f t="shared" si="34"/>
        <v>0</v>
      </c>
      <c r="M173" s="15"/>
      <c r="N173" s="15"/>
      <c r="O173" s="15"/>
      <c r="P173" s="15"/>
      <c r="Q173" s="15"/>
      <c r="R173" s="11">
        <f t="shared" si="39"/>
        <v>0</v>
      </c>
      <c r="S173" s="15"/>
      <c r="T173" s="15"/>
      <c r="U173" s="9">
        <f t="shared" si="41"/>
        <v>0</v>
      </c>
      <c r="V173" s="9">
        <f t="shared" si="42"/>
        <v>0</v>
      </c>
      <c r="W173" s="15"/>
      <c r="X173" s="16">
        <f t="shared" si="43"/>
        <v>0</v>
      </c>
      <c r="Y173" s="18"/>
      <c r="Z173" s="17"/>
    </row>
    <row r="174" spans="1:26" ht="18" customHeight="1" x14ac:dyDescent="0.2">
      <c r="A174" s="13">
        <v>5530005</v>
      </c>
      <c r="B174" s="14" t="s">
        <v>198</v>
      </c>
      <c r="C174" s="15">
        <v>35000</v>
      </c>
      <c r="D174" s="10">
        <f>VLOOKUP($A174,'17.07'!$A$9:$W$200,23,0)</f>
        <v>0</v>
      </c>
      <c r="E174" s="15"/>
      <c r="F174" s="15"/>
      <c r="G174" s="15"/>
      <c r="H174" s="9">
        <f t="shared" si="40"/>
        <v>0</v>
      </c>
      <c r="I174" s="15"/>
      <c r="J174" s="15"/>
      <c r="K174" s="15"/>
      <c r="L174" s="9">
        <f t="shared" si="34"/>
        <v>0</v>
      </c>
      <c r="M174" s="15"/>
      <c r="N174" s="15"/>
      <c r="O174" s="15"/>
      <c r="P174" s="15"/>
      <c r="Q174" s="15"/>
      <c r="R174" s="11">
        <f t="shared" si="39"/>
        <v>0</v>
      </c>
      <c r="S174" s="15"/>
      <c r="T174" s="15"/>
      <c r="U174" s="9">
        <f t="shared" si="41"/>
        <v>0</v>
      </c>
      <c r="V174" s="9">
        <f t="shared" si="42"/>
        <v>0</v>
      </c>
      <c r="W174" s="15"/>
      <c r="X174" s="16">
        <f t="shared" si="43"/>
        <v>0</v>
      </c>
      <c r="Y174" s="18"/>
      <c r="Z174" s="17"/>
    </row>
    <row r="175" spans="1:26" ht="18" customHeight="1" x14ac:dyDescent="0.2">
      <c r="A175" s="13">
        <v>5530008</v>
      </c>
      <c r="B175" s="14" t="s">
        <v>199</v>
      </c>
      <c r="C175" s="15">
        <v>29000</v>
      </c>
      <c r="D175" s="10">
        <f>VLOOKUP($A175,'17.07'!$A$9:$W$200,23,0)</f>
        <v>0</v>
      </c>
      <c r="E175" s="15">
        <v>1</v>
      </c>
      <c r="F175" s="15"/>
      <c r="G175" s="15"/>
      <c r="H175" s="9">
        <f t="shared" si="40"/>
        <v>1</v>
      </c>
      <c r="I175" s="15">
        <v>1</v>
      </c>
      <c r="J175" s="15"/>
      <c r="K175" s="15"/>
      <c r="L175" s="9">
        <f t="shared" si="34"/>
        <v>1</v>
      </c>
      <c r="M175" s="15"/>
      <c r="N175" s="15"/>
      <c r="O175" s="15"/>
      <c r="P175" s="15"/>
      <c r="Q175" s="15"/>
      <c r="R175" s="11">
        <f t="shared" si="39"/>
        <v>0</v>
      </c>
      <c r="S175" s="15"/>
      <c r="T175" s="15"/>
      <c r="U175" s="9">
        <f t="shared" si="41"/>
        <v>0</v>
      </c>
      <c r="V175" s="9">
        <f t="shared" si="42"/>
        <v>0</v>
      </c>
      <c r="W175" s="15"/>
      <c r="X175" s="16">
        <f t="shared" si="43"/>
        <v>0</v>
      </c>
      <c r="Y175" s="18"/>
      <c r="Z175" s="17"/>
    </row>
    <row r="176" spans="1:26" ht="18" customHeight="1" x14ac:dyDescent="0.2">
      <c r="A176" s="13">
        <v>5540001</v>
      </c>
      <c r="B176" s="14" t="s">
        <v>200</v>
      </c>
      <c r="C176" s="15">
        <v>18000</v>
      </c>
      <c r="D176" s="10">
        <f>VLOOKUP($A176,'17.07'!$A$9:$W$200,23,0)</f>
        <v>0</v>
      </c>
      <c r="E176" s="15"/>
      <c r="F176" s="15"/>
      <c r="G176" s="15"/>
      <c r="H176" s="9">
        <f t="shared" si="40"/>
        <v>0</v>
      </c>
      <c r="I176" s="15"/>
      <c r="J176" s="15"/>
      <c r="K176" s="15"/>
      <c r="L176" s="9">
        <f t="shared" si="34"/>
        <v>0</v>
      </c>
      <c r="M176" s="15"/>
      <c r="N176" s="15"/>
      <c r="O176" s="15"/>
      <c r="P176" s="15"/>
      <c r="Q176" s="15"/>
      <c r="R176" s="11">
        <f>SUM(M176:Q176)</f>
        <v>0</v>
      </c>
      <c r="S176" s="15"/>
      <c r="T176" s="15"/>
      <c r="U176" s="9">
        <f>S176+T176</f>
        <v>0</v>
      </c>
      <c r="V176" s="9">
        <f t="shared" si="42"/>
        <v>0</v>
      </c>
      <c r="W176" s="15"/>
      <c r="X176" s="16">
        <f>W176-V176</f>
        <v>0</v>
      </c>
      <c r="Y176" s="18"/>
      <c r="Z176" s="17"/>
    </row>
    <row r="177" spans="1:26" ht="18" customHeight="1" x14ac:dyDescent="0.2">
      <c r="A177" s="13">
        <v>5540003</v>
      </c>
      <c r="B177" s="14" t="s">
        <v>201</v>
      </c>
      <c r="C177" s="15">
        <v>18000</v>
      </c>
      <c r="D177" s="10">
        <f>VLOOKUP($A177,'17.07'!$A$9:$W$200,23,0)</f>
        <v>99</v>
      </c>
      <c r="E177" s="15"/>
      <c r="F177" s="15"/>
      <c r="G177" s="15"/>
      <c r="H177" s="9">
        <f t="shared" si="40"/>
        <v>0</v>
      </c>
      <c r="I177" s="15">
        <v>1</v>
      </c>
      <c r="J177" s="15"/>
      <c r="K177" s="15"/>
      <c r="L177" s="9">
        <f t="shared" si="34"/>
        <v>1</v>
      </c>
      <c r="M177" s="15"/>
      <c r="N177" s="15"/>
      <c r="O177" s="15"/>
      <c r="P177" s="15"/>
      <c r="Q177" s="15"/>
      <c r="R177" s="11">
        <f t="shared" si="39"/>
        <v>0</v>
      </c>
      <c r="S177" s="15"/>
      <c r="T177" s="15"/>
      <c r="U177" s="9">
        <f t="shared" si="41"/>
        <v>0</v>
      </c>
      <c r="V177" s="9">
        <f t="shared" si="42"/>
        <v>98</v>
      </c>
      <c r="W177" s="15">
        <v>97</v>
      </c>
      <c r="X177" s="16">
        <f t="shared" si="43"/>
        <v>-1</v>
      </c>
      <c r="Y177" s="18"/>
      <c r="Z177" s="17"/>
    </row>
    <row r="178" spans="1:26" ht="18" customHeight="1" x14ac:dyDescent="0.2">
      <c r="A178" s="13">
        <v>5540008</v>
      </c>
      <c r="B178" s="14" t="s">
        <v>202</v>
      </c>
      <c r="C178" s="15">
        <v>15000</v>
      </c>
      <c r="D178" s="10">
        <f>VLOOKUP($A178,'17.07'!$A$9:$W$200,23,0)</f>
        <v>0</v>
      </c>
      <c r="E178" s="15"/>
      <c r="F178" s="15"/>
      <c r="G178" s="15"/>
      <c r="H178" s="9">
        <f t="shared" si="40"/>
        <v>0</v>
      </c>
      <c r="I178" s="15"/>
      <c r="J178" s="15"/>
      <c r="K178" s="15"/>
      <c r="L178" s="9">
        <f t="shared" si="34"/>
        <v>0</v>
      </c>
      <c r="M178" s="15"/>
      <c r="N178" s="15"/>
      <c r="O178" s="15"/>
      <c r="P178" s="15"/>
      <c r="Q178" s="15"/>
      <c r="R178" s="11">
        <f t="shared" si="39"/>
        <v>0</v>
      </c>
      <c r="S178" s="15"/>
      <c r="T178" s="15"/>
      <c r="U178" s="9">
        <f t="shared" si="41"/>
        <v>0</v>
      </c>
      <c r="V178" s="9">
        <f t="shared" si="42"/>
        <v>0</v>
      </c>
      <c r="W178" s="15"/>
      <c r="X178" s="16">
        <f t="shared" si="43"/>
        <v>0</v>
      </c>
      <c r="Y178" s="18"/>
      <c r="Z178" s="17"/>
    </row>
    <row r="179" spans="1:26" ht="18" customHeight="1" x14ac:dyDescent="0.2">
      <c r="A179" s="13">
        <v>5540017</v>
      </c>
      <c r="B179" s="14" t="s">
        <v>203</v>
      </c>
      <c r="C179" s="15">
        <v>25000</v>
      </c>
      <c r="D179" s="10">
        <f>VLOOKUP($A179,'17.07'!$A$9:$W$200,23,0)</f>
        <v>0</v>
      </c>
      <c r="E179" s="15">
        <v>7</v>
      </c>
      <c r="F179" s="15"/>
      <c r="G179" s="15"/>
      <c r="H179" s="9">
        <f t="shared" si="40"/>
        <v>7</v>
      </c>
      <c r="I179" s="15">
        <v>7</v>
      </c>
      <c r="J179" s="15"/>
      <c r="K179" s="15"/>
      <c r="L179" s="9">
        <f t="shared" si="34"/>
        <v>7</v>
      </c>
      <c r="M179" s="15"/>
      <c r="N179" s="15"/>
      <c r="O179" s="15"/>
      <c r="P179" s="15"/>
      <c r="Q179" s="15"/>
      <c r="R179" s="11">
        <f t="shared" si="39"/>
        <v>0</v>
      </c>
      <c r="S179" s="15"/>
      <c r="T179" s="15"/>
      <c r="U179" s="9">
        <f t="shared" si="41"/>
        <v>0</v>
      </c>
      <c r="V179" s="9">
        <f t="shared" si="42"/>
        <v>0</v>
      </c>
      <c r="W179" s="15"/>
      <c r="X179" s="16">
        <f t="shared" si="43"/>
        <v>0</v>
      </c>
      <c r="Y179" s="18"/>
      <c r="Z179" s="17"/>
    </row>
    <row r="180" spans="1:26" ht="18" customHeight="1" x14ac:dyDescent="0.2">
      <c r="A180" s="13">
        <v>5540018</v>
      </c>
      <c r="B180" s="14" t="s">
        <v>204</v>
      </c>
      <c r="C180" s="15">
        <v>32000</v>
      </c>
      <c r="D180" s="10">
        <f>VLOOKUP($A180,'17.07'!$A$9:$W$200,23,0)</f>
        <v>0</v>
      </c>
      <c r="E180" s="15"/>
      <c r="F180" s="15"/>
      <c r="G180" s="15"/>
      <c r="H180" s="9">
        <f t="shared" si="40"/>
        <v>0</v>
      </c>
      <c r="I180" s="15"/>
      <c r="J180" s="15"/>
      <c r="K180" s="15"/>
      <c r="L180" s="9">
        <f t="shared" si="34"/>
        <v>0</v>
      </c>
      <c r="M180" s="15"/>
      <c r="N180" s="15"/>
      <c r="O180" s="15"/>
      <c r="P180" s="15"/>
      <c r="Q180" s="15"/>
      <c r="R180" s="11">
        <f t="shared" si="39"/>
        <v>0</v>
      </c>
      <c r="S180" s="15"/>
      <c r="T180" s="15"/>
      <c r="U180" s="9">
        <f t="shared" si="41"/>
        <v>0</v>
      </c>
      <c r="V180" s="9">
        <f t="shared" si="42"/>
        <v>0</v>
      </c>
      <c r="W180" s="15"/>
      <c r="X180" s="16">
        <f t="shared" si="43"/>
        <v>0</v>
      </c>
      <c r="Y180" s="18"/>
      <c r="Z180" s="17"/>
    </row>
    <row r="181" spans="1:26" ht="18" customHeight="1" x14ac:dyDescent="0.2">
      <c r="A181" s="13">
        <v>5540019</v>
      </c>
      <c r="B181" s="14" t="s">
        <v>205</v>
      </c>
      <c r="C181" s="15">
        <v>39000</v>
      </c>
      <c r="D181" s="10">
        <f>VLOOKUP($A181,'17.07'!$A$9:$W$200,23,0)</f>
        <v>0</v>
      </c>
      <c r="E181" s="15">
        <v>6</v>
      </c>
      <c r="F181" s="15"/>
      <c r="G181" s="15"/>
      <c r="H181" s="9">
        <f t="shared" si="40"/>
        <v>6</v>
      </c>
      <c r="I181" s="15">
        <v>6</v>
      </c>
      <c r="J181" s="15"/>
      <c r="K181" s="15"/>
      <c r="L181" s="9">
        <f t="shared" si="34"/>
        <v>6</v>
      </c>
      <c r="M181" s="15"/>
      <c r="N181" s="15"/>
      <c r="O181" s="15"/>
      <c r="P181" s="15"/>
      <c r="Q181" s="15"/>
      <c r="R181" s="11">
        <f t="shared" si="39"/>
        <v>0</v>
      </c>
      <c r="S181" s="15"/>
      <c r="T181" s="15"/>
      <c r="U181" s="9">
        <f t="shared" si="41"/>
        <v>0</v>
      </c>
      <c r="V181" s="9">
        <f t="shared" si="42"/>
        <v>0</v>
      </c>
      <c r="W181" s="15"/>
      <c r="X181" s="16">
        <f t="shared" si="43"/>
        <v>0</v>
      </c>
      <c r="Y181" s="18"/>
      <c r="Z181" s="17"/>
    </row>
    <row r="182" spans="1:26" ht="18" customHeight="1" x14ac:dyDescent="0.2">
      <c r="A182" s="13">
        <v>5540020</v>
      </c>
      <c r="B182" s="14" t="s">
        <v>206</v>
      </c>
      <c r="C182" s="15">
        <v>40000</v>
      </c>
      <c r="D182" s="10">
        <f>VLOOKUP($A182,'17.07'!$A$9:$W$200,23,0)</f>
        <v>0</v>
      </c>
      <c r="E182" s="15">
        <v>2</v>
      </c>
      <c r="F182" s="15"/>
      <c r="G182" s="15"/>
      <c r="H182" s="9">
        <f t="shared" si="40"/>
        <v>2</v>
      </c>
      <c r="I182" s="15">
        <v>2</v>
      </c>
      <c r="J182" s="15"/>
      <c r="K182" s="15"/>
      <c r="L182" s="9">
        <f t="shared" si="34"/>
        <v>2</v>
      </c>
      <c r="M182" s="15"/>
      <c r="N182" s="15"/>
      <c r="O182" s="15"/>
      <c r="P182" s="15"/>
      <c r="Q182" s="15"/>
      <c r="R182" s="11">
        <f t="shared" si="39"/>
        <v>0</v>
      </c>
      <c r="S182" s="15"/>
      <c r="T182" s="15"/>
      <c r="U182" s="9">
        <f t="shared" si="41"/>
        <v>0</v>
      </c>
      <c r="V182" s="9">
        <f t="shared" si="42"/>
        <v>0</v>
      </c>
      <c r="W182" s="15"/>
      <c r="X182" s="16">
        <f t="shared" si="43"/>
        <v>0</v>
      </c>
      <c r="Y182" s="18"/>
      <c r="Z182" s="17"/>
    </row>
    <row r="183" spans="1:26" ht="18" customHeight="1" x14ac:dyDescent="0.2">
      <c r="A183" s="13">
        <v>5540021</v>
      </c>
      <c r="B183" s="14" t="s">
        <v>207</v>
      </c>
      <c r="C183" s="15">
        <v>46000</v>
      </c>
      <c r="D183" s="10">
        <f>VLOOKUP($A183,'17.07'!$A$9:$W$200,23,0)</f>
        <v>0</v>
      </c>
      <c r="E183" s="15"/>
      <c r="F183" s="15"/>
      <c r="G183" s="15"/>
      <c r="H183" s="9">
        <f t="shared" si="40"/>
        <v>0</v>
      </c>
      <c r="I183" s="15"/>
      <c r="J183" s="15"/>
      <c r="K183" s="15"/>
      <c r="L183" s="9">
        <f t="shared" si="34"/>
        <v>0</v>
      </c>
      <c r="M183" s="15"/>
      <c r="N183" s="15"/>
      <c r="O183" s="15"/>
      <c r="P183" s="15"/>
      <c r="Q183" s="15"/>
      <c r="R183" s="11">
        <f t="shared" si="39"/>
        <v>0</v>
      </c>
      <c r="S183" s="15"/>
      <c r="T183" s="15"/>
      <c r="U183" s="9">
        <f t="shared" si="41"/>
        <v>0</v>
      </c>
      <c r="V183" s="9">
        <f t="shared" si="42"/>
        <v>0</v>
      </c>
      <c r="W183" s="15"/>
      <c r="X183" s="16">
        <f t="shared" si="43"/>
        <v>0</v>
      </c>
      <c r="Y183" s="18"/>
      <c r="Z183" s="17"/>
    </row>
    <row r="184" spans="1:26" ht="18" customHeight="1" x14ac:dyDescent="0.2">
      <c r="A184" s="13">
        <v>5540029</v>
      </c>
      <c r="B184" s="14" t="s">
        <v>208</v>
      </c>
      <c r="C184" s="15">
        <v>18000</v>
      </c>
      <c r="D184" s="10">
        <f>VLOOKUP($A184,'17.07'!$A$9:$W$200,23,0)</f>
        <v>27</v>
      </c>
      <c r="E184" s="15"/>
      <c r="F184" s="15"/>
      <c r="G184" s="15"/>
      <c r="H184" s="9">
        <f t="shared" si="40"/>
        <v>0</v>
      </c>
      <c r="I184" s="15"/>
      <c r="J184" s="15"/>
      <c r="K184" s="15"/>
      <c r="L184" s="9">
        <f t="shared" si="34"/>
        <v>0</v>
      </c>
      <c r="M184" s="15"/>
      <c r="N184" s="15"/>
      <c r="O184" s="15"/>
      <c r="P184" s="15"/>
      <c r="Q184" s="15"/>
      <c r="R184" s="11">
        <f t="shared" si="39"/>
        <v>0</v>
      </c>
      <c r="S184" s="15"/>
      <c r="T184" s="15"/>
      <c r="U184" s="9">
        <f t="shared" si="41"/>
        <v>0</v>
      </c>
      <c r="V184" s="9">
        <f t="shared" si="42"/>
        <v>27</v>
      </c>
      <c r="W184" s="15">
        <v>27</v>
      </c>
      <c r="X184" s="16">
        <f t="shared" si="43"/>
        <v>0</v>
      </c>
      <c r="Y184" s="18"/>
      <c r="Z184" s="17"/>
    </row>
    <row r="185" spans="1:26" ht="18" customHeight="1" x14ac:dyDescent="0.2">
      <c r="A185" s="13">
        <v>5540030</v>
      </c>
      <c r="B185" s="14" t="s">
        <v>209</v>
      </c>
      <c r="C185" s="15">
        <v>20000</v>
      </c>
      <c r="D185" s="10">
        <f>VLOOKUP($A185,'17.07'!$A$9:$W$200,23,0)</f>
        <v>44</v>
      </c>
      <c r="E185" s="15"/>
      <c r="F185" s="15"/>
      <c r="G185" s="15"/>
      <c r="H185" s="9">
        <f t="shared" si="40"/>
        <v>0</v>
      </c>
      <c r="I185" s="15"/>
      <c r="J185" s="15"/>
      <c r="K185" s="15"/>
      <c r="L185" s="9">
        <f t="shared" si="34"/>
        <v>0</v>
      </c>
      <c r="M185" s="15"/>
      <c r="N185" s="15"/>
      <c r="O185" s="15"/>
      <c r="P185" s="15"/>
      <c r="Q185" s="15"/>
      <c r="R185" s="11">
        <f>SUM(M185:Q185)</f>
        <v>0</v>
      </c>
      <c r="S185" s="15"/>
      <c r="T185" s="15"/>
      <c r="U185" s="9">
        <f>S185+T185</f>
        <v>0</v>
      </c>
      <c r="V185" s="9">
        <f t="shared" si="42"/>
        <v>44</v>
      </c>
      <c r="W185" s="15">
        <v>44</v>
      </c>
      <c r="X185" s="16">
        <f>W185-V185</f>
        <v>0</v>
      </c>
      <c r="Y185" s="18"/>
      <c r="Z185" s="17"/>
    </row>
    <row r="186" spans="1:26" ht="18" customHeight="1" x14ac:dyDescent="0.2">
      <c r="A186" s="13">
        <v>5540031</v>
      </c>
      <c r="B186" s="14" t="s">
        <v>210</v>
      </c>
      <c r="C186" s="15">
        <v>20000</v>
      </c>
      <c r="D186" s="10">
        <f>VLOOKUP($A186,'17.07'!$A$9:$W$200,23,0)</f>
        <v>38</v>
      </c>
      <c r="E186" s="15"/>
      <c r="F186" s="15"/>
      <c r="G186" s="15"/>
      <c r="H186" s="9">
        <f t="shared" si="40"/>
        <v>0</v>
      </c>
      <c r="I186" s="15"/>
      <c r="J186" s="15"/>
      <c r="K186" s="15"/>
      <c r="L186" s="9">
        <f t="shared" si="34"/>
        <v>0</v>
      </c>
      <c r="M186" s="15"/>
      <c r="N186" s="15"/>
      <c r="O186" s="15"/>
      <c r="P186" s="15"/>
      <c r="Q186" s="15"/>
      <c r="R186" s="11">
        <f t="shared" si="39"/>
        <v>0</v>
      </c>
      <c r="S186" s="15"/>
      <c r="T186" s="15"/>
      <c r="U186" s="9">
        <f t="shared" ref="U186:U197" si="44">S186+T186</f>
        <v>0</v>
      </c>
      <c r="V186" s="9">
        <f t="shared" si="42"/>
        <v>38</v>
      </c>
      <c r="W186" s="15">
        <v>38</v>
      </c>
      <c r="X186" s="16">
        <f t="shared" ref="X186:X197" si="45">W186-V186</f>
        <v>0</v>
      </c>
      <c r="Y186" s="18"/>
      <c r="Z186" s="17"/>
    </row>
    <row r="187" spans="1:26" ht="18" customHeight="1" x14ac:dyDescent="0.2">
      <c r="A187" s="13">
        <v>5540032</v>
      </c>
      <c r="B187" s="14" t="s">
        <v>211</v>
      </c>
      <c r="C187" s="15">
        <v>15000</v>
      </c>
      <c r="D187" s="10">
        <f>VLOOKUP($A187,'17.07'!$A$9:$W$200,23,0)</f>
        <v>167</v>
      </c>
      <c r="E187" s="15"/>
      <c r="F187" s="15"/>
      <c r="G187" s="15"/>
      <c r="H187" s="9">
        <f t="shared" si="40"/>
        <v>0</v>
      </c>
      <c r="I187" s="15">
        <v>1</v>
      </c>
      <c r="J187" s="15"/>
      <c r="K187" s="15"/>
      <c r="L187" s="9">
        <f t="shared" si="34"/>
        <v>1</v>
      </c>
      <c r="M187" s="15"/>
      <c r="N187" s="15"/>
      <c r="O187" s="15"/>
      <c r="P187" s="15"/>
      <c r="Q187" s="15"/>
      <c r="R187" s="11">
        <f t="shared" si="39"/>
        <v>0</v>
      </c>
      <c r="S187" s="15"/>
      <c r="T187" s="15"/>
      <c r="U187" s="9">
        <f t="shared" si="44"/>
        <v>0</v>
      </c>
      <c r="V187" s="9">
        <f t="shared" si="42"/>
        <v>166</v>
      </c>
      <c r="W187" s="15">
        <v>166</v>
      </c>
      <c r="X187" s="16">
        <f t="shared" si="45"/>
        <v>0</v>
      </c>
      <c r="Y187" s="18"/>
      <c r="Z187" s="17"/>
    </row>
    <row r="188" spans="1:26" ht="18" customHeight="1" x14ac:dyDescent="0.2">
      <c r="A188" s="13">
        <v>5540033</v>
      </c>
      <c r="B188" s="14" t="s">
        <v>212</v>
      </c>
      <c r="C188" s="15">
        <v>15000</v>
      </c>
      <c r="D188" s="10">
        <f>VLOOKUP($A188,'17.07'!$A$9:$W$200,23,0)</f>
        <v>36</v>
      </c>
      <c r="E188" s="15"/>
      <c r="F188" s="15"/>
      <c r="G188" s="15"/>
      <c r="H188" s="9">
        <f t="shared" si="40"/>
        <v>0</v>
      </c>
      <c r="I188" s="15">
        <v>1</v>
      </c>
      <c r="J188" s="15"/>
      <c r="K188" s="15"/>
      <c r="L188" s="9">
        <f t="shared" si="34"/>
        <v>1</v>
      </c>
      <c r="M188" s="15"/>
      <c r="N188" s="15"/>
      <c r="O188" s="15"/>
      <c r="P188" s="15"/>
      <c r="Q188" s="15"/>
      <c r="R188" s="11">
        <f t="shared" si="39"/>
        <v>0</v>
      </c>
      <c r="S188" s="15"/>
      <c r="T188" s="15"/>
      <c r="U188" s="9">
        <f t="shared" si="44"/>
        <v>0</v>
      </c>
      <c r="V188" s="9">
        <f t="shared" si="42"/>
        <v>35</v>
      </c>
      <c r="W188" s="15">
        <v>35</v>
      </c>
      <c r="X188" s="16">
        <f t="shared" si="45"/>
        <v>0</v>
      </c>
      <c r="Y188" s="18"/>
      <c r="Z188" s="17"/>
    </row>
    <row r="189" spans="1:26" ht="18" customHeight="1" x14ac:dyDescent="0.2">
      <c r="A189" s="13">
        <v>5540035</v>
      </c>
      <c r="B189" s="14" t="s">
        <v>213</v>
      </c>
      <c r="C189" s="15">
        <v>20000</v>
      </c>
      <c r="D189" s="10">
        <f>VLOOKUP($A189,'17.07'!$A$9:$W$200,23,0)</f>
        <v>29</v>
      </c>
      <c r="E189" s="15"/>
      <c r="F189" s="15"/>
      <c r="G189" s="15"/>
      <c r="H189" s="9">
        <f t="shared" si="40"/>
        <v>0</v>
      </c>
      <c r="I189" s="15"/>
      <c r="J189" s="15"/>
      <c r="K189" s="15"/>
      <c r="L189" s="9">
        <f t="shared" si="34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2"/>
        <v>29</v>
      </c>
      <c r="W189" s="15">
        <v>29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5540037</v>
      </c>
      <c r="B190" s="14" t="s">
        <v>214</v>
      </c>
      <c r="C190" s="15">
        <v>18000</v>
      </c>
      <c r="D190" s="10">
        <f>VLOOKUP($A190,'17.07'!$A$9:$W$200,23,0)</f>
        <v>14</v>
      </c>
      <c r="E190" s="15"/>
      <c r="F190" s="15"/>
      <c r="G190" s="15"/>
      <c r="H190" s="9">
        <f t="shared" si="40"/>
        <v>0</v>
      </c>
      <c r="I190" s="15">
        <v>2</v>
      </c>
      <c r="J190" s="15"/>
      <c r="K190" s="15"/>
      <c r="L190" s="9">
        <f t="shared" si="34"/>
        <v>2</v>
      </c>
      <c r="M190" s="15"/>
      <c r="N190" s="15"/>
      <c r="O190" s="15"/>
      <c r="P190" s="15"/>
      <c r="Q190" s="15"/>
      <c r="R190" s="11">
        <f t="shared" si="39"/>
        <v>0</v>
      </c>
      <c r="S190" s="15"/>
      <c r="T190" s="15"/>
      <c r="U190" s="9">
        <f t="shared" si="44"/>
        <v>0</v>
      </c>
      <c r="V190" s="9">
        <f t="shared" si="42"/>
        <v>12</v>
      </c>
      <c r="W190" s="15">
        <v>12</v>
      </c>
      <c r="X190" s="16">
        <f t="shared" si="45"/>
        <v>0</v>
      </c>
      <c r="Y190" s="18"/>
      <c r="Z190" s="17"/>
    </row>
    <row r="191" spans="1:26" ht="18" customHeight="1" x14ac:dyDescent="0.2">
      <c r="A191" s="13">
        <v>5541001</v>
      </c>
      <c r="B191" s="14" t="s">
        <v>215</v>
      </c>
      <c r="C191" s="15">
        <v>29000</v>
      </c>
      <c r="D191" s="10">
        <f>VLOOKUP($A191,'17.07'!$A$9:$W$200,23,0)</f>
        <v>0</v>
      </c>
      <c r="E191" s="15">
        <v>5</v>
      </c>
      <c r="F191" s="15"/>
      <c r="G191" s="15"/>
      <c r="H191" s="9">
        <f t="shared" si="40"/>
        <v>5</v>
      </c>
      <c r="I191" s="15">
        <v>5</v>
      </c>
      <c r="J191" s="15"/>
      <c r="K191" s="15"/>
      <c r="L191" s="9">
        <f t="shared" si="34"/>
        <v>5</v>
      </c>
      <c r="M191" s="15"/>
      <c r="N191" s="15"/>
      <c r="O191" s="15"/>
      <c r="P191" s="15"/>
      <c r="Q191" s="15"/>
      <c r="R191" s="11">
        <f t="shared" si="39"/>
        <v>0</v>
      </c>
      <c r="S191" s="15"/>
      <c r="T191" s="15"/>
      <c r="U191" s="9">
        <f t="shared" si="44"/>
        <v>0</v>
      </c>
      <c r="V191" s="9">
        <f t="shared" si="42"/>
        <v>0</v>
      </c>
      <c r="W191" s="15"/>
      <c r="X191" s="16">
        <f t="shared" si="45"/>
        <v>0</v>
      </c>
      <c r="Y191" s="18"/>
      <c r="Z191" s="17"/>
    </row>
    <row r="192" spans="1:26" ht="18" customHeight="1" x14ac:dyDescent="0.2">
      <c r="A192" s="13">
        <v>7111005</v>
      </c>
      <c r="B192" s="14" t="s">
        <v>216</v>
      </c>
      <c r="C192" s="15">
        <v>10000</v>
      </c>
      <c r="D192" s="10">
        <f>VLOOKUP($A192,'17.07'!$A$9:$W$200,23,0)</f>
        <v>0</v>
      </c>
      <c r="E192" s="15"/>
      <c r="F192" s="15"/>
      <c r="G192" s="15"/>
      <c r="H192" s="9">
        <f t="shared" si="40"/>
        <v>0</v>
      </c>
      <c r="I192" s="15"/>
      <c r="J192" s="15"/>
      <c r="K192" s="15"/>
      <c r="L192" s="9">
        <f t="shared" si="34"/>
        <v>0</v>
      </c>
      <c r="M192" s="15"/>
      <c r="N192" s="15"/>
      <c r="O192" s="15"/>
      <c r="P192" s="15"/>
      <c r="Q192" s="15"/>
      <c r="R192" s="11">
        <f t="shared" si="39"/>
        <v>0</v>
      </c>
      <c r="S192" s="15"/>
      <c r="T192" s="15"/>
      <c r="U192" s="9">
        <f t="shared" si="44"/>
        <v>0</v>
      </c>
      <c r="V192" s="9">
        <f t="shared" si="42"/>
        <v>0</v>
      </c>
      <c r="W192" s="15"/>
      <c r="X192" s="16">
        <f t="shared" si="45"/>
        <v>0</v>
      </c>
      <c r="Y192" s="18"/>
      <c r="Z192" s="17"/>
    </row>
    <row r="193" spans="1:28" ht="18" customHeight="1" x14ac:dyDescent="0.2">
      <c r="A193" s="13">
        <v>7116001</v>
      </c>
      <c r="B193" s="14" t="s">
        <v>217</v>
      </c>
      <c r="C193" s="15">
        <v>99000</v>
      </c>
      <c r="D193" s="10">
        <f>VLOOKUP($A193,'17.07'!$A$9:$W$200,23,0)</f>
        <v>0</v>
      </c>
      <c r="E193" s="15"/>
      <c r="F193" s="15"/>
      <c r="G193" s="15"/>
      <c r="H193" s="9">
        <f t="shared" si="40"/>
        <v>0</v>
      </c>
      <c r="I193" s="15"/>
      <c r="J193" s="15"/>
      <c r="K193" s="15"/>
      <c r="L193" s="9">
        <f t="shared" si="34"/>
        <v>0</v>
      </c>
      <c r="M193" s="15"/>
      <c r="N193" s="15"/>
      <c r="O193" s="15"/>
      <c r="P193" s="15"/>
      <c r="Q193" s="15"/>
      <c r="R193" s="11">
        <f t="shared" si="39"/>
        <v>0</v>
      </c>
      <c r="S193" s="15"/>
      <c r="T193" s="15"/>
      <c r="U193" s="9">
        <f t="shared" si="44"/>
        <v>0</v>
      </c>
      <c r="V193" s="9">
        <f t="shared" si="42"/>
        <v>0</v>
      </c>
      <c r="W193" s="15"/>
      <c r="X193" s="16">
        <f t="shared" si="45"/>
        <v>0</v>
      </c>
      <c r="Y193" s="18"/>
      <c r="Z193" s="17"/>
    </row>
    <row r="194" spans="1:28" ht="18" customHeight="1" x14ac:dyDescent="0.2">
      <c r="A194" s="13">
        <v>7116002</v>
      </c>
      <c r="B194" s="14" t="s">
        <v>227</v>
      </c>
      <c r="C194" s="15">
        <v>60000</v>
      </c>
      <c r="D194" s="10">
        <f>VLOOKUP($A194,'17.07'!$A$9:$W$200,23,0)</f>
        <v>0</v>
      </c>
      <c r="E194" s="15"/>
      <c r="F194" s="15"/>
      <c r="G194" s="15"/>
      <c r="H194" s="9">
        <f t="shared" si="40"/>
        <v>0</v>
      </c>
      <c r="I194" s="15"/>
      <c r="J194" s="15"/>
      <c r="K194" s="15"/>
      <c r="L194" s="9">
        <f t="shared" si="34"/>
        <v>0</v>
      </c>
      <c r="M194" s="15"/>
      <c r="N194" s="15"/>
      <c r="O194" s="15"/>
      <c r="P194" s="15"/>
      <c r="Q194" s="15"/>
      <c r="R194" s="11">
        <f t="shared" si="39"/>
        <v>0</v>
      </c>
      <c r="S194" s="15"/>
      <c r="T194" s="15"/>
      <c r="U194" s="9">
        <f t="shared" si="44"/>
        <v>0</v>
      </c>
      <c r="V194" s="9">
        <f t="shared" si="42"/>
        <v>0</v>
      </c>
      <c r="W194" s="15"/>
      <c r="X194" s="16">
        <f t="shared" si="45"/>
        <v>0</v>
      </c>
      <c r="Y194" s="18"/>
      <c r="Z194" s="17"/>
    </row>
    <row r="195" spans="1:28" ht="18" customHeight="1" x14ac:dyDescent="0.2">
      <c r="A195" s="13">
        <v>7116003</v>
      </c>
      <c r="B195" s="14" t="s">
        <v>228</v>
      </c>
      <c r="C195" s="15">
        <v>60000</v>
      </c>
      <c r="D195" s="10">
        <f>VLOOKUP($A195,'17.07'!$A$9:$W$200,23,0)</f>
        <v>0</v>
      </c>
      <c r="E195" s="15"/>
      <c r="F195" s="15"/>
      <c r="G195" s="15"/>
      <c r="H195" s="9">
        <f t="shared" si="40"/>
        <v>0</v>
      </c>
      <c r="I195" s="15"/>
      <c r="J195" s="15"/>
      <c r="K195" s="15"/>
      <c r="L195" s="9">
        <f t="shared" si="34"/>
        <v>0</v>
      </c>
      <c r="M195" s="15"/>
      <c r="N195" s="15"/>
      <c r="O195" s="15"/>
      <c r="P195" s="15"/>
      <c r="Q195" s="15"/>
      <c r="R195" s="11">
        <f t="shared" si="39"/>
        <v>0</v>
      </c>
      <c r="S195" s="15"/>
      <c r="T195" s="15"/>
      <c r="U195" s="9">
        <f t="shared" si="44"/>
        <v>0</v>
      </c>
      <c r="V195" s="9">
        <f t="shared" si="42"/>
        <v>0</v>
      </c>
      <c r="W195" s="15"/>
      <c r="X195" s="16">
        <f t="shared" si="45"/>
        <v>0</v>
      </c>
      <c r="Y195" s="18"/>
      <c r="Z195" s="17"/>
    </row>
    <row r="196" spans="1:28" ht="18" customHeight="1" x14ac:dyDescent="0.2">
      <c r="A196" s="13">
        <v>9500002</v>
      </c>
      <c r="B196" s="14" t="s">
        <v>218</v>
      </c>
      <c r="C196" s="15">
        <v>4000</v>
      </c>
      <c r="D196" s="10">
        <f>VLOOKUP($A196,'17.07'!$A$9:$W$200,23,0)</f>
        <v>0</v>
      </c>
      <c r="E196" s="15"/>
      <c r="F196" s="15"/>
      <c r="G196" s="15"/>
      <c r="H196" s="9">
        <f t="shared" si="40"/>
        <v>0</v>
      </c>
      <c r="I196" s="15"/>
      <c r="J196" s="15"/>
      <c r="K196" s="15"/>
      <c r="L196" s="9">
        <f t="shared" si="34"/>
        <v>0</v>
      </c>
      <c r="M196" s="15"/>
      <c r="N196" s="15"/>
      <c r="O196" s="15"/>
      <c r="P196" s="15"/>
      <c r="Q196" s="15"/>
      <c r="R196" s="11">
        <f t="shared" si="39"/>
        <v>0</v>
      </c>
      <c r="S196" s="15"/>
      <c r="T196" s="15"/>
      <c r="U196" s="9">
        <f t="shared" si="44"/>
        <v>0</v>
      </c>
      <c r="V196" s="9">
        <f t="shared" si="42"/>
        <v>0</v>
      </c>
      <c r="W196" s="15"/>
      <c r="X196" s="16">
        <f t="shared" si="45"/>
        <v>0</v>
      </c>
      <c r="Y196" s="18"/>
      <c r="Z196" s="17"/>
    </row>
    <row r="197" spans="1:28" ht="18" customHeight="1" x14ac:dyDescent="0.2">
      <c r="A197" s="13">
        <v>9500003</v>
      </c>
      <c r="B197" s="14" t="s">
        <v>219</v>
      </c>
      <c r="C197" s="15">
        <v>5000</v>
      </c>
      <c r="D197" s="10">
        <f>VLOOKUP($A197,'17.07'!$A$9:$W$200,23,0)</f>
        <v>0</v>
      </c>
      <c r="E197" s="15"/>
      <c r="F197" s="15"/>
      <c r="G197" s="15"/>
      <c r="H197" s="9">
        <f t="shared" si="40"/>
        <v>0</v>
      </c>
      <c r="I197" s="15"/>
      <c r="J197" s="15"/>
      <c r="K197" s="15"/>
      <c r="L197" s="9">
        <f t="shared" si="34"/>
        <v>0</v>
      </c>
      <c r="M197" s="15"/>
      <c r="N197" s="15"/>
      <c r="O197" s="15"/>
      <c r="P197" s="15"/>
      <c r="Q197" s="15"/>
      <c r="R197" s="11">
        <f t="shared" si="39"/>
        <v>0</v>
      </c>
      <c r="S197" s="15"/>
      <c r="T197" s="15"/>
      <c r="U197" s="9">
        <f t="shared" si="44"/>
        <v>0</v>
      </c>
      <c r="V197" s="9">
        <f t="shared" si="42"/>
        <v>0</v>
      </c>
      <c r="W197" s="15"/>
      <c r="X197" s="16">
        <f t="shared" si="45"/>
        <v>0</v>
      </c>
      <c r="Y197" s="18"/>
      <c r="Z197" s="17"/>
    </row>
    <row r="198" spans="1:28" ht="18" customHeight="1" x14ac:dyDescent="0.2">
      <c r="A198" s="7"/>
      <c r="B198" s="28" t="s">
        <v>220</v>
      </c>
      <c r="C198" s="9"/>
      <c r="D198" s="10"/>
      <c r="E198" s="10"/>
      <c r="F198" s="10"/>
      <c r="G198" s="10"/>
      <c r="H198" s="9"/>
      <c r="I198" s="10"/>
      <c r="J198" s="10"/>
      <c r="K198" s="10"/>
      <c r="L198" s="9">
        <f t="shared" si="34"/>
        <v>0</v>
      </c>
      <c r="M198" s="10"/>
      <c r="N198" s="10"/>
      <c r="O198" s="10"/>
      <c r="P198" s="10"/>
      <c r="Q198" s="10"/>
      <c r="R198" s="11">
        <f t="shared" si="39"/>
        <v>0</v>
      </c>
      <c r="S198" s="10"/>
      <c r="T198" s="10"/>
      <c r="U198" s="9"/>
      <c r="V198" s="9"/>
      <c r="W198" s="10"/>
      <c r="X198" s="9"/>
      <c r="Y198" s="18"/>
      <c r="Z198" s="17"/>
    </row>
    <row r="200" spans="1:28" ht="25.5" customHeight="1" x14ac:dyDescent="0.2">
      <c r="D200" s="30">
        <f>SUM(D9:D198)</f>
        <v>684</v>
      </c>
      <c r="E200" s="31"/>
      <c r="F200" s="31"/>
      <c r="G200" s="31"/>
      <c r="H200" s="31"/>
      <c r="I200" s="30">
        <f>SUM(I9:I198)</f>
        <v>366</v>
      </c>
      <c r="J200" s="30">
        <f>SUM(J9:J198)</f>
        <v>0</v>
      </c>
      <c r="K200" s="30"/>
      <c r="L200" s="31"/>
      <c r="M200" s="31"/>
      <c r="N200" s="31"/>
      <c r="O200" s="31"/>
      <c r="P200" s="31"/>
      <c r="Q200" s="30">
        <f>SUM(Q9:Q198)</f>
        <v>1</v>
      </c>
      <c r="R200" s="30">
        <f>SUM(R9:R198)</f>
        <v>4</v>
      </c>
      <c r="S200" s="30">
        <f>SUM(S9:S198)</f>
        <v>50</v>
      </c>
      <c r="T200" s="31"/>
      <c r="U200" s="31"/>
      <c r="V200" s="32"/>
      <c r="W200" s="30">
        <f>SUM(W9:W198)</f>
        <v>681</v>
      </c>
      <c r="X200" s="30">
        <f>SUM(X9:X198)</f>
        <v>-1</v>
      </c>
    </row>
    <row r="201" spans="1:28" ht="12.75" customHeight="1" x14ac:dyDescent="0.2"/>
    <row r="202" spans="1:28" s="1" customFormat="1" x14ac:dyDescent="0.2">
      <c r="A202" s="29"/>
      <c r="B202" s="29" t="s">
        <v>221</v>
      </c>
      <c r="I202" s="33" t="s">
        <v>222</v>
      </c>
      <c r="S202" s="1" t="s">
        <v>223</v>
      </c>
      <c r="V202" s="2"/>
      <c r="W202" s="2"/>
      <c r="X202" s="2"/>
      <c r="Y202" s="3"/>
      <c r="Z202" s="3"/>
      <c r="AA202" s="3"/>
      <c r="AB202" s="3"/>
    </row>
    <row r="204" spans="1:28" s="1" customFormat="1" x14ac:dyDescent="0.2">
      <c r="A204" s="29" t="s">
        <v>224</v>
      </c>
      <c r="B204" s="3"/>
      <c r="V204" s="2"/>
      <c r="W204" s="2"/>
      <c r="X204" s="2"/>
      <c r="Y204" s="3"/>
      <c r="Z204" s="3"/>
      <c r="AA204" s="3"/>
      <c r="AB204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0:B101">
    <cfRule type="duplicateValues" dxfId="601" priority="34" stopIfTrue="1"/>
  </conditionalFormatting>
  <conditionalFormatting sqref="B132">
    <cfRule type="duplicateValues" dxfId="600" priority="33" stopIfTrue="1"/>
  </conditionalFormatting>
  <conditionalFormatting sqref="B118">
    <cfRule type="duplicateValues" dxfId="599" priority="32" stopIfTrue="1"/>
  </conditionalFormatting>
  <conditionalFormatting sqref="B198">
    <cfRule type="duplicateValues" dxfId="598" priority="31" stopIfTrue="1"/>
  </conditionalFormatting>
  <conditionalFormatting sqref="B201:B274">
    <cfRule type="duplicateValues" dxfId="597" priority="30" stopIfTrue="1"/>
  </conditionalFormatting>
  <conditionalFormatting sqref="B200">
    <cfRule type="duplicateValues" dxfId="596" priority="29" stopIfTrue="1"/>
  </conditionalFormatting>
  <conditionalFormatting sqref="I202">
    <cfRule type="duplicateValues" dxfId="595" priority="28" stopIfTrue="1"/>
  </conditionalFormatting>
  <conditionalFormatting sqref="I202">
    <cfRule type="duplicateValues" dxfId="594" priority="25" stopIfTrue="1"/>
    <cfRule type="duplicateValues" dxfId="593" priority="26" stopIfTrue="1"/>
    <cfRule type="duplicateValues" dxfId="592" priority="27" stopIfTrue="1"/>
  </conditionalFormatting>
  <conditionalFormatting sqref="B20">
    <cfRule type="duplicateValues" dxfId="591" priority="19" stopIfTrue="1"/>
  </conditionalFormatting>
  <conditionalFormatting sqref="B20">
    <cfRule type="duplicateValues" dxfId="590" priority="20" stopIfTrue="1"/>
  </conditionalFormatting>
  <conditionalFormatting sqref="B20">
    <cfRule type="duplicateValues" dxfId="589" priority="21" stopIfTrue="1"/>
  </conditionalFormatting>
  <conditionalFormatting sqref="B20">
    <cfRule type="duplicateValues" dxfId="588" priority="22" stopIfTrue="1"/>
    <cfRule type="duplicateValues" dxfId="587" priority="23" stopIfTrue="1"/>
    <cfRule type="duplicateValues" dxfId="586" priority="24" stopIfTrue="1"/>
  </conditionalFormatting>
  <conditionalFormatting sqref="A20:A25">
    <cfRule type="duplicateValues" dxfId="585" priority="18" stopIfTrue="1"/>
  </conditionalFormatting>
  <conditionalFormatting sqref="A26">
    <cfRule type="duplicateValues" dxfId="584" priority="17" stopIfTrue="1"/>
  </conditionalFormatting>
  <conditionalFormatting sqref="A27">
    <cfRule type="duplicateValues" dxfId="583" priority="16" stopIfTrue="1"/>
  </conditionalFormatting>
  <conditionalFormatting sqref="A28">
    <cfRule type="duplicateValues" dxfId="582" priority="15" stopIfTrue="1"/>
  </conditionalFormatting>
  <conditionalFormatting sqref="A29">
    <cfRule type="duplicateValues" dxfId="581" priority="14" stopIfTrue="1"/>
  </conditionalFormatting>
  <conditionalFormatting sqref="A30">
    <cfRule type="duplicateValues" dxfId="580" priority="13" stopIfTrue="1"/>
  </conditionalFormatting>
  <conditionalFormatting sqref="B275:B65318 B200 B5 B8:B19 B119:B131 B21:B117 B133:B197">
    <cfRule type="duplicateValues" dxfId="579" priority="35" stopIfTrue="1"/>
  </conditionalFormatting>
  <conditionalFormatting sqref="B275:B65318 B200 B5 B8:B19 B102:B117 B119:B131 B21:B99 B133:B197">
    <cfRule type="duplicateValues" dxfId="578" priority="36" stopIfTrue="1"/>
  </conditionalFormatting>
  <conditionalFormatting sqref="A200:A65318 A1:A5 A8:A19 A31:A198">
    <cfRule type="duplicateValues" dxfId="577" priority="37" stopIfTrue="1"/>
  </conditionalFormatting>
  <conditionalFormatting sqref="B200:B65318 B5 B8:B19 B21:B198">
    <cfRule type="duplicateValues" dxfId="576" priority="38" stopIfTrue="1"/>
  </conditionalFormatting>
  <conditionalFormatting sqref="B200:B65318 B1:B5 B8:B19 B21:B198">
    <cfRule type="duplicateValues" dxfId="575" priority="39" stopIfTrue="1"/>
    <cfRule type="duplicateValues" dxfId="574" priority="40" stopIfTrue="1"/>
    <cfRule type="duplicateValues" dxfId="573" priority="41" stopIfTrue="1"/>
  </conditionalFormatting>
  <conditionalFormatting sqref="Y17">
    <cfRule type="duplicateValues" dxfId="572" priority="7" stopIfTrue="1"/>
  </conditionalFormatting>
  <conditionalFormatting sqref="Y17">
    <cfRule type="duplicateValues" dxfId="571" priority="8" stopIfTrue="1"/>
  </conditionalFormatting>
  <conditionalFormatting sqref="Y17">
    <cfRule type="duplicateValues" dxfId="570" priority="9" stopIfTrue="1"/>
  </conditionalFormatting>
  <conditionalFormatting sqref="Y17">
    <cfRule type="duplicateValues" dxfId="569" priority="10" stopIfTrue="1"/>
    <cfRule type="duplicateValues" dxfId="568" priority="11" stopIfTrue="1"/>
    <cfRule type="duplicateValues" dxfId="567" priority="12" stopIfTrue="1"/>
  </conditionalFormatting>
  <conditionalFormatting sqref="Y13">
    <cfRule type="duplicateValues" dxfId="566" priority="1" stopIfTrue="1"/>
  </conditionalFormatting>
  <conditionalFormatting sqref="Y13">
    <cfRule type="duplicateValues" dxfId="565" priority="2" stopIfTrue="1"/>
  </conditionalFormatting>
  <conditionalFormatting sqref="Y13">
    <cfRule type="duplicateValues" dxfId="564" priority="3" stopIfTrue="1"/>
  </conditionalFormatting>
  <conditionalFormatting sqref="Y13">
    <cfRule type="duplicateValues" dxfId="563" priority="4" stopIfTrue="1"/>
    <cfRule type="duplicateValues" dxfId="562" priority="5" stopIfTrue="1"/>
    <cfRule type="duplicateValues" dxfId="561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4"/>
  <sheetViews>
    <sheetView zoomScaleNormal="100" workbookViewId="0">
      <pane xSplit="4" ySplit="8" topLeftCell="L180" activePane="bottomRight" state="frozen"/>
      <selection activeCell="F144" sqref="F144"/>
      <selection pane="topRight" activeCell="F144" sqref="F144"/>
      <selection pane="bottomLeft" activeCell="F144" sqref="F144"/>
      <selection pane="bottomRight" activeCell="Y86" sqref="Y86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42578125" style="1" customWidth="1"/>
    <col min="7" max="7" width="0.28515625" style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72" t="s">
        <v>0</v>
      </c>
      <c r="B1" s="172"/>
    </row>
    <row r="2" spans="1:28" x14ac:dyDescent="0.2">
      <c r="A2" s="172" t="s">
        <v>1</v>
      </c>
      <c r="B2" s="172"/>
    </row>
    <row r="3" spans="1:28" ht="19.5" x14ac:dyDescent="0.2">
      <c r="A3" s="173" t="s">
        <v>2</v>
      </c>
      <c r="B3" s="173"/>
      <c r="C3" s="173"/>
      <c r="D3" s="173"/>
      <c r="E3" s="173"/>
      <c r="F3" s="173"/>
      <c r="G3" s="173"/>
      <c r="H3" s="173"/>
      <c r="I3" s="173"/>
      <c r="J3" s="173"/>
      <c r="K3" s="173"/>
      <c r="L3" s="173"/>
      <c r="M3" s="173"/>
      <c r="N3" s="173"/>
      <c r="O3" s="173"/>
      <c r="P3" s="173"/>
      <c r="Q3" s="173"/>
      <c r="R3" s="173"/>
      <c r="S3" s="173"/>
      <c r="T3" s="173"/>
      <c r="U3" s="173"/>
      <c r="V3" s="173"/>
      <c r="W3" s="173"/>
      <c r="X3" s="173"/>
    </row>
    <row r="4" spans="1:28" ht="18.75" x14ac:dyDescent="0.2">
      <c r="A4" s="106" t="s">
        <v>3</v>
      </c>
      <c r="B4" s="4">
        <v>42570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74" t="s">
        <v>4</v>
      </c>
      <c r="B5" s="174" t="s">
        <v>5</v>
      </c>
      <c r="C5" s="175" t="s">
        <v>6</v>
      </c>
      <c r="D5" s="176" t="s">
        <v>7</v>
      </c>
      <c r="E5" s="175" t="s">
        <v>8</v>
      </c>
      <c r="F5" s="175"/>
      <c r="G5" s="175"/>
      <c r="H5" s="175"/>
      <c r="I5" s="175" t="s">
        <v>9</v>
      </c>
      <c r="J5" s="175"/>
      <c r="K5" s="175"/>
      <c r="L5" s="175"/>
      <c r="M5" s="175" t="s">
        <v>10</v>
      </c>
      <c r="N5" s="175"/>
      <c r="O5" s="175"/>
      <c r="P5" s="175"/>
      <c r="Q5" s="175"/>
      <c r="R5" s="175"/>
      <c r="S5" s="160" t="s">
        <v>11</v>
      </c>
      <c r="T5" s="161"/>
      <c r="U5" s="162"/>
      <c r="V5" s="163" t="s">
        <v>12</v>
      </c>
      <c r="W5" s="166" t="s">
        <v>13</v>
      </c>
      <c r="X5" s="166" t="s">
        <v>14</v>
      </c>
      <c r="Z5" s="159" t="s">
        <v>15</v>
      </c>
      <c r="AA5" s="159"/>
      <c r="AB5" s="159"/>
    </row>
    <row r="6" spans="1:28" ht="20.25" customHeight="1" x14ac:dyDescent="0.2">
      <c r="A6" s="174"/>
      <c r="B6" s="174"/>
      <c r="C6" s="175"/>
      <c r="D6" s="176"/>
      <c r="E6" s="169" t="s">
        <v>16</v>
      </c>
      <c r="F6" s="169" t="s">
        <v>17</v>
      </c>
      <c r="G6" s="163" t="s">
        <v>18</v>
      </c>
      <c r="H6" s="163" t="s">
        <v>19</v>
      </c>
      <c r="I6" s="163" t="s">
        <v>20</v>
      </c>
      <c r="J6" s="163" t="s">
        <v>21</v>
      </c>
      <c r="K6" s="163" t="s">
        <v>226</v>
      </c>
      <c r="L6" s="163" t="s">
        <v>22</v>
      </c>
      <c r="M6" s="163" t="s">
        <v>18</v>
      </c>
      <c r="N6" s="163" t="s">
        <v>23</v>
      </c>
      <c r="O6" s="171" t="s">
        <v>24</v>
      </c>
      <c r="P6" s="171"/>
      <c r="Q6" s="171"/>
      <c r="R6" s="163" t="s">
        <v>25</v>
      </c>
      <c r="S6" s="163" t="s">
        <v>26</v>
      </c>
      <c r="T6" s="163" t="s">
        <v>27</v>
      </c>
      <c r="U6" s="163" t="s">
        <v>28</v>
      </c>
      <c r="V6" s="164"/>
      <c r="W6" s="167"/>
      <c r="X6" s="167"/>
      <c r="Z6" s="159"/>
      <c r="AA6" s="159"/>
      <c r="AB6" s="159"/>
    </row>
    <row r="7" spans="1:28" ht="58.5" customHeight="1" x14ac:dyDescent="0.2">
      <c r="A7" s="174"/>
      <c r="B7" s="174"/>
      <c r="C7" s="175"/>
      <c r="D7" s="176"/>
      <c r="E7" s="170"/>
      <c r="F7" s="170"/>
      <c r="G7" s="165"/>
      <c r="H7" s="165"/>
      <c r="I7" s="165"/>
      <c r="J7" s="165"/>
      <c r="K7" s="165"/>
      <c r="L7" s="165"/>
      <c r="M7" s="165"/>
      <c r="N7" s="165"/>
      <c r="O7" s="108" t="s">
        <v>29</v>
      </c>
      <c r="P7" s="108" t="s">
        <v>30</v>
      </c>
      <c r="Q7" s="107" t="s">
        <v>31</v>
      </c>
      <c r="R7" s="165"/>
      <c r="S7" s="165"/>
      <c r="T7" s="165"/>
      <c r="U7" s="165"/>
      <c r="V7" s="165"/>
      <c r="W7" s="168"/>
      <c r="X7" s="168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VLOOKUP($A9,'18.07'!$A$9:$W$200,23,0)</f>
        <v>0</v>
      </c>
      <c r="E9" s="15">
        <v>10</v>
      </c>
      <c r="F9" s="15"/>
      <c r="G9" s="15"/>
      <c r="H9" s="9">
        <f t="shared" ref="H9:H52" si="0">SUM(E9:G9)</f>
        <v>10</v>
      </c>
      <c r="I9" s="15">
        <v>6</v>
      </c>
      <c r="J9" s="15"/>
      <c r="K9" s="15"/>
      <c r="L9" s="9">
        <f>SUM(I9:K9)</f>
        <v>6</v>
      </c>
      <c r="M9" s="15"/>
      <c r="N9" s="15"/>
      <c r="O9" s="15"/>
      <c r="P9" s="15"/>
      <c r="Q9" s="15"/>
      <c r="R9" s="11">
        <f>SUM(M9:Q9)</f>
        <v>0</v>
      </c>
      <c r="S9" s="15">
        <v>4</v>
      </c>
      <c r="T9" s="15"/>
      <c r="U9" s="9">
        <f t="shared" ref="U9:U52" si="1">S9+T9</f>
        <v>4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VLOOKUP($A10,'18.07'!$A$9:$W$200,23,0)</f>
        <v>0</v>
      </c>
      <c r="E10" s="15">
        <v>6</v>
      </c>
      <c r="F10" s="15"/>
      <c r="G10" s="15"/>
      <c r="H10" s="9">
        <f t="shared" si="0"/>
        <v>6</v>
      </c>
      <c r="I10" s="15">
        <v>6</v>
      </c>
      <c r="J10" s="15"/>
      <c r="K10" s="15"/>
      <c r="L10" s="9">
        <f t="shared" ref="L10:L73" si="4">SUM(I10:K10)</f>
        <v>6</v>
      </c>
      <c r="M10" s="15"/>
      <c r="N10" s="15"/>
      <c r="O10" s="15"/>
      <c r="P10" s="15"/>
      <c r="Q10" s="15"/>
      <c r="R10" s="11">
        <f t="shared" ref="R10:R86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VLOOKUP($A11,'18.07'!$A$9:$W$200,23,0)</f>
        <v>0</v>
      </c>
      <c r="E11" s="15">
        <v>6</v>
      </c>
      <c r="F11" s="15"/>
      <c r="G11" s="15"/>
      <c r="H11" s="9">
        <f t="shared" si="0"/>
        <v>6</v>
      </c>
      <c r="I11" s="15">
        <v>5</v>
      </c>
      <c r="J11" s="15"/>
      <c r="K11" s="15"/>
      <c r="L11" s="9">
        <f t="shared" si="4"/>
        <v>5</v>
      </c>
      <c r="M11" s="15"/>
      <c r="N11" s="15"/>
      <c r="O11" s="15"/>
      <c r="P11" s="15"/>
      <c r="Q11" s="15"/>
      <c r="R11" s="11">
        <f t="shared" si="5"/>
        <v>0</v>
      </c>
      <c r="S11" s="15">
        <v>1</v>
      </c>
      <c r="T11" s="15"/>
      <c r="U11" s="9">
        <f t="shared" si="1"/>
        <v>1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VLOOKUP($A12,'18.07'!$A$9:$W$200,23,0)</f>
        <v>0</v>
      </c>
      <c r="E12" s="15">
        <v>10</v>
      </c>
      <c r="F12" s="15"/>
      <c r="G12" s="15"/>
      <c r="H12" s="9">
        <f t="shared" si="0"/>
        <v>10</v>
      </c>
      <c r="I12" s="15">
        <v>10</v>
      </c>
      <c r="J12" s="15"/>
      <c r="K12" s="15"/>
      <c r="L12" s="9">
        <f t="shared" si="4"/>
        <v>10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VLOOKUP($A13,'18.07'!$A$9:$W$200,23,0)</f>
        <v>0</v>
      </c>
      <c r="E13" s="15"/>
      <c r="F13" s="15"/>
      <c r="G13" s="15"/>
      <c r="H13" s="9">
        <f t="shared" si="0"/>
        <v>0</v>
      </c>
      <c r="I13" s="15"/>
      <c r="J13" s="15"/>
      <c r="K13" s="15"/>
      <c r="L13" s="9">
        <f t="shared" si="4"/>
        <v>0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0</v>
      </c>
      <c r="W13" s="15"/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VLOOKUP($A14,'18.07'!$A$9:$W$200,23,0)</f>
        <v>0</v>
      </c>
      <c r="E14" s="15">
        <v>10</v>
      </c>
      <c r="F14" s="15"/>
      <c r="G14" s="15"/>
      <c r="H14" s="9">
        <f t="shared" si="0"/>
        <v>10</v>
      </c>
      <c r="I14" s="15">
        <v>10</v>
      </c>
      <c r="J14" s="15"/>
      <c r="K14" s="15"/>
      <c r="L14" s="9">
        <f t="shared" si="4"/>
        <v>10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VLOOKUP($A15,'18.07'!$A$9:$W$200,23,0)</f>
        <v>0</v>
      </c>
      <c r="E15" s="15">
        <v>6</v>
      </c>
      <c r="F15" s="15"/>
      <c r="G15" s="15"/>
      <c r="H15" s="9">
        <f t="shared" si="0"/>
        <v>6</v>
      </c>
      <c r="I15" s="15">
        <v>4</v>
      </c>
      <c r="J15" s="15"/>
      <c r="K15" s="15"/>
      <c r="L15" s="9">
        <f t="shared" si="4"/>
        <v>4</v>
      </c>
      <c r="M15" s="15"/>
      <c r="N15" s="15"/>
      <c r="O15" s="15"/>
      <c r="P15" s="15"/>
      <c r="Q15" s="15"/>
      <c r="R15" s="11">
        <f t="shared" si="5"/>
        <v>0</v>
      </c>
      <c r="S15" s="15">
        <v>2</v>
      </c>
      <c r="T15" s="15"/>
      <c r="U15" s="9">
        <f t="shared" si="1"/>
        <v>2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VLOOKUP($A16,'18.07'!$A$9:$W$200,23,0)</f>
        <v>0</v>
      </c>
      <c r="E16" s="15">
        <v>6</v>
      </c>
      <c r="F16" s="15"/>
      <c r="G16" s="15"/>
      <c r="H16" s="9">
        <f t="shared" si="0"/>
        <v>6</v>
      </c>
      <c r="I16" s="15">
        <v>6</v>
      </c>
      <c r="J16" s="15"/>
      <c r="K16" s="15"/>
      <c r="L16" s="9">
        <f t="shared" si="4"/>
        <v>6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VLOOKUP($A17,'18.07'!$A$9:$W$200,23,0)</f>
        <v>0</v>
      </c>
      <c r="E17" s="15">
        <v>6</v>
      </c>
      <c r="F17" s="15"/>
      <c r="G17" s="15"/>
      <c r="H17" s="9">
        <f t="shared" si="0"/>
        <v>6</v>
      </c>
      <c r="I17" s="15">
        <v>5</v>
      </c>
      <c r="J17" s="15"/>
      <c r="K17" s="15"/>
      <c r="L17" s="9">
        <f t="shared" si="4"/>
        <v>5</v>
      </c>
      <c r="M17" s="15"/>
      <c r="N17" s="15"/>
      <c r="O17" s="15"/>
      <c r="P17" s="15"/>
      <c r="Q17" s="15">
        <v>1</v>
      </c>
      <c r="R17" s="11">
        <f t="shared" si="5"/>
        <v>1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VLOOKUP($A18,'18.07'!$A$9:$W$200,23,0)</f>
        <v>0</v>
      </c>
      <c r="E18" s="15">
        <v>16</v>
      </c>
      <c r="F18" s="15"/>
      <c r="G18" s="15"/>
      <c r="H18" s="9">
        <f t="shared" si="0"/>
        <v>16</v>
      </c>
      <c r="I18" s="15">
        <v>16</v>
      </c>
      <c r="J18" s="15"/>
      <c r="K18" s="15"/>
      <c r="L18" s="9">
        <f t="shared" si="4"/>
        <v>16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44</v>
      </c>
      <c r="C19" s="15">
        <v>19000</v>
      </c>
      <c r="D19" s="10">
        <f>VLOOKUP($A19,'18.07'!$A$9:$W$200,23,0)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45</v>
      </c>
      <c r="C20" s="15">
        <v>19000</v>
      </c>
      <c r="D20" s="10">
        <f>VLOOKUP($A20,'18.07'!$A$9:$W$200,23,0)</f>
        <v>0</v>
      </c>
      <c r="E20" s="15">
        <v>6</v>
      </c>
      <c r="F20" s="15"/>
      <c r="G20" s="15"/>
      <c r="H20" s="9">
        <f t="shared" si="0"/>
        <v>6</v>
      </c>
      <c r="I20" s="15">
        <v>5</v>
      </c>
      <c r="J20" s="15"/>
      <c r="K20" s="15"/>
      <c r="L20" s="9">
        <f t="shared" si="4"/>
        <v>5</v>
      </c>
      <c r="M20" s="15"/>
      <c r="N20" s="15"/>
      <c r="O20" s="15"/>
      <c r="P20" s="15"/>
      <c r="Q20" s="15"/>
      <c r="R20" s="11">
        <f t="shared" si="5"/>
        <v>0</v>
      </c>
      <c r="S20" s="15">
        <v>1</v>
      </c>
      <c r="T20" s="15"/>
      <c r="U20" s="9">
        <f t="shared" si="1"/>
        <v>1</v>
      </c>
      <c r="V20" s="9">
        <f t="shared" si="2"/>
        <v>0</v>
      </c>
      <c r="W20" s="15"/>
      <c r="X20" s="16">
        <f t="shared" si="3"/>
        <v>0</v>
      </c>
      <c r="Y20" s="105"/>
      <c r="Z20" s="17"/>
    </row>
    <row r="21" spans="1:26" ht="18" customHeight="1" x14ac:dyDescent="0.2">
      <c r="A21" s="13">
        <v>1500022</v>
      </c>
      <c r="B21" s="14" t="s">
        <v>46</v>
      </c>
      <c r="C21" s="15">
        <v>19000</v>
      </c>
      <c r="D21" s="10">
        <f>VLOOKUP($A21,'18.07'!$A$9:$W$200,23,0)</f>
        <v>0</v>
      </c>
      <c r="E21" s="15">
        <v>6</v>
      </c>
      <c r="F21" s="15"/>
      <c r="G21" s="15"/>
      <c r="H21" s="9">
        <f t="shared" si="0"/>
        <v>6</v>
      </c>
      <c r="I21" s="15">
        <v>6</v>
      </c>
      <c r="J21" s="15"/>
      <c r="K21" s="15"/>
      <c r="L21" s="9">
        <f t="shared" si="4"/>
        <v>6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47</v>
      </c>
      <c r="C22" s="15">
        <v>16000</v>
      </c>
      <c r="D22" s="10">
        <f>VLOOKUP($A22,'18.07'!$A$9:$W$200,23,0)</f>
        <v>0</v>
      </c>
      <c r="E22" s="15">
        <v>6</v>
      </c>
      <c r="F22" s="15"/>
      <c r="G22" s="15"/>
      <c r="H22" s="9">
        <f t="shared" si="0"/>
        <v>6</v>
      </c>
      <c r="I22" s="15">
        <v>6</v>
      </c>
      <c r="J22" s="15"/>
      <c r="K22" s="15"/>
      <c r="L22" s="9">
        <f t="shared" si="4"/>
        <v>6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48</v>
      </c>
      <c r="C23" s="15">
        <v>21000</v>
      </c>
      <c r="D23" s="10">
        <f>VLOOKUP($A23,'18.07'!$A$9:$W$200,23,0)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49</v>
      </c>
      <c r="C24" s="15">
        <v>21000</v>
      </c>
      <c r="D24" s="10">
        <f>VLOOKUP($A24,'18.07'!$A$9:$W$200,23,0)</f>
        <v>0</v>
      </c>
      <c r="E24" s="15">
        <v>6</v>
      </c>
      <c r="F24" s="15"/>
      <c r="G24" s="15"/>
      <c r="H24" s="9">
        <f t="shared" si="0"/>
        <v>6</v>
      </c>
      <c r="I24" s="15">
        <v>6</v>
      </c>
      <c r="J24" s="15"/>
      <c r="K24" s="15"/>
      <c r="L24" s="9">
        <f t="shared" si="4"/>
        <v>6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50</v>
      </c>
      <c r="C25" s="15">
        <v>20000</v>
      </c>
      <c r="D25" s="10">
        <f>VLOOKUP($A25,'18.07'!$A$9:$W$200,23,0)</f>
        <v>0</v>
      </c>
      <c r="E25" s="15">
        <v>6</v>
      </c>
      <c r="F25" s="15"/>
      <c r="G25" s="15"/>
      <c r="H25" s="9">
        <f t="shared" si="0"/>
        <v>6</v>
      </c>
      <c r="I25" s="15">
        <v>6</v>
      </c>
      <c r="J25" s="15"/>
      <c r="K25" s="15"/>
      <c r="L25" s="9">
        <f t="shared" si="4"/>
        <v>6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51</v>
      </c>
      <c r="C26" s="15">
        <v>18000</v>
      </c>
      <c r="D26" s="10">
        <f>VLOOKUP($A26,'18.07'!$A$9:$W$200,23,0)</f>
        <v>0</v>
      </c>
      <c r="E26" s="15">
        <v>6</v>
      </c>
      <c r="F26" s="15"/>
      <c r="G26" s="15"/>
      <c r="H26" s="9">
        <f t="shared" si="0"/>
        <v>6</v>
      </c>
      <c r="I26" s="15">
        <v>5</v>
      </c>
      <c r="J26" s="15"/>
      <c r="K26" s="15"/>
      <c r="L26" s="9">
        <f t="shared" si="4"/>
        <v>5</v>
      </c>
      <c r="M26" s="15"/>
      <c r="N26" s="15"/>
      <c r="O26" s="15"/>
      <c r="P26" s="15"/>
      <c r="Q26" s="15"/>
      <c r="R26" s="11">
        <f>SUM(M26:Q26)</f>
        <v>0</v>
      </c>
      <c r="S26" s="15">
        <v>1</v>
      </c>
      <c r="T26" s="15"/>
      <c r="U26" s="9">
        <f>S26+T26</f>
        <v>1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52</v>
      </c>
      <c r="C27" s="15">
        <v>32000</v>
      </c>
      <c r="D27" s="10">
        <f>VLOOKUP($A27,'18.07'!$A$9:$W$200,23,0)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53</v>
      </c>
      <c r="C28" s="15">
        <v>22000</v>
      </c>
      <c r="D28" s="10">
        <f>VLOOKUP($A28,'18.07'!$A$9:$W$200,23,0)</f>
        <v>0</v>
      </c>
      <c r="E28" s="15">
        <v>6</v>
      </c>
      <c r="F28" s="15"/>
      <c r="G28" s="15"/>
      <c r="H28" s="9">
        <f t="shared" si="0"/>
        <v>6</v>
      </c>
      <c r="I28" s="15">
        <v>6</v>
      </c>
      <c r="J28" s="15"/>
      <c r="K28" s="15"/>
      <c r="L28" s="9">
        <f t="shared" si="4"/>
        <v>6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54</v>
      </c>
      <c r="C29" s="15">
        <v>21000</v>
      </c>
      <c r="D29" s="10">
        <f>VLOOKUP($A29,'18.07'!$A$9:$W$200,23,0)</f>
        <v>0</v>
      </c>
      <c r="E29" s="15">
        <v>6</v>
      </c>
      <c r="F29" s="15"/>
      <c r="G29" s="15"/>
      <c r="H29" s="9">
        <f t="shared" si="0"/>
        <v>6</v>
      </c>
      <c r="I29" s="15">
        <v>4</v>
      </c>
      <c r="J29" s="15"/>
      <c r="K29" s="15"/>
      <c r="L29" s="9">
        <f t="shared" si="4"/>
        <v>4</v>
      </c>
      <c r="M29" s="15"/>
      <c r="N29" s="15"/>
      <c r="O29" s="15"/>
      <c r="P29" s="15"/>
      <c r="Q29" s="15"/>
      <c r="R29" s="11">
        <f t="shared" si="5"/>
        <v>0</v>
      </c>
      <c r="S29" s="15">
        <v>2</v>
      </c>
      <c r="T29" s="15"/>
      <c r="U29" s="9">
        <f t="shared" si="1"/>
        <v>2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55</v>
      </c>
      <c r="C30" s="15">
        <v>20000</v>
      </c>
      <c r="D30" s="10">
        <f>VLOOKUP($A30,'18.07'!$A$9:$W$200,23,0)</f>
        <v>0</v>
      </c>
      <c r="E30" s="15">
        <v>6</v>
      </c>
      <c r="F30" s="15"/>
      <c r="G30" s="15"/>
      <c r="H30" s="9">
        <f t="shared" si="0"/>
        <v>6</v>
      </c>
      <c r="I30" s="15">
        <v>6</v>
      </c>
      <c r="J30" s="15"/>
      <c r="K30" s="15"/>
      <c r="L30" s="9">
        <f t="shared" si="4"/>
        <v>6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56</v>
      </c>
      <c r="C31" s="15">
        <v>24000</v>
      </c>
      <c r="D31" s="10">
        <f>VLOOKUP($A31,'18.07'!$A$9:$W$200,23,0)</f>
        <v>0</v>
      </c>
      <c r="E31" s="15">
        <v>6</v>
      </c>
      <c r="F31" s="15"/>
      <c r="G31" s="15"/>
      <c r="H31" s="9">
        <f t="shared" si="0"/>
        <v>6</v>
      </c>
      <c r="I31" s="15">
        <v>6</v>
      </c>
      <c r="J31" s="15"/>
      <c r="K31" s="15"/>
      <c r="L31" s="9">
        <f t="shared" si="4"/>
        <v>6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57</v>
      </c>
      <c r="C32" s="15">
        <v>18000</v>
      </c>
      <c r="D32" s="10">
        <f>VLOOKUP($A32,'18.07'!$A$9:$W$200,23,0)</f>
        <v>0</v>
      </c>
      <c r="E32" s="15">
        <v>6</v>
      </c>
      <c r="F32" s="15"/>
      <c r="G32" s="15"/>
      <c r="H32" s="9">
        <f t="shared" si="0"/>
        <v>6</v>
      </c>
      <c r="I32" s="15">
        <v>6</v>
      </c>
      <c r="J32" s="15"/>
      <c r="K32" s="15"/>
      <c r="L32" s="9">
        <f t="shared" si="4"/>
        <v>6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58</v>
      </c>
      <c r="C33" s="15">
        <v>22000</v>
      </c>
      <c r="D33" s="10">
        <f>VLOOKUP($A33,'18.07'!$A$9:$W$200,23,0)</f>
        <v>0</v>
      </c>
      <c r="E33" s="15">
        <v>6</v>
      </c>
      <c r="F33" s="15"/>
      <c r="G33" s="15"/>
      <c r="H33" s="9">
        <f t="shared" si="0"/>
        <v>6</v>
      </c>
      <c r="I33" s="15">
        <v>4</v>
      </c>
      <c r="J33" s="15"/>
      <c r="K33" s="15"/>
      <c r="L33" s="9">
        <f t="shared" si="4"/>
        <v>4</v>
      </c>
      <c r="M33" s="15"/>
      <c r="N33" s="15"/>
      <c r="O33" s="15"/>
      <c r="P33" s="15"/>
      <c r="Q33" s="15"/>
      <c r="R33" s="11">
        <f t="shared" si="5"/>
        <v>0</v>
      </c>
      <c r="S33" s="15">
        <v>2</v>
      </c>
      <c r="T33" s="15"/>
      <c r="U33" s="9">
        <f t="shared" si="1"/>
        <v>2</v>
      </c>
      <c r="V33" s="9">
        <f t="shared" si="2"/>
        <v>0</v>
      </c>
      <c r="W33" s="15"/>
      <c r="X33" s="16">
        <f t="shared" si="3"/>
        <v>0</v>
      </c>
      <c r="Y33" s="105"/>
      <c r="Z33" s="17"/>
    </row>
    <row r="34" spans="1:26" ht="18" customHeight="1" x14ac:dyDescent="0.2">
      <c r="A34" s="13">
        <v>1500301</v>
      </c>
      <c r="B34" s="14" t="s">
        <v>59</v>
      </c>
      <c r="C34" s="15">
        <v>20000</v>
      </c>
      <c r="D34" s="10">
        <f>VLOOKUP($A34,'18.07'!$A$9:$W$200,23,0)</f>
        <v>0</v>
      </c>
      <c r="E34" s="15">
        <v>6</v>
      </c>
      <c r="F34" s="15"/>
      <c r="G34" s="15"/>
      <c r="H34" s="9">
        <f t="shared" si="0"/>
        <v>6</v>
      </c>
      <c r="I34" s="15">
        <v>6</v>
      </c>
      <c r="J34" s="15"/>
      <c r="K34" s="15"/>
      <c r="L34" s="9">
        <f t="shared" si="4"/>
        <v>6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60</v>
      </c>
      <c r="C35" s="15">
        <v>18000</v>
      </c>
      <c r="D35" s="10">
        <f>VLOOKUP($A35,'18.07'!$A$9:$W$200,23,0)</f>
        <v>0</v>
      </c>
      <c r="E35" s="15">
        <v>6</v>
      </c>
      <c r="F35" s="15"/>
      <c r="G35" s="15"/>
      <c r="H35" s="9">
        <f t="shared" si="0"/>
        <v>6</v>
      </c>
      <c r="I35" s="15">
        <v>3</v>
      </c>
      <c r="J35" s="15"/>
      <c r="K35" s="15"/>
      <c r="L35" s="9">
        <f t="shared" si="4"/>
        <v>3</v>
      </c>
      <c r="M35" s="15"/>
      <c r="N35" s="15"/>
      <c r="O35" s="15"/>
      <c r="P35" s="15"/>
      <c r="Q35" s="15"/>
      <c r="R35" s="11">
        <f t="shared" si="5"/>
        <v>0</v>
      </c>
      <c r="S35" s="15">
        <v>3</v>
      </c>
      <c r="T35" s="15"/>
      <c r="U35" s="9">
        <f t="shared" si="1"/>
        <v>3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61</v>
      </c>
      <c r="C36" s="15">
        <v>18000</v>
      </c>
      <c r="D36" s="10">
        <f>VLOOKUP($A36,'18.07'!$A$9:$W$200,23,0)</f>
        <v>0</v>
      </c>
      <c r="E36" s="15">
        <v>6</v>
      </c>
      <c r="F36" s="15"/>
      <c r="G36" s="15"/>
      <c r="H36" s="9">
        <f t="shared" si="0"/>
        <v>6</v>
      </c>
      <c r="I36" s="15">
        <v>6</v>
      </c>
      <c r="J36" s="15"/>
      <c r="K36" s="15"/>
      <c r="L36" s="9">
        <f t="shared" si="4"/>
        <v>6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62</v>
      </c>
      <c r="C37" s="15">
        <v>17000</v>
      </c>
      <c r="D37" s="10">
        <f>VLOOKUP($A37,'18.07'!$A$9:$W$200,23,0)</f>
        <v>0</v>
      </c>
      <c r="E37" s="15">
        <v>6</v>
      </c>
      <c r="F37" s="15"/>
      <c r="G37" s="15"/>
      <c r="H37" s="9">
        <f t="shared" si="0"/>
        <v>6</v>
      </c>
      <c r="I37" s="15">
        <v>3</v>
      </c>
      <c r="J37" s="15"/>
      <c r="K37" s="15"/>
      <c r="L37" s="9">
        <f t="shared" si="4"/>
        <v>3</v>
      </c>
      <c r="M37" s="15"/>
      <c r="N37" s="15"/>
      <c r="O37" s="15"/>
      <c r="P37" s="15"/>
      <c r="Q37" s="15"/>
      <c r="R37" s="11">
        <f t="shared" si="5"/>
        <v>0</v>
      </c>
      <c r="S37" s="15">
        <v>3</v>
      </c>
      <c r="T37" s="15"/>
      <c r="U37" s="9">
        <f t="shared" si="1"/>
        <v>3</v>
      </c>
      <c r="V37" s="9">
        <f t="shared" si="2"/>
        <v>0</v>
      </c>
      <c r="W37" s="15"/>
      <c r="X37" s="16">
        <f t="shared" si="3"/>
        <v>0</v>
      </c>
      <c r="Y37" s="105"/>
      <c r="Z37" s="17"/>
    </row>
    <row r="38" spans="1:26" ht="18" customHeight="1" x14ac:dyDescent="0.2">
      <c r="A38" s="13">
        <v>1500307</v>
      </c>
      <c r="B38" s="14" t="s">
        <v>63</v>
      </c>
      <c r="C38" s="15">
        <v>20000</v>
      </c>
      <c r="D38" s="10">
        <f>VLOOKUP($A38,'18.07'!$A$9:$W$200,23,0)</f>
        <v>0</v>
      </c>
      <c r="E38" s="15">
        <v>6</v>
      </c>
      <c r="F38" s="15"/>
      <c r="G38" s="15"/>
      <c r="H38" s="9">
        <f t="shared" si="0"/>
        <v>6</v>
      </c>
      <c r="I38" s="15">
        <v>5</v>
      </c>
      <c r="J38" s="15"/>
      <c r="K38" s="15"/>
      <c r="L38" s="9">
        <f t="shared" si="4"/>
        <v>5</v>
      </c>
      <c r="M38" s="15"/>
      <c r="N38" s="15"/>
      <c r="O38" s="15"/>
      <c r="P38" s="15"/>
      <c r="Q38" s="15"/>
      <c r="R38" s="11">
        <f t="shared" si="5"/>
        <v>0</v>
      </c>
      <c r="S38" s="15">
        <v>1</v>
      </c>
      <c r="T38" s="15"/>
      <c r="U38" s="9">
        <f t="shared" si="1"/>
        <v>1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64</v>
      </c>
      <c r="C39" s="15">
        <v>18000</v>
      </c>
      <c r="D39" s="10">
        <f>VLOOKUP($A39,'18.07'!$A$9:$W$200,23,0)</f>
        <v>0</v>
      </c>
      <c r="E39" s="15">
        <v>4</v>
      </c>
      <c r="F39" s="15"/>
      <c r="G39" s="15"/>
      <c r="H39" s="9">
        <f t="shared" si="0"/>
        <v>4</v>
      </c>
      <c r="I39" s="15">
        <v>3</v>
      </c>
      <c r="J39" s="15"/>
      <c r="K39" s="15"/>
      <c r="L39" s="9">
        <f t="shared" si="4"/>
        <v>3</v>
      </c>
      <c r="M39" s="15"/>
      <c r="N39" s="15"/>
      <c r="O39" s="15"/>
      <c r="P39" s="15"/>
      <c r="Q39" s="15"/>
      <c r="R39" s="11">
        <f t="shared" si="5"/>
        <v>0</v>
      </c>
      <c r="S39" s="15">
        <v>1</v>
      </c>
      <c r="T39" s="15"/>
      <c r="U39" s="9">
        <f t="shared" si="1"/>
        <v>1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65</v>
      </c>
      <c r="C40" s="15">
        <v>20000</v>
      </c>
      <c r="D40" s="10">
        <f>VLOOKUP($A40,'18.07'!$A$9:$W$200,23,0)</f>
        <v>0</v>
      </c>
      <c r="E40" s="15">
        <v>6</v>
      </c>
      <c r="F40" s="15"/>
      <c r="G40" s="15"/>
      <c r="H40" s="9">
        <f t="shared" si="0"/>
        <v>6</v>
      </c>
      <c r="I40" s="15">
        <v>3</v>
      </c>
      <c r="J40" s="15"/>
      <c r="K40" s="15"/>
      <c r="L40" s="9">
        <f t="shared" si="4"/>
        <v>3</v>
      </c>
      <c r="M40" s="15"/>
      <c r="N40" s="15"/>
      <c r="O40" s="15"/>
      <c r="P40" s="15"/>
      <c r="Q40" s="15"/>
      <c r="R40" s="11">
        <f t="shared" si="5"/>
        <v>0</v>
      </c>
      <c r="S40" s="15">
        <v>3</v>
      </c>
      <c r="T40" s="15"/>
      <c r="U40" s="9">
        <f t="shared" si="1"/>
        <v>3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66</v>
      </c>
      <c r="C41" s="15">
        <v>21000</v>
      </c>
      <c r="D41" s="10">
        <f>VLOOKUP($A41,'18.07'!$A$9:$W$200,23,0)</f>
        <v>0</v>
      </c>
      <c r="E41" s="15">
        <v>6</v>
      </c>
      <c r="F41" s="15"/>
      <c r="G41" s="15"/>
      <c r="H41" s="9">
        <f t="shared" si="0"/>
        <v>6</v>
      </c>
      <c r="I41" s="15">
        <v>2</v>
      </c>
      <c r="J41" s="15"/>
      <c r="K41" s="15"/>
      <c r="L41" s="9">
        <f t="shared" si="4"/>
        <v>2</v>
      </c>
      <c r="M41" s="15"/>
      <c r="N41" s="15"/>
      <c r="O41" s="15"/>
      <c r="P41" s="15"/>
      <c r="Q41" s="15"/>
      <c r="R41" s="11">
        <f t="shared" si="5"/>
        <v>0</v>
      </c>
      <c r="S41" s="15">
        <v>4</v>
      </c>
      <c r="T41" s="15"/>
      <c r="U41" s="9">
        <f t="shared" si="1"/>
        <v>4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67</v>
      </c>
      <c r="C42" s="15">
        <v>21000</v>
      </c>
      <c r="D42" s="10">
        <f>VLOOKUP($A42,'18.07'!$A$9:$W$200,23,0)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68</v>
      </c>
      <c r="C43" s="15">
        <v>20000</v>
      </c>
      <c r="D43" s="10">
        <f>VLOOKUP($A43,'18.07'!$A$9:$W$200,23,0)</f>
        <v>0</v>
      </c>
      <c r="E43" s="15">
        <v>6</v>
      </c>
      <c r="F43" s="15"/>
      <c r="G43" s="15"/>
      <c r="H43" s="9">
        <f t="shared" si="0"/>
        <v>6</v>
      </c>
      <c r="I43" s="15">
        <v>2</v>
      </c>
      <c r="J43" s="15"/>
      <c r="K43" s="15"/>
      <c r="L43" s="9">
        <f t="shared" si="4"/>
        <v>2</v>
      </c>
      <c r="M43" s="15"/>
      <c r="N43" s="15"/>
      <c r="O43" s="15"/>
      <c r="P43" s="15"/>
      <c r="Q43" s="15"/>
      <c r="R43" s="11">
        <f t="shared" si="5"/>
        <v>0</v>
      </c>
      <c r="S43" s="15">
        <v>4</v>
      </c>
      <c r="T43" s="15"/>
      <c r="U43" s="9">
        <f t="shared" si="1"/>
        <v>4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69</v>
      </c>
      <c r="C44" s="15">
        <v>17000</v>
      </c>
      <c r="D44" s="10">
        <f>VLOOKUP($A44,'18.07'!$A$9:$W$200,23,0)</f>
        <v>0</v>
      </c>
      <c r="E44" s="15">
        <v>6</v>
      </c>
      <c r="F44" s="15"/>
      <c r="G44" s="15"/>
      <c r="H44" s="9">
        <f t="shared" si="0"/>
        <v>6</v>
      </c>
      <c r="I44" s="15">
        <v>4</v>
      </c>
      <c r="J44" s="15"/>
      <c r="K44" s="15"/>
      <c r="L44" s="9">
        <f t="shared" si="4"/>
        <v>4</v>
      </c>
      <c r="M44" s="15"/>
      <c r="N44" s="15"/>
      <c r="O44" s="15"/>
      <c r="P44" s="15"/>
      <c r="Q44" s="15"/>
      <c r="R44" s="11">
        <f t="shared" si="5"/>
        <v>0</v>
      </c>
      <c r="S44" s="15">
        <v>2</v>
      </c>
      <c r="T44" s="15"/>
      <c r="U44" s="9">
        <f t="shared" si="1"/>
        <v>2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70</v>
      </c>
      <c r="C45" s="15">
        <v>19000</v>
      </c>
      <c r="D45" s="10">
        <f>VLOOKUP($A45,'18.07'!$A$9:$W$200,23,0)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71</v>
      </c>
      <c r="C46" s="15">
        <v>17000</v>
      </c>
      <c r="D46" s="10">
        <f>VLOOKUP($A46,'18.07'!$A$9:$W$200,23,0)</f>
        <v>0</v>
      </c>
      <c r="E46" s="15">
        <v>6</v>
      </c>
      <c r="F46" s="15"/>
      <c r="G46" s="15"/>
      <c r="H46" s="9">
        <f t="shared" si="0"/>
        <v>6</v>
      </c>
      <c r="I46" s="15">
        <v>4</v>
      </c>
      <c r="J46" s="15"/>
      <c r="K46" s="15"/>
      <c r="L46" s="9">
        <f t="shared" si="4"/>
        <v>4</v>
      </c>
      <c r="M46" s="15"/>
      <c r="N46" s="15"/>
      <c r="O46" s="15"/>
      <c r="P46" s="15"/>
      <c r="Q46" s="15"/>
      <c r="R46" s="11">
        <f t="shared" si="5"/>
        <v>0</v>
      </c>
      <c r="S46" s="15">
        <v>2</v>
      </c>
      <c r="T46" s="15"/>
      <c r="U46" s="9">
        <f t="shared" si="1"/>
        <v>2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72</v>
      </c>
      <c r="C47" s="15">
        <v>18000</v>
      </c>
      <c r="D47" s="10">
        <f>VLOOKUP($A47,'18.07'!$A$9:$W$200,23,0)</f>
        <v>0</v>
      </c>
      <c r="E47" s="15">
        <v>6</v>
      </c>
      <c r="F47" s="15"/>
      <c r="G47" s="15"/>
      <c r="H47" s="9">
        <f t="shared" si="0"/>
        <v>6</v>
      </c>
      <c r="I47" s="15">
        <v>6</v>
      </c>
      <c r="J47" s="15"/>
      <c r="K47" s="15"/>
      <c r="L47" s="9">
        <f t="shared" si="4"/>
        <v>6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73</v>
      </c>
      <c r="C48" s="15">
        <v>20000</v>
      </c>
      <c r="D48" s="10">
        <f>VLOOKUP($A48,'18.07'!$A$9:$W$200,23,0)</f>
        <v>0</v>
      </c>
      <c r="E48" s="15">
        <v>6</v>
      </c>
      <c r="F48" s="15"/>
      <c r="G48" s="15"/>
      <c r="H48" s="9">
        <f t="shared" si="0"/>
        <v>6</v>
      </c>
      <c r="I48" s="15">
        <v>3</v>
      </c>
      <c r="J48" s="15"/>
      <c r="K48" s="15"/>
      <c r="L48" s="9">
        <f t="shared" si="4"/>
        <v>3</v>
      </c>
      <c r="M48" s="15"/>
      <c r="N48" s="15"/>
      <c r="O48" s="15"/>
      <c r="P48" s="15"/>
      <c r="Q48" s="15"/>
      <c r="R48" s="11">
        <f t="shared" si="5"/>
        <v>0</v>
      </c>
      <c r="S48" s="15">
        <v>3</v>
      </c>
      <c r="T48" s="15"/>
      <c r="U48" s="9">
        <f t="shared" si="1"/>
        <v>3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74</v>
      </c>
      <c r="C49" s="15">
        <v>22000</v>
      </c>
      <c r="D49" s="10">
        <f>VLOOKUP($A49,'18.07'!$A$9:$W$200,23,0)</f>
        <v>0</v>
      </c>
      <c r="E49" s="15">
        <v>6</v>
      </c>
      <c r="F49" s="15"/>
      <c r="G49" s="15"/>
      <c r="H49" s="9">
        <f t="shared" si="0"/>
        <v>6</v>
      </c>
      <c r="I49" s="15">
        <v>3</v>
      </c>
      <c r="J49" s="15"/>
      <c r="K49" s="15"/>
      <c r="L49" s="9">
        <f t="shared" si="4"/>
        <v>3</v>
      </c>
      <c r="M49" s="15"/>
      <c r="N49" s="15"/>
      <c r="O49" s="15"/>
      <c r="P49" s="15"/>
      <c r="Q49" s="15"/>
      <c r="R49" s="11">
        <f t="shared" si="5"/>
        <v>0</v>
      </c>
      <c r="S49" s="15">
        <v>3</v>
      </c>
      <c r="T49" s="15"/>
      <c r="U49" s="9">
        <f t="shared" si="1"/>
        <v>3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75</v>
      </c>
      <c r="C50" s="15">
        <v>21000</v>
      </c>
      <c r="D50" s="10">
        <f>VLOOKUP($A50,'18.07'!$A$9:$W$200,23,0)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76</v>
      </c>
      <c r="C51" s="15">
        <v>19000</v>
      </c>
      <c r="D51" s="10">
        <f>VLOOKUP($A51,'18.07'!$A$9:$W$200,23,0)</f>
        <v>0</v>
      </c>
      <c r="E51" s="15">
        <v>6</v>
      </c>
      <c r="F51" s="15"/>
      <c r="G51" s="15"/>
      <c r="H51" s="9">
        <f t="shared" si="0"/>
        <v>6</v>
      </c>
      <c r="I51" s="15">
        <v>6</v>
      </c>
      <c r="J51" s="15"/>
      <c r="K51" s="15"/>
      <c r="L51" s="9">
        <f t="shared" si="4"/>
        <v>6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77</v>
      </c>
      <c r="C52" s="15">
        <v>25000</v>
      </c>
      <c r="D52" s="10">
        <f>VLOOKUP($A52,'18.07'!$A$9:$W$200,23,0)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78</v>
      </c>
      <c r="C53" s="9"/>
      <c r="D53" s="10">
        <f>VLOOKUP($A53,'18.07'!$A$9:$W$200,23,0)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79</v>
      </c>
      <c r="C54" s="21">
        <v>22000</v>
      </c>
      <c r="D54" s="10">
        <f>VLOOKUP($A54,'18.07'!$A$9:$W$200,23,0)</f>
        <v>0</v>
      </c>
      <c r="E54" s="21"/>
      <c r="F54" s="21"/>
      <c r="G54" s="21"/>
      <c r="H54" s="9">
        <f t="shared" ref="H54:H61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1" si="7">S54+T54</f>
        <v>0</v>
      </c>
      <c r="V54" s="9">
        <f t="shared" ref="V54:V61" si="8">D54+H54-L54-R54-U54</f>
        <v>0</v>
      </c>
      <c r="W54" s="21"/>
      <c r="X54" s="16">
        <f t="shared" ref="X54:X61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80</v>
      </c>
      <c r="C55" s="21">
        <v>22000</v>
      </c>
      <c r="D55" s="10">
        <f>VLOOKUP($A55,'18.07'!$A$9:$W$200,23,0)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81</v>
      </c>
      <c r="C56" s="15">
        <v>22000</v>
      </c>
      <c r="D56" s="10">
        <f>VLOOKUP($A56,'18.07'!$A$9:$W$200,23,0)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82</v>
      </c>
      <c r="C57" s="15">
        <v>20000</v>
      </c>
      <c r="D57" s="10">
        <f>VLOOKUP($A57,'18.07'!$A$9:$W$200,23,0)</f>
        <v>0</v>
      </c>
      <c r="E57" s="15">
        <v>6</v>
      </c>
      <c r="F57" s="15"/>
      <c r="G57" s="15"/>
      <c r="H57" s="9">
        <f t="shared" si="6"/>
        <v>6</v>
      </c>
      <c r="I57" s="15">
        <v>6</v>
      </c>
      <c r="J57" s="15"/>
      <c r="K57" s="15"/>
      <c r="L57" s="9">
        <f t="shared" si="4"/>
        <v>6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83</v>
      </c>
      <c r="C58" s="15">
        <v>29000</v>
      </c>
      <c r="D58" s="10">
        <f>VLOOKUP($A58,'18.07'!$A$9:$W$200,23,0)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84</v>
      </c>
      <c r="C59" s="15">
        <v>32000</v>
      </c>
      <c r="D59" s="10">
        <f>VLOOKUP($A59,'18.07'!$A$9:$W$200,23,0)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85</v>
      </c>
      <c r="C60" s="15">
        <v>25000</v>
      </c>
      <c r="D60" s="10">
        <f>VLOOKUP($A60,'18.07'!$A$9:$W$200,23,0)</f>
        <v>0</v>
      </c>
      <c r="E60" s="15"/>
      <c r="F60" s="15"/>
      <c r="G60" s="15"/>
      <c r="H60" s="9">
        <f t="shared" si="6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1522009</v>
      </c>
      <c r="B61" s="14" t="s">
        <v>86</v>
      </c>
      <c r="C61" s="15">
        <v>24000</v>
      </c>
      <c r="D61" s="10">
        <f>VLOOKUP($A61,'18.07'!$A$9:$W$200,23,0)</f>
        <v>0</v>
      </c>
      <c r="E61" s="15">
        <v>6</v>
      </c>
      <c r="F61" s="15"/>
      <c r="G61" s="15"/>
      <c r="H61" s="9">
        <f t="shared" si="6"/>
        <v>6</v>
      </c>
      <c r="I61" s="15">
        <v>6</v>
      </c>
      <c r="J61" s="15"/>
      <c r="K61" s="15"/>
      <c r="L61" s="9">
        <f t="shared" si="4"/>
        <v>6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7">
        <v>1530000</v>
      </c>
      <c r="B62" s="8" t="s">
        <v>87</v>
      </c>
      <c r="C62" s="9"/>
      <c r="D62" s="10">
        <f>VLOOKUP($A62,'18.07'!$A$9:$W$200,23,0)</f>
        <v>0</v>
      </c>
      <c r="E62" s="10"/>
      <c r="F62" s="10"/>
      <c r="G62" s="10"/>
      <c r="H62" s="9"/>
      <c r="I62" s="10"/>
      <c r="J62" s="10"/>
      <c r="K62" s="10"/>
      <c r="L62" s="9">
        <f t="shared" si="4"/>
        <v>0</v>
      </c>
      <c r="M62" s="10"/>
      <c r="N62" s="10"/>
      <c r="O62" s="10"/>
      <c r="P62" s="10"/>
      <c r="Q62" s="10"/>
      <c r="R62" s="11">
        <f t="shared" si="5"/>
        <v>0</v>
      </c>
      <c r="S62" s="10"/>
      <c r="T62" s="10"/>
      <c r="U62" s="9"/>
      <c r="V62" s="9"/>
      <c r="W62" s="10"/>
      <c r="X62" s="9"/>
      <c r="Y62" s="18"/>
      <c r="Z62" s="17"/>
    </row>
    <row r="63" spans="1:28" ht="18" customHeight="1" x14ac:dyDescent="0.2">
      <c r="A63" s="13">
        <v>1532013</v>
      </c>
      <c r="B63" s="14" t="s">
        <v>88</v>
      </c>
      <c r="C63" s="15">
        <v>89000</v>
      </c>
      <c r="D63" s="10">
        <f>VLOOKUP($A63,'18.07'!$A$9:$W$200,23,0)</f>
        <v>2</v>
      </c>
      <c r="E63" s="15"/>
      <c r="F63" s="15"/>
      <c r="G63" s="15"/>
      <c r="H63" s="9">
        <f>SUM(E63:G63)</f>
        <v>0</v>
      </c>
      <c r="I63" s="15">
        <v>1</v>
      </c>
      <c r="J63" s="15"/>
      <c r="K63" s="15"/>
      <c r="L63" s="9">
        <f t="shared" si="4"/>
        <v>1</v>
      </c>
      <c r="M63" s="15"/>
      <c r="N63" s="15"/>
      <c r="O63" s="15"/>
      <c r="P63" s="15"/>
      <c r="Q63" s="15"/>
      <c r="R63" s="11">
        <f t="shared" si="5"/>
        <v>0</v>
      </c>
      <c r="S63" s="15">
        <v>1</v>
      </c>
      <c r="T63" s="15"/>
      <c r="U63" s="9">
        <f>S63+T63</f>
        <v>1</v>
      </c>
      <c r="V63" s="9">
        <f>D63+H63-L63-R63-U63</f>
        <v>0</v>
      </c>
      <c r="W63" s="15"/>
      <c r="X63" s="16">
        <f>W63-V63</f>
        <v>0</v>
      </c>
      <c r="Y63" s="18"/>
      <c r="Z63" s="17"/>
    </row>
    <row r="64" spans="1:28" ht="18" customHeight="1" x14ac:dyDescent="0.2">
      <c r="A64" s="7">
        <v>1540000</v>
      </c>
      <c r="B64" s="8" t="s">
        <v>89</v>
      </c>
      <c r="C64" s="9"/>
      <c r="D64" s="10">
        <f>VLOOKUP($A64,'18.07'!$A$9:$W$200,23,0)</f>
        <v>0</v>
      </c>
      <c r="E64" s="10"/>
      <c r="F64" s="10"/>
      <c r="G64" s="10"/>
      <c r="H64" s="9"/>
      <c r="I64" s="10"/>
      <c r="J64" s="10"/>
      <c r="K64" s="10"/>
      <c r="L64" s="9">
        <f t="shared" si="4"/>
        <v>0</v>
      </c>
      <c r="M64" s="10"/>
      <c r="N64" s="10"/>
      <c r="O64" s="10"/>
      <c r="P64" s="10"/>
      <c r="Q64" s="10"/>
      <c r="R64" s="11">
        <f t="shared" si="5"/>
        <v>0</v>
      </c>
      <c r="S64" s="10"/>
      <c r="T64" s="10"/>
      <c r="U64" s="9"/>
      <c r="V64" s="9"/>
      <c r="W64" s="10"/>
      <c r="X64" s="9"/>
      <c r="Y64" s="18"/>
      <c r="Z64" s="17"/>
    </row>
    <row r="65" spans="1:26" s="24" customFormat="1" ht="18" customHeight="1" x14ac:dyDescent="0.2">
      <c r="A65" s="25">
        <v>1540002</v>
      </c>
      <c r="B65" s="20" t="s">
        <v>90</v>
      </c>
      <c r="C65" s="21">
        <v>19000</v>
      </c>
      <c r="D65" s="10">
        <f>VLOOKUP($A65,'18.07'!$A$9:$W$200,23,0)</f>
        <v>0</v>
      </c>
      <c r="E65" s="15"/>
      <c r="F65" s="15"/>
      <c r="G65" s="15"/>
      <c r="H65" s="9">
        <f>SUM(E65:G65)</f>
        <v>0</v>
      </c>
      <c r="I65" s="15"/>
      <c r="J65" s="15"/>
      <c r="K65" s="15"/>
      <c r="L65" s="9">
        <f t="shared" si="4"/>
        <v>0</v>
      </c>
      <c r="M65" s="15"/>
      <c r="N65" s="15"/>
      <c r="O65" s="15"/>
      <c r="P65" s="15"/>
      <c r="Q65" s="15"/>
      <c r="R65" s="11">
        <f t="shared" si="5"/>
        <v>0</v>
      </c>
      <c r="S65" s="15"/>
      <c r="T65" s="15"/>
      <c r="U65" s="9">
        <f>S65+T65</f>
        <v>0</v>
      </c>
      <c r="V65" s="9">
        <f>D65+H65-L65-R65-U65</f>
        <v>0</v>
      </c>
      <c r="W65" s="15"/>
      <c r="X65" s="16">
        <f>W65-V65</f>
        <v>0</v>
      </c>
      <c r="Y65" s="22"/>
      <c r="Z65" s="23"/>
    </row>
    <row r="66" spans="1:26" s="24" customFormat="1" ht="18" customHeight="1" x14ac:dyDescent="0.2">
      <c r="A66" s="25">
        <v>1540034</v>
      </c>
      <c r="B66" s="20" t="s">
        <v>91</v>
      </c>
      <c r="C66" s="21">
        <v>16000</v>
      </c>
      <c r="D66" s="10">
        <f>VLOOKUP($A66,'18.07'!$A$9:$W$200,23,0)</f>
        <v>5</v>
      </c>
      <c r="E66" s="15"/>
      <c r="F66" s="15"/>
      <c r="G66" s="15"/>
      <c r="H66" s="9">
        <f>SUM(E66:G66)</f>
        <v>0</v>
      </c>
      <c r="I66" s="15">
        <v>4</v>
      </c>
      <c r="J66" s="15"/>
      <c r="K66" s="15"/>
      <c r="L66" s="9">
        <f t="shared" si="4"/>
        <v>4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1</v>
      </c>
      <c r="W66" s="15">
        <v>1</v>
      </c>
      <c r="X66" s="16">
        <f>W66-V66</f>
        <v>0</v>
      </c>
      <c r="Y66" s="22"/>
      <c r="Z66" s="23"/>
    </row>
    <row r="67" spans="1:26" ht="18" customHeight="1" x14ac:dyDescent="0.2">
      <c r="A67" s="7">
        <v>1560000</v>
      </c>
      <c r="B67" s="8" t="s">
        <v>92</v>
      </c>
      <c r="C67" s="9"/>
      <c r="D67" s="10">
        <f>VLOOKUP($A67,'18.07'!$A$9:$W$200,23,0)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ht="18" customHeight="1" x14ac:dyDescent="0.2">
      <c r="A68" s="13">
        <v>1560001</v>
      </c>
      <c r="B68" s="14" t="s">
        <v>93</v>
      </c>
      <c r="C68" s="15">
        <v>28000</v>
      </c>
      <c r="D68" s="10">
        <f>VLOOKUP($A68,'18.07'!$A$9:$W$200,23,0)</f>
        <v>0</v>
      </c>
      <c r="E68" s="15">
        <v>3</v>
      </c>
      <c r="F68" s="15"/>
      <c r="G68" s="15"/>
      <c r="H68" s="9">
        <f>SUM(E68:G68)</f>
        <v>3</v>
      </c>
      <c r="I68" s="15">
        <v>3</v>
      </c>
      <c r="J68" s="15"/>
      <c r="K68" s="15"/>
      <c r="L68" s="9">
        <f t="shared" si="4"/>
        <v>3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 t="shared" ref="U68:U72" si="10">S68+T68</f>
        <v>0</v>
      </c>
      <c r="V68" s="9">
        <f>D68+H68-L68-R68-U68</f>
        <v>0</v>
      </c>
      <c r="W68" s="15"/>
      <c r="X68" s="16">
        <f t="shared" ref="X68:X72" si="11">W68-V68</f>
        <v>0</v>
      </c>
      <c r="Y68" s="26"/>
      <c r="Z68" s="17"/>
    </row>
    <row r="69" spans="1:26" ht="18" customHeight="1" x14ac:dyDescent="0.2">
      <c r="A69" s="13">
        <v>1560002</v>
      </c>
      <c r="B69" s="14" t="s">
        <v>94</v>
      </c>
      <c r="C69" s="15">
        <v>28000</v>
      </c>
      <c r="D69" s="10">
        <f>VLOOKUP($A69,'18.07'!$A$9:$W$200,23,0)</f>
        <v>0</v>
      </c>
      <c r="E69" s="15">
        <v>4</v>
      </c>
      <c r="F69" s="15"/>
      <c r="G69" s="15"/>
      <c r="H69" s="9">
        <f>SUM(E69:G69)</f>
        <v>4</v>
      </c>
      <c r="I69" s="15">
        <v>4</v>
      </c>
      <c r="J69" s="15"/>
      <c r="K69" s="15"/>
      <c r="L69" s="9">
        <f t="shared" si="4"/>
        <v>4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 t="shared" si="10"/>
        <v>0</v>
      </c>
      <c r="V69" s="9">
        <f>D69+H69-L69-R69-U69</f>
        <v>0</v>
      </c>
      <c r="W69" s="15"/>
      <c r="X69" s="16">
        <f t="shared" si="11"/>
        <v>0</v>
      </c>
      <c r="Y69" s="26"/>
      <c r="Z69" s="17"/>
    </row>
    <row r="70" spans="1:26" ht="18" customHeight="1" x14ac:dyDescent="0.2">
      <c r="A70" s="13">
        <v>1560006</v>
      </c>
      <c r="B70" s="14" t="s">
        <v>95</v>
      </c>
      <c r="C70" s="15">
        <v>28000</v>
      </c>
      <c r="D70" s="10">
        <f>VLOOKUP($A70,'18.07'!$A$9:$W$200,23,0)</f>
        <v>0</v>
      </c>
      <c r="E70" s="15">
        <v>3</v>
      </c>
      <c r="F70" s="15"/>
      <c r="G70" s="15"/>
      <c r="H70" s="9">
        <f>SUM(E70:G70)</f>
        <v>3</v>
      </c>
      <c r="I70" s="15">
        <v>4</v>
      </c>
      <c r="J70" s="15"/>
      <c r="K70" s="15"/>
      <c r="L70" s="9">
        <f t="shared" si="4"/>
        <v>4</v>
      </c>
      <c r="M70" s="15"/>
      <c r="N70" s="15"/>
      <c r="O70" s="15"/>
      <c r="P70" s="15"/>
      <c r="Q70" s="15"/>
      <c r="R70" s="11">
        <f>SUM(M70:Q70)</f>
        <v>0</v>
      </c>
      <c r="S70" s="15"/>
      <c r="T70" s="15"/>
      <c r="U70" s="9">
        <f>S70+T70</f>
        <v>0</v>
      </c>
      <c r="V70" s="9">
        <f>D70+H70-L70-R70-U70</f>
        <v>-1</v>
      </c>
      <c r="W70" s="15"/>
      <c r="X70" s="16">
        <f>W70-V70</f>
        <v>1</v>
      </c>
      <c r="Y70" s="26"/>
      <c r="Z70" s="17"/>
    </row>
    <row r="71" spans="1:26" ht="18" customHeight="1" x14ac:dyDescent="0.2">
      <c r="A71" s="13">
        <v>1560008</v>
      </c>
      <c r="B71" s="14" t="s">
        <v>96</v>
      </c>
      <c r="C71" s="15">
        <v>28000</v>
      </c>
      <c r="D71" s="10">
        <f>VLOOKUP($A71,'18.07'!$A$9:$W$200,23,0)</f>
        <v>0</v>
      </c>
      <c r="E71" s="15">
        <v>4</v>
      </c>
      <c r="F71" s="15"/>
      <c r="G71" s="15"/>
      <c r="H71" s="9">
        <f>SUM(E71:G71)</f>
        <v>4</v>
      </c>
      <c r="I71" s="15">
        <v>3</v>
      </c>
      <c r="J71" s="15"/>
      <c r="K71" s="15"/>
      <c r="L71" s="9">
        <f t="shared" si="4"/>
        <v>3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1</v>
      </c>
      <c r="W71" s="15"/>
      <c r="X71" s="16">
        <f>W71-V71</f>
        <v>-1</v>
      </c>
      <c r="Y71" s="26" t="s">
        <v>236</v>
      </c>
      <c r="Z71" s="17"/>
    </row>
    <row r="72" spans="1:26" ht="18" customHeight="1" x14ac:dyDescent="0.2">
      <c r="A72" s="13">
        <v>1560048</v>
      </c>
      <c r="B72" s="14" t="s">
        <v>97</v>
      </c>
      <c r="C72" s="15">
        <v>28000</v>
      </c>
      <c r="D72" s="10">
        <f>VLOOKUP($A72,'18.07'!$A$9:$W$200,23,0)</f>
        <v>0</v>
      </c>
      <c r="E72" s="15">
        <v>7</v>
      </c>
      <c r="F72" s="15"/>
      <c r="G72" s="15"/>
      <c r="H72" s="9">
        <f>SUM(E72:G72)</f>
        <v>7</v>
      </c>
      <c r="I72" s="15">
        <v>7</v>
      </c>
      <c r="J72" s="15"/>
      <c r="K72" s="15"/>
      <c r="L72" s="9">
        <f t="shared" si="4"/>
        <v>7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 t="shared" si="10"/>
        <v>0</v>
      </c>
      <c r="V72" s="9">
        <f>D72+H72-L72-R72-U72</f>
        <v>0</v>
      </c>
      <c r="W72" s="15"/>
      <c r="X72" s="16">
        <f t="shared" si="11"/>
        <v>0</v>
      </c>
      <c r="Y72" s="26"/>
      <c r="Z72" s="17"/>
    </row>
    <row r="73" spans="1:26" ht="18" customHeight="1" x14ac:dyDescent="0.2">
      <c r="A73" s="7">
        <v>1510000</v>
      </c>
      <c r="B73" s="8" t="s">
        <v>98</v>
      </c>
      <c r="C73" s="9"/>
      <c r="D73" s="10">
        <f>VLOOKUP($A73,'18.07'!$A$9:$W$200,23,0)</f>
        <v>0</v>
      </c>
      <c r="E73" s="10"/>
      <c r="F73" s="10"/>
      <c r="G73" s="10"/>
      <c r="H73" s="9"/>
      <c r="I73" s="10"/>
      <c r="J73" s="10"/>
      <c r="K73" s="10"/>
      <c r="L73" s="9">
        <f t="shared" si="4"/>
        <v>0</v>
      </c>
      <c r="M73" s="10"/>
      <c r="N73" s="10"/>
      <c r="O73" s="10"/>
      <c r="P73" s="10"/>
      <c r="Q73" s="10"/>
      <c r="R73" s="11">
        <f t="shared" si="5"/>
        <v>0</v>
      </c>
      <c r="S73" s="10"/>
      <c r="T73" s="10"/>
      <c r="U73" s="9"/>
      <c r="V73" s="9"/>
      <c r="W73" s="10"/>
      <c r="X73" s="9"/>
      <c r="Y73" s="18"/>
      <c r="Z73" s="17"/>
    </row>
    <row r="74" spans="1:26" ht="18" customHeight="1" x14ac:dyDescent="0.2">
      <c r="A74" s="13">
        <v>1510001</v>
      </c>
      <c r="B74" s="14" t="s">
        <v>99</v>
      </c>
      <c r="C74" s="15">
        <v>55000</v>
      </c>
      <c r="D74" s="10">
        <f>VLOOKUP($A74,'18.07'!$A$9:$W$200,23,0)</f>
        <v>3</v>
      </c>
      <c r="E74" s="15">
        <v>2</v>
      </c>
      <c r="F74" s="15"/>
      <c r="G74" s="15"/>
      <c r="H74" s="9">
        <f t="shared" ref="H74:H87" si="12">SUM(E74:G74)</f>
        <v>2</v>
      </c>
      <c r="I74" s="15"/>
      <c r="J74" s="15"/>
      <c r="K74" s="15"/>
      <c r="L74" s="9">
        <f t="shared" ref="L74:L137" si="13">SUM(I74:K74)</f>
        <v>0</v>
      </c>
      <c r="M74" s="15">
        <v>2</v>
      </c>
      <c r="N74" s="15"/>
      <c r="O74" s="15"/>
      <c r="P74" s="15"/>
      <c r="Q74" s="15"/>
      <c r="R74" s="11">
        <f t="shared" si="5"/>
        <v>2</v>
      </c>
      <c r="S74" s="15"/>
      <c r="T74" s="15"/>
      <c r="U74" s="9">
        <f t="shared" ref="U74:U87" si="14">S74+T74</f>
        <v>0</v>
      </c>
      <c r="V74" s="9">
        <f t="shared" ref="V74:V87" si="15">D74+H74-L74-R74-U74</f>
        <v>3</v>
      </c>
      <c r="W74" s="15">
        <v>3</v>
      </c>
      <c r="X74" s="16">
        <f t="shared" ref="X74:X87" si="16">W74-V74</f>
        <v>0</v>
      </c>
      <c r="Y74" s="27"/>
      <c r="Z74" s="17"/>
    </row>
    <row r="75" spans="1:26" ht="18" customHeight="1" x14ac:dyDescent="0.2">
      <c r="A75" s="13">
        <v>1510002</v>
      </c>
      <c r="B75" s="14" t="s">
        <v>100</v>
      </c>
      <c r="C75" s="15">
        <v>30000</v>
      </c>
      <c r="D75" s="10">
        <f>VLOOKUP($A75,'18.07'!$A$9:$W$200,23,0)</f>
        <v>4</v>
      </c>
      <c r="E75" s="15">
        <v>4</v>
      </c>
      <c r="F75" s="15"/>
      <c r="G75" s="15"/>
      <c r="H75" s="9">
        <f t="shared" si="12"/>
        <v>4</v>
      </c>
      <c r="I75" s="15">
        <v>5</v>
      </c>
      <c r="J75" s="15"/>
      <c r="K75" s="15"/>
      <c r="L75" s="9">
        <f t="shared" si="13"/>
        <v>5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 t="shared" si="14"/>
        <v>0</v>
      </c>
      <c r="V75" s="9">
        <f t="shared" si="15"/>
        <v>3</v>
      </c>
      <c r="W75" s="15">
        <v>3</v>
      </c>
      <c r="X75" s="16">
        <f t="shared" si="16"/>
        <v>0</v>
      </c>
      <c r="Y75" s="27"/>
      <c r="Z75" s="17"/>
    </row>
    <row r="76" spans="1:26" ht="18" customHeight="1" x14ac:dyDescent="0.2">
      <c r="A76" s="13">
        <v>1510005</v>
      </c>
      <c r="B76" s="14" t="s">
        <v>101</v>
      </c>
      <c r="C76" s="15">
        <v>70000</v>
      </c>
      <c r="D76" s="10">
        <f>VLOOKUP($A76,'18.07'!$A$9:$W$200,23,0)</f>
        <v>0</v>
      </c>
      <c r="E76" s="15"/>
      <c r="F76" s="15"/>
      <c r="G76" s="15"/>
      <c r="H76" s="9">
        <f t="shared" si="12"/>
        <v>0</v>
      </c>
      <c r="I76" s="15"/>
      <c r="J76" s="15"/>
      <c r="K76" s="15"/>
      <c r="L76" s="9">
        <f t="shared" si="13"/>
        <v>0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4"/>
        <v>0</v>
      </c>
      <c r="V76" s="9">
        <f t="shared" si="15"/>
        <v>0</v>
      </c>
      <c r="W76" s="15"/>
      <c r="X76" s="16">
        <f t="shared" si="16"/>
        <v>0</v>
      </c>
      <c r="Y76" s="18"/>
      <c r="Z76" s="17"/>
    </row>
    <row r="77" spans="1:26" ht="18" customHeight="1" x14ac:dyDescent="0.2">
      <c r="A77" s="13">
        <v>1510006</v>
      </c>
      <c r="B77" s="14" t="s">
        <v>102</v>
      </c>
      <c r="C77" s="15">
        <v>38000</v>
      </c>
      <c r="D77" s="10">
        <f>VLOOKUP($A77,'18.07'!$A$9:$W$200,23,0)</f>
        <v>0</v>
      </c>
      <c r="E77" s="15">
        <v>4</v>
      </c>
      <c r="F77" s="15"/>
      <c r="G77" s="15"/>
      <c r="H77" s="9">
        <f t="shared" si="12"/>
        <v>4</v>
      </c>
      <c r="I77" s="15">
        <v>1</v>
      </c>
      <c r="J77" s="15"/>
      <c r="K77" s="15"/>
      <c r="L77" s="9">
        <f t="shared" si="13"/>
        <v>1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4"/>
        <v>0</v>
      </c>
      <c r="V77" s="9">
        <f t="shared" si="15"/>
        <v>3</v>
      </c>
      <c r="W77" s="15">
        <v>3</v>
      </c>
      <c r="X77" s="16">
        <f t="shared" si="16"/>
        <v>0</v>
      </c>
      <c r="Y77" s="18"/>
      <c r="Z77" s="17"/>
    </row>
    <row r="78" spans="1:26" ht="18" customHeight="1" x14ac:dyDescent="0.2">
      <c r="A78" s="13">
        <v>1510007</v>
      </c>
      <c r="B78" s="14" t="s">
        <v>103</v>
      </c>
      <c r="C78" s="15">
        <v>75000</v>
      </c>
      <c r="D78" s="10">
        <f>VLOOKUP($A78,'18.07'!$A$9:$W$200,23,0)</f>
        <v>0</v>
      </c>
      <c r="E78" s="15"/>
      <c r="F78" s="15"/>
      <c r="G78" s="15"/>
      <c r="H78" s="9">
        <f t="shared" si="12"/>
        <v>0</v>
      </c>
      <c r="I78" s="15"/>
      <c r="J78" s="15"/>
      <c r="K78" s="15"/>
      <c r="L78" s="9">
        <f t="shared" si="13"/>
        <v>0</v>
      </c>
      <c r="M78" s="15"/>
      <c r="N78" s="15"/>
      <c r="O78" s="15"/>
      <c r="P78" s="15"/>
      <c r="Q78" s="15"/>
      <c r="R78" s="11">
        <f>SUM(M78:Q78)</f>
        <v>0</v>
      </c>
      <c r="S78" s="15"/>
      <c r="T78" s="15"/>
      <c r="U78" s="9">
        <f>S78+T78</f>
        <v>0</v>
      </c>
      <c r="V78" s="9">
        <f t="shared" si="15"/>
        <v>0</v>
      </c>
      <c r="W78" s="15"/>
      <c r="X78" s="16">
        <f>W78-V78</f>
        <v>0</v>
      </c>
      <c r="Y78" s="18"/>
      <c r="Z78" s="17"/>
    </row>
    <row r="79" spans="1:26" ht="18" customHeight="1" x14ac:dyDescent="0.2">
      <c r="A79" s="13">
        <v>1510008</v>
      </c>
      <c r="B79" s="14" t="s">
        <v>104</v>
      </c>
      <c r="C79" s="15">
        <v>55000</v>
      </c>
      <c r="D79" s="10">
        <f>VLOOKUP($A79,'18.07'!$A$9:$W$200,23,0)</f>
        <v>0</v>
      </c>
      <c r="E79" s="15"/>
      <c r="F79" s="15"/>
      <c r="G79" s="15"/>
      <c r="H79" s="9">
        <f t="shared" si="12"/>
        <v>0</v>
      </c>
      <c r="I79" s="15"/>
      <c r="J79" s="15"/>
      <c r="K79" s="15"/>
      <c r="L79" s="9">
        <f t="shared" si="13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5"/>
        <v>0</v>
      </c>
      <c r="W79" s="15"/>
      <c r="X79" s="16">
        <f>W79-V79</f>
        <v>0</v>
      </c>
      <c r="Y79" s="26"/>
      <c r="Z79" s="17"/>
    </row>
    <row r="80" spans="1:26" ht="18" customHeight="1" x14ac:dyDescent="0.2">
      <c r="A80" s="13">
        <v>1510009</v>
      </c>
      <c r="B80" s="14" t="s">
        <v>105</v>
      </c>
      <c r="C80" s="15">
        <v>30000</v>
      </c>
      <c r="D80" s="10">
        <f>VLOOKUP($A80,'18.07'!$A$9:$W$200,23,0)</f>
        <v>0</v>
      </c>
      <c r="E80" s="15">
        <v>6</v>
      </c>
      <c r="F80" s="15"/>
      <c r="G80" s="15"/>
      <c r="H80" s="9">
        <f t="shared" si="12"/>
        <v>6</v>
      </c>
      <c r="I80" s="15">
        <v>1</v>
      </c>
      <c r="J80" s="15"/>
      <c r="K80" s="15"/>
      <c r="L80" s="9">
        <f t="shared" si="13"/>
        <v>1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4"/>
        <v>0</v>
      </c>
      <c r="V80" s="9">
        <f t="shared" si="15"/>
        <v>5</v>
      </c>
      <c r="W80" s="15">
        <v>5</v>
      </c>
      <c r="X80" s="16">
        <f t="shared" si="16"/>
        <v>0</v>
      </c>
      <c r="Y80" s="26"/>
      <c r="Z80" s="17"/>
    </row>
    <row r="81" spans="1:26" ht="18" customHeight="1" x14ac:dyDescent="0.2">
      <c r="A81" s="13">
        <v>1510018</v>
      </c>
      <c r="B81" s="14" t="s">
        <v>106</v>
      </c>
      <c r="C81" s="15">
        <v>60000</v>
      </c>
      <c r="D81" s="10">
        <f>VLOOKUP($A81,'18.07'!$A$9:$W$200,23,0)</f>
        <v>2</v>
      </c>
      <c r="E81" s="15">
        <v>1</v>
      </c>
      <c r="F81" s="15"/>
      <c r="G81" s="15"/>
      <c r="H81" s="9">
        <f t="shared" si="12"/>
        <v>1</v>
      </c>
      <c r="I81" s="15">
        <v>1</v>
      </c>
      <c r="J81" s="15"/>
      <c r="K81" s="15"/>
      <c r="L81" s="9">
        <f t="shared" si="13"/>
        <v>1</v>
      </c>
      <c r="M81" s="15">
        <v>1</v>
      </c>
      <c r="N81" s="15"/>
      <c r="O81" s="15"/>
      <c r="P81" s="15"/>
      <c r="Q81" s="15"/>
      <c r="R81" s="11">
        <f t="shared" si="5"/>
        <v>1</v>
      </c>
      <c r="S81" s="15"/>
      <c r="T81" s="15"/>
      <c r="U81" s="9">
        <f t="shared" si="14"/>
        <v>0</v>
      </c>
      <c r="V81" s="9">
        <f t="shared" si="15"/>
        <v>1</v>
      </c>
      <c r="W81" s="15">
        <v>1</v>
      </c>
      <c r="X81" s="16">
        <f t="shared" si="16"/>
        <v>0</v>
      </c>
      <c r="Y81" s="18"/>
      <c r="Z81" s="17"/>
    </row>
    <row r="82" spans="1:26" ht="18" customHeight="1" x14ac:dyDescent="0.2">
      <c r="A82" s="13">
        <v>1510021</v>
      </c>
      <c r="B82" s="14" t="s">
        <v>107</v>
      </c>
      <c r="C82" s="15">
        <v>38000</v>
      </c>
      <c r="D82" s="10">
        <f>VLOOKUP($A82,'18.07'!$A$9:$W$200,23,0)</f>
        <v>2</v>
      </c>
      <c r="E82" s="15">
        <v>8</v>
      </c>
      <c r="F82" s="15"/>
      <c r="G82" s="15"/>
      <c r="H82" s="9">
        <f t="shared" si="12"/>
        <v>8</v>
      </c>
      <c r="I82" s="15">
        <v>6</v>
      </c>
      <c r="J82" s="15"/>
      <c r="K82" s="15"/>
      <c r="L82" s="9">
        <f t="shared" si="13"/>
        <v>6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4"/>
        <v>0</v>
      </c>
      <c r="V82" s="9">
        <f t="shared" si="15"/>
        <v>4</v>
      </c>
      <c r="W82" s="15">
        <v>4</v>
      </c>
      <c r="X82" s="16">
        <f t="shared" si="16"/>
        <v>0</v>
      </c>
      <c r="Y82" s="18"/>
      <c r="Z82" s="17"/>
    </row>
    <row r="83" spans="1:26" ht="18" customHeight="1" x14ac:dyDescent="0.2">
      <c r="A83" s="13">
        <v>1510023</v>
      </c>
      <c r="B83" s="14" t="s">
        <v>108</v>
      </c>
      <c r="C83" s="15">
        <v>55000</v>
      </c>
      <c r="D83" s="10">
        <f>VLOOKUP($A83,'18.07'!$A$9:$W$200,23,0)</f>
        <v>0</v>
      </c>
      <c r="E83" s="15"/>
      <c r="F83" s="15"/>
      <c r="G83" s="15"/>
      <c r="H83" s="9">
        <f t="shared" si="12"/>
        <v>0</v>
      </c>
      <c r="I83" s="15">
        <v>1</v>
      </c>
      <c r="J83" s="15"/>
      <c r="K83" s="15"/>
      <c r="L83" s="9">
        <f t="shared" si="13"/>
        <v>1</v>
      </c>
      <c r="M83" s="15"/>
      <c r="N83" s="15"/>
      <c r="O83" s="15"/>
      <c r="P83" s="15"/>
      <c r="Q83" s="15"/>
      <c r="R83" s="11">
        <f>SUM(M83:Q83)</f>
        <v>0</v>
      </c>
      <c r="S83" s="15"/>
      <c r="T83" s="15"/>
      <c r="U83" s="9">
        <f>S83+T83</f>
        <v>0</v>
      </c>
      <c r="V83" s="9">
        <f t="shared" si="15"/>
        <v>-1</v>
      </c>
      <c r="W83" s="15"/>
      <c r="X83" s="16">
        <f>W83-V83</f>
        <v>1</v>
      </c>
      <c r="Y83" s="18"/>
      <c r="Z83" s="17"/>
    </row>
    <row r="84" spans="1:26" ht="18" customHeight="1" x14ac:dyDescent="0.2">
      <c r="A84" s="13">
        <v>1510024</v>
      </c>
      <c r="B84" s="14" t="s">
        <v>109</v>
      </c>
      <c r="C84" s="15">
        <v>30000</v>
      </c>
      <c r="D84" s="10">
        <f>VLOOKUP($A84,'18.07'!$A$9:$W$200,23,0)</f>
        <v>0</v>
      </c>
      <c r="E84" s="15"/>
      <c r="F84" s="15"/>
      <c r="G84" s="15"/>
      <c r="H84" s="9">
        <f t="shared" si="12"/>
        <v>0</v>
      </c>
      <c r="I84" s="15"/>
      <c r="J84" s="15"/>
      <c r="K84" s="15"/>
      <c r="L84" s="9">
        <f t="shared" si="13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5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1510039</v>
      </c>
      <c r="B85" s="14" t="s">
        <v>110</v>
      </c>
      <c r="C85" s="15">
        <v>30000</v>
      </c>
      <c r="D85" s="10">
        <f>VLOOKUP($A85,'18.07'!$A$9:$W$200,23,0)</f>
        <v>4</v>
      </c>
      <c r="E85" s="15"/>
      <c r="F85" s="15"/>
      <c r="G85" s="15"/>
      <c r="H85" s="9">
        <f t="shared" si="12"/>
        <v>0</v>
      </c>
      <c r="I85" s="15">
        <v>1</v>
      </c>
      <c r="J85" s="15"/>
      <c r="K85" s="15"/>
      <c r="L85" s="9">
        <f t="shared" si="13"/>
        <v>1</v>
      </c>
      <c r="M85" s="15">
        <v>1</v>
      </c>
      <c r="N85" s="15"/>
      <c r="O85" s="15"/>
      <c r="P85" s="15"/>
      <c r="Q85" s="15"/>
      <c r="R85" s="11">
        <f t="shared" si="5"/>
        <v>1</v>
      </c>
      <c r="S85" s="15"/>
      <c r="T85" s="15"/>
      <c r="U85" s="9">
        <f t="shared" si="14"/>
        <v>0</v>
      </c>
      <c r="V85" s="9">
        <f t="shared" si="15"/>
        <v>2</v>
      </c>
      <c r="W85" s="15">
        <v>1</v>
      </c>
      <c r="X85" s="16">
        <f t="shared" si="16"/>
        <v>-1</v>
      </c>
      <c r="Y85" s="27" t="s">
        <v>232</v>
      </c>
      <c r="Z85" s="17"/>
    </row>
    <row r="86" spans="1:26" ht="18" customHeight="1" x14ac:dyDescent="0.2">
      <c r="A86" s="13">
        <v>1510040</v>
      </c>
      <c r="B86" s="14" t="s">
        <v>111</v>
      </c>
      <c r="C86" s="15">
        <v>55000</v>
      </c>
      <c r="D86" s="10">
        <f>VLOOKUP($A86,'18.07'!$A$9:$W$200,23,0)</f>
        <v>3</v>
      </c>
      <c r="E86" s="15"/>
      <c r="F86" s="15"/>
      <c r="G86" s="15"/>
      <c r="H86" s="9">
        <f t="shared" si="12"/>
        <v>0</v>
      </c>
      <c r="I86" s="15"/>
      <c r="J86" s="15"/>
      <c r="K86" s="15"/>
      <c r="L86" s="9">
        <f t="shared" si="13"/>
        <v>0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4"/>
        <v>0</v>
      </c>
      <c r="V86" s="9">
        <f t="shared" si="15"/>
        <v>3</v>
      </c>
      <c r="W86" s="15">
        <v>3</v>
      </c>
      <c r="X86" s="16">
        <f t="shared" si="16"/>
        <v>0</v>
      </c>
      <c r="Y86" s="27"/>
      <c r="Z86" s="17"/>
    </row>
    <row r="87" spans="1:26" ht="18" customHeight="1" x14ac:dyDescent="0.2">
      <c r="A87" s="13">
        <v>1510053</v>
      </c>
      <c r="B87" s="14" t="s">
        <v>112</v>
      </c>
      <c r="C87" s="15">
        <v>35000</v>
      </c>
      <c r="D87" s="10">
        <f>VLOOKUP($A87,'18.07'!$A$9:$W$200,23,0)</f>
        <v>0</v>
      </c>
      <c r="E87" s="15">
        <v>2</v>
      </c>
      <c r="F87" s="15"/>
      <c r="G87" s="15"/>
      <c r="H87" s="9">
        <f t="shared" si="12"/>
        <v>2</v>
      </c>
      <c r="I87" s="15">
        <v>2</v>
      </c>
      <c r="J87" s="15"/>
      <c r="K87" s="15"/>
      <c r="L87" s="9">
        <f t="shared" si="13"/>
        <v>2</v>
      </c>
      <c r="M87" s="15"/>
      <c r="N87" s="15"/>
      <c r="O87" s="15"/>
      <c r="P87" s="15"/>
      <c r="Q87" s="15"/>
      <c r="R87" s="11">
        <f t="shared" ref="R87:R155" si="17">SUM(M87:Q87)</f>
        <v>0</v>
      </c>
      <c r="S87" s="15"/>
      <c r="T87" s="15"/>
      <c r="U87" s="9">
        <f t="shared" si="14"/>
        <v>0</v>
      </c>
      <c r="V87" s="9">
        <f t="shared" si="15"/>
        <v>0</v>
      </c>
      <c r="W87" s="15"/>
      <c r="X87" s="16">
        <f t="shared" si="16"/>
        <v>0</v>
      </c>
      <c r="Y87" s="27"/>
      <c r="Z87" s="17"/>
    </row>
    <row r="88" spans="1:26" ht="18" customHeight="1" x14ac:dyDescent="0.2">
      <c r="A88" s="7">
        <v>3500000</v>
      </c>
      <c r="B88" s="8" t="s">
        <v>113</v>
      </c>
      <c r="C88" s="9"/>
      <c r="D88" s="10">
        <f>VLOOKUP($A88,'18.07'!$A$9:$W$200,23,0)</f>
        <v>0</v>
      </c>
      <c r="E88" s="10"/>
      <c r="F88" s="10"/>
      <c r="G88" s="10"/>
      <c r="H88" s="9"/>
      <c r="I88" s="10"/>
      <c r="J88" s="10"/>
      <c r="K88" s="10"/>
      <c r="L88" s="9">
        <f t="shared" si="13"/>
        <v>0</v>
      </c>
      <c r="M88" s="10"/>
      <c r="N88" s="10"/>
      <c r="O88" s="10"/>
      <c r="P88" s="10"/>
      <c r="Q88" s="10"/>
      <c r="R88" s="11">
        <f t="shared" si="17"/>
        <v>0</v>
      </c>
      <c r="S88" s="10"/>
      <c r="T88" s="10"/>
      <c r="U88" s="9"/>
      <c r="V88" s="9"/>
      <c r="W88" s="10"/>
      <c r="X88" s="9"/>
      <c r="Y88" s="18"/>
      <c r="Z88" s="17"/>
    </row>
    <row r="89" spans="1:26" ht="18" customHeight="1" x14ac:dyDescent="0.2">
      <c r="A89" s="13">
        <v>3500003</v>
      </c>
      <c r="B89" s="14" t="s">
        <v>114</v>
      </c>
      <c r="C89" s="15">
        <v>390000</v>
      </c>
      <c r="D89" s="10">
        <f>VLOOKUP($A89,'18.07'!$A$9:$W$200,23,0)</f>
        <v>0</v>
      </c>
      <c r="E89" s="15"/>
      <c r="F89" s="15"/>
      <c r="G89" s="15"/>
      <c r="H89" s="9">
        <f t="shared" ref="H89:H106" si="18">SUM(E89:G89)</f>
        <v>0</v>
      </c>
      <c r="I89" s="15"/>
      <c r="J89" s="15"/>
      <c r="K89" s="15"/>
      <c r="L89" s="9">
        <f t="shared" si="13"/>
        <v>0</v>
      </c>
      <c r="M89" s="15"/>
      <c r="N89" s="15"/>
      <c r="O89" s="15"/>
      <c r="P89" s="15"/>
      <c r="Q89" s="15"/>
      <c r="R89" s="11">
        <f>SUM(M89:Q89)</f>
        <v>0</v>
      </c>
      <c r="S89" s="15"/>
      <c r="T89" s="15"/>
      <c r="U89" s="9">
        <f>S89+T89</f>
        <v>0</v>
      </c>
      <c r="V89" s="9">
        <f t="shared" ref="V89:V106" si="19">D89+H89-L89-R89-U89</f>
        <v>0</v>
      </c>
      <c r="W89" s="15"/>
      <c r="X89" s="16">
        <f>W89-V89</f>
        <v>0</v>
      </c>
      <c r="Y89" s="18"/>
      <c r="Z89" s="17"/>
    </row>
    <row r="90" spans="1:26" ht="18" customHeight="1" x14ac:dyDescent="0.2">
      <c r="A90" s="13">
        <v>3500004</v>
      </c>
      <c r="B90" s="14" t="s">
        <v>115</v>
      </c>
      <c r="C90" s="15">
        <v>300000</v>
      </c>
      <c r="D90" s="10">
        <f>VLOOKUP($A90,'18.07'!$A$9:$W$200,23,0)</f>
        <v>0</v>
      </c>
      <c r="E90" s="15"/>
      <c r="F90" s="15"/>
      <c r="G90" s="15"/>
      <c r="H90" s="9">
        <f t="shared" si="18"/>
        <v>0</v>
      </c>
      <c r="I90" s="15"/>
      <c r="J90" s="15"/>
      <c r="K90" s="15"/>
      <c r="L90" s="9">
        <f t="shared" si="13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si="19"/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3500001</v>
      </c>
      <c r="B91" s="14" t="s">
        <v>116</v>
      </c>
      <c r="C91" s="15">
        <v>300000</v>
      </c>
      <c r="D91" s="10">
        <f>VLOOKUP($A91,'18.07'!$A$9:$W$200,23,0)</f>
        <v>0</v>
      </c>
      <c r="E91" s="15"/>
      <c r="F91" s="15"/>
      <c r="G91" s="15"/>
      <c r="H91" s="9">
        <f t="shared" si="18"/>
        <v>0</v>
      </c>
      <c r="I91" s="15"/>
      <c r="J91" s="15"/>
      <c r="K91" s="15"/>
      <c r="L91" s="9">
        <f t="shared" si="13"/>
        <v>0</v>
      </c>
      <c r="M91" s="15"/>
      <c r="N91" s="15"/>
      <c r="O91" s="15"/>
      <c r="P91" s="15"/>
      <c r="Q91" s="15"/>
      <c r="R91" s="11">
        <f t="shared" si="17"/>
        <v>0</v>
      </c>
      <c r="S91" s="15"/>
      <c r="T91" s="15"/>
      <c r="U91" s="9">
        <f t="shared" ref="U91:U106" si="20">S91+T91</f>
        <v>0</v>
      </c>
      <c r="V91" s="9">
        <f t="shared" si="19"/>
        <v>0</v>
      </c>
      <c r="W91" s="15"/>
      <c r="X91" s="16">
        <f t="shared" ref="X91:X106" si="21">W91-V91</f>
        <v>0</v>
      </c>
      <c r="Y91" s="18"/>
      <c r="Z91" s="17"/>
    </row>
    <row r="92" spans="1:26" ht="18" customHeight="1" x14ac:dyDescent="0.2">
      <c r="A92" s="13">
        <v>3500009</v>
      </c>
      <c r="B92" s="14" t="s">
        <v>117</v>
      </c>
      <c r="C92" s="15">
        <v>390000</v>
      </c>
      <c r="D92" s="10">
        <f>VLOOKUP($A92,'18.07'!$A$9:$W$200,23,0)</f>
        <v>0</v>
      </c>
      <c r="E92" s="15">
        <v>1</v>
      </c>
      <c r="F92" s="15"/>
      <c r="G92" s="15"/>
      <c r="H92" s="9">
        <f t="shared" si="18"/>
        <v>1</v>
      </c>
      <c r="I92" s="15">
        <v>1</v>
      </c>
      <c r="J92" s="15"/>
      <c r="K92" s="15"/>
      <c r="L92" s="9">
        <f t="shared" si="13"/>
        <v>1</v>
      </c>
      <c r="M92" s="15"/>
      <c r="N92" s="15"/>
      <c r="O92" s="15"/>
      <c r="P92" s="15"/>
      <c r="Q92" s="15"/>
      <c r="R92" s="11">
        <f t="shared" si="17"/>
        <v>0</v>
      </c>
      <c r="S92" s="15"/>
      <c r="T92" s="15"/>
      <c r="U92" s="9">
        <f t="shared" si="20"/>
        <v>0</v>
      </c>
      <c r="V92" s="9">
        <f t="shared" si="19"/>
        <v>0</v>
      </c>
      <c r="W92" s="15"/>
      <c r="X92" s="16">
        <f t="shared" si="21"/>
        <v>0</v>
      </c>
      <c r="Y92" s="18"/>
      <c r="Z92" s="17"/>
    </row>
    <row r="93" spans="1:26" ht="18" customHeight="1" x14ac:dyDescent="0.2">
      <c r="A93" s="13">
        <v>3500021</v>
      </c>
      <c r="B93" s="14" t="s">
        <v>118</v>
      </c>
      <c r="C93" s="15">
        <v>390000</v>
      </c>
      <c r="D93" s="10">
        <f>VLOOKUP($A93,'18.07'!$A$9:$W$200,23,0)</f>
        <v>1</v>
      </c>
      <c r="E93" s="15"/>
      <c r="F93" s="15"/>
      <c r="G93" s="15"/>
      <c r="H93" s="9">
        <f t="shared" si="18"/>
        <v>0</v>
      </c>
      <c r="I93" s="15"/>
      <c r="J93" s="15"/>
      <c r="K93" s="15"/>
      <c r="L93" s="9">
        <f t="shared" si="13"/>
        <v>0</v>
      </c>
      <c r="M93" s="15"/>
      <c r="N93" s="15"/>
      <c r="O93" s="15"/>
      <c r="P93" s="15"/>
      <c r="Q93" s="15"/>
      <c r="R93" s="11">
        <f t="shared" si="17"/>
        <v>0</v>
      </c>
      <c r="S93" s="15"/>
      <c r="T93" s="15"/>
      <c r="U93" s="9">
        <f t="shared" si="20"/>
        <v>0</v>
      </c>
      <c r="V93" s="9">
        <f t="shared" si="19"/>
        <v>1</v>
      </c>
      <c r="W93" s="15">
        <v>1</v>
      </c>
      <c r="X93" s="16">
        <f t="shared" si="21"/>
        <v>0</v>
      </c>
      <c r="Y93" s="18"/>
      <c r="Z93" s="17"/>
    </row>
    <row r="94" spans="1:26" ht="18" customHeight="1" x14ac:dyDescent="0.2">
      <c r="A94" s="13">
        <v>3500022</v>
      </c>
      <c r="B94" s="14" t="s">
        <v>119</v>
      </c>
      <c r="C94" s="15">
        <v>300000</v>
      </c>
      <c r="D94" s="10">
        <f>VLOOKUP($A94,'18.07'!$A$9:$W$200,23,0)</f>
        <v>0</v>
      </c>
      <c r="E94" s="15"/>
      <c r="F94" s="15"/>
      <c r="G94" s="15"/>
      <c r="H94" s="9">
        <f t="shared" si="18"/>
        <v>0</v>
      </c>
      <c r="I94" s="15"/>
      <c r="J94" s="15"/>
      <c r="K94" s="15"/>
      <c r="L94" s="9">
        <f t="shared" si="13"/>
        <v>0</v>
      </c>
      <c r="M94" s="15"/>
      <c r="N94" s="15"/>
      <c r="O94" s="15"/>
      <c r="P94" s="15"/>
      <c r="Q94" s="15"/>
      <c r="R94" s="11">
        <f>SUM(M94:Q94)</f>
        <v>0</v>
      </c>
      <c r="S94" s="15"/>
      <c r="T94" s="15"/>
      <c r="U94" s="9">
        <f>S94+T94</f>
        <v>0</v>
      </c>
      <c r="V94" s="9">
        <f t="shared" si="19"/>
        <v>0</v>
      </c>
      <c r="W94" s="15"/>
      <c r="X94" s="16">
        <f>W94-V94</f>
        <v>0</v>
      </c>
      <c r="Y94" s="18"/>
      <c r="Z94" s="17"/>
    </row>
    <row r="95" spans="1:26" ht="18" customHeight="1" x14ac:dyDescent="0.2">
      <c r="A95" s="13">
        <v>3500029</v>
      </c>
      <c r="B95" s="14" t="s">
        <v>120</v>
      </c>
      <c r="C95" s="15">
        <v>390000</v>
      </c>
      <c r="D95" s="10">
        <f>VLOOKUP($A95,'18.07'!$A$9:$W$200,23,0)</f>
        <v>1</v>
      </c>
      <c r="E95" s="15"/>
      <c r="F95" s="15"/>
      <c r="G95" s="15"/>
      <c r="H95" s="9">
        <f t="shared" si="18"/>
        <v>0</v>
      </c>
      <c r="I95" s="15"/>
      <c r="J95" s="15"/>
      <c r="K95" s="15"/>
      <c r="L95" s="9">
        <f t="shared" si="13"/>
        <v>0</v>
      </c>
      <c r="M95" s="15"/>
      <c r="N95" s="15"/>
      <c r="O95" s="15"/>
      <c r="P95" s="15"/>
      <c r="Q95" s="15"/>
      <c r="R95" s="11">
        <f t="shared" si="17"/>
        <v>0</v>
      </c>
      <c r="S95" s="15"/>
      <c r="T95" s="15"/>
      <c r="U95" s="9">
        <f t="shared" si="20"/>
        <v>0</v>
      </c>
      <c r="V95" s="9">
        <f t="shared" si="19"/>
        <v>1</v>
      </c>
      <c r="W95" s="15">
        <v>1</v>
      </c>
      <c r="X95" s="16">
        <f t="shared" si="21"/>
        <v>0</v>
      </c>
      <c r="Y95" s="18"/>
      <c r="Z95" s="17"/>
    </row>
    <row r="96" spans="1:26" ht="18" customHeight="1" x14ac:dyDescent="0.2">
      <c r="A96" s="13">
        <v>3500030</v>
      </c>
      <c r="B96" s="14" t="s">
        <v>121</v>
      </c>
      <c r="C96" s="15">
        <v>300000</v>
      </c>
      <c r="D96" s="10">
        <f>VLOOKUP($A96,'18.07'!$A$9:$W$200,23,0)</f>
        <v>0</v>
      </c>
      <c r="E96" s="15"/>
      <c r="F96" s="15"/>
      <c r="G96" s="15"/>
      <c r="H96" s="9">
        <f t="shared" si="18"/>
        <v>0</v>
      </c>
      <c r="I96" s="15"/>
      <c r="J96" s="15"/>
      <c r="K96" s="15"/>
      <c r="L96" s="9">
        <f t="shared" si="13"/>
        <v>0</v>
      </c>
      <c r="M96" s="15"/>
      <c r="N96" s="15"/>
      <c r="O96" s="15"/>
      <c r="P96" s="15"/>
      <c r="Q96" s="15"/>
      <c r="R96" s="11">
        <f>SUM(M96:Q96)</f>
        <v>0</v>
      </c>
      <c r="S96" s="15"/>
      <c r="T96" s="15"/>
      <c r="U96" s="9">
        <f>S96+T96</f>
        <v>0</v>
      </c>
      <c r="V96" s="9">
        <f t="shared" si="19"/>
        <v>0</v>
      </c>
      <c r="W96" s="15"/>
      <c r="X96" s="16">
        <f>W96-V96</f>
        <v>0</v>
      </c>
      <c r="Y96" s="18"/>
      <c r="Z96" s="17"/>
    </row>
    <row r="97" spans="1:26" ht="18" customHeight="1" x14ac:dyDescent="0.2">
      <c r="A97" s="13">
        <v>3500049</v>
      </c>
      <c r="B97" s="14" t="s">
        <v>122</v>
      </c>
      <c r="C97" s="15">
        <v>390000</v>
      </c>
      <c r="D97" s="10">
        <f>VLOOKUP($A97,'18.07'!$A$9:$W$200,23,0)</f>
        <v>0</v>
      </c>
      <c r="E97" s="15"/>
      <c r="F97" s="15"/>
      <c r="G97" s="15"/>
      <c r="H97" s="9">
        <f t="shared" si="18"/>
        <v>0</v>
      </c>
      <c r="I97" s="15"/>
      <c r="J97" s="15"/>
      <c r="K97" s="15"/>
      <c r="L97" s="9">
        <f t="shared" si="13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9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3500139</v>
      </c>
      <c r="B98" s="14" t="s">
        <v>123</v>
      </c>
      <c r="C98" s="15">
        <v>390000</v>
      </c>
      <c r="D98" s="10">
        <f>VLOOKUP($A98,'18.07'!$A$9:$W$200,23,0)</f>
        <v>0</v>
      </c>
      <c r="E98" s="15"/>
      <c r="F98" s="15"/>
      <c r="G98" s="15"/>
      <c r="H98" s="9">
        <f t="shared" si="18"/>
        <v>0</v>
      </c>
      <c r="I98" s="15"/>
      <c r="J98" s="15"/>
      <c r="K98" s="15"/>
      <c r="L98" s="9">
        <f t="shared" si="13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9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3500140</v>
      </c>
      <c r="B99" s="14" t="s">
        <v>124</v>
      </c>
      <c r="C99" s="15">
        <v>300000</v>
      </c>
      <c r="D99" s="10">
        <f>VLOOKUP($A99,'18.07'!$A$9:$W$200,23,0)</f>
        <v>0</v>
      </c>
      <c r="E99" s="15"/>
      <c r="F99" s="15"/>
      <c r="G99" s="15"/>
      <c r="H99" s="9">
        <f t="shared" si="18"/>
        <v>0</v>
      </c>
      <c r="I99" s="15"/>
      <c r="J99" s="15"/>
      <c r="K99" s="15"/>
      <c r="L99" s="9">
        <f t="shared" si="13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9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3500155</v>
      </c>
      <c r="B100" s="14" t="s">
        <v>125</v>
      </c>
      <c r="C100" s="15">
        <v>300000</v>
      </c>
      <c r="D100" s="10">
        <f>VLOOKUP($A100,'18.07'!$A$9:$W$200,23,0)</f>
        <v>0</v>
      </c>
      <c r="E100" s="15"/>
      <c r="F100" s="15"/>
      <c r="G100" s="15"/>
      <c r="H100" s="9">
        <f t="shared" si="18"/>
        <v>0</v>
      </c>
      <c r="I100" s="15"/>
      <c r="J100" s="15"/>
      <c r="K100" s="15"/>
      <c r="L100" s="9">
        <f t="shared" si="13"/>
        <v>0</v>
      </c>
      <c r="M100" s="15"/>
      <c r="N100" s="15"/>
      <c r="O100" s="15"/>
      <c r="P100" s="15"/>
      <c r="Q100" s="15"/>
      <c r="R100" s="11">
        <f t="shared" si="17"/>
        <v>0</v>
      </c>
      <c r="S100" s="15"/>
      <c r="T100" s="15"/>
      <c r="U100" s="9">
        <f t="shared" si="20"/>
        <v>0</v>
      </c>
      <c r="V100" s="9">
        <f t="shared" si="19"/>
        <v>0</v>
      </c>
      <c r="W100" s="15"/>
      <c r="X100" s="16">
        <f t="shared" si="21"/>
        <v>0</v>
      </c>
      <c r="Y100" s="18"/>
      <c r="Z100" s="17"/>
    </row>
    <row r="101" spans="1:26" ht="18" customHeight="1" x14ac:dyDescent="0.2">
      <c r="A101" s="13">
        <v>3500156</v>
      </c>
      <c r="B101" s="14" t="s">
        <v>126</v>
      </c>
      <c r="C101" s="15">
        <v>390000</v>
      </c>
      <c r="D101" s="10">
        <f>VLOOKUP($A101,'18.07'!$A$9:$W$200,23,0)</f>
        <v>0</v>
      </c>
      <c r="E101" s="15"/>
      <c r="F101" s="15"/>
      <c r="G101" s="15"/>
      <c r="H101" s="9">
        <f t="shared" si="18"/>
        <v>0</v>
      </c>
      <c r="I101" s="15"/>
      <c r="J101" s="15"/>
      <c r="K101" s="15"/>
      <c r="L101" s="9">
        <f t="shared" si="13"/>
        <v>0</v>
      </c>
      <c r="M101" s="15"/>
      <c r="N101" s="15"/>
      <c r="O101" s="15"/>
      <c r="P101" s="15"/>
      <c r="Q101" s="15"/>
      <c r="R101" s="11">
        <f t="shared" si="17"/>
        <v>0</v>
      </c>
      <c r="S101" s="15"/>
      <c r="T101" s="15"/>
      <c r="U101" s="9">
        <f t="shared" si="20"/>
        <v>0</v>
      </c>
      <c r="V101" s="9">
        <f t="shared" si="19"/>
        <v>0</v>
      </c>
      <c r="W101" s="15"/>
      <c r="X101" s="16">
        <f t="shared" si="21"/>
        <v>0</v>
      </c>
      <c r="Y101" s="18"/>
      <c r="Z101" s="17"/>
    </row>
    <row r="102" spans="1:26" ht="18" customHeight="1" x14ac:dyDescent="0.2">
      <c r="A102" s="13">
        <v>3500141</v>
      </c>
      <c r="B102" s="14" t="s">
        <v>127</v>
      </c>
      <c r="C102" s="15">
        <v>300000</v>
      </c>
      <c r="D102" s="10">
        <f>VLOOKUP($A102,'18.07'!$A$9:$W$200,23,0)</f>
        <v>0</v>
      </c>
      <c r="E102" s="15"/>
      <c r="F102" s="15"/>
      <c r="G102" s="15"/>
      <c r="H102" s="9">
        <f t="shared" si="18"/>
        <v>0</v>
      </c>
      <c r="I102" s="15"/>
      <c r="J102" s="15"/>
      <c r="K102" s="15"/>
      <c r="L102" s="9">
        <f t="shared" si="13"/>
        <v>0</v>
      </c>
      <c r="M102" s="15"/>
      <c r="N102" s="15"/>
      <c r="O102" s="15"/>
      <c r="P102" s="15"/>
      <c r="Q102" s="15"/>
      <c r="R102" s="11">
        <f t="shared" si="17"/>
        <v>0</v>
      </c>
      <c r="S102" s="15"/>
      <c r="T102" s="15"/>
      <c r="U102" s="9">
        <f t="shared" si="20"/>
        <v>0</v>
      </c>
      <c r="V102" s="9">
        <f t="shared" si="19"/>
        <v>0</v>
      </c>
      <c r="W102" s="15"/>
      <c r="X102" s="16">
        <f t="shared" si="21"/>
        <v>0</v>
      </c>
      <c r="Y102" s="18"/>
      <c r="Z102" s="17"/>
    </row>
    <row r="103" spans="1:26" ht="18" customHeight="1" x14ac:dyDescent="0.2">
      <c r="A103" s="13">
        <v>3500142</v>
      </c>
      <c r="B103" s="14" t="s">
        <v>128</v>
      </c>
      <c r="C103" s="15">
        <v>390000</v>
      </c>
      <c r="D103" s="10">
        <f>VLOOKUP($A103,'18.07'!$A$9:$W$200,23,0)</f>
        <v>0</v>
      </c>
      <c r="E103" s="15">
        <v>1</v>
      </c>
      <c r="F103" s="15"/>
      <c r="G103" s="15"/>
      <c r="H103" s="9">
        <f t="shared" si="18"/>
        <v>1</v>
      </c>
      <c r="I103" s="15">
        <v>1</v>
      </c>
      <c r="J103" s="15"/>
      <c r="K103" s="15"/>
      <c r="L103" s="9">
        <f t="shared" si="13"/>
        <v>1</v>
      </c>
      <c r="M103" s="15"/>
      <c r="N103" s="15"/>
      <c r="O103" s="15"/>
      <c r="P103" s="15"/>
      <c r="Q103" s="15"/>
      <c r="R103" s="11">
        <f t="shared" si="17"/>
        <v>0</v>
      </c>
      <c r="S103" s="15"/>
      <c r="T103" s="15"/>
      <c r="U103" s="9">
        <f t="shared" si="20"/>
        <v>0</v>
      </c>
      <c r="V103" s="9">
        <f t="shared" si="19"/>
        <v>0</v>
      </c>
      <c r="W103" s="15"/>
      <c r="X103" s="16">
        <f t="shared" si="21"/>
        <v>0</v>
      </c>
      <c r="Y103" s="18"/>
      <c r="Z103" s="17"/>
    </row>
    <row r="104" spans="1:26" ht="18" customHeight="1" x14ac:dyDescent="0.2">
      <c r="A104" s="13">
        <v>3500143</v>
      </c>
      <c r="B104" s="14" t="s">
        <v>129</v>
      </c>
      <c r="C104" s="15">
        <v>220000</v>
      </c>
      <c r="D104" s="10">
        <f>VLOOKUP($A104,'18.07'!$A$9:$W$200,23,0)</f>
        <v>0</v>
      </c>
      <c r="E104" s="15"/>
      <c r="F104" s="15"/>
      <c r="G104" s="15"/>
      <c r="H104" s="9">
        <f t="shared" si="18"/>
        <v>0</v>
      </c>
      <c r="I104" s="15"/>
      <c r="J104" s="15"/>
      <c r="K104" s="15"/>
      <c r="L104" s="9">
        <f t="shared" si="13"/>
        <v>0</v>
      </c>
      <c r="M104" s="15"/>
      <c r="N104" s="15"/>
      <c r="O104" s="15"/>
      <c r="P104" s="15"/>
      <c r="Q104" s="15"/>
      <c r="R104" s="11">
        <f t="shared" si="17"/>
        <v>0</v>
      </c>
      <c r="S104" s="15"/>
      <c r="T104" s="15"/>
      <c r="U104" s="9">
        <f t="shared" si="20"/>
        <v>0</v>
      </c>
      <c r="V104" s="9">
        <f t="shared" si="19"/>
        <v>0</v>
      </c>
      <c r="W104" s="15"/>
      <c r="X104" s="16">
        <f t="shared" si="21"/>
        <v>0</v>
      </c>
      <c r="Y104" s="18"/>
      <c r="Z104" s="17"/>
    </row>
    <row r="105" spans="1:26" ht="18" customHeight="1" x14ac:dyDescent="0.2">
      <c r="A105" s="13">
        <v>3500144</v>
      </c>
      <c r="B105" s="14" t="s">
        <v>130</v>
      </c>
      <c r="C105" s="15">
        <v>260000</v>
      </c>
      <c r="D105" s="10">
        <f>VLOOKUP($A105,'18.07'!$A$9:$W$200,23,0)</f>
        <v>1</v>
      </c>
      <c r="E105" s="15">
        <v>2</v>
      </c>
      <c r="F105" s="15"/>
      <c r="G105" s="15"/>
      <c r="H105" s="9">
        <f t="shared" si="18"/>
        <v>2</v>
      </c>
      <c r="I105" s="15">
        <v>1</v>
      </c>
      <c r="J105" s="15"/>
      <c r="K105" s="15"/>
      <c r="L105" s="9">
        <f t="shared" si="13"/>
        <v>1</v>
      </c>
      <c r="M105" s="15"/>
      <c r="N105" s="15"/>
      <c r="O105" s="15"/>
      <c r="P105" s="15"/>
      <c r="Q105" s="15"/>
      <c r="R105" s="11">
        <f t="shared" si="17"/>
        <v>0</v>
      </c>
      <c r="S105" s="15"/>
      <c r="T105" s="15"/>
      <c r="U105" s="9">
        <f t="shared" si="20"/>
        <v>0</v>
      </c>
      <c r="V105" s="9">
        <f t="shared" si="19"/>
        <v>2</v>
      </c>
      <c r="W105" s="15">
        <v>2</v>
      </c>
      <c r="X105" s="16">
        <f t="shared" si="21"/>
        <v>0</v>
      </c>
      <c r="Y105" s="18"/>
      <c r="Z105" s="17"/>
    </row>
    <row r="106" spans="1:26" ht="18" customHeight="1" x14ac:dyDescent="0.2">
      <c r="A106" s="13">
        <v>3500145</v>
      </c>
      <c r="B106" s="14" t="s">
        <v>131</v>
      </c>
      <c r="C106" s="15">
        <v>350000</v>
      </c>
      <c r="D106" s="10">
        <f>VLOOKUP($A106,'18.07'!$A$9:$W$200,23,0)</f>
        <v>0</v>
      </c>
      <c r="E106" s="15"/>
      <c r="F106" s="15"/>
      <c r="G106" s="15"/>
      <c r="H106" s="9">
        <f t="shared" si="18"/>
        <v>0</v>
      </c>
      <c r="I106" s="15"/>
      <c r="J106" s="15"/>
      <c r="K106" s="15"/>
      <c r="L106" s="9">
        <f t="shared" si="13"/>
        <v>0</v>
      </c>
      <c r="M106" s="15"/>
      <c r="N106" s="15"/>
      <c r="O106" s="15"/>
      <c r="P106" s="15"/>
      <c r="Q106" s="15"/>
      <c r="R106" s="11">
        <f t="shared" si="17"/>
        <v>0</v>
      </c>
      <c r="S106" s="15"/>
      <c r="T106" s="15"/>
      <c r="U106" s="9">
        <f t="shared" si="20"/>
        <v>0</v>
      </c>
      <c r="V106" s="9">
        <f t="shared" si="19"/>
        <v>0</v>
      </c>
      <c r="W106" s="15"/>
      <c r="X106" s="16">
        <f t="shared" si="21"/>
        <v>0</v>
      </c>
      <c r="Y106" s="18"/>
      <c r="Z106" s="17"/>
    </row>
    <row r="107" spans="1:26" ht="18" customHeight="1" x14ac:dyDescent="0.2">
      <c r="A107" s="7">
        <v>3510000</v>
      </c>
      <c r="B107" s="8" t="s">
        <v>132</v>
      </c>
      <c r="C107" s="9"/>
      <c r="D107" s="10">
        <f>VLOOKUP($A107,'18.07'!$A$9:$W$200,23,0)</f>
        <v>0</v>
      </c>
      <c r="E107" s="10"/>
      <c r="F107" s="10"/>
      <c r="G107" s="10"/>
      <c r="H107" s="9"/>
      <c r="I107" s="10"/>
      <c r="J107" s="10"/>
      <c r="K107" s="10"/>
      <c r="L107" s="9">
        <f t="shared" si="13"/>
        <v>0</v>
      </c>
      <c r="M107" s="10"/>
      <c r="N107" s="10"/>
      <c r="O107" s="10"/>
      <c r="P107" s="10"/>
      <c r="Q107" s="10"/>
      <c r="R107" s="11">
        <f t="shared" si="17"/>
        <v>0</v>
      </c>
      <c r="S107" s="10"/>
      <c r="T107" s="10"/>
      <c r="U107" s="9"/>
      <c r="V107" s="9"/>
      <c r="W107" s="10"/>
      <c r="X107" s="9"/>
      <c r="Y107" s="18"/>
      <c r="Z107" s="17"/>
    </row>
    <row r="108" spans="1:26" ht="18" customHeight="1" x14ac:dyDescent="0.2">
      <c r="A108" s="13">
        <v>3510004</v>
      </c>
      <c r="B108" s="14" t="s">
        <v>133</v>
      </c>
      <c r="C108" s="15">
        <v>43000</v>
      </c>
      <c r="D108" s="10">
        <f>VLOOKUP($A108,'18.07'!$A$9:$W$200,23,0)</f>
        <v>0</v>
      </c>
      <c r="E108" s="15">
        <v>9</v>
      </c>
      <c r="F108" s="15"/>
      <c r="G108" s="15"/>
      <c r="H108" s="9">
        <f t="shared" ref="H108:H117" si="22">SUM(E108:G108)</f>
        <v>9</v>
      </c>
      <c r="I108" s="15">
        <v>5</v>
      </c>
      <c r="J108" s="15"/>
      <c r="K108" s="15"/>
      <c r="L108" s="9">
        <f t="shared" si="13"/>
        <v>5</v>
      </c>
      <c r="M108" s="15"/>
      <c r="N108" s="15"/>
      <c r="O108" s="15"/>
      <c r="P108" s="15"/>
      <c r="Q108" s="15"/>
      <c r="R108" s="11">
        <f>SUM(M108:Q108)</f>
        <v>0</v>
      </c>
      <c r="S108" s="15"/>
      <c r="T108" s="15"/>
      <c r="U108" s="9">
        <f>S108+T108</f>
        <v>0</v>
      </c>
      <c r="V108" s="9">
        <f t="shared" ref="V108:V117" si="23">D108+H108-L108-R108-U108</f>
        <v>4</v>
      </c>
      <c r="W108" s="15">
        <v>4</v>
      </c>
      <c r="X108" s="16">
        <f>W108-V108</f>
        <v>0</v>
      </c>
      <c r="Y108" s="18"/>
      <c r="Z108" s="17"/>
    </row>
    <row r="109" spans="1:26" ht="18" customHeight="1" x14ac:dyDescent="0.2">
      <c r="A109" s="13">
        <v>3510011</v>
      </c>
      <c r="B109" s="14" t="s">
        <v>134</v>
      </c>
      <c r="C109" s="15">
        <v>42000</v>
      </c>
      <c r="D109" s="10">
        <f>VLOOKUP($A109,'18.07'!$A$9:$W$200,23,0)</f>
        <v>4</v>
      </c>
      <c r="E109" s="15"/>
      <c r="F109" s="15"/>
      <c r="G109" s="15"/>
      <c r="H109" s="9">
        <f t="shared" si="22"/>
        <v>0</v>
      </c>
      <c r="I109" s="15">
        <v>1</v>
      </c>
      <c r="J109" s="15"/>
      <c r="K109" s="15"/>
      <c r="L109" s="9">
        <f t="shared" si="13"/>
        <v>1</v>
      </c>
      <c r="M109" s="15"/>
      <c r="N109" s="15"/>
      <c r="O109" s="15"/>
      <c r="P109" s="15"/>
      <c r="Q109" s="15"/>
      <c r="R109" s="11">
        <f t="shared" si="17"/>
        <v>0</v>
      </c>
      <c r="S109" s="15">
        <v>3</v>
      </c>
      <c r="T109" s="15"/>
      <c r="U109" s="9">
        <f t="shared" ref="U109:U117" si="24">S109+T109</f>
        <v>3</v>
      </c>
      <c r="V109" s="9">
        <f t="shared" si="23"/>
        <v>0</v>
      </c>
      <c r="W109" s="15"/>
      <c r="X109" s="16">
        <f t="shared" ref="X109:X117" si="25">W109-V109</f>
        <v>0</v>
      </c>
      <c r="Y109" s="18"/>
      <c r="Z109" s="17"/>
    </row>
    <row r="110" spans="1:26" ht="18" customHeight="1" x14ac:dyDescent="0.2">
      <c r="A110" s="13">
        <v>3510012</v>
      </c>
      <c r="B110" s="14" t="s">
        <v>135</v>
      </c>
      <c r="C110" s="15">
        <v>43000</v>
      </c>
      <c r="D110" s="10">
        <f>VLOOKUP($A110,'18.07'!$A$9:$W$200,23,0)</f>
        <v>0</v>
      </c>
      <c r="E110" s="15">
        <v>9</v>
      </c>
      <c r="F110" s="15"/>
      <c r="G110" s="15"/>
      <c r="H110" s="9">
        <f t="shared" si="22"/>
        <v>9</v>
      </c>
      <c r="I110" s="15">
        <v>3</v>
      </c>
      <c r="J110" s="15"/>
      <c r="K110" s="15"/>
      <c r="L110" s="9">
        <f t="shared" si="13"/>
        <v>3</v>
      </c>
      <c r="M110" s="15"/>
      <c r="N110" s="15"/>
      <c r="O110" s="15"/>
      <c r="P110" s="15"/>
      <c r="Q110" s="15"/>
      <c r="R110" s="11">
        <f>SUM(M110:Q110)</f>
        <v>0</v>
      </c>
      <c r="S110" s="15"/>
      <c r="T110" s="15"/>
      <c r="U110" s="9">
        <f>S110+T110</f>
        <v>0</v>
      </c>
      <c r="V110" s="9">
        <f t="shared" si="23"/>
        <v>6</v>
      </c>
      <c r="W110" s="15">
        <v>6</v>
      </c>
      <c r="X110" s="16">
        <f>W110-V110</f>
        <v>0</v>
      </c>
      <c r="Y110" s="18"/>
      <c r="Z110" s="17"/>
    </row>
    <row r="111" spans="1:26" ht="18" customHeight="1" x14ac:dyDescent="0.2">
      <c r="A111" s="13">
        <v>3510018</v>
      </c>
      <c r="B111" s="14" t="s">
        <v>136</v>
      </c>
      <c r="C111" s="15">
        <v>65000</v>
      </c>
      <c r="D111" s="10">
        <f>VLOOKUP($A111,'18.07'!$A$9:$W$200,23,0)</f>
        <v>3</v>
      </c>
      <c r="E111" s="15"/>
      <c r="F111" s="15"/>
      <c r="G111" s="15"/>
      <c r="H111" s="9">
        <f t="shared" si="22"/>
        <v>0</v>
      </c>
      <c r="I111" s="15"/>
      <c r="J111" s="15"/>
      <c r="K111" s="15"/>
      <c r="L111" s="9">
        <f t="shared" si="13"/>
        <v>0</v>
      </c>
      <c r="M111" s="15"/>
      <c r="N111" s="15"/>
      <c r="O111" s="15"/>
      <c r="P111" s="15"/>
      <c r="Q111" s="15"/>
      <c r="R111" s="11">
        <f t="shared" si="17"/>
        <v>0</v>
      </c>
      <c r="S111" s="15"/>
      <c r="T111" s="15"/>
      <c r="U111" s="9">
        <f t="shared" si="24"/>
        <v>0</v>
      </c>
      <c r="V111" s="9">
        <f t="shared" si="23"/>
        <v>3</v>
      </c>
      <c r="W111" s="15">
        <v>3</v>
      </c>
      <c r="X111" s="16">
        <f t="shared" si="25"/>
        <v>0</v>
      </c>
      <c r="Y111" s="18"/>
      <c r="Z111" s="17"/>
    </row>
    <row r="112" spans="1:26" ht="18" customHeight="1" x14ac:dyDescent="0.2">
      <c r="A112" s="13">
        <v>3510066</v>
      </c>
      <c r="B112" s="14" t="s">
        <v>137</v>
      </c>
      <c r="C112" s="15">
        <v>42000</v>
      </c>
      <c r="D112" s="10">
        <f>VLOOKUP($A112,'18.07'!$A$9:$W$200,23,0)</f>
        <v>0</v>
      </c>
      <c r="E112" s="15"/>
      <c r="F112" s="15"/>
      <c r="G112" s="15"/>
      <c r="H112" s="9">
        <f t="shared" si="22"/>
        <v>0</v>
      </c>
      <c r="I112" s="15"/>
      <c r="J112" s="15"/>
      <c r="K112" s="15"/>
      <c r="L112" s="9">
        <f t="shared" si="13"/>
        <v>0</v>
      </c>
      <c r="M112" s="15"/>
      <c r="N112" s="15"/>
      <c r="O112" s="15"/>
      <c r="P112" s="15"/>
      <c r="Q112" s="15"/>
      <c r="R112" s="11">
        <f t="shared" si="17"/>
        <v>0</v>
      </c>
      <c r="S112" s="15"/>
      <c r="T112" s="15"/>
      <c r="U112" s="9">
        <f t="shared" si="24"/>
        <v>0</v>
      </c>
      <c r="V112" s="9">
        <f t="shared" si="23"/>
        <v>0</v>
      </c>
      <c r="W112" s="15"/>
      <c r="X112" s="16">
        <f t="shared" si="25"/>
        <v>0</v>
      </c>
      <c r="Y112" s="18"/>
      <c r="Z112" s="17"/>
    </row>
    <row r="113" spans="1:26" ht="18" customHeight="1" x14ac:dyDescent="0.2">
      <c r="A113" s="13">
        <v>3510067</v>
      </c>
      <c r="B113" s="14" t="s">
        <v>138</v>
      </c>
      <c r="C113" s="15">
        <v>43000</v>
      </c>
      <c r="D113" s="10">
        <f>VLOOKUP($A113,'18.07'!$A$9:$W$200,23,0)</f>
        <v>0</v>
      </c>
      <c r="E113" s="15">
        <v>8</v>
      </c>
      <c r="F113" s="15"/>
      <c r="G113" s="15"/>
      <c r="H113" s="9">
        <f t="shared" si="22"/>
        <v>8</v>
      </c>
      <c r="I113" s="15">
        <v>6</v>
      </c>
      <c r="J113" s="15"/>
      <c r="K113" s="15"/>
      <c r="L113" s="9">
        <f t="shared" si="13"/>
        <v>6</v>
      </c>
      <c r="M113" s="15"/>
      <c r="N113" s="15"/>
      <c r="O113" s="15"/>
      <c r="P113" s="15"/>
      <c r="Q113" s="15"/>
      <c r="R113" s="11">
        <f t="shared" si="17"/>
        <v>0</v>
      </c>
      <c r="S113" s="15"/>
      <c r="T113" s="15"/>
      <c r="U113" s="9">
        <f t="shared" si="24"/>
        <v>0</v>
      </c>
      <c r="V113" s="9">
        <f t="shared" si="23"/>
        <v>2</v>
      </c>
      <c r="W113" s="15">
        <v>2</v>
      </c>
      <c r="X113" s="16">
        <f t="shared" si="25"/>
        <v>0</v>
      </c>
      <c r="Y113" s="18"/>
      <c r="Z113" s="17"/>
    </row>
    <row r="114" spans="1:26" ht="18" customHeight="1" x14ac:dyDescent="0.2">
      <c r="A114" s="13">
        <v>3510068</v>
      </c>
      <c r="B114" s="14" t="s">
        <v>139</v>
      </c>
      <c r="C114" s="15">
        <v>12000</v>
      </c>
      <c r="D114" s="10">
        <f>VLOOKUP($A114,'18.07'!$A$9:$W$200,23,0)</f>
        <v>2</v>
      </c>
      <c r="E114" s="15"/>
      <c r="F114" s="15"/>
      <c r="G114" s="15"/>
      <c r="H114" s="9">
        <f t="shared" si="22"/>
        <v>0</v>
      </c>
      <c r="I114" s="15">
        <v>1</v>
      </c>
      <c r="J114" s="15"/>
      <c r="K114" s="15"/>
      <c r="L114" s="9">
        <f t="shared" si="13"/>
        <v>1</v>
      </c>
      <c r="M114" s="15"/>
      <c r="N114" s="15"/>
      <c r="O114" s="15"/>
      <c r="P114" s="15"/>
      <c r="Q114" s="15"/>
      <c r="R114" s="11">
        <f>SUM(M114:Q114)</f>
        <v>0</v>
      </c>
      <c r="S114" s="15">
        <v>1</v>
      </c>
      <c r="T114" s="15"/>
      <c r="U114" s="9">
        <f>S114+T114</f>
        <v>1</v>
      </c>
      <c r="V114" s="9">
        <f t="shared" si="23"/>
        <v>0</v>
      </c>
      <c r="W114" s="15"/>
      <c r="X114" s="16">
        <f>W114-V114</f>
        <v>0</v>
      </c>
      <c r="Y114" s="18"/>
      <c r="Z114" s="17"/>
    </row>
    <row r="115" spans="1:26" ht="18" customHeight="1" x14ac:dyDescent="0.2">
      <c r="A115" s="13">
        <v>3510069</v>
      </c>
      <c r="B115" s="14" t="s">
        <v>140</v>
      </c>
      <c r="C115" s="15">
        <v>12000</v>
      </c>
      <c r="D115" s="10">
        <f>VLOOKUP($A115,'18.07'!$A$9:$W$200,23,0)</f>
        <v>0</v>
      </c>
      <c r="E115" s="15"/>
      <c r="F115" s="15"/>
      <c r="G115" s="15"/>
      <c r="H115" s="9">
        <f t="shared" si="22"/>
        <v>0</v>
      </c>
      <c r="I115" s="15"/>
      <c r="J115" s="15"/>
      <c r="K115" s="15"/>
      <c r="L115" s="9">
        <f t="shared" si="13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3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3510070</v>
      </c>
      <c r="B116" s="14" t="s">
        <v>141</v>
      </c>
      <c r="C116" s="15">
        <v>12000</v>
      </c>
      <c r="D116" s="10">
        <f>VLOOKUP($A116,'18.07'!$A$9:$W$200,23,0)</f>
        <v>0</v>
      </c>
      <c r="E116" s="15"/>
      <c r="F116" s="15"/>
      <c r="G116" s="15"/>
      <c r="H116" s="9">
        <f t="shared" si="22"/>
        <v>0</v>
      </c>
      <c r="I116" s="15"/>
      <c r="J116" s="15"/>
      <c r="K116" s="15"/>
      <c r="L116" s="9">
        <f t="shared" si="13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3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3512008</v>
      </c>
      <c r="B117" s="14" t="s">
        <v>142</v>
      </c>
      <c r="C117" s="15">
        <v>44000</v>
      </c>
      <c r="D117" s="10">
        <f>VLOOKUP($A117,'18.07'!$A$9:$W$200,23,0)</f>
        <v>0</v>
      </c>
      <c r="E117" s="15"/>
      <c r="F117" s="15"/>
      <c r="G117" s="15"/>
      <c r="H117" s="9">
        <f t="shared" si="22"/>
        <v>0</v>
      </c>
      <c r="I117" s="15"/>
      <c r="J117" s="15"/>
      <c r="K117" s="15"/>
      <c r="L117" s="9">
        <f t="shared" si="13"/>
        <v>0</v>
      </c>
      <c r="M117" s="15"/>
      <c r="N117" s="15"/>
      <c r="O117" s="15"/>
      <c r="P117" s="15"/>
      <c r="Q117" s="15"/>
      <c r="R117" s="11">
        <f t="shared" si="17"/>
        <v>0</v>
      </c>
      <c r="S117" s="15"/>
      <c r="T117" s="15"/>
      <c r="U117" s="9">
        <f t="shared" si="24"/>
        <v>0</v>
      </c>
      <c r="V117" s="9">
        <f t="shared" si="23"/>
        <v>0</v>
      </c>
      <c r="W117" s="15"/>
      <c r="X117" s="16">
        <f t="shared" si="25"/>
        <v>0</v>
      </c>
      <c r="Y117" s="18"/>
      <c r="Z117" s="17"/>
    </row>
    <row r="118" spans="1:26" ht="18" customHeight="1" x14ac:dyDescent="0.2">
      <c r="A118" s="7">
        <v>3530000</v>
      </c>
      <c r="B118" s="28" t="s">
        <v>143</v>
      </c>
      <c r="C118" s="9"/>
      <c r="D118" s="10">
        <f>VLOOKUP($A118,'18.07'!$A$9:$W$200,23,0)</f>
        <v>0</v>
      </c>
      <c r="E118" s="10"/>
      <c r="F118" s="10"/>
      <c r="G118" s="10"/>
      <c r="H118" s="9"/>
      <c r="I118" s="10"/>
      <c r="J118" s="10"/>
      <c r="K118" s="10"/>
      <c r="L118" s="9">
        <f t="shared" si="13"/>
        <v>0</v>
      </c>
      <c r="M118" s="10"/>
      <c r="N118" s="10"/>
      <c r="O118" s="10"/>
      <c r="P118" s="10"/>
      <c r="Q118" s="10"/>
      <c r="R118" s="11">
        <f t="shared" si="17"/>
        <v>0</v>
      </c>
      <c r="S118" s="10"/>
      <c r="T118" s="10"/>
      <c r="U118" s="9"/>
      <c r="V118" s="9"/>
      <c r="W118" s="10"/>
      <c r="X118" s="9"/>
      <c r="Y118" s="18"/>
      <c r="Z118" s="17"/>
    </row>
    <row r="119" spans="1:26" ht="18" customHeight="1" x14ac:dyDescent="0.2">
      <c r="A119" s="13">
        <v>3530003</v>
      </c>
      <c r="B119" s="14" t="s">
        <v>144</v>
      </c>
      <c r="C119" s="15">
        <v>20000</v>
      </c>
      <c r="D119" s="10">
        <f>VLOOKUP($A119,'18.07'!$A$9:$W$200,23,0)</f>
        <v>0</v>
      </c>
      <c r="E119" s="15"/>
      <c r="F119" s="15"/>
      <c r="G119" s="15"/>
      <c r="H119" s="9">
        <f t="shared" ref="H119:H131" si="26">SUM(E119:G119)</f>
        <v>0</v>
      </c>
      <c r="I119" s="15"/>
      <c r="J119" s="15"/>
      <c r="K119" s="15"/>
      <c r="L119" s="9">
        <f t="shared" si="13"/>
        <v>0</v>
      </c>
      <c r="M119" s="15"/>
      <c r="N119" s="15"/>
      <c r="O119" s="15"/>
      <c r="P119" s="15"/>
      <c r="Q119" s="15"/>
      <c r="R119" s="11">
        <f t="shared" si="17"/>
        <v>0</v>
      </c>
      <c r="S119" s="15"/>
      <c r="T119" s="15"/>
      <c r="U119" s="9">
        <f t="shared" ref="U119:U131" si="27">S119+T119</f>
        <v>0</v>
      </c>
      <c r="V119" s="9">
        <f t="shared" ref="V119:V131" si="28">D119+H119-L119-R119-U119</f>
        <v>0</v>
      </c>
      <c r="W119" s="15"/>
      <c r="X119" s="16">
        <f t="shared" ref="X119:X131" si="29">W119-V119</f>
        <v>0</v>
      </c>
      <c r="Y119" s="18"/>
      <c r="Z119" s="17"/>
    </row>
    <row r="120" spans="1:26" ht="18" customHeight="1" x14ac:dyDescent="0.2">
      <c r="A120" s="13">
        <v>3530008</v>
      </c>
      <c r="B120" s="14" t="s">
        <v>145</v>
      </c>
      <c r="C120" s="15">
        <v>20000</v>
      </c>
      <c r="D120" s="10">
        <f>VLOOKUP($A120,'18.07'!$A$9:$W$200,23,0)</f>
        <v>0</v>
      </c>
      <c r="E120" s="15"/>
      <c r="F120" s="15"/>
      <c r="G120" s="15"/>
      <c r="H120" s="9">
        <f t="shared" si="26"/>
        <v>0</v>
      </c>
      <c r="I120" s="15"/>
      <c r="J120" s="15"/>
      <c r="K120" s="15"/>
      <c r="L120" s="9">
        <f t="shared" si="13"/>
        <v>0</v>
      </c>
      <c r="M120" s="15"/>
      <c r="N120" s="15"/>
      <c r="O120" s="15"/>
      <c r="P120" s="15"/>
      <c r="Q120" s="15"/>
      <c r="R120" s="11">
        <f t="shared" si="17"/>
        <v>0</v>
      </c>
      <c r="S120" s="15"/>
      <c r="T120" s="15"/>
      <c r="U120" s="9">
        <f t="shared" si="27"/>
        <v>0</v>
      </c>
      <c r="V120" s="9">
        <f t="shared" si="28"/>
        <v>0</v>
      </c>
      <c r="W120" s="15"/>
      <c r="X120" s="16">
        <f t="shared" si="29"/>
        <v>0</v>
      </c>
      <c r="Y120" s="18"/>
      <c r="Z120" s="17"/>
    </row>
    <row r="121" spans="1:26" ht="18" customHeight="1" x14ac:dyDescent="0.2">
      <c r="A121" s="13">
        <v>3530009</v>
      </c>
      <c r="B121" s="14" t="s">
        <v>146</v>
      </c>
      <c r="C121" s="15">
        <v>20000</v>
      </c>
      <c r="D121" s="10">
        <f>VLOOKUP($A121,'18.07'!$A$9:$W$200,23,0)</f>
        <v>24</v>
      </c>
      <c r="E121" s="15"/>
      <c r="F121" s="15"/>
      <c r="G121" s="15"/>
      <c r="H121" s="9">
        <f t="shared" si="26"/>
        <v>0</v>
      </c>
      <c r="I121" s="15">
        <v>19</v>
      </c>
      <c r="J121" s="15"/>
      <c r="K121" s="15"/>
      <c r="L121" s="9">
        <f t="shared" si="13"/>
        <v>19</v>
      </c>
      <c r="M121" s="15"/>
      <c r="N121" s="15"/>
      <c r="O121" s="15"/>
      <c r="P121" s="15"/>
      <c r="Q121" s="15"/>
      <c r="R121" s="11">
        <f t="shared" si="17"/>
        <v>0</v>
      </c>
      <c r="S121" s="15"/>
      <c r="T121" s="15"/>
      <c r="U121" s="9">
        <f t="shared" si="27"/>
        <v>0</v>
      </c>
      <c r="V121" s="9">
        <f t="shared" si="28"/>
        <v>5</v>
      </c>
      <c r="W121" s="15">
        <v>5</v>
      </c>
      <c r="X121" s="16">
        <f t="shared" si="29"/>
        <v>0</v>
      </c>
      <c r="Y121" s="18"/>
      <c r="Z121" s="17"/>
    </row>
    <row r="122" spans="1:26" ht="18" customHeight="1" x14ac:dyDescent="0.2">
      <c r="A122" s="13">
        <v>3530010</v>
      </c>
      <c r="B122" s="14" t="s">
        <v>147</v>
      </c>
      <c r="C122" s="15">
        <v>108000</v>
      </c>
      <c r="D122" s="10">
        <f>VLOOKUP($A122,'18.07'!$A$9:$W$200,23,0)</f>
        <v>4</v>
      </c>
      <c r="E122" s="15"/>
      <c r="F122" s="15"/>
      <c r="G122" s="15"/>
      <c r="H122" s="9">
        <f t="shared" si="26"/>
        <v>0</v>
      </c>
      <c r="I122" s="15">
        <v>3</v>
      </c>
      <c r="J122" s="15"/>
      <c r="K122" s="15"/>
      <c r="L122" s="9">
        <f t="shared" si="13"/>
        <v>3</v>
      </c>
      <c r="M122" s="15"/>
      <c r="N122" s="15"/>
      <c r="O122" s="15"/>
      <c r="P122" s="15"/>
      <c r="Q122" s="15"/>
      <c r="R122" s="11">
        <f t="shared" si="17"/>
        <v>0</v>
      </c>
      <c r="S122" s="15"/>
      <c r="T122" s="15"/>
      <c r="U122" s="9">
        <f t="shared" si="27"/>
        <v>0</v>
      </c>
      <c r="V122" s="9">
        <f t="shared" si="28"/>
        <v>1</v>
      </c>
      <c r="W122" s="15">
        <v>1</v>
      </c>
      <c r="X122" s="16">
        <f t="shared" si="29"/>
        <v>0</v>
      </c>
      <c r="Y122" s="18"/>
      <c r="Z122" s="17"/>
    </row>
    <row r="123" spans="1:26" ht="18" customHeight="1" x14ac:dyDescent="0.2">
      <c r="A123" s="13">
        <v>3530014</v>
      </c>
      <c r="B123" s="14" t="s">
        <v>148</v>
      </c>
      <c r="C123" s="15">
        <v>20000</v>
      </c>
      <c r="D123" s="10">
        <f>VLOOKUP($A123,'18.07'!$A$9:$W$200,23,0)</f>
        <v>0</v>
      </c>
      <c r="E123" s="15"/>
      <c r="F123" s="15"/>
      <c r="G123" s="15"/>
      <c r="H123" s="9">
        <f t="shared" si="26"/>
        <v>0</v>
      </c>
      <c r="I123" s="15"/>
      <c r="J123" s="15"/>
      <c r="K123" s="15"/>
      <c r="L123" s="9">
        <f t="shared" si="13"/>
        <v>0</v>
      </c>
      <c r="M123" s="15"/>
      <c r="N123" s="15"/>
      <c r="O123" s="15"/>
      <c r="P123" s="15"/>
      <c r="Q123" s="15"/>
      <c r="R123" s="11">
        <f>SUM(M123:Q123)</f>
        <v>0</v>
      </c>
      <c r="S123" s="15"/>
      <c r="T123" s="15"/>
      <c r="U123" s="9">
        <f>S123+T123</f>
        <v>0</v>
      </c>
      <c r="V123" s="9">
        <f t="shared" si="28"/>
        <v>0</v>
      </c>
      <c r="W123" s="15"/>
      <c r="X123" s="16">
        <f>W123-V123</f>
        <v>0</v>
      </c>
      <c r="Y123" s="18"/>
      <c r="Z123" s="17"/>
    </row>
    <row r="124" spans="1:26" ht="18" customHeight="1" x14ac:dyDescent="0.2">
      <c r="A124" s="13">
        <v>3530087</v>
      </c>
      <c r="B124" s="14" t="s">
        <v>149</v>
      </c>
      <c r="C124" s="15"/>
      <c r="D124" s="10">
        <f>VLOOKUP($A124,'18.07'!$A$9:$W$200,23,0)</f>
        <v>0</v>
      </c>
      <c r="E124" s="15"/>
      <c r="F124" s="15"/>
      <c r="G124" s="15"/>
      <c r="H124" s="9">
        <f t="shared" si="26"/>
        <v>0</v>
      </c>
      <c r="I124" s="15"/>
      <c r="J124" s="15"/>
      <c r="K124" s="15"/>
      <c r="L124" s="9">
        <f t="shared" si="13"/>
        <v>0</v>
      </c>
      <c r="M124" s="15"/>
      <c r="N124" s="15"/>
      <c r="O124" s="15"/>
      <c r="P124" s="15"/>
      <c r="Q124" s="15"/>
      <c r="R124" s="11">
        <f t="shared" si="17"/>
        <v>0</v>
      </c>
      <c r="S124" s="15"/>
      <c r="T124" s="15"/>
      <c r="U124" s="9">
        <f t="shared" si="27"/>
        <v>0</v>
      </c>
      <c r="V124" s="9">
        <f t="shared" si="28"/>
        <v>0</v>
      </c>
      <c r="W124" s="15"/>
      <c r="X124" s="16">
        <f t="shared" si="29"/>
        <v>0</v>
      </c>
      <c r="Y124" s="18"/>
      <c r="Z124" s="17"/>
    </row>
    <row r="125" spans="1:26" ht="18" customHeight="1" x14ac:dyDescent="0.2">
      <c r="A125" s="13">
        <v>3530088</v>
      </c>
      <c r="B125" s="14" t="s">
        <v>150</v>
      </c>
      <c r="C125" s="15">
        <v>20000</v>
      </c>
      <c r="D125" s="10">
        <f>VLOOKUP($A125,'18.07'!$A$9:$W$200,23,0)</f>
        <v>28</v>
      </c>
      <c r="E125" s="15"/>
      <c r="F125" s="15"/>
      <c r="G125" s="15"/>
      <c r="H125" s="9">
        <f t="shared" si="26"/>
        <v>0</v>
      </c>
      <c r="I125" s="15">
        <v>14</v>
      </c>
      <c r="J125" s="15"/>
      <c r="K125" s="15"/>
      <c r="L125" s="9">
        <f t="shared" si="13"/>
        <v>14</v>
      </c>
      <c r="M125" s="15"/>
      <c r="N125" s="15"/>
      <c r="O125" s="15"/>
      <c r="P125" s="15"/>
      <c r="Q125" s="15"/>
      <c r="R125" s="11">
        <f t="shared" si="17"/>
        <v>0</v>
      </c>
      <c r="S125" s="15"/>
      <c r="T125" s="15"/>
      <c r="U125" s="9">
        <f t="shared" si="27"/>
        <v>0</v>
      </c>
      <c r="V125" s="9">
        <f t="shared" si="28"/>
        <v>14</v>
      </c>
      <c r="W125" s="15">
        <v>14</v>
      </c>
      <c r="X125" s="16">
        <f t="shared" si="29"/>
        <v>0</v>
      </c>
      <c r="Y125" s="26"/>
      <c r="Z125" s="17"/>
    </row>
    <row r="126" spans="1:26" ht="18" customHeight="1" x14ac:dyDescent="0.2">
      <c r="A126" s="13">
        <v>3530089</v>
      </c>
      <c r="B126" s="14" t="s">
        <v>151</v>
      </c>
      <c r="C126" s="15">
        <v>95000</v>
      </c>
      <c r="D126" s="10">
        <f>VLOOKUP($A126,'18.07'!$A$9:$W$200,23,0)</f>
        <v>1</v>
      </c>
      <c r="E126" s="15"/>
      <c r="F126" s="15"/>
      <c r="G126" s="15"/>
      <c r="H126" s="9">
        <f t="shared" si="26"/>
        <v>0</v>
      </c>
      <c r="I126" s="15">
        <v>1</v>
      </c>
      <c r="J126" s="15"/>
      <c r="K126" s="15"/>
      <c r="L126" s="9">
        <f t="shared" si="13"/>
        <v>1</v>
      </c>
      <c r="M126" s="15"/>
      <c r="N126" s="15"/>
      <c r="O126" s="15"/>
      <c r="P126" s="15"/>
      <c r="Q126" s="15"/>
      <c r="R126" s="11">
        <f t="shared" si="17"/>
        <v>0</v>
      </c>
      <c r="S126" s="15"/>
      <c r="T126" s="15"/>
      <c r="U126" s="9">
        <f t="shared" si="27"/>
        <v>0</v>
      </c>
      <c r="V126" s="9">
        <f t="shared" si="28"/>
        <v>0</v>
      </c>
      <c r="W126" s="15"/>
      <c r="X126" s="16">
        <f t="shared" si="29"/>
        <v>0</v>
      </c>
      <c r="Y126" s="26"/>
      <c r="Z126" s="17"/>
    </row>
    <row r="127" spans="1:26" ht="18" customHeight="1" x14ac:dyDescent="0.2">
      <c r="A127" s="13">
        <v>3530100</v>
      </c>
      <c r="B127" s="14" t="s">
        <v>152</v>
      </c>
      <c r="C127" s="15">
        <v>22000</v>
      </c>
      <c r="D127" s="10">
        <f>VLOOKUP($A127,'18.07'!$A$9:$W$200,23,0)</f>
        <v>0</v>
      </c>
      <c r="E127" s="15"/>
      <c r="F127" s="15"/>
      <c r="G127" s="15"/>
      <c r="H127" s="9">
        <f t="shared" si="26"/>
        <v>0</v>
      </c>
      <c r="I127" s="15"/>
      <c r="J127" s="15"/>
      <c r="K127" s="15"/>
      <c r="L127" s="9">
        <f t="shared" si="13"/>
        <v>0</v>
      </c>
      <c r="M127" s="15"/>
      <c r="N127" s="15"/>
      <c r="O127" s="15"/>
      <c r="P127" s="15"/>
      <c r="Q127" s="15"/>
      <c r="R127" s="11">
        <f t="shared" si="17"/>
        <v>0</v>
      </c>
      <c r="S127" s="15"/>
      <c r="T127" s="15"/>
      <c r="U127" s="9">
        <f t="shared" si="27"/>
        <v>0</v>
      </c>
      <c r="V127" s="9">
        <f t="shared" si="28"/>
        <v>0</v>
      </c>
      <c r="W127" s="15"/>
      <c r="X127" s="16">
        <f t="shared" si="29"/>
        <v>0</v>
      </c>
      <c r="Y127" s="26"/>
      <c r="Z127" s="17"/>
    </row>
    <row r="128" spans="1:26" ht="18" customHeight="1" x14ac:dyDescent="0.2">
      <c r="A128" s="13">
        <v>3550002</v>
      </c>
      <c r="B128" s="14" t="s">
        <v>153</v>
      </c>
      <c r="C128" s="15">
        <v>20000</v>
      </c>
      <c r="D128" s="10">
        <f>VLOOKUP($A128,'18.07'!$A$9:$W$200,23,0)</f>
        <v>23</v>
      </c>
      <c r="E128" s="15"/>
      <c r="F128" s="15"/>
      <c r="G128" s="15"/>
      <c r="H128" s="9">
        <f>SUM(E128:G128)</f>
        <v>0</v>
      </c>
      <c r="I128" s="15">
        <v>13</v>
      </c>
      <c r="J128" s="15"/>
      <c r="K128" s="15"/>
      <c r="L128" s="9">
        <f t="shared" si="13"/>
        <v>13</v>
      </c>
      <c r="M128" s="15"/>
      <c r="N128" s="15"/>
      <c r="O128" s="15"/>
      <c r="P128" s="15"/>
      <c r="Q128" s="15"/>
      <c r="R128" s="11">
        <f t="shared" si="17"/>
        <v>0</v>
      </c>
      <c r="S128" s="15">
        <v>1</v>
      </c>
      <c r="T128" s="15"/>
      <c r="U128" s="9">
        <f t="shared" si="27"/>
        <v>1</v>
      </c>
      <c r="V128" s="9">
        <f t="shared" si="28"/>
        <v>9</v>
      </c>
      <c r="W128" s="15">
        <v>9</v>
      </c>
      <c r="X128" s="16">
        <f t="shared" si="29"/>
        <v>0</v>
      </c>
      <c r="Y128" s="26"/>
      <c r="Z128" s="17"/>
    </row>
    <row r="129" spans="1:26" ht="18" customHeight="1" x14ac:dyDescent="0.2">
      <c r="A129" s="13">
        <v>3550005</v>
      </c>
      <c r="B129" s="14" t="s">
        <v>154</v>
      </c>
      <c r="C129" s="15">
        <v>20000</v>
      </c>
      <c r="D129" s="10">
        <f>VLOOKUP($A129,'18.07'!$A$9:$W$200,23,0)</f>
        <v>22</v>
      </c>
      <c r="E129" s="15"/>
      <c r="F129" s="15"/>
      <c r="G129" s="15"/>
      <c r="H129" s="9">
        <f>SUM(E129:G129)</f>
        <v>0</v>
      </c>
      <c r="I129" s="15">
        <v>18</v>
      </c>
      <c r="J129" s="15"/>
      <c r="K129" s="15"/>
      <c r="L129" s="9">
        <f t="shared" si="13"/>
        <v>18</v>
      </c>
      <c r="M129" s="15"/>
      <c r="N129" s="15"/>
      <c r="O129" s="15"/>
      <c r="P129" s="15"/>
      <c r="Q129" s="15"/>
      <c r="R129" s="11">
        <f t="shared" si="17"/>
        <v>0</v>
      </c>
      <c r="S129" s="15"/>
      <c r="T129" s="15"/>
      <c r="U129" s="9">
        <f t="shared" si="27"/>
        <v>0</v>
      </c>
      <c r="V129" s="9">
        <f t="shared" si="28"/>
        <v>4</v>
      </c>
      <c r="W129" s="15">
        <v>4</v>
      </c>
      <c r="X129" s="16">
        <f t="shared" si="29"/>
        <v>0</v>
      </c>
      <c r="Y129" s="26"/>
      <c r="Z129" s="17"/>
    </row>
    <row r="130" spans="1:26" ht="18" customHeight="1" x14ac:dyDescent="0.2">
      <c r="A130" s="13">
        <v>3550007</v>
      </c>
      <c r="B130" s="14" t="s">
        <v>155</v>
      </c>
      <c r="C130" s="15">
        <v>20000</v>
      </c>
      <c r="D130" s="10">
        <f>VLOOKUP($A130,'18.07'!$A$9:$W$200,23,0)</f>
        <v>23</v>
      </c>
      <c r="E130" s="15"/>
      <c r="F130" s="15"/>
      <c r="G130" s="15"/>
      <c r="H130" s="9">
        <f>SUM(E130:G130)</f>
        <v>0</v>
      </c>
      <c r="I130" s="15">
        <v>14</v>
      </c>
      <c r="J130" s="15"/>
      <c r="K130" s="15"/>
      <c r="L130" s="9">
        <f t="shared" si="13"/>
        <v>14</v>
      </c>
      <c r="M130" s="15"/>
      <c r="N130" s="15"/>
      <c r="O130" s="15"/>
      <c r="P130" s="15"/>
      <c r="Q130" s="15"/>
      <c r="R130" s="11">
        <f t="shared" si="17"/>
        <v>0</v>
      </c>
      <c r="S130" s="15"/>
      <c r="T130" s="15"/>
      <c r="U130" s="9">
        <f t="shared" si="27"/>
        <v>0</v>
      </c>
      <c r="V130" s="9">
        <f t="shared" si="28"/>
        <v>9</v>
      </c>
      <c r="W130" s="15">
        <v>9</v>
      </c>
      <c r="X130" s="16">
        <f t="shared" si="29"/>
        <v>0</v>
      </c>
      <c r="Y130" s="26"/>
      <c r="Z130" s="17"/>
    </row>
    <row r="131" spans="1:26" ht="18" customHeight="1" x14ac:dyDescent="0.2">
      <c r="A131" s="13">
        <v>3550011</v>
      </c>
      <c r="B131" s="14" t="s">
        <v>156</v>
      </c>
      <c r="C131" s="15">
        <v>85000</v>
      </c>
      <c r="D131" s="10">
        <f>VLOOKUP($A131,'18.07'!$A$9:$W$200,23,0)</f>
        <v>0</v>
      </c>
      <c r="E131" s="15"/>
      <c r="F131" s="15"/>
      <c r="G131" s="15"/>
      <c r="H131" s="9">
        <f t="shared" si="26"/>
        <v>0</v>
      </c>
      <c r="I131" s="15"/>
      <c r="J131" s="15"/>
      <c r="K131" s="15"/>
      <c r="L131" s="9">
        <f t="shared" si="13"/>
        <v>0</v>
      </c>
      <c r="M131" s="15"/>
      <c r="N131" s="15"/>
      <c r="O131" s="15"/>
      <c r="P131" s="15"/>
      <c r="Q131" s="15"/>
      <c r="R131" s="11">
        <f t="shared" si="17"/>
        <v>0</v>
      </c>
      <c r="S131" s="15"/>
      <c r="T131" s="15"/>
      <c r="U131" s="9">
        <f t="shared" si="27"/>
        <v>0</v>
      </c>
      <c r="V131" s="9">
        <f t="shared" si="28"/>
        <v>0</v>
      </c>
      <c r="W131" s="15"/>
      <c r="X131" s="16">
        <f t="shared" si="29"/>
        <v>0</v>
      </c>
      <c r="Y131" s="18"/>
      <c r="Z131" s="17"/>
    </row>
    <row r="132" spans="1:26" ht="18" customHeight="1" x14ac:dyDescent="0.2">
      <c r="A132" s="7">
        <v>5530000</v>
      </c>
      <c r="B132" s="28" t="s">
        <v>157</v>
      </c>
      <c r="C132" s="9"/>
      <c r="D132" s="10">
        <f>VLOOKUP($A132,'18.07'!$A$9:$W$200,23,0)</f>
        <v>0</v>
      </c>
      <c r="E132" s="10"/>
      <c r="F132" s="10"/>
      <c r="G132" s="10"/>
      <c r="H132" s="9"/>
      <c r="I132" s="10"/>
      <c r="J132" s="10"/>
      <c r="K132" s="10"/>
      <c r="L132" s="9">
        <f t="shared" si="13"/>
        <v>0</v>
      </c>
      <c r="M132" s="10"/>
      <c r="N132" s="10"/>
      <c r="O132" s="10"/>
      <c r="P132" s="10"/>
      <c r="Q132" s="10"/>
      <c r="R132" s="11">
        <f t="shared" si="17"/>
        <v>0</v>
      </c>
      <c r="S132" s="10"/>
      <c r="T132" s="10"/>
      <c r="U132" s="9"/>
      <c r="V132" s="9"/>
      <c r="W132" s="10"/>
      <c r="X132" s="9"/>
      <c r="Y132" s="18"/>
      <c r="Z132" s="17"/>
    </row>
    <row r="133" spans="1:26" ht="18" customHeight="1" x14ac:dyDescent="0.2">
      <c r="A133" s="13">
        <v>5530012</v>
      </c>
      <c r="B133" s="14" t="s">
        <v>158</v>
      </c>
      <c r="C133" s="15">
        <v>30000</v>
      </c>
      <c r="D133" s="10">
        <f>VLOOKUP($A133,'18.07'!$A$9:$W$200,23,0)</f>
        <v>0</v>
      </c>
      <c r="E133" s="15"/>
      <c r="F133" s="15"/>
      <c r="G133" s="15"/>
      <c r="H133" s="9">
        <f t="shared" ref="H133:H140" si="30">SUM(E133:G133)</f>
        <v>0</v>
      </c>
      <c r="I133" s="15"/>
      <c r="J133" s="15"/>
      <c r="K133" s="15"/>
      <c r="L133" s="9">
        <f t="shared" si="13"/>
        <v>0</v>
      </c>
      <c r="M133" s="15"/>
      <c r="N133" s="15"/>
      <c r="O133" s="15"/>
      <c r="P133" s="15"/>
      <c r="Q133" s="15"/>
      <c r="R133" s="11">
        <f t="shared" si="17"/>
        <v>0</v>
      </c>
      <c r="S133" s="15"/>
      <c r="T133" s="15"/>
      <c r="U133" s="9">
        <f t="shared" ref="U133:U140" si="31">S133+T133</f>
        <v>0</v>
      </c>
      <c r="V133" s="9">
        <f t="shared" ref="V133:V140" si="32">D133+H133-L133-R133-U133</f>
        <v>0</v>
      </c>
      <c r="W133" s="15"/>
      <c r="X133" s="16">
        <f t="shared" ref="X133:X140" si="33">W133-V133</f>
        <v>0</v>
      </c>
      <c r="Y133" s="18"/>
      <c r="Z133" s="17"/>
    </row>
    <row r="134" spans="1:26" ht="18" customHeight="1" x14ac:dyDescent="0.2">
      <c r="A134" s="13">
        <v>5530013</v>
      </c>
      <c r="B134" s="14" t="s">
        <v>159</v>
      </c>
      <c r="C134" s="15">
        <v>30000</v>
      </c>
      <c r="D134" s="10">
        <f>VLOOKUP($A134,'18.07'!$A$9:$W$200,23,0)</f>
        <v>0</v>
      </c>
      <c r="E134" s="15"/>
      <c r="F134" s="15"/>
      <c r="G134" s="15"/>
      <c r="H134" s="9">
        <f t="shared" si="30"/>
        <v>0</v>
      </c>
      <c r="I134" s="15"/>
      <c r="J134" s="15"/>
      <c r="K134" s="15"/>
      <c r="L134" s="9">
        <f t="shared" si="13"/>
        <v>0</v>
      </c>
      <c r="M134" s="15"/>
      <c r="N134" s="15"/>
      <c r="O134" s="15"/>
      <c r="P134" s="15"/>
      <c r="Q134" s="15"/>
      <c r="R134" s="11">
        <f t="shared" si="17"/>
        <v>0</v>
      </c>
      <c r="S134" s="15"/>
      <c r="T134" s="15"/>
      <c r="U134" s="9">
        <f t="shared" si="31"/>
        <v>0</v>
      </c>
      <c r="V134" s="9">
        <f t="shared" si="32"/>
        <v>0</v>
      </c>
      <c r="W134" s="15"/>
      <c r="X134" s="16">
        <f t="shared" si="33"/>
        <v>0</v>
      </c>
      <c r="Y134" s="18"/>
      <c r="Z134" s="17"/>
    </row>
    <row r="135" spans="1:26" ht="18" customHeight="1" x14ac:dyDescent="0.2">
      <c r="A135" s="13">
        <v>5530014</v>
      </c>
      <c r="B135" s="14" t="s">
        <v>160</v>
      </c>
      <c r="C135" s="15">
        <v>30000</v>
      </c>
      <c r="D135" s="10">
        <f>VLOOKUP($A135,'18.07'!$A$9:$W$200,23,0)</f>
        <v>0</v>
      </c>
      <c r="E135" s="15"/>
      <c r="F135" s="15"/>
      <c r="G135" s="15"/>
      <c r="H135" s="9">
        <f t="shared" si="30"/>
        <v>0</v>
      </c>
      <c r="I135" s="15"/>
      <c r="J135" s="15"/>
      <c r="K135" s="15"/>
      <c r="L135" s="9">
        <f t="shared" si="13"/>
        <v>0</v>
      </c>
      <c r="M135" s="15"/>
      <c r="N135" s="15"/>
      <c r="O135" s="15"/>
      <c r="P135" s="15"/>
      <c r="Q135" s="15"/>
      <c r="R135" s="11">
        <f t="shared" si="17"/>
        <v>0</v>
      </c>
      <c r="S135" s="15"/>
      <c r="T135" s="15"/>
      <c r="U135" s="9">
        <f t="shared" si="31"/>
        <v>0</v>
      </c>
      <c r="V135" s="9">
        <f t="shared" si="32"/>
        <v>0</v>
      </c>
      <c r="W135" s="15"/>
      <c r="X135" s="16">
        <f t="shared" si="33"/>
        <v>0</v>
      </c>
      <c r="Y135" s="18"/>
      <c r="Z135" s="17"/>
    </row>
    <row r="136" spans="1:26" ht="18" customHeight="1" x14ac:dyDescent="0.2">
      <c r="A136" s="13">
        <v>5530015</v>
      </c>
      <c r="B136" s="14" t="s">
        <v>161</v>
      </c>
      <c r="C136" s="15">
        <v>30000</v>
      </c>
      <c r="D136" s="10">
        <f>VLOOKUP($A136,'18.07'!$A$9:$W$200,23,0)</f>
        <v>0</v>
      </c>
      <c r="E136" s="15">
        <v>30</v>
      </c>
      <c r="F136" s="15"/>
      <c r="G136" s="15"/>
      <c r="H136" s="9">
        <f t="shared" si="30"/>
        <v>30</v>
      </c>
      <c r="I136" s="15">
        <v>9</v>
      </c>
      <c r="J136" s="15"/>
      <c r="K136" s="15"/>
      <c r="L136" s="9">
        <f t="shared" si="13"/>
        <v>9</v>
      </c>
      <c r="M136" s="15"/>
      <c r="N136" s="15"/>
      <c r="O136" s="15"/>
      <c r="P136" s="15"/>
      <c r="Q136" s="15"/>
      <c r="R136" s="11">
        <f t="shared" si="17"/>
        <v>0</v>
      </c>
      <c r="S136" s="15"/>
      <c r="T136" s="15"/>
      <c r="U136" s="9">
        <f t="shared" si="31"/>
        <v>0</v>
      </c>
      <c r="V136" s="9">
        <f t="shared" si="32"/>
        <v>21</v>
      </c>
      <c r="W136" s="15">
        <v>21</v>
      </c>
      <c r="X136" s="16">
        <f t="shared" si="33"/>
        <v>0</v>
      </c>
      <c r="Y136" s="18"/>
      <c r="Z136" s="17"/>
    </row>
    <row r="137" spans="1:26" ht="18" customHeight="1" x14ac:dyDescent="0.2">
      <c r="A137" s="13">
        <v>5530016</v>
      </c>
      <c r="B137" s="14" t="s">
        <v>162</v>
      </c>
      <c r="C137" s="15">
        <v>30000</v>
      </c>
      <c r="D137" s="10">
        <f>VLOOKUP($A137,'18.07'!$A$9:$W$200,23,0)</f>
        <v>0</v>
      </c>
      <c r="E137" s="15">
        <v>25</v>
      </c>
      <c r="F137" s="15"/>
      <c r="G137" s="15"/>
      <c r="H137" s="9">
        <f t="shared" si="30"/>
        <v>25</v>
      </c>
      <c r="I137" s="15">
        <v>7</v>
      </c>
      <c r="J137" s="15"/>
      <c r="K137" s="15"/>
      <c r="L137" s="9">
        <f t="shared" si="13"/>
        <v>7</v>
      </c>
      <c r="M137" s="15"/>
      <c r="N137" s="15"/>
      <c r="O137" s="15"/>
      <c r="P137" s="15"/>
      <c r="Q137" s="15"/>
      <c r="R137" s="11">
        <f t="shared" si="17"/>
        <v>0</v>
      </c>
      <c r="S137" s="15"/>
      <c r="T137" s="15"/>
      <c r="U137" s="9">
        <f t="shared" si="31"/>
        <v>0</v>
      </c>
      <c r="V137" s="9">
        <f t="shared" si="32"/>
        <v>18</v>
      </c>
      <c r="W137" s="15">
        <v>18</v>
      </c>
      <c r="X137" s="16">
        <f t="shared" si="33"/>
        <v>0</v>
      </c>
      <c r="Y137" s="18"/>
      <c r="Z137" s="17"/>
    </row>
    <row r="138" spans="1:26" ht="18" customHeight="1" x14ac:dyDescent="0.2">
      <c r="A138" s="13">
        <v>5530018</v>
      </c>
      <c r="B138" s="14" t="s">
        <v>163</v>
      </c>
      <c r="C138" s="15">
        <v>30000</v>
      </c>
      <c r="D138" s="10">
        <f>VLOOKUP($A138,'18.07'!$A$9:$W$200,23,0)</f>
        <v>0</v>
      </c>
      <c r="E138" s="15"/>
      <c r="F138" s="15"/>
      <c r="G138" s="15"/>
      <c r="H138" s="9">
        <f t="shared" si="30"/>
        <v>0</v>
      </c>
      <c r="I138" s="15"/>
      <c r="J138" s="15"/>
      <c r="K138" s="15"/>
      <c r="L138" s="9">
        <f t="shared" ref="L138:L198" si="34">SUM(I138:K138)</f>
        <v>0</v>
      </c>
      <c r="M138" s="15"/>
      <c r="N138" s="15"/>
      <c r="O138" s="15"/>
      <c r="P138" s="15"/>
      <c r="Q138" s="15"/>
      <c r="R138" s="11">
        <f>SUM(M138:Q138)</f>
        <v>0</v>
      </c>
      <c r="S138" s="15"/>
      <c r="T138" s="15"/>
      <c r="U138" s="9">
        <f>S138+T138</f>
        <v>0</v>
      </c>
      <c r="V138" s="9">
        <f t="shared" si="32"/>
        <v>0</v>
      </c>
      <c r="W138" s="15"/>
      <c r="X138" s="16">
        <f>W138-V138</f>
        <v>0</v>
      </c>
      <c r="Y138" s="18"/>
      <c r="Z138" s="17"/>
    </row>
    <row r="139" spans="1:26" ht="18" customHeight="1" x14ac:dyDescent="0.2">
      <c r="A139" s="13">
        <v>5530019</v>
      </c>
      <c r="B139" s="14" t="s">
        <v>164</v>
      </c>
      <c r="C139" s="15">
        <v>30000</v>
      </c>
      <c r="D139" s="10">
        <f>VLOOKUP($A139,'18.07'!$A$9:$W$200,23,0)</f>
        <v>0</v>
      </c>
      <c r="E139" s="15"/>
      <c r="F139" s="15"/>
      <c r="G139" s="15"/>
      <c r="H139" s="9">
        <f t="shared" si="30"/>
        <v>0</v>
      </c>
      <c r="I139" s="15"/>
      <c r="J139" s="15"/>
      <c r="K139" s="15"/>
      <c r="L139" s="9">
        <f t="shared" si="34"/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2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5530020</v>
      </c>
      <c r="B140" s="14" t="s">
        <v>165</v>
      </c>
      <c r="C140" s="15">
        <v>30000</v>
      </c>
      <c r="D140" s="10">
        <f>VLOOKUP($A140,'18.07'!$A$9:$W$200,23,0)</f>
        <v>0</v>
      </c>
      <c r="E140" s="15"/>
      <c r="F140" s="15"/>
      <c r="G140" s="15"/>
      <c r="H140" s="9">
        <f t="shared" si="30"/>
        <v>0</v>
      </c>
      <c r="I140" s="15"/>
      <c r="J140" s="15"/>
      <c r="K140" s="15"/>
      <c r="L140" s="9">
        <f t="shared" si="34"/>
        <v>0</v>
      </c>
      <c r="M140" s="15"/>
      <c r="N140" s="15"/>
      <c r="O140" s="15"/>
      <c r="P140" s="15"/>
      <c r="Q140" s="15"/>
      <c r="R140" s="11">
        <f t="shared" si="17"/>
        <v>0</v>
      </c>
      <c r="S140" s="15"/>
      <c r="T140" s="15"/>
      <c r="U140" s="9">
        <f t="shared" si="31"/>
        <v>0</v>
      </c>
      <c r="V140" s="9">
        <f t="shared" si="32"/>
        <v>0</v>
      </c>
      <c r="W140" s="15"/>
      <c r="X140" s="16">
        <f t="shared" si="33"/>
        <v>0</v>
      </c>
      <c r="Y140" s="18"/>
      <c r="Z140" s="17"/>
    </row>
    <row r="141" spans="1:26" ht="18" customHeight="1" x14ac:dyDescent="0.2">
      <c r="A141" s="7">
        <v>7550000</v>
      </c>
      <c r="B141" s="8" t="s">
        <v>166</v>
      </c>
      <c r="C141" s="9"/>
      <c r="D141" s="10">
        <f>VLOOKUP($A141,'18.07'!$A$9:$W$200,23,0)</f>
        <v>0</v>
      </c>
      <c r="E141" s="10"/>
      <c r="F141" s="10"/>
      <c r="G141" s="10"/>
      <c r="H141" s="9"/>
      <c r="I141" s="10"/>
      <c r="J141" s="10"/>
      <c r="K141" s="10"/>
      <c r="L141" s="9">
        <f t="shared" si="34"/>
        <v>0</v>
      </c>
      <c r="M141" s="10"/>
      <c r="N141" s="10"/>
      <c r="O141" s="10"/>
      <c r="P141" s="10"/>
      <c r="Q141" s="10"/>
      <c r="R141" s="11">
        <f t="shared" si="17"/>
        <v>0</v>
      </c>
      <c r="S141" s="10"/>
      <c r="T141" s="10"/>
      <c r="U141" s="9"/>
      <c r="V141" s="9"/>
      <c r="W141" s="10"/>
      <c r="X141" s="9"/>
      <c r="Y141" s="18"/>
      <c r="Z141" s="17"/>
    </row>
    <row r="142" spans="1:26" ht="18" customHeight="1" x14ac:dyDescent="0.2">
      <c r="A142" s="13">
        <v>7520001</v>
      </c>
      <c r="B142" s="14" t="s">
        <v>167</v>
      </c>
      <c r="C142" s="15">
        <v>80000</v>
      </c>
      <c r="D142" s="10">
        <f>VLOOKUP($A142,'18.07'!$A$9:$W$200,23,0)</f>
        <v>0</v>
      </c>
      <c r="E142" s="15"/>
      <c r="F142" s="15"/>
      <c r="G142" s="15"/>
      <c r="H142" s="9">
        <f t="shared" ref="H142:H156" si="35">SUM(E142:G142)</f>
        <v>0</v>
      </c>
      <c r="I142" s="15"/>
      <c r="J142" s="15"/>
      <c r="K142" s="15"/>
      <c r="L142" s="9">
        <f t="shared" si="34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ref="V142:V156" si="36">D142+H142-L142-R142-U142</f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7520012</v>
      </c>
      <c r="B143" s="14" t="s">
        <v>168</v>
      </c>
      <c r="C143" s="15">
        <v>80000</v>
      </c>
      <c r="D143" s="10">
        <f>VLOOKUP($A143,'18.07'!$A$9:$W$200,23,0)</f>
        <v>0</v>
      </c>
      <c r="E143" s="15"/>
      <c r="F143" s="15"/>
      <c r="G143" s="15"/>
      <c r="H143" s="9">
        <f t="shared" si="35"/>
        <v>0</v>
      </c>
      <c r="I143" s="15"/>
      <c r="J143" s="15"/>
      <c r="K143" s="15"/>
      <c r="L143" s="9">
        <f t="shared" si="34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si="36"/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7520013</v>
      </c>
      <c r="B144" s="14" t="s">
        <v>169</v>
      </c>
      <c r="C144" s="15">
        <v>80000</v>
      </c>
      <c r="D144" s="10">
        <f>VLOOKUP($A144,'18.07'!$A$9:$W$200,23,0)</f>
        <v>6</v>
      </c>
      <c r="E144" s="15"/>
      <c r="F144" s="15"/>
      <c r="G144" s="15"/>
      <c r="H144" s="9">
        <f t="shared" si="35"/>
        <v>0</v>
      </c>
      <c r="I144" s="15"/>
      <c r="J144" s="15"/>
      <c r="K144" s="15"/>
      <c r="L144" s="9">
        <f t="shared" si="34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6"/>
        <v>6</v>
      </c>
      <c r="W144" s="15">
        <v>6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7520014</v>
      </c>
      <c r="B145" s="14" t="s">
        <v>170</v>
      </c>
      <c r="C145" s="15">
        <v>5000</v>
      </c>
      <c r="D145" s="10">
        <f>VLOOKUP($A145,'18.07'!$A$9:$W$200,23,0)</f>
        <v>0</v>
      </c>
      <c r="E145" s="15"/>
      <c r="F145" s="15"/>
      <c r="G145" s="15"/>
      <c r="H145" s="9">
        <f t="shared" si="35"/>
        <v>0</v>
      </c>
      <c r="I145" s="15"/>
      <c r="J145" s="15"/>
      <c r="K145" s="15"/>
      <c r="L145" s="9">
        <f t="shared" si="34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6"/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7550006</v>
      </c>
      <c r="B146" s="14" t="s">
        <v>171</v>
      </c>
      <c r="C146" s="15">
        <v>12000</v>
      </c>
      <c r="D146" s="10">
        <f>VLOOKUP($A146,'18.07'!$A$9:$W$200,23,0)</f>
        <v>8</v>
      </c>
      <c r="E146" s="15"/>
      <c r="F146" s="15"/>
      <c r="G146" s="15"/>
      <c r="H146" s="9">
        <f t="shared" si="35"/>
        <v>0</v>
      </c>
      <c r="I146" s="15">
        <v>1</v>
      </c>
      <c r="J146" s="15"/>
      <c r="K146" s="15"/>
      <c r="L146" s="9">
        <f t="shared" si="34"/>
        <v>1</v>
      </c>
      <c r="M146" s="15"/>
      <c r="N146" s="15"/>
      <c r="O146" s="15"/>
      <c r="P146" s="15"/>
      <c r="Q146" s="15"/>
      <c r="R146" s="11">
        <f t="shared" si="17"/>
        <v>0</v>
      </c>
      <c r="S146" s="15"/>
      <c r="T146" s="15"/>
      <c r="U146" s="9">
        <f t="shared" ref="U146:U156" si="37">S146+T146</f>
        <v>0</v>
      </c>
      <c r="V146" s="9">
        <f t="shared" si="36"/>
        <v>7</v>
      </c>
      <c r="W146" s="15">
        <v>7</v>
      </c>
      <c r="X146" s="16">
        <f t="shared" ref="X146:X156" si="38">W146-V146</f>
        <v>0</v>
      </c>
      <c r="Y146" s="18"/>
      <c r="Z146" s="17"/>
    </row>
    <row r="147" spans="1:26" ht="18" customHeight="1" x14ac:dyDescent="0.2">
      <c r="A147" s="13">
        <v>7550007</v>
      </c>
      <c r="B147" s="14" t="s">
        <v>172</v>
      </c>
      <c r="C147" s="15">
        <v>9000</v>
      </c>
      <c r="D147" s="10">
        <f>VLOOKUP($A147,'18.07'!$A$9:$W$200,23,0)</f>
        <v>7</v>
      </c>
      <c r="E147" s="15"/>
      <c r="F147" s="15"/>
      <c r="G147" s="15"/>
      <c r="H147" s="9">
        <f t="shared" si="35"/>
        <v>0</v>
      </c>
      <c r="I147" s="15"/>
      <c r="J147" s="15"/>
      <c r="K147" s="15"/>
      <c r="L147" s="9">
        <f t="shared" si="34"/>
        <v>0</v>
      </c>
      <c r="M147" s="15"/>
      <c r="N147" s="15"/>
      <c r="O147" s="15"/>
      <c r="P147" s="15"/>
      <c r="Q147" s="15"/>
      <c r="R147" s="11">
        <f t="shared" si="17"/>
        <v>0</v>
      </c>
      <c r="S147" s="15"/>
      <c r="T147" s="15"/>
      <c r="U147" s="9">
        <f t="shared" si="37"/>
        <v>0</v>
      </c>
      <c r="V147" s="9">
        <f t="shared" si="36"/>
        <v>7</v>
      </c>
      <c r="W147" s="15">
        <v>7</v>
      </c>
      <c r="X147" s="16">
        <f t="shared" si="38"/>
        <v>0</v>
      </c>
      <c r="Y147" s="18"/>
      <c r="Z147" s="17"/>
    </row>
    <row r="148" spans="1:26" ht="18" customHeight="1" x14ac:dyDescent="0.2">
      <c r="A148" s="13">
        <v>7550008</v>
      </c>
      <c r="B148" s="14" t="s">
        <v>173</v>
      </c>
      <c r="C148" s="15">
        <v>21000</v>
      </c>
      <c r="D148" s="10">
        <f>VLOOKUP($A148,'18.07'!$A$9:$W$200,23,0)</f>
        <v>8</v>
      </c>
      <c r="E148" s="15"/>
      <c r="F148" s="15"/>
      <c r="G148" s="15"/>
      <c r="H148" s="9">
        <f t="shared" si="35"/>
        <v>0</v>
      </c>
      <c r="I148" s="15"/>
      <c r="J148" s="15"/>
      <c r="K148" s="15"/>
      <c r="L148" s="9">
        <f t="shared" si="34"/>
        <v>0</v>
      </c>
      <c r="M148" s="15"/>
      <c r="N148" s="15"/>
      <c r="O148" s="15"/>
      <c r="P148" s="15"/>
      <c r="Q148" s="15"/>
      <c r="R148" s="11">
        <f t="shared" si="17"/>
        <v>0</v>
      </c>
      <c r="S148" s="15"/>
      <c r="T148" s="15"/>
      <c r="U148" s="9">
        <f t="shared" si="37"/>
        <v>0</v>
      </c>
      <c r="V148" s="9">
        <f t="shared" si="36"/>
        <v>8</v>
      </c>
      <c r="W148" s="15">
        <v>8</v>
      </c>
      <c r="X148" s="16">
        <f t="shared" si="38"/>
        <v>0</v>
      </c>
      <c r="Y148" s="18"/>
      <c r="Z148" s="17"/>
    </row>
    <row r="149" spans="1:26" ht="18" customHeight="1" x14ac:dyDescent="0.2">
      <c r="A149" s="13">
        <v>7550011</v>
      </c>
      <c r="B149" s="14" t="s">
        <v>174</v>
      </c>
      <c r="C149" s="15">
        <v>16000</v>
      </c>
      <c r="D149" s="10">
        <f>VLOOKUP($A149,'18.07'!$A$9:$W$200,23,0)</f>
        <v>7</v>
      </c>
      <c r="E149" s="15"/>
      <c r="F149" s="15"/>
      <c r="G149" s="15"/>
      <c r="H149" s="9">
        <f t="shared" si="35"/>
        <v>0</v>
      </c>
      <c r="I149" s="15"/>
      <c r="J149" s="15"/>
      <c r="K149" s="15"/>
      <c r="L149" s="9">
        <f t="shared" si="34"/>
        <v>0</v>
      </c>
      <c r="M149" s="15"/>
      <c r="N149" s="15"/>
      <c r="O149" s="15"/>
      <c r="P149" s="15"/>
      <c r="Q149" s="15"/>
      <c r="R149" s="11">
        <f t="shared" si="17"/>
        <v>0</v>
      </c>
      <c r="S149" s="15"/>
      <c r="T149" s="15"/>
      <c r="U149" s="9">
        <f t="shared" si="37"/>
        <v>0</v>
      </c>
      <c r="V149" s="9">
        <f t="shared" si="36"/>
        <v>7</v>
      </c>
      <c r="W149" s="15">
        <v>7</v>
      </c>
      <c r="X149" s="16">
        <f t="shared" si="38"/>
        <v>0</v>
      </c>
      <c r="Y149" s="18"/>
      <c r="Z149" s="17"/>
    </row>
    <row r="150" spans="1:26" ht="18" customHeight="1" x14ac:dyDescent="0.2">
      <c r="A150" s="13">
        <v>7550012</v>
      </c>
      <c r="B150" s="14" t="s">
        <v>175</v>
      </c>
      <c r="C150" s="15">
        <v>24000</v>
      </c>
      <c r="D150" s="10">
        <f>VLOOKUP($A150,'18.07'!$A$9:$W$200,23,0)</f>
        <v>2</v>
      </c>
      <c r="E150" s="15"/>
      <c r="F150" s="15"/>
      <c r="G150" s="15"/>
      <c r="H150" s="9">
        <f t="shared" si="35"/>
        <v>0</v>
      </c>
      <c r="I150" s="15"/>
      <c r="J150" s="15"/>
      <c r="K150" s="15"/>
      <c r="L150" s="9">
        <f t="shared" si="34"/>
        <v>0</v>
      </c>
      <c r="M150" s="15"/>
      <c r="N150" s="15"/>
      <c r="O150" s="15"/>
      <c r="P150" s="15"/>
      <c r="Q150" s="15"/>
      <c r="R150" s="11">
        <f t="shared" si="17"/>
        <v>0</v>
      </c>
      <c r="S150" s="15"/>
      <c r="T150" s="15"/>
      <c r="U150" s="9">
        <f t="shared" si="37"/>
        <v>0</v>
      </c>
      <c r="V150" s="9">
        <f t="shared" si="36"/>
        <v>2</v>
      </c>
      <c r="W150" s="15">
        <v>2</v>
      </c>
      <c r="X150" s="16">
        <f t="shared" si="38"/>
        <v>0</v>
      </c>
      <c r="Y150" s="18"/>
      <c r="Z150" s="17"/>
    </row>
    <row r="151" spans="1:26" ht="18" customHeight="1" x14ac:dyDescent="0.2">
      <c r="A151" s="13">
        <v>7550015</v>
      </c>
      <c r="B151" s="14" t="s">
        <v>176</v>
      </c>
      <c r="C151" s="15">
        <v>14000</v>
      </c>
      <c r="D151" s="10">
        <f>VLOOKUP($A151,'18.07'!$A$9:$W$200,23,0)</f>
        <v>10</v>
      </c>
      <c r="E151" s="15"/>
      <c r="F151" s="15"/>
      <c r="G151" s="15"/>
      <c r="H151" s="9">
        <f t="shared" si="35"/>
        <v>0</v>
      </c>
      <c r="I151" s="15"/>
      <c r="J151" s="15"/>
      <c r="K151" s="15"/>
      <c r="L151" s="9">
        <f t="shared" si="34"/>
        <v>0</v>
      </c>
      <c r="M151" s="15"/>
      <c r="N151" s="15"/>
      <c r="O151" s="15"/>
      <c r="P151" s="15"/>
      <c r="Q151" s="15"/>
      <c r="R151" s="11">
        <f t="shared" si="17"/>
        <v>0</v>
      </c>
      <c r="S151" s="15"/>
      <c r="T151" s="15"/>
      <c r="U151" s="9">
        <f t="shared" si="37"/>
        <v>0</v>
      </c>
      <c r="V151" s="9">
        <f t="shared" si="36"/>
        <v>10</v>
      </c>
      <c r="W151" s="15">
        <v>10</v>
      </c>
      <c r="X151" s="16">
        <f t="shared" si="38"/>
        <v>0</v>
      </c>
      <c r="Y151" s="18"/>
      <c r="Z151" s="17"/>
    </row>
    <row r="152" spans="1:26" ht="18" customHeight="1" x14ac:dyDescent="0.2">
      <c r="A152" s="13">
        <v>7550016</v>
      </c>
      <c r="B152" s="14" t="s">
        <v>177</v>
      </c>
      <c r="C152" s="15">
        <v>14000</v>
      </c>
      <c r="D152" s="10">
        <f>VLOOKUP($A152,'18.07'!$A$9:$W$200,23,0)</f>
        <v>5</v>
      </c>
      <c r="E152" s="15"/>
      <c r="F152" s="15"/>
      <c r="G152" s="15"/>
      <c r="H152" s="9">
        <f t="shared" si="35"/>
        <v>0</v>
      </c>
      <c r="I152" s="15"/>
      <c r="J152" s="15"/>
      <c r="K152" s="15"/>
      <c r="L152" s="9">
        <f t="shared" si="34"/>
        <v>0</v>
      </c>
      <c r="M152" s="15"/>
      <c r="N152" s="15"/>
      <c r="O152" s="15"/>
      <c r="P152" s="15"/>
      <c r="Q152" s="15"/>
      <c r="R152" s="11">
        <f t="shared" si="17"/>
        <v>0</v>
      </c>
      <c r="S152" s="15"/>
      <c r="T152" s="15"/>
      <c r="U152" s="9">
        <f t="shared" si="37"/>
        <v>0</v>
      </c>
      <c r="V152" s="9">
        <f t="shared" si="36"/>
        <v>5</v>
      </c>
      <c r="W152" s="15">
        <v>5</v>
      </c>
      <c r="X152" s="16">
        <f t="shared" si="38"/>
        <v>0</v>
      </c>
      <c r="Y152" s="18"/>
      <c r="Z152" s="17"/>
    </row>
    <row r="153" spans="1:26" ht="18" customHeight="1" x14ac:dyDescent="0.2">
      <c r="A153" s="13">
        <v>7550017</v>
      </c>
      <c r="B153" s="14" t="s">
        <v>178</v>
      </c>
      <c r="C153" s="15">
        <v>14000</v>
      </c>
      <c r="D153" s="10">
        <f>VLOOKUP($A153,'18.07'!$A$9:$W$200,23,0)</f>
        <v>10</v>
      </c>
      <c r="E153" s="15"/>
      <c r="F153" s="15"/>
      <c r="G153" s="15"/>
      <c r="H153" s="9">
        <f t="shared" si="35"/>
        <v>0</v>
      </c>
      <c r="I153" s="15">
        <v>1</v>
      </c>
      <c r="J153" s="15"/>
      <c r="K153" s="15"/>
      <c r="L153" s="9">
        <f t="shared" si="34"/>
        <v>1</v>
      </c>
      <c r="M153" s="15"/>
      <c r="N153" s="15"/>
      <c r="O153" s="15"/>
      <c r="P153" s="15"/>
      <c r="Q153" s="15"/>
      <c r="R153" s="11">
        <f t="shared" si="17"/>
        <v>0</v>
      </c>
      <c r="S153" s="15"/>
      <c r="T153" s="15"/>
      <c r="U153" s="9">
        <f t="shared" si="37"/>
        <v>0</v>
      </c>
      <c r="V153" s="9">
        <f t="shared" si="36"/>
        <v>9</v>
      </c>
      <c r="W153" s="15">
        <v>9</v>
      </c>
      <c r="X153" s="16">
        <f t="shared" si="38"/>
        <v>0</v>
      </c>
      <c r="Y153" s="18"/>
      <c r="Z153" s="17"/>
    </row>
    <row r="154" spans="1:26" ht="18" customHeight="1" x14ac:dyDescent="0.2">
      <c r="A154" s="13">
        <v>7550019</v>
      </c>
      <c r="B154" s="14" t="s">
        <v>179</v>
      </c>
      <c r="C154" s="15">
        <v>10000</v>
      </c>
      <c r="D154" s="10">
        <f>VLOOKUP($A154,'18.07'!$A$9:$W$200,23,0)</f>
        <v>8</v>
      </c>
      <c r="E154" s="15"/>
      <c r="F154" s="15"/>
      <c r="G154" s="15"/>
      <c r="H154" s="9">
        <f t="shared" si="35"/>
        <v>0</v>
      </c>
      <c r="I154" s="15">
        <v>4</v>
      </c>
      <c r="J154" s="15"/>
      <c r="K154" s="15"/>
      <c r="L154" s="9">
        <f t="shared" si="34"/>
        <v>4</v>
      </c>
      <c r="M154" s="15"/>
      <c r="N154" s="15"/>
      <c r="O154" s="15"/>
      <c r="P154" s="15"/>
      <c r="Q154" s="15"/>
      <c r="R154" s="11">
        <f t="shared" si="17"/>
        <v>0</v>
      </c>
      <c r="S154" s="15"/>
      <c r="T154" s="15"/>
      <c r="U154" s="9">
        <f t="shared" si="37"/>
        <v>0</v>
      </c>
      <c r="V154" s="9">
        <f t="shared" si="36"/>
        <v>4</v>
      </c>
      <c r="W154" s="15">
        <v>4</v>
      </c>
      <c r="X154" s="16">
        <f t="shared" si="38"/>
        <v>0</v>
      </c>
      <c r="Y154" s="18"/>
      <c r="Z154" s="17"/>
    </row>
    <row r="155" spans="1:26" ht="18" customHeight="1" x14ac:dyDescent="0.2">
      <c r="A155" s="13">
        <v>7550026</v>
      </c>
      <c r="B155" s="14" t="s">
        <v>180</v>
      </c>
      <c r="C155" s="15">
        <v>26000</v>
      </c>
      <c r="D155" s="10">
        <f>VLOOKUP($A155,'18.07'!$A$9:$W$200,23,0)</f>
        <v>0</v>
      </c>
      <c r="E155" s="15"/>
      <c r="F155" s="15"/>
      <c r="G155" s="15"/>
      <c r="H155" s="9">
        <f t="shared" si="35"/>
        <v>0</v>
      </c>
      <c r="I155" s="15"/>
      <c r="J155" s="15"/>
      <c r="K155" s="15"/>
      <c r="L155" s="9">
        <f t="shared" si="34"/>
        <v>0</v>
      </c>
      <c r="M155" s="15"/>
      <c r="N155" s="15"/>
      <c r="O155" s="15"/>
      <c r="P155" s="15"/>
      <c r="Q155" s="15"/>
      <c r="R155" s="11">
        <f t="shared" si="17"/>
        <v>0</v>
      </c>
      <c r="S155" s="15"/>
      <c r="T155" s="15"/>
      <c r="U155" s="9">
        <f t="shared" si="37"/>
        <v>0</v>
      </c>
      <c r="V155" s="9">
        <f t="shared" si="36"/>
        <v>0</v>
      </c>
      <c r="W155" s="15"/>
      <c r="X155" s="16">
        <f t="shared" si="38"/>
        <v>0</v>
      </c>
      <c r="Y155" s="18"/>
      <c r="Z155" s="17"/>
    </row>
    <row r="156" spans="1:26" ht="18" customHeight="1" x14ac:dyDescent="0.2">
      <c r="A156" s="13">
        <v>4551001</v>
      </c>
      <c r="B156" s="14" t="s">
        <v>225</v>
      </c>
      <c r="C156" s="15">
        <v>15000</v>
      </c>
      <c r="D156" s="10">
        <f>VLOOKUP($A156,'18.07'!$A$9:$W$200,23,0)</f>
        <v>0</v>
      </c>
      <c r="E156" s="15"/>
      <c r="F156" s="15"/>
      <c r="G156" s="15"/>
      <c r="H156" s="9">
        <f t="shared" si="35"/>
        <v>0</v>
      </c>
      <c r="I156" s="15"/>
      <c r="J156" s="15"/>
      <c r="K156" s="15"/>
      <c r="L156" s="9">
        <f t="shared" si="34"/>
        <v>0</v>
      </c>
      <c r="M156" s="15"/>
      <c r="N156" s="15"/>
      <c r="O156" s="15"/>
      <c r="P156" s="15"/>
      <c r="Q156" s="15"/>
      <c r="R156" s="11">
        <f t="shared" ref="R156:R198" si="39">SUM(M156:Q156)</f>
        <v>0</v>
      </c>
      <c r="S156" s="15"/>
      <c r="T156" s="15"/>
      <c r="U156" s="9">
        <f t="shared" si="37"/>
        <v>0</v>
      </c>
      <c r="V156" s="9">
        <f t="shared" si="36"/>
        <v>0</v>
      </c>
      <c r="W156" s="15"/>
      <c r="X156" s="16">
        <f t="shared" si="38"/>
        <v>0</v>
      </c>
      <c r="Y156" s="18"/>
      <c r="Z156" s="17"/>
    </row>
    <row r="157" spans="1:26" ht="18" customHeight="1" x14ac:dyDescent="0.2">
      <c r="A157" s="7">
        <v>5500000</v>
      </c>
      <c r="B157" s="8" t="s">
        <v>181</v>
      </c>
      <c r="C157" s="9"/>
      <c r="D157" s="10">
        <f>VLOOKUP($A157,'18.07'!$A$9:$W$200,23,0)</f>
        <v>0</v>
      </c>
      <c r="E157" s="10"/>
      <c r="F157" s="10"/>
      <c r="G157" s="10"/>
      <c r="H157" s="9"/>
      <c r="I157" s="10"/>
      <c r="J157" s="10"/>
      <c r="K157" s="10"/>
      <c r="L157" s="9">
        <f t="shared" si="34"/>
        <v>0</v>
      </c>
      <c r="M157" s="10"/>
      <c r="N157" s="10"/>
      <c r="O157" s="10"/>
      <c r="P157" s="10"/>
      <c r="Q157" s="10"/>
      <c r="R157" s="11">
        <f t="shared" si="39"/>
        <v>0</v>
      </c>
      <c r="S157" s="10"/>
      <c r="T157" s="10"/>
      <c r="U157" s="9"/>
      <c r="V157" s="9"/>
      <c r="W157" s="10"/>
      <c r="X157" s="9"/>
      <c r="Y157" s="18"/>
      <c r="Z157" s="17"/>
    </row>
    <row r="158" spans="1:26" s="24" customFormat="1" ht="18" customHeight="1" x14ac:dyDescent="0.2">
      <c r="A158" s="13">
        <v>5500044</v>
      </c>
      <c r="B158" s="20" t="s">
        <v>182</v>
      </c>
      <c r="C158" s="21">
        <v>28000</v>
      </c>
      <c r="D158" s="10">
        <f>VLOOKUP($A158,'18.07'!$A$9:$W$200,23,0)</f>
        <v>0</v>
      </c>
      <c r="E158" s="15">
        <v>3</v>
      </c>
      <c r="F158" s="15"/>
      <c r="G158" s="15"/>
      <c r="H158" s="9">
        <f t="shared" ref="H158:H197" si="40">SUM(E158:G158)</f>
        <v>3</v>
      </c>
      <c r="I158" s="15">
        <v>3</v>
      </c>
      <c r="J158" s="15"/>
      <c r="K158" s="15"/>
      <c r="L158" s="9">
        <f t="shared" si="34"/>
        <v>3</v>
      </c>
      <c r="M158" s="15"/>
      <c r="N158" s="15"/>
      <c r="O158" s="15"/>
      <c r="P158" s="15"/>
      <c r="Q158" s="15"/>
      <c r="R158" s="11">
        <f t="shared" si="39"/>
        <v>0</v>
      </c>
      <c r="S158" s="15"/>
      <c r="T158" s="15"/>
      <c r="U158" s="9">
        <f t="shared" ref="U158:U184" si="41">S158+T158</f>
        <v>0</v>
      </c>
      <c r="V158" s="9">
        <f t="shared" ref="V158:V197" si="42">D158+H158-L158-R158-U158</f>
        <v>0</v>
      </c>
      <c r="W158" s="15"/>
      <c r="X158" s="16">
        <f t="shared" ref="X158:X184" si="43">W158-V158</f>
        <v>0</v>
      </c>
      <c r="Y158" s="22"/>
      <c r="Z158" s="23"/>
    </row>
    <row r="159" spans="1:26" s="24" customFormat="1" ht="18" customHeight="1" x14ac:dyDescent="0.2">
      <c r="A159" s="13">
        <v>5500045</v>
      </c>
      <c r="B159" s="20" t="s">
        <v>183</v>
      </c>
      <c r="C159" s="21">
        <v>30000</v>
      </c>
      <c r="D159" s="10">
        <f>VLOOKUP($A159,'18.07'!$A$9:$W$200,23,0)</f>
        <v>0</v>
      </c>
      <c r="E159" s="15">
        <v>2</v>
      </c>
      <c r="F159" s="15"/>
      <c r="G159" s="15"/>
      <c r="H159" s="9">
        <f t="shared" si="40"/>
        <v>2</v>
      </c>
      <c r="I159" s="15">
        <v>2</v>
      </c>
      <c r="J159" s="15"/>
      <c r="K159" s="15"/>
      <c r="L159" s="9">
        <f t="shared" si="34"/>
        <v>2</v>
      </c>
      <c r="M159" s="15"/>
      <c r="N159" s="15"/>
      <c r="O159" s="15"/>
      <c r="P159" s="15"/>
      <c r="Q159" s="15"/>
      <c r="R159" s="11">
        <f t="shared" si="39"/>
        <v>0</v>
      </c>
      <c r="S159" s="15"/>
      <c r="T159" s="15"/>
      <c r="U159" s="9">
        <f t="shared" si="41"/>
        <v>0</v>
      </c>
      <c r="V159" s="9">
        <f t="shared" si="42"/>
        <v>0</v>
      </c>
      <c r="W159" s="15"/>
      <c r="X159" s="16">
        <f t="shared" si="43"/>
        <v>0</v>
      </c>
      <c r="Y159" s="22"/>
      <c r="Z159" s="23"/>
    </row>
    <row r="160" spans="1:26" ht="18" customHeight="1" x14ac:dyDescent="0.2">
      <c r="A160" s="13">
        <v>5500063</v>
      </c>
      <c r="B160" s="14" t="s">
        <v>184</v>
      </c>
      <c r="C160" s="15">
        <v>21000</v>
      </c>
      <c r="D160" s="10">
        <f>VLOOKUP($A160,'18.07'!$A$9:$W$200,23,0)</f>
        <v>0</v>
      </c>
      <c r="E160" s="15"/>
      <c r="F160" s="15"/>
      <c r="G160" s="15"/>
      <c r="H160" s="9">
        <f t="shared" si="40"/>
        <v>0</v>
      </c>
      <c r="I160" s="15"/>
      <c r="J160" s="15"/>
      <c r="K160" s="15"/>
      <c r="L160" s="9">
        <f t="shared" si="34"/>
        <v>0</v>
      </c>
      <c r="M160" s="15"/>
      <c r="N160" s="15"/>
      <c r="O160" s="15"/>
      <c r="P160" s="15"/>
      <c r="Q160" s="15"/>
      <c r="R160" s="11">
        <f t="shared" si="39"/>
        <v>0</v>
      </c>
      <c r="S160" s="15"/>
      <c r="T160" s="15"/>
      <c r="U160" s="9">
        <f t="shared" si="41"/>
        <v>0</v>
      </c>
      <c r="V160" s="9">
        <f t="shared" si="42"/>
        <v>0</v>
      </c>
      <c r="W160" s="15"/>
      <c r="X160" s="16">
        <f t="shared" si="43"/>
        <v>0</v>
      </c>
      <c r="Y160" s="18"/>
      <c r="Z160" s="17"/>
    </row>
    <row r="161" spans="1:26" ht="18" customHeight="1" x14ac:dyDescent="0.2">
      <c r="A161" s="13">
        <v>5500064</v>
      </c>
      <c r="B161" s="14" t="s">
        <v>185</v>
      </c>
      <c r="C161" s="15">
        <v>26000</v>
      </c>
      <c r="D161" s="10">
        <f>VLOOKUP($A161,'18.07'!$A$9:$W$200,23,0)</f>
        <v>0</v>
      </c>
      <c r="E161" s="15"/>
      <c r="F161" s="15"/>
      <c r="G161" s="15"/>
      <c r="H161" s="9">
        <f t="shared" si="40"/>
        <v>0</v>
      </c>
      <c r="I161" s="15"/>
      <c r="J161" s="15"/>
      <c r="K161" s="15"/>
      <c r="L161" s="9">
        <f t="shared" si="34"/>
        <v>0</v>
      </c>
      <c r="M161" s="15"/>
      <c r="N161" s="15"/>
      <c r="O161" s="15"/>
      <c r="P161" s="15"/>
      <c r="Q161" s="15"/>
      <c r="R161" s="11">
        <f t="shared" si="39"/>
        <v>0</v>
      </c>
      <c r="S161" s="15"/>
      <c r="T161" s="15"/>
      <c r="U161" s="9">
        <f t="shared" si="41"/>
        <v>0</v>
      </c>
      <c r="V161" s="9">
        <f t="shared" si="42"/>
        <v>0</v>
      </c>
      <c r="W161" s="15"/>
      <c r="X161" s="16">
        <f t="shared" si="43"/>
        <v>0</v>
      </c>
      <c r="Y161" s="18"/>
      <c r="Z161" s="17"/>
    </row>
    <row r="162" spans="1:26" ht="18" customHeight="1" x14ac:dyDescent="0.2">
      <c r="A162" s="13">
        <v>5500065</v>
      </c>
      <c r="B162" s="14" t="s">
        <v>186</v>
      </c>
      <c r="C162" s="15">
        <v>24000</v>
      </c>
      <c r="D162" s="10">
        <f>VLOOKUP($A162,'18.07'!$A$9:$W$200,23,0)</f>
        <v>0</v>
      </c>
      <c r="E162" s="15"/>
      <c r="F162" s="15"/>
      <c r="G162" s="15"/>
      <c r="H162" s="9">
        <f t="shared" si="40"/>
        <v>0</v>
      </c>
      <c r="I162" s="15"/>
      <c r="J162" s="15"/>
      <c r="K162" s="15"/>
      <c r="L162" s="9">
        <f t="shared" si="34"/>
        <v>0</v>
      </c>
      <c r="M162" s="15"/>
      <c r="N162" s="15"/>
      <c r="O162" s="15"/>
      <c r="P162" s="15"/>
      <c r="Q162" s="15"/>
      <c r="R162" s="11">
        <f t="shared" si="39"/>
        <v>0</v>
      </c>
      <c r="S162" s="15"/>
      <c r="T162" s="15"/>
      <c r="U162" s="9">
        <f t="shared" si="41"/>
        <v>0</v>
      </c>
      <c r="V162" s="9">
        <f t="shared" si="42"/>
        <v>0</v>
      </c>
      <c r="W162" s="15"/>
      <c r="X162" s="16">
        <f t="shared" si="43"/>
        <v>0</v>
      </c>
      <c r="Y162" s="18"/>
      <c r="Z162" s="17"/>
    </row>
    <row r="163" spans="1:26" ht="18" customHeight="1" x14ac:dyDescent="0.2">
      <c r="A163" s="13">
        <v>5500066</v>
      </c>
      <c r="B163" s="14" t="s">
        <v>187</v>
      </c>
      <c r="C163" s="15">
        <v>32000</v>
      </c>
      <c r="D163" s="10">
        <f>VLOOKUP($A163,'18.07'!$A$9:$W$200,23,0)</f>
        <v>0</v>
      </c>
      <c r="E163" s="15"/>
      <c r="F163" s="15"/>
      <c r="G163" s="15"/>
      <c r="H163" s="9">
        <f t="shared" si="40"/>
        <v>0</v>
      </c>
      <c r="I163" s="15"/>
      <c r="J163" s="15"/>
      <c r="K163" s="15"/>
      <c r="L163" s="9">
        <f t="shared" si="34"/>
        <v>0</v>
      </c>
      <c r="M163" s="15"/>
      <c r="N163" s="15"/>
      <c r="O163" s="15"/>
      <c r="P163" s="15"/>
      <c r="Q163" s="15"/>
      <c r="R163" s="11">
        <f t="shared" si="39"/>
        <v>0</v>
      </c>
      <c r="S163" s="15"/>
      <c r="T163" s="15"/>
      <c r="U163" s="9">
        <f t="shared" si="41"/>
        <v>0</v>
      </c>
      <c r="V163" s="9">
        <f t="shared" si="42"/>
        <v>0</v>
      </c>
      <c r="W163" s="15"/>
      <c r="X163" s="16">
        <f t="shared" si="43"/>
        <v>0</v>
      </c>
      <c r="Y163" s="18"/>
      <c r="Z163" s="17"/>
    </row>
    <row r="164" spans="1:26" ht="18" customHeight="1" x14ac:dyDescent="0.2">
      <c r="A164" s="13">
        <v>5510070</v>
      </c>
      <c r="B164" s="14" t="s">
        <v>188</v>
      </c>
      <c r="C164" s="15">
        <v>28000</v>
      </c>
      <c r="D164" s="10">
        <f>VLOOKUP($A164,'18.07'!$A$9:$W$200,23,0)</f>
        <v>0</v>
      </c>
      <c r="E164" s="15">
        <v>4</v>
      </c>
      <c r="F164" s="15"/>
      <c r="G164" s="15"/>
      <c r="H164" s="9">
        <f t="shared" si="40"/>
        <v>4</v>
      </c>
      <c r="I164" s="15">
        <v>4</v>
      </c>
      <c r="J164" s="15"/>
      <c r="K164" s="15"/>
      <c r="L164" s="9">
        <f t="shared" si="34"/>
        <v>4</v>
      </c>
      <c r="M164" s="15"/>
      <c r="N164" s="15"/>
      <c r="O164" s="15"/>
      <c r="P164" s="15"/>
      <c r="Q164" s="15"/>
      <c r="R164" s="11">
        <f t="shared" si="39"/>
        <v>0</v>
      </c>
      <c r="S164" s="15"/>
      <c r="T164" s="15"/>
      <c r="U164" s="9">
        <f t="shared" si="41"/>
        <v>0</v>
      </c>
      <c r="V164" s="9">
        <f t="shared" si="42"/>
        <v>0</v>
      </c>
      <c r="W164" s="15"/>
      <c r="X164" s="16">
        <f t="shared" si="43"/>
        <v>0</v>
      </c>
      <c r="Y164" s="18"/>
      <c r="Z164" s="17"/>
    </row>
    <row r="165" spans="1:26" ht="18" customHeight="1" x14ac:dyDescent="0.2">
      <c r="A165" s="13">
        <v>5510072</v>
      </c>
      <c r="B165" s="14" t="s">
        <v>189</v>
      </c>
      <c r="C165" s="15">
        <v>29000</v>
      </c>
      <c r="D165" s="10">
        <f>VLOOKUP($A165,'18.07'!$A$9:$W$200,23,0)</f>
        <v>0</v>
      </c>
      <c r="E165" s="15">
        <v>2</v>
      </c>
      <c r="F165" s="15"/>
      <c r="G165" s="15"/>
      <c r="H165" s="9">
        <f t="shared" si="40"/>
        <v>2</v>
      </c>
      <c r="I165" s="15">
        <v>2</v>
      </c>
      <c r="J165" s="15"/>
      <c r="K165" s="15"/>
      <c r="L165" s="9">
        <f t="shared" si="34"/>
        <v>2</v>
      </c>
      <c r="M165" s="15"/>
      <c r="N165" s="15"/>
      <c r="O165" s="15"/>
      <c r="P165" s="15"/>
      <c r="Q165" s="15"/>
      <c r="R165" s="11">
        <f t="shared" si="39"/>
        <v>0</v>
      </c>
      <c r="S165" s="15"/>
      <c r="T165" s="15"/>
      <c r="U165" s="9">
        <f t="shared" si="41"/>
        <v>0</v>
      </c>
      <c r="V165" s="9">
        <f t="shared" si="42"/>
        <v>0</v>
      </c>
      <c r="W165" s="15"/>
      <c r="X165" s="16">
        <f t="shared" si="43"/>
        <v>0</v>
      </c>
      <c r="Y165" s="18"/>
      <c r="Z165" s="17"/>
    </row>
    <row r="166" spans="1:26" ht="18" customHeight="1" x14ac:dyDescent="0.2">
      <c r="A166" s="13">
        <v>5510074</v>
      </c>
      <c r="B166" s="14" t="s">
        <v>190</v>
      </c>
      <c r="C166" s="15">
        <v>30000</v>
      </c>
      <c r="D166" s="10">
        <f>VLOOKUP($A166,'18.07'!$A$9:$W$200,23,0)</f>
        <v>0</v>
      </c>
      <c r="E166" s="15">
        <v>1</v>
      </c>
      <c r="F166" s="15"/>
      <c r="G166" s="15"/>
      <c r="H166" s="9">
        <f t="shared" si="40"/>
        <v>1</v>
      </c>
      <c r="I166" s="15">
        <v>1</v>
      </c>
      <c r="J166" s="15"/>
      <c r="K166" s="15"/>
      <c r="L166" s="9">
        <f t="shared" si="34"/>
        <v>1</v>
      </c>
      <c r="M166" s="15"/>
      <c r="N166" s="15"/>
      <c r="O166" s="15"/>
      <c r="P166" s="15"/>
      <c r="Q166" s="15"/>
      <c r="R166" s="11">
        <f t="shared" si="39"/>
        <v>0</v>
      </c>
      <c r="S166" s="15"/>
      <c r="T166" s="15"/>
      <c r="U166" s="9">
        <f t="shared" si="41"/>
        <v>0</v>
      </c>
      <c r="V166" s="9">
        <f t="shared" si="42"/>
        <v>0</v>
      </c>
      <c r="W166" s="15"/>
      <c r="X166" s="16">
        <f t="shared" si="43"/>
        <v>0</v>
      </c>
      <c r="Y166" s="18"/>
      <c r="Z166" s="17"/>
    </row>
    <row r="167" spans="1:26" ht="18" customHeight="1" x14ac:dyDescent="0.2">
      <c r="A167" s="13">
        <v>5520002</v>
      </c>
      <c r="B167" s="14" t="s">
        <v>191</v>
      </c>
      <c r="C167" s="15">
        <v>34000</v>
      </c>
      <c r="D167" s="10">
        <f>VLOOKUP($A167,'18.07'!$A$9:$W$200,23,0)</f>
        <v>0</v>
      </c>
      <c r="E167" s="15"/>
      <c r="F167" s="15"/>
      <c r="G167" s="15"/>
      <c r="H167" s="9">
        <f t="shared" si="40"/>
        <v>0</v>
      </c>
      <c r="I167" s="15"/>
      <c r="J167" s="15"/>
      <c r="K167" s="15"/>
      <c r="L167" s="9">
        <f t="shared" si="34"/>
        <v>0</v>
      </c>
      <c r="M167" s="15"/>
      <c r="N167" s="15"/>
      <c r="O167" s="15"/>
      <c r="P167" s="15"/>
      <c r="Q167" s="15"/>
      <c r="R167" s="11">
        <f>SUM(M167:Q167)</f>
        <v>0</v>
      </c>
      <c r="S167" s="15"/>
      <c r="T167" s="15"/>
      <c r="U167" s="9">
        <f>S167+T167</f>
        <v>0</v>
      </c>
      <c r="V167" s="9">
        <f t="shared" si="42"/>
        <v>0</v>
      </c>
      <c r="W167" s="15"/>
      <c r="X167" s="16">
        <f>W167-V167</f>
        <v>0</v>
      </c>
      <c r="Y167" s="18"/>
      <c r="Z167" s="17"/>
    </row>
    <row r="168" spans="1:26" ht="18" customHeight="1" x14ac:dyDescent="0.2">
      <c r="A168" s="13">
        <v>5520003</v>
      </c>
      <c r="B168" s="14" t="s">
        <v>192</v>
      </c>
      <c r="C168" s="15">
        <v>34000</v>
      </c>
      <c r="D168" s="10">
        <f>VLOOKUP($A168,'18.07'!$A$9:$W$200,23,0)</f>
        <v>0</v>
      </c>
      <c r="E168" s="15">
        <v>2</v>
      </c>
      <c r="F168" s="15"/>
      <c r="G168" s="15"/>
      <c r="H168" s="9">
        <f t="shared" si="40"/>
        <v>2</v>
      </c>
      <c r="I168" s="15">
        <v>2</v>
      </c>
      <c r="J168" s="15"/>
      <c r="K168" s="15"/>
      <c r="L168" s="9">
        <f t="shared" si="34"/>
        <v>2</v>
      </c>
      <c r="M168" s="15"/>
      <c r="N168" s="15"/>
      <c r="O168" s="15"/>
      <c r="P168" s="15"/>
      <c r="Q168" s="15"/>
      <c r="R168" s="11">
        <f>SUM(M168:Q168)</f>
        <v>0</v>
      </c>
      <c r="S168" s="15"/>
      <c r="T168" s="15"/>
      <c r="U168" s="9">
        <f>S168+T168</f>
        <v>0</v>
      </c>
      <c r="V168" s="9">
        <f t="shared" si="42"/>
        <v>0</v>
      </c>
      <c r="W168" s="15"/>
      <c r="X168" s="16">
        <f>W168-V168</f>
        <v>0</v>
      </c>
      <c r="Y168" s="18"/>
      <c r="Z168" s="17"/>
    </row>
    <row r="169" spans="1:26" ht="18" customHeight="1" x14ac:dyDescent="0.2">
      <c r="A169" s="13">
        <v>5520005</v>
      </c>
      <c r="B169" s="14" t="s">
        <v>193</v>
      </c>
      <c r="C169" s="15">
        <v>19000</v>
      </c>
      <c r="D169" s="10">
        <f>VLOOKUP($A169,'18.07'!$A$9:$W$200,23,0)</f>
        <v>0</v>
      </c>
      <c r="E169" s="15">
        <v>7</v>
      </c>
      <c r="F169" s="15"/>
      <c r="G169" s="15"/>
      <c r="H169" s="9">
        <f t="shared" si="40"/>
        <v>7</v>
      </c>
      <c r="I169" s="15">
        <v>7</v>
      </c>
      <c r="J169" s="15"/>
      <c r="K169" s="15"/>
      <c r="L169" s="9">
        <f t="shared" si="34"/>
        <v>7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2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5530001</v>
      </c>
      <c r="B170" s="14" t="s">
        <v>194</v>
      </c>
      <c r="C170" s="15">
        <v>46000</v>
      </c>
      <c r="D170" s="10">
        <f>VLOOKUP($A170,'18.07'!$A$9:$W$200,23,0)</f>
        <v>0</v>
      </c>
      <c r="E170" s="15">
        <v>1</v>
      </c>
      <c r="F170" s="15"/>
      <c r="G170" s="15"/>
      <c r="H170" s="9">
        <f t="shared" si="40"/>
        <v>1</v>
      </c>
      <c r="I170" s="15">
        <v>1</v>
      </c>
      <c r="J170" s="15"/>
      <c r="K170" s="15"/>
      <c r="L170" s="9">
        <f t="shared" si="34"/>
        <v>1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2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5530002</v>
      </c>
      <c r="B171" s="14" t="s">
        <v>195</v>
      </c>
      <c r="C171" s="15">
        <v>38000</v>
      </c>
      <c r="D171" s="10">
        <f>VLOOKUP($A171,'18.07'!$A$9:$W$200,23,0)</f>
        <v>0</v>
      </c>
      <c r="E171" s="15"/>
      <c r="F171" s="15"/>
      <c r="G171" s="15"/>
      <c r="H171" s="9">
        <f t="shared" si="40"/>
        <v>0</v>
      </c>
      <c r="I171" s="15"/>
      <c r="J171" s="15"/>
      <c r="K171" s="15"/>
      <c r="L171" s="9">
        <f t="shared" si="34"/>
        <v>0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2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5530003</v>
      </c>
      <c r="B172" s="14" t="s">
        <v>196</v>
      </c>
      <c r="C172" s="15">
        <v>38000</v>
      </c>
      <c r="D172" s="10">
        <f>VLOOKUP($A172,'18.07'!$A$9:$W$200,23,0)</f>
        <v>0</v>
      </c>
      <c r="E172" s="15">
        <v>1</v>
      </c>
      <c r="F172" s="15"/>
      <c r="G172" s="15"/>
      <c r="H172" s="9">
        <f t="shared" si="40"/>
        <v>1</v>
      </c>
      <c r="I172" s="15">
        <v>1</v>
      </c>
      <c r="J172" s="15"/>
      <c r="K172" s="15"/>
      <c r="L172" s="9">
        <f t="shared" si="34"/>
        <v>1</v>
      </c>
      <c r="M172" s="15"/>
      <c r="N172" s="15"/>
      <c r="O172" s="15"/>
      <c r="P172" s="15"/>
      <c r="Q172" s="15"/>
      <c r="R172" s="11">
        <f t="shared" si="39"/>
        <v>0</v>
      </c>
      <c r="S172" s="15"/>
      <c r="T172" s="15"/>
      <c r="U172" s="9">
        <f t="shared" si="41"/>
        <v>0</v>
      </c>
      <c r="V172" s="9">
        <f t="shared" si="42"/>
        <v>0</v>
      </c>
      <c r="W172" s="15"/>
      <c r="X172" s="16">
        <f t="shared" si="43"/>
        <v>0</v>
      </c>
      <c r="Y172" s="18"/>
      <c r="Z172" s="17"/>
    </row>
    <row r="173" spans="1:26" ht="18" customHeight="1" x14ac:dyDescent="0.2">
      <c r="A173" s="13">
        <v>5530004</v>
      </c>
      <c r="B173" s="14" t="s">
        <v>197</v>
      </c>
      <c r="C173" s="15">
        <v>39000</v>
      </c>
      <c r="D173" s="10">
        <f>VLOOKUP($A173,'18.07'!$A$9:$W$200,23,0)</f>
        <v>0</v>
      </c>
      <c r="E173" s="15"/>
      <c r="F173" s="15"/>
      <c r="G173" s="15"/>
      <c r="H173" s="9">
        <f t="shared" si="40"/>
        <v>0</v>
      </c>
      <c r="I173" s="15"/>
      <c r="J173" s="15"/>
      <c r="K173" s="15"/>
      <c r="L173" s="9">
        <f t="shared" si="34"/>
        <v>0</v>
      </c>
      <c r="M173" s="15"/>
      <c r="N173" s="15"/>
      <c r="O173" s="15"/>
      <c r="P173" s="15"/>
      <c r="Q173" s="15"/>
      <c r="R173" s="11">
        <f t="shared" si="39"/>
        <v>0</v>
      </c>
      <c r="S173" s="15"/>
      <c r="T173" s="15"/>
      <c r="U173" s="9">
        <f t="shared" si="41"/>
        <v>0</v>
      </c>
      <c r="V173" s="9">
        <f t="shared" si="42"/>
        <v>0</v>
      </c>
      <c r="W173" s="15"/>
      <c r="X173" s="16">
        <f t="shared" si="43"/>
        <v>0</v>
      </c>
      <c r="Y173" s="18"/>
      <c r="Z173" s="17"/>
    </row>
    <row r="174" spans="1:26" ht="18" customHeight="1" x14ac:dyDescent="0.2">
      <c r="A174" s="13">
        <v>5530005</v>
      </c>
      <c r="B174" s="14" t="s">
        <v>198</v>
      </c>
      <c r="C174" s="15">
        <v>35000</v>
      </c>
      <c r="D174" s="10">
        <f>VLOOKUP($A174,'18.07'!$A$9:$W$200,23,0)</f>
        <v>0</v>
      </c>
      <c r="E174" s="15"/>
      <c r="F174" s="15"/>
      <c r="G174" s="15"/>
      <c r="H174" s="9">
        <f t="shared" si="40"/>
        <v>0</v>
      </c>
      <c r="I174" s="15"/>
      <c r="J174" s="15"/>
      <c r="K174" s="15"/>
      <c r="L174" s="9">
        <f t="shared" si="34"/>
        <v>0</v>
      </c>
      <c r="M174" s="15"/>
      <c r="N174" s="15"/>
      <c r="O174" s="15"/>
      <c r="P174" s="15"/>
      <c r="Q174" s="15"/>
      <c r="R174" s="11">
        <f t="shared" si="39"/>
        <v>0</v>
      </c>
      <c r="S174" s="15"/>
      <c r="T174" s="15"/>
      <c r="U174" s="9">
        <f t="shared" si="41"/>
        <v>0</v>
      </c>
      <c r="V174" s="9">
        <f t="shared" si="42"/>
        <v>0</v>
      </c>
      <c r="W174" s="15"/>
      <c r="X174" s="16">
        <f t="shared" si="43"/>
        <v>0</v>
      </c>
      <c r="Y174" s="18"/>
      <c r="Z174" s="17"/>
    </row>
    <row r="175" spans="1:26" ht="18" customHeight="1" x14ac:dyDescent="0.2">
      <c r="A175" s="13">
        <v>5530008</v>
      </c>
      <c r="B175" s="14" t="s">
        <v>199</v>
      </c>
      <c r="C175" s="15">
        <v>29000</v>
      </c>
      <c r="D175" s="10">
        <f>VLOOKUP($A175,'18.07'!$A$9:$W$200,23,0)</f>
        <v>0</v>
      </c>
      <c r="E175" s="15">
        <v>2</v>
      </c>
      <c r="F175" s="15"/>
      <c r="G175" s="15"/>
      <c r="H175" s="9">
        <f t="shared" si="40"/>
        <v>2</v>
      </c>
      <c r="I175" s="15">
        <v>2</v>
      </c>
      <c r="J175" s="15"/>
      <c r="K175" s="15"/>
      <c r="L175" s="9">
        <f t="shared" si="34"/>
        <v>2</v>
      </c>
      <c r="M175" s="15"/>
      <c r="N175" s="15"/>
      <c r="O175" s="15"/>
      <c r="P175" s="15"/>
      <c r="Q175" s="15"/>
      <c r="R175" s="11">
        <f t="shared" si="39"/>
        <v>0</v>
      </c>
      <c r="S175" s="15"/>
      <c r="T175" s="15"/>
      <c r="U175" s="9">
        <f t="shared" si="41"/>
        <v>0</v>
      </c>
      <c r="V175" s="9">
        <f t="shared" si="42"/>
        <v>0</v>
      </c>
      <c r="W175" s="15"/>
      <c r="X175" s="16">
        <f t="shared" si="43"/>
        <v>0</v>
      </c>
      <c r="Y175" s="18"/>
      <c r="Z175" s="17"/>
    </row>
    <row r="176" spans="1:26" ht="18" customHeight="1" x14ac:dyDescent="0.2">
      <c r="A176" s="13">
        <v>5540001</v>
      </c>
      <c r="B176" s="14" t="s">
        <v>200</v>
      </c>
      <c r="C176" s="15">
        <v>18000</v>
      </c>
      <c r="D176" s="10">
        <f>VLOOKUP($A176,'18.07'!$A$9:$W$200,23,0)</f>
        <v>0</v>
      </c>
      <c r="E176" s="15"/>
      <c r="F176" s="15"/>
      <c r="G176" s="15"/>
      <c r="H176" s="9">
        <f t="shared" si="40"/>
        <v>0</v>
      </c>
      <c r="I176" s="15"/>
      <c r="J176" s="15"/>
      <c r="K176" s="15"/>
      <c r="L176" s="9">
        <f t="shared" si="34"/>
        <v>0</v>
      </c>
      <c r="M176" s="15"/>
      <c r="N176" s="15"/>
      <c r="O176" s="15"/>
      <c r="P176" s="15"/>
      <c r="Q176" s="15"/>
      <c r="R176" s="11">
        <f>SUM(M176:Q176)</f>
        <v>0</v>
      </c>
      <c r="S176" s="15"/>
      <c r="T176" s="15"/>
      <c r="U176" s="9">
        <f>S176+T176</f>
        <v>0</v>
      </c>
      <c r="V176" s="9">
        <f t="shared" si="42"/>
        <v>0</v>
      </c>
      <c r="W176" s="15"/>
      <c r="X176" s="16">
        <f>W176-V176</f>
        <v>0</v>
      </c>
      <c r="Y176" s="18"/>
      <c r="Z176" s="17"/>
    </row>
    <row r="177" spans="1:26" ht="18" customHeight="1" x14ac:dyDescent="0.2">
      <c r="A177" s="13">
        <v>5540003</v>
      </c>
      <c r="B177" s="14" t="s">
        <v>201</v>
      </c>
      <c r="C177" s="15">
        <v>18000</v>
      </c>
      <c r="D177" s="10">
        <f>VLOOKUP($A177,'18.07'!$A$9:$W$200,23,0)</f>
        <v>97</v>
      </c>
      <c r="E177" s="15"/>
      <c r="F177" s="15"/>
      <c r="G177" s="15"/>
      <c r="H177" s="9">
        <f t="shared" si="40"/>
        <v>0</v>
      </c>
      <c r="I177" s="15">
        <v>2</v>
      </c>
      <c r="J177" s="15"/>
      <c r="K177" s="15"/>
      <c r="L177" s="9">
        <f t="shared" si="34"/>
        <v>2</v>
      </c>
      <c r="M177" s="15"/>
      <c r="N177" s="15"/>
      <c r="O177" s="15"/>
      <c r="P177" s="15"/>
      <c r="Q177" s="15"/>
      <c r="R177" s="11">
        <f t="shared" si="39"/>
        <v>0</v>
      </c>
      <c r="S177" s="15"/>
      <c r="T177" s="15"/>
      <c r="U177" s="9">
        <f t="shared" si="41"/>
        <v>0</v>
      </c>
      <c r="V177" s="9">
        <f t="shared" si="42"/>
        <v>95</v>
      </c>
      <c r="W177" s="15">
        <v>95</v>
      </c>
      <c r="X177" s="16">
        <f t="shared" si="43"/>
        <v>0</v>
      </c>
      <c r="Y177" s="18"/>
      <c r="Z177" s="17"/>
    </row>
    <row r="178" spans="1:26" ht="18" customHeight="1" x14ac:dyDescent="0.2">
      <c r="A178" s="13">
        <v>5540008</v>
      </c>
      <c r="B178" s="14" t="s">
        <v>202</v>
      </c>
      <c r="C178" s="15">
        <v>15000</v>
      </c>
      <c r="D178" s="10">
        <f>VLOOKUP($A178,'18.07'!$A$9:$W$200,23,0)</f>
        <v>0</v>
      </c>
      <c r="E178" s="15"/>
      <c r="F178" s="15"/>
      <c r="G178" s="15"/>
      <c r="H178" s="9">
        <f t="shared" si="40"/>
        <v>0</v>
      </c>
      <c r="I178" s="15"/>
      <c r="J178" s="15"/>
      <c r="K178" s="15"/>
      <c r="L178" s="9">
        <f t="shared" si="34"/>
        <v>0</v>
      </c>
      <c r="M178" s="15"/>
      <c r="N178" s="15"/>
      <c r="O178" s="15"/>
      <c r="P178" s="15"/>
      <c r="Q178" s="15"/>
      <c r="R178" s="11">
        <f t="shared" si="39"/>
        <v>0</v>
      </c>
      <c r="S178" s="15"/>
      <c r="T178" s="15"/>
      <c r="U178" s="9">
        <f t="shared" si="41"/>
        <v>0</v>
      </c>
      <c r="V178" s="9">
        <f t="shared" si="42"/>
        <v>0</v>
      </c>
      <c r="W178" s="15"/>
      <c r="X178" s="16">
        <f t="shared" si="43"/>
        <v>0</v>
      </c>
      <c r="Y178" s="18"/>
      <c r="Z178" s="17"/>
    </row>
    <row r="179" spans="1:26" ht="18" customHeight="1" x14ac:dyDescent="0.2">
      <c r="A179" s="13">
        <v>5540017</v>
      </c>
      <c r="B179" s="14" t="s">
        <v>203</v>
      </c>
      <c r="C179" s="15">
        <v>25000</v>
      </c>
      <c r="D179" s="10">
        <f>VLOOKUP($A179,'18.07'!$A$9:$W$200,23,0)</f>
        <v>0</v>
      </c>
      <c r="E179" s="15">
        <v>7</v>
      </c>
      <c r="F179" s="15"/>
      <c r="G179" s="15"/>
      <c r="H179" s="9">
        <f t="shared" si="40"/>
        <v>7</v>
      </c>
      <c r="I179" s="15">
        <v>7</v>
      </c>
      <c r="J179" s="15"/>
      <c r="K179" s="15"/>
      <c r="L179" s="9">
        <f t="shared" si="34"/>
        <v>7</v>
      </c>
      <c r="M179" s="15"/>
      <c r="N179" s="15"/>
      <c r="O179" s="15"/>
      <c r="P179" s="15"/>
      <c r="Q179" s="15"/>
      <c r="R179" s="11">
        <f t="shared" si="39"/>
        <v>0</v>
      </c>
      <c r="S179" s="15"/>
      <c r="T179" s="15"/>
      <c r="U179" s="9">
        <f t="shared" si="41"/>
        <v>0</v>
      </c>
      <c r="V179" s="9">
        <f t="shared" si="42"/>
        <v>0</v>
      </c>
      <c r="W179" s="15"/>
      <c r="X179" s="16">
        <f t="shared" si="43"/>
        <v>0</v>
      </c>
      <c r="Y179" s="18"/>
      <c r="Z179" s="17"/>
    </row>
    <row r="180" spans="1:26" ht="18" customHeight="1" x14ac:dyDescent="0.2">
      <c r="A180" s="13">
        <v>5540018</v>
      </c>
      <c r="B180" s="14" t="s">
        <v>204</v>
      </c>
      <c r="C180" s="15">
        <v>32000</v>
      </c>
      <c r="D180" s="10">
        <f>VLOOKUP($A180,'18.07'!$A$9:$W$200,23,0)</f>
        <v>0</v>
      </c>
      <c r="E180" s="15">
        <v>8</v>
      </c>
      <c r="F180" s="15"/>
      <c r="G180" s="15"/>
      <c r="H180" s="9">
        <f t="shared" si="40"/>
        <v>8</v>
      </c>
      <c r="I180" s="15">
        <v>8</v>
      </c>
      <c r="J180" s="15"/>
      <c r="K180" s="15"/>
      <c r="L180" s="9">
        <f t="shared" si="34"/>
        <v>8</v>
      </c>
      <c r="M180" s="15"/>
      <c r="N180" s="15"/>
      <c r="O180" s="15"/>
      <c r="P180" s="15"/>
      <c r="Q180" s="15"/>
      <c r="R180" s="11">
        <f t="shared" si="39"/>
        <v>0</v>
      </c>
      <c r="S180" s="15"/>
      <c r="T180" s="15"/>
      <c r="U180" s="9">
        <f t="shared" si="41"/>
        <v>0</v>
      </c>
      <c r="V180" s="9">
        <f t="shared" si="42"/>
        <v>0</v>
      </c>
      <c r="W180" s="15"/>
      <c r="X180" s="16">
        <f t="shared" si="43"/>
        <v>0</v>
      </c>
      <c r="Y180" s="18"/>
      <c r="Z180" s="17"/>
    </row>
    <row r="181" spans="1:26" ht="18" customHeight="1" x14ac:dyDescent="0.2">
      <c r="A181" s="13">
        <v>5540019</v>
      </c>
      <c r="B181" s="14" t="s">
        <v>205</v>
      </c>
      <c r="C181" s="15">
        <v>39000</v>
      </c>
      <c r="D181" s="10">
        <f>VLOOKUP($A181,'18.07'!$A$9:$W$200,23,0)</f>
        <v>0</v>
      </c>
      <c r="E181" s="15">
        <v>5</v>
      </c>
      <c r="F181" s="15"/>
      <c r="G181" s="15"/>
      <c r="H181" s="9">
        <f t="shared" si="40"/>
        <v>5</v>
      </c>
      <c r="I181" s="15">
        <v>5</v>
      </c>
      <c r="J181" s="15"/>
      <c r="K181" s="15"/>
      <c r="L181" s="9">
        <f t="shared" si="34"/>
        <v>5</v>
      </c>
      <c r="M181" s="15"/>
      <c r="N181" s="15"/>
      <c r="O181" s="15"/>
      <c r="P181" s="15"/>
      <c r="Q181" s="15"/>
      <c r="R181" s="11">
        <f t="shared" si="39"/>
        <v>0</v>
      </c>
      <c r="S181" s="15"/>
      <c r="T181" s="15"/>
      <c r="U181" s="9">
        <f t="shared" si="41"/>
        <v>0</v>
      </c>
      <c r="V181" s="9">
        <f t="shared" si="42"/>
        <v>0</v>
      </c>
      <c r="W181" s="15"/>
      <c r="X181" s="16">
        <f t="shared" si="43"/>
        <v>0</v>
      </c>
      <c r="Y181" s="18"/>
      <c r="Z181" s="17"/>
    </row>
    <row r="182" spans="1:26" ht="18" customHeight="1" x14ac:dyDescent="0.2">
      <c r="A182" s="13">
        <v>5540020</v>
      </c>
      <c r="B182" s="14" t="s">
        <v>206</v>
      </c>
      <c r="C182" s="15">
        <v>40000</v>
      </c>
      <c r="D182" s="10">
        <f>VLOOKUP($A182,'18.07'!$A$9:$W$200,23,0)</f>
        <v>0</v>
      </c>
      <c r="E182" s="15">
        <v>3</v>
      </c>
      <c r="F182" s="15"/>
      <c r="G182" s="15"/>
      <c r="H182" s="9">
        <f t="shared" si="40"/>
        <v>3</v>
      </c>
      <c r="I182" s="15">
        <v>3</v>
      </c>
      <c r="J182" s="15"/>
      <c r="K182" s="15"/>
      <c r="L182" s="9">
        <f t="shared" si="34"/>
        <v>3</v>
      </c>
      <c r="M182" s="15"/>
      <c r="N182" s="15"/>
      <c r="O182" s="15"/>
      <c r="P182" s="15"/>
      <c r="Q182" s="15"/>
      <c r="R182" s="11">
        <f t="shared" si="39"/>
        <v>0</v>
      </c>
      <c r="S182" s="15"/>
      <c r="T182" s="15"/>
      <c r="U182" s="9">
        <f t="shared" si="41"/>
        <v>0</v>
      </c>
      <c r="V182" s="9">
        <f t="shared" si="42"/>
        <v>0</v>
      </c>
      <c r="W182" s="15"/>
      <c r="X182" s="16">
        <f t="shared" si="43"/>
        <v>0</v>
      </c>
      <c r="Y182" s="18"/>
      <c r="Z182" s="17"/>
    </row>
    <row r="183" spans="1:26" ht="18" customHeight="1" x14ac:dyDescent="0.2">
      <c r="A183" s="13">
        <v>5540021</v>
      </c>
      <c r="B183" s="14" t="s">
        <v>207</v>
      </c>
      <c r="C183" s="15">
        <v>46000</v>
      </c>
      <c r="D183" s="10">
        <f>VLOOKUP($A183,'18.07'!$A$9:$W$200,23,0)</f>
        <v>0</v>
      </c>
      <c r="E183" s="15"/>
      <c r="F183" s="15"/>
      <c r="G183" s="15"/>
      <c r="H183" s="9">
        <f t="shared" si="40"/>
        <v>0</v>
      </c>
      <c r="I183" s="15"/>
      <c r="J183" s="15"/>
      <c r="K183" s="15"/>
      <c r="L183" s="9">
        <f t="shared" si="34"/>
        <v>0</v>
      </c>
      <c r="M183" s="15"/>
      <c r="N183" s="15"/>
      <c r="O183" s="15"/>
      <c r="P183" s="15"/>
      <c r="Q183" s="15"/>
      <c r="R183" s="11">
        <f t="shared" si="39"/>
        <v>0</v>
      </c>
      <c r="S183" s="15"/>
      <c r="T183" s="15"/>
      <c r="U183" s="9">
        <f t="shared" si="41"/>
        <v>0</v>
      </c>
      <c r="V183" s="9">
        <f t="shared" si="42"/>
        <v>0</v>
      </c>
      <c r="W183" s="15"/>
      <c r="X183" s="16">
        <f t="shared" si="43"/>
        <v>0</v>
      </c>
      <c r="Y183" s="18"/>
      <c r="Z183" s="17"/>
    </row>
    <row r="184" spans="1:26" ht="18" customHeight="1" x14ac:dyDescent="0.2">
      <c r="A184" s="13">
        <v>5540029</v>
      </c>
      <c r="B184" s="14" t="s">
        <v>208</v>
      </c>
      <c r="C184" s="15">
        <v>18000</v>
      </c>
      <c r="D184" s="10">
        <f>VLOOKUP($A184,'18.07'!$A$9:$W$200,23,0)</f>
        <v>27</v>
      </c>
      <c r="E184" s="15"/>
      <c r="F184" s="15"/>
      <c r="G184" s="15"/>
      <c r="H184" s="9">
        <f t="shared" si="40"/>
        <v>0</v>
      </c>
      <c r="I184" s="15">
        <v>1</v>
      </c>
      <c r="J184" s="15"/>
      <c r="K184" s="15"/>
      <c r="L184" s="9">
        <f t="shared" si="34"/>
        <v>1</v>
      </c>
      <c r="M184" s="15"/>
      <c r="N184" s="15"/>
      <c r="O184" s="15"/>
      <c r="P184" s="15"/>
      <c r="Q184" s="15"/>
      <c r="R184" s="11">
        <f t="shared" si="39"/>
        <v>0</v>
      </c>
      <c r="S184" s="15"/>
      <c r="T184" s="15"/>
      <c r="U184" s="9">
        <f t="shared" si="41"/>
        <v>0</v>
      </c>
      <c r="V184" s="9">
        <f t="shared" si="42"/>
        <v>26</v>
      </c>
      <c r="W184" s="15">
        <v>26</v>
      </c>
      <c r="X184" s="16">
        <f t="shared" si="43"/>
        <v>0</v>
      </c>
      <c r="Y184" s="18"/>
      <c r="Z184" s="17"/>
    </row>
    <row r="185" spans="1:26" ht="18" customHeight="1" x14ac:dyDescent="0.2">
      <c r="A185" s="13">
        <v>5540030</v>
      </c>
      <c r="B185" s="14" t="s">
        <v>209</v>
      </c>
      <c r="C185" s="15">
        <v>20000</v>
      </c>
      <c r="D185" s="10">
        <f>VLOOKUP($A185,'18.07'!$A$9:$W$200,23,0)</f>
        <v>44</v>
      </c>
      <c r="E185" s="15"/>
      <c r="F185" s="15"/>
      <c r="G185" s="15"/>
      <c r="H185" s="9">
        <f t="shared" si="40"/>
        <v>0</v>
      </c>
      <c r="I185" s="15">
        <v>2</v>
      </c>
      <c r="J185" s="15"/>
      <c r="K185" s="15"/>
      <c r="L185" s="9">
        <f t="shared" si="34"/>
        <v>2</v>
      </c>
      <c r="M185" s="15"/>
      <c r="N185" s="15"/>
      <c r="O185" s="15"/>
      <c r="P185" s="15"/>
      <c r="Q185" s="15"/>
      <c r="R185" s="11">
        <f>SUM(M185:Q185)</f>
        <v>0</v>
      </c>
      <c r="S185" s="15"/>
      <c r="T185" s="15"/>
      <c r="U185" s="9">
        <f>S185+T185</f>
        <v>0</v>
      </c>
      <c r="V185" s="9">
        <f t="shared" si="42"/>
        <v>42</v>
      </c>
      <c r="W185" s="15">
        <v>42</v>
      </c>
      <c r="X185" s="16">
        <f>W185-V185</f>
        <v>0</v>
      </c>
      <c r="Y185" s="18"/>
      <c r="Z185" s="17"/>
    </row>
    <row r="186" spans="1:26" ht="18" customHeight="1" x14ac:dyDescent="0.2">
      <c r="A186" s="13">
        <v>5540031</v>
      </c>
      <c r="B186" s="14" t="s">
        <v>210</v>
      </c>
      <c r="C186" s="15">
        <v>20000</v>
      </c>
      <c r="D186" s="10">
        <f>VLOOKUP($A186,'18.07'!$A$9:$W$200,23,0)</f>
        <v>38</v>
      </c>
      <c r="E186" s="15"/>
      <c r="F186" s="15"/>
      <c r="G186" s="15"/>
      <c r="H186" s="9">
        <f t="shared" si="40"/>
        <v>0</v>
      </c>
      <c r="I186" s="15">
        <v>2</v>
      </c>
      <c r="J186" s="15"/>
      <c r="K186" s="15"/>
      <c r="L186" s="9">
        <f t="shared" si="34"/>
        <v>2</v>
      </c>
      <c r="M186" s="15"/>
      <c r="N186" s="15"/>
      <c r="O186" s="15"/>
      <c r="P186" s="15"/>
      <c r="Q186" s="15"/>
      <c r="R186" s="11">
        <f t="shared" si="39"/>
        <v>0</v>
      </c>
      <c r="S186" s="15"/>
      <c r="T186" s="15"/>
      <c r="U186" s="9">
        <f t="shared" ref="U186:U197" si="44">S186+T186</f>
        <v>0</v>
      </c>
      <c r="V186" s="9">
        <f t="shared" si="42"/>
        <v>36</v>
      </c>
      <c r="W186" s="15">
        <v>36</v>
      </c>
      <c r="X186" s="16">
        <f t="shared" ref="X186:X197" si="45">W186-V186</f>
        <v>0</v>
      </c>
      <c r="Y186" s="18"/>
      <c r="Z186" s="17"/>
    </row>
    <row r="187" spans="1:26" ht="18" customHeight="1" x14ac:dyDescent="0.2">
      <c r="A187" s="13">
        <v>5540032</v>
      </c>
      <c r="B187" s="14" t="s">
        <v>211</v>
      </c>
      <c r="C187" s="15">
        <v>15000</v>
      </c>
      <c r="D187" s="10">
        <f>VLOOKUP($A187,'18.07'!$A$9:$W$200,23,0)</f>
        <v>166</v>
      </c>
      <c r="E187" s="15"/>
      <c r="F187" s="15"/>
      <c r="G187" s="15"/>
      <c r="H187" s="9">
        <f t="shared" si="40"/>
        <v>0</v>
      </c>
      <c r="I187" s="15">
        <v>4</v>
      </c>
      <c r="J187" s="15"/>
      <c r="K187" s="15"/>
      <c r="L187" s="9">
        <f t="shared" si="34"/>
        <v>4</v>
      </c>
      <c r="M187" s="15"/>
      <c r="N187" s="15"/>
      <c r="O187" s="15"/>
      <c r="P187" s="15"/>
      <c r="Q187" s="15"/>
      <c r="R187" s="11">
        <f t="shared" si="39"/>
        <v>0</v>
      </c>
      <c r="S187" s="15"/>
      <c r="T187" s="15"/>
      <c r="U187" s="9">
        <f t="shared" si="44"/>
        <v>0</v>
      </c>
      <c r="V187" s="9">
        <f t="shared" si="42"/>
        <v>162</v>
      </c>
      <c r="W187" s="15">
        <v>162</v>
      </c>
      <c r="X187" s="16">
        <f t="shared" si="45"/>
        <v>0</v>
      </c>
      <c r="Y187" s="18"/>
      <c r="Z187" s="17"/>
    </row>
    <row r="188" spans="1:26" ht="18" customHeight="1" x14ac:dyDescent="0.2">
      <c r="A188" s="13">
        <v>5540033</v>
      </c>
      <c r="B188" s="14" t="s">
        <v>212</v>
      </c>
      <c r="C188" s="15">
        <v>15000</v>
      </c>
      <c r="D188" s="10">
        <f>VLOOKUP($A188,'18.07'!$A$9:$W$200,23,0)</f>
        <v>35</v>
      </c>
      <c r="E188" s="15"/>
      <c r="F188" s="15"/>
      <c r="G188" s="15"/>
      <c r="H188" s="9">
        <f t="shared" si="40"/>
        <v>0</v>
      </c>
      <c r="I188" s="15">
        <v>1</v>
      </c>
      <c r="J188" s="15"/>
      <c r="K188" s="15"/>
      <c r="L188" s="9">
        <f t="shared" si="34"/>
        <v>1</v>
      </c>
      <c r="M188" s="15"/>
      <c r="N188" s="15"/>
      <c r="O188" s="15"/>
      <c r="P188" s="15"/>
      <c r="Q188" s="15"/>
      <c r="R188" s="11">
        <f t="shared" si="39"/>
        <v>0</v>
      </c>
      <c r="S188" s="15"/>
      <c r="T188" s="15"/>
      <c r="U188" s="9">
        <f t="shared" si="44"/>
        <v>0</v>
      </c>
      <c r="V188" s="9">
        <f t="shared" si="42"/>
        <v>34</v>
      </c>
      <c r="W188" s="15">
        <v>34</v>
      </c>
      <c r="X188" s="16">
        <f t="shared" si="45"/>
        <v>0</v>
      </c>
      <c r="Y188" s="18"/>
      <c r="Z188" s="17"/>
    </row>
    <row r="189" spans="1:26" ht="18" customHeight="1" x14ac:dyDescent="0.2">
      <c r="A189" s="13">
        <v>5540035</v>
      </c>
      <c r="B189" s="14" t="s">
        <v>213</v>
      </c>
      <c r="C189" s="15">
        <v>20000</v>
      </c>
      <c r="D189" s="10">
        <f>VLOOKUP($A189,'18.07'!$A$9:$W$200,23,0)</f>
        <v>29</v>
      </c>
      <c r="E189" s="15"/>
      <c r="F189" s="15"/>
      <c r="G189" s="15"/>
      <c r="H189" s="9">
        <f t="shared" si="40"/>
        <v>0</v>
      </c>
      <c r="I189" s="15"/>
      <c r="J189" s="15"/>
      <c r="K189" s="15"/>
      <c r="L189" s="9">
        <f t="shared" si="34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2"/>
        <v>29</v>
      </c>
      <c r="W189" s="15">
        <v>29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5540037</v>
      </c>
      <c r="B190" s="14" t="s">
        <v>214</v>
      </c>
      <c r="C190" s="15">
        <v>18000</v>
      </c>
      <c r="D190" s="10">
        <f>VLOOKUP($A190,'18.07'!$A$9:$W$200,23,0)</f>
        <v>12</v>
      </c>
      <c r="E190" s="15"/>
      <c r="F190" s="15"/>
      <c r="G190" s="15"/>
      <c r="H190" s="9">
        <f t="shared" si="40"/>
        <v>0</v>
      </c>
      <c r="I190" s="15">
        <v>9</v>
      </c>
      <c r="J190" s="15"/>
      <c r="K190" s="15"/>
      <c r="L190" s="9">
        <f t="shared" si="34"/>
        <v>9</v>
      </c>
      <c r="M190" s="15"/>
      <c r="N190" s="15"/>
      <c r="O190" s="15"/>
      <c r="P190" s="15"/>
      <c r="Q190" s="15"/>
      <c r="R190" s="11">
        <f t="shared" si="39"/>
        <v>0</v>
      </c>
      <c r="S190" s="15"/>
      <c r="T190" s="15"/>
      <c r="U190" s="9">
        <f t="shared" si="44"/>
        <v>0</v>
      </c>
      <c r="V190" s="9">
        <f t="shared" si="42"/>
        <v>3</v>
      </c>
      <c r="W190" s="15">
        <v>3</v>
      </c>
      <c r="X190" s="16">
        <f t="shared" si="45"/>
        <v>0</v>
      </c>
      <c r="Y190" s="18"/>
      <c r="Z190" s="17"/>
    </row>
    <row r="191" spans="1:26" ht="18" customHeight="1" x14ac:dyDescent="0.2">
      <c r="A191" s="13">
        <v>5541001</v>
      </c>
      <c r="B191" s="14" t="s">
        <v>215</v>
      </c>
      <c r="C191" s="15">
        <v>29000</v>
      </c>
      <c r="D191" s="10">
        <f>VLOOKUP($A191,'18.07'!$A$9:$W$200,23,0)</f>
        <v>0</v>
      </c>
      <c r="E191" s="15">
        <v>2</v>
      </c>
      <c r="F191" s="15"/>
      <c r="G191" s="15"/>
      <c r="H191" s="9">
        <f t="shared" si="40"/>
        <v>2</v>
      </c>
      <c r="I191" s="15">
        <v>2</v>
      </c>
      <c r="J191" s="15"/>
      <c r="K191" s="15"/>
      <c r="L191" s="9">
        <f t="shared" si="34"/>
        <v>2</v>
      </c>
      <c r="M191" s="15"/>
      <c r="N191" s="15"/>
      <c r="O191" s="15"/>
      <c r="P191" s="15"/>
      <c r="Q191" s="15"/>
      <c r="R191" s="11">
        <f t="shared" si="39"/>
        <v>0</v>
      </c>
      <c r="S191" s="15"/>
      <c r="T191" s="15"/>
      <c r="U191" s="9">
        <f t="shared" si="44"/>
        <v>0</v>
      </c>
      <c r="V191" s="9">
        <f t="shared" si="42"/>
        <v>0</v>
      </c>
      <c r="W191" s="15"/>
      <c r="X191" s="16">
        <f t="shared" si="45"/>
        <v>0</v>
      </c>
      <c r="Y191" s="18"/>
      <c r="Z191" s="17"/>
    </row>
    <row r="192" spans="1:26" ht="18" customHeight="1" x14ac:dyDescent="0.2">
      <c r="A192" s="13">
        <v>7111005</v>
      </c>
      <c r="B192" s="14" t="s">
        <v>216</v>
      </c>
      <c r="C192" s="15">
        <v>10000</v>
      </c>
      <c r="D192" s="10">
        <f>VLOOKUP($A192,'18.07'!$A$9:$W$200,23,0)</f>
        <v>0</v>
      </c>
      <c r="E192" s="15"/>
      <c r="F192" s="15"/>
      <c r="G192" s="15"/>
      <c r="H192" s="9">
        <f t="shared" si="40"/>
        <v>0</v>
      </c>
      <c r="I192" s="15"/>
      <c r="J192" s="15"/>
      <c r="K192" s="15"/>
      <c r="L192" s="9">
        <f t="shared" si="34"/>
        <v>0</v>
      </c>
      <c r="M192" s="15"/>
      <c r="N192" s="15"/>
      <c r="O192" s="15"/>
      <c r="P192" s="15"/>
      <c r="Q192" s="15"/>
      <c r="R192" s="11">
        <f t="shared" si="39"/>
        <v>0</v>
      </c>
      <c r="S192" s="15"/>
      <c r="T192" s="15"/>
      <c r="U192" s="9">
        <f t="shared" si="44"/>
        <v>0</v>
      </c>
      <c r="V192" s="9">
        <f t="shared" si="42"/>
        <v>0</v>
      </c>
      <c r="W192" s="15"/>
      <c r="X192" s="16">
        <f t="shared" si="45"/>
        <v>0</v>
      </c>
      <c r="Y192" s="18"/>
      <c r="Z192" s="17"/>
    </row>
    <row r="193" spans="1:28" ht="18" customHeight="1" x14ac:dyDescent="0.2">
      <c r="A193" s="13">
        <v>7116001</v>
      </c>
      <c r="B193" s="14" t="s">
        <v>217</v>
      </c>
      <c r="C193" s="15">
        <v>99000</v>
      </c>
      <c r="D193" s="10">
        <f>VLOOKUP($A193,'18.07'!$A$9:$W$200,23,0)</f>
        <v>0</v>
      </c>
      <c r="E193" s="15"/>
      <c r="F193" s="15"/>
      <c r="G193" s="15"/>
      <c r="H193" s="9">
        <f t="shared" si="40"/>
        <v>0</v>
      </c>
      <c r="I193" s="15"/>
      <c r="J193" s="15"/>
      <c r="K193" s="15"/>
      <c r="L193" s="9">
        <f t="shared" si="34"/>
        <v>0</v>
      </c>
      <c r="M193" s="15"/>
      <c r="N193" s="15"/>
      <c r="O193" s="15"/>
      <c r="P193" s="15"/>
      <c r="Q193" s="15"/>
      <c r="R193" s="11">
        <f t="shared" si="39"/>
        <v>0</v>
      </c>
      <c r="S193" s="15"/>
      <c r="T193" s="15"/>
      <c r="U193" s="9">
        <f t="shared" si="44"/>
        <v>0</v>
      </c>
      <c r="V193" s="9">
        <f t="shared" si="42"/>
        <v>0</v>
      </c>
      <c r="W193" s="15"/>
      <c r="X193" s="16">
        <f t="shared" si="45"/>
        <v>0</v>
      </c>
      <c r="Y193" s="18"/>
      <c r="Z193" s="17"/>
    </row>
    <row r="194" spans="1:28" ht="18" customHeight="1" x14ac:dyDescent="0.2">
      <c r="A194" s="13">
        <v>7116002</v>
      </c>
      <c r="B194" s="14" t="s">
        <v>227</v>
      </c>
      <c r="C194" s="15">
        <v>60000</v>
      </c>
      <c r="D194" s="10">
        <f>VLOOKUP($A194,'18.07'!$A$9:$W$200,23,0)</f>
        <v>0</v>
      </c>
      <c r="E194" s="15"/>
      <c r="F194" s="15"/>
      <c r="G194" s="15"/>
      <c r="H194" s="9">
        <f t="shared" si="40"/>
        <v>0</v>
      </c>
      <c r="I194" s="15"/>
      <c r="J194" s="15"/>
      <c r="K194" s="15"/>
      <c r="L194" s="9">
        <f t="shared" si="34"/>
        <v>0</v>
      </c>
      <c r="M194" s="15"/>
      <c r="N194" s="15"/>
      <c r="O194" s="15"/>
      <c r="P194" s="15"/>
      <c r="Q194" s="15"/>
      <c r="R194" s="11">
        <f t="shared" si="39"/>
        <v>0</v>
      </c>
      <c r="S194" s="15"/>
      <c r="T194" s="15"/>
      <c r="U194" s="9">
        <f t="shared" si="44"/>
        <v>0</v>
      </c>
      <c r="V194" s="9">
        <f t="shared" si="42"/>
        <v>0</v>
      </c>
      <c r="W194" s="15"/>
      <c r="X194" s="16">
        <f t="shared" si="45"/>
        <v>0</v>
      </c>
      <c r="Y194" s="18"/>
      <c r="Z194" s="17"/>
    </row>
    <row r="195" spans="1:28" ht="18" customHeight="1" x14ac:dyDescent="0.2">
      <c r="A195" s="13">
        <v>7116003</v>
      </c>
      <c r="B195" s="14" t="s">
        <v>228</v>
      </c>
      <c r="C195" s="15">
        <v>60000</v>
      </c>
      <c r="D195" s="10">
        <f>VLOOKUP($A195,'18.07'!$A$9:$W$200,23,0)</f>
        <v>0</v>
      </c>
      <c r="E195" s="15"/>
      <c r="F195" s="15"/>
      <c r="G195" s="15"/>
      <c r="H195" s="9">
        <f t="shared" si="40"/>
        <v>0</v>
      </c>
      <c r="I195" s="15"/>
      <c r="J195" s="15"/>
      <c r="K195" s="15"/>
      <c r="L195" s="9">
        <f t="shared" si="34"/>
        <v>0</v>
      </c>
      <c r="M195" s="15"/>
      <c r="N195" s="15"/>
      <c r="O195" s="15"/>
      <c r="P195" s="15"/>
      <c r="Q195" s="15"/>
      <c r="R195" s="11">
        <f t="shared" si="39"/>
        <v>0</v>
      </c>
      <c r="S195" s="15"/>
      <c r="T195" s="15"/>
      <c r="U195" s="9">
        <f t="shared" si="44"/>
        <v>0</v>
      </c>
      <c r="V195" s="9">
        <f t="shared" si="42"/>
        <v>0</v>
      </c>
      <c r="W195" s="15"/>
      <c r="X195" s="16">
        <f t="shared" si="45"/>
        <v>0</v>
      </c>
      <c r="Y195" s="18"/>
      <c r="Z195" s="17"/>
    </row>
    <row r="196" spans="1:28" ht="18" customHeight="1" x14ac:dyDescent="0.2">
      <c r="A196" s="13">
        <v>9500002</v>
      </c>
      <c r="B196" s="14" t="s">
        <v>218</v>
      </c>
      <c r="C196" s="15">
        <v>4000</v>
      </c>
      <c r="D196" s="10">
        <f>VLOOKUP($A196,'18.07'!$A$9:$W$200,23,0)</f>
        <v>0</v>
      </c>
      <c r="E196" s="15"/>
      <c r="F196" s="15"/>
      <c r="G196" s="15"/>
      <c r="H196" s="9">
        <f t="shared" si="40"/>
        <v>0</v>
      </c>
      <c r="I196" s="15"/>
      <c r="J196" s="15"/>
      <c r="K196" s="15"/>
      <c r="L196" s="9">
        <f t="shared" si="34"/>
        <v>0</v>
      </c>
      <c r="M196" s="15"/>
      <c r="N196" s="15"/>
      <c r="O196" s="15"/>
      <c r="P196" s="15"/>
      <c r="Q196" s="15"/>
      <c r="R196" s="11">
        <f t="shared" si="39"/>
        <v>0</v>
      </c>
      <c r="S196" s="15"/>
      <c r="T196" s="15"/>
      <c r="U196" s="9">
        <f t="shared" si="44"/>
        <v>0</v>
      </c>
      <c r="V196" s="9">
        <f t="shared" si="42"/>
        <v>0</v>
      </c>
      <c r="W196" s="15"/>
      <c r="X196" s="16">
        <f t="shared" si="45"/>
        <v>0</v>
      </c>
      <c r="Y196" s="18"/>
      <c r="Z196" s="17"/>
    </row>
    <row r="197" spans="1:28" ht="18" customHeight="1" x14ac:dyDescent="0.2">
      <c r="A197" s="13">
        <v>9500003</v>
      </c>
      <c r="B197" s="14" t="s">
        <v>219</v>
      </c>
      <c r="C197" s="15">
        <v>5000</v>
      </c>
      <c r="D197" s="10">
        <f>VLOOKUP($A197,'18.07'!$A$9:$W$200,23,0)</f>
        <v>0</v>
      </c>
      <c r="E197" s="15"/>
      <c r="F197" s="15"/>
      <c r="G197" s="15"/>
      <c r="H197" s="9">
        <f t="shared" si="40"/>
        <v>0</v>
      </c>
      <c r="I197" s="15"/>
      <c r="J197" s="15"/>
      <c r="K197" s="15"/>
      <c r="L197" s="9">
        <f t="shared" si="34"/>
        <v>0</v>
      </c>
      <c r="M197" s="15"/>
      <c r="N197" s="15"/>
      <c r="O197" s="15"/>
      <c r="P197" s="15"/>
      <c r="Q197" s="15"/>
      <c r="R197" s="11">
        <f t="shared" si="39"/>
        <v>0</v>
      </c>
      <c r="S197" s="15"/>
      <c r="T197" s="15"/>
      <c r="U197" s="9">
        <f t="shared" si="44"/>
        <v>0</v>
      </c>
      <c r="V197" s="9">
        <f t="shared" si="42"/>
        <v>0</v>
      </c>
      <c r="W197" s="15"/>
      <c r="X197" s="16">
        <f t="shared" si="45"/>
        <v>0</v>
      </c>
      <c r="Y197" s="18"/>
      <c r="Z197" s="17"/>
    </row>
    <row r="198" spans="1:28" ht="18" customHeight="1" x14ac:dyDescent="0.2">
      <c r="A198" s="7"/>
      <c r="B198" s="28" t="s">
        <v>220</v>
      </c>
      <c r="C198" s="9"/>
      <c r="D198" s="10"/>
      <c r="E198" s="10"/>
      <c r="F198" s="10"/>
      <c r="G198" s="10"/>
      <c r="H198" s="9"/>
      <c r="I198" s="10"/>
      <c r="J198" s="10"/>
      <c r="K198" s="10"/>
      <c r="L198" s="9">
        <f t="shared" si="34"/>
        <v>0</v>
      </c>
      <c r="M198" s="10"/>
      <c r="N198" s="10"/>
      <c r="O198" s="10"/>
      <c r="P198" s="10"/>
      <c r="Q198" s="10"/>
      <c r="R198" s="11">
        <f t="shared" si="39"/>
        <v>0</v>
      </c>
      <c r="S198" s="10"/>
      <c r="T198" s="10"/>
      <c r="U198" s="9"/>
      <c r="V198" s="9"/>
      <c r="W198" s="10"/>
      <c r="X198" s="9"/>
      <c r="Y198" s="18"/>
      <c r="Z198" s="17"/>
    </row>
    <row r="200" spans="1:28" ht="25.5" customHeight="1" x14ac:dyDescent="0.2">
      <c r="D200" s="30">
        <f>SUM(D9:D198)</f>
        <v>681</v>
      </c>
      <c r="E200" s="31"/>
      <c r="F200" s="31"/>
      <c r="G200" s="31"/>
      <c r="H200" s="31"/>
      <c r="I200" s="30">
        <f>SUM(I9:I198)</f>
        <v>443</v>
      </c>
      <c r="J200" s="30">
        <f>SUM(J9:J198)</f>
        <v>0</v>
      </c>
      <c r="K200" s="30"/>
      <c r="L200" s="31"/>
      <c r="M200" s="31"/>
      <c r="N200" s="31"/>
      <c r="O200" s="31"/>
      <c r="P200" s="31"/>
      <c r="Q200" s="30">
        <f>SUM(Q9:Q198)</f>
        <v>1</v>
      </c>
      <c r="R200" s="30">
        <f>SUM(R9:R198)</f>
        <v>5</v>
      </c>
      <c r="S200" s="30">
        <f>SUM(S9:S198)</f>
        <v>48</v>
      </c>
      <c r="T200" s="31"/>
      <c r="U200" s="31"/>
      <c r="V200" s="32"/>
      <c r="W200" s="30">
        <f>SUM(W9:W198)</f>
        <v>616</v>
      </c>
      <c r="X200" s="30">
        <f>SUM(X9:X198)</f>
        <v>0</v>
      </c>
    </row>
    <row r="201" spans="1:28" ht="12.75" customHeight="1" x14ac:dyDescent="0.2"/>
    <row r="202" spans="1:28" s="1" customFormat="1" x14ac:dyDescent="0.2">
      <c r="A202" s="29"/>
      <c r="B202" s="29" t="s">
        <v>221</v>
      </c>
      <c r="I202" s="33" t="s">
        <v>222</v>
      </c>
      <c r="S202" s="1" t="s">
        <v>223</v>
      </c>
      <c r="V202" s="2"/>
      <c r="W202" s="2"/>
      <c r="X202" s="2"/>
      <c r="Y202" s="3"/>
      <c r="Z202" s="3"/>
      <c r="AA202" s="3"/>
      <c r="AB202" s="3"/>
    </row>
    <row r="204" spans="1:28" s="1" customFormat="1" x14ac:dyDescent="0.2">
      <c r="A204" s="29" t="s">
        <v>224</v>
      </c>
      <c r="B204" s="3"/>
      <c r="V204" s="2"/>
      <c r="W204" s="2"/>
      <c r="X204" s="2"/>
      <c r="Y204" s="3"/>
      <c r="Z204" s="3"/>
      <c r="AA204" s="3"/>
      <c r="AB204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0:B101">
    <cfRule type="duplicateValues" dxfId="560" priority="34" stopIfTrue="1"/>
  </conditionalFormatting>
  <conditionalFormatting sqref="B132">
    <cfRule type="duplicateValues" dxfId="559" priority="33" stopIfTrue="1"/>
  </conditionalFormatting>
  <conditionalFormatting sqref="B118">
    <cfRule type="duplicateValues" dxfId="558" priority="32" stopIfTrue="1"/>
  </conditionalFormatting>
  <conditionalFormatting sqref="B198">
    <cfRule type="duplicateValues" dxfId="557" priority="31" stopIfTrue="1"/>
  </conditionalFormatting>
  <conditionalFormatting sqref="B201:B274">
    <cfRule type="duplicateValues" dxfId="556" priority="30" stopIfTrue="1"/>
  </conditionalFormatting>
  <conditionalFormatting sqref="B200">
    <cfRule type="duplicateValues" dxfId="555" priority="29" stopIfTrue="1"/>
  </conditionalFormatting>
  <conditionalFormatting sqref="I202">
    <cfRule type="duplicateValues" dxfId="554" priority="28" stopIfTrue="1"/>
  </conditionalFormatting>
  <conditionalFormatting sqref="I202">
    <cfRule type="duplicateValues" dxfId="553" priority="25" stopIfTrue="1"/>
    <cfRule type="duplicateValues" dxfId="552" priority="26" stopIfTrue="1"/>
    <cfRule type="duplicateValues" dxfId="551" priority="27" stopIfTrue="1"/>
  </conditionalFormatting>
  <conditionalFormatting sqref="B20">
    <cfRule type="duplicateValues" dxfId="550" priority="19" stopIfTrue="1"/>
  </conditionalFormatting>
  <conditionalFormatting sqref="B20">
    <cfRule type="duplicateValues" dxfId="549" priority="20" stopIfTrue="1"/>
  </conditionalFormatting>
  <conditionalFormatting sqref="B20">
    <cfRule type="duplicateValues" dxfId="548" priority="21" stopIfTrue="1"/>
  </conditionalFormatting>
  <conditionalFormatting sqref="B20">
    <cfRule type="duplicateValues" dxfId="547" priority="22" stopIfTrue="1"/>
    <cfRule type="duplicateValues" dxfId="546" priority="23" stopIfTrue="1"/>
    <cfRule type="duplicateValues" dxfId="545" priority="24" stopIfTrue="1"/>
  </conditionalFormatting>
  <conditionalFormatting sqref="A20:A25">
    <cfRule type="duplicateValues" dxfId="544" priority="18" stopIfTrue="1"/>
  </conditionalFormatting>
  <conditionalFormatting sqref="A26">
    <cfRule type="duplicateValues" dxfId="543" priority="17" stopIfTrue="1"/>
  </conditionalFormatting>
  <conditionalFormatting sqref="A27">
    <cfRule type="duplicateValues" dxfId="542" priority="16" stopIfTrue="1"/>
  </conditionalFormatting>
  <conditionalFormatting sqref="A28">
    <cfRule type="duplicateValues" dxfId="541" priority="15" stopIfTrue="1"/>
  </conditionalFormatting>
  <conditionalFormatting sqref="A29">
    <cfRule type="duplicateValues" dxfId="540" priority="14" stopIfTrue="1"/>
  </conditionalFormatting>
  <conditionalFormatting sqref="A30">
    <cfRule type="duplicateValues" dxfId="539" priority="13" stopIfTrue="1"/>
  </conditionalFormatting>
  <conditionalFormatting sqref="B275:B65318 B200 B5 B8:B19 B119:B131 B21:B117 B133:B197">
    <cfRule type="duplicateValues" dxfId="538" priority="35" stopIfTrue="1"/>
  </conditionalFormatting>
  <conditionalFormatting sqref="B275:B65318 B200 B5 B8:B19 B102:B117 B119:B131 B21:B99 B133:B197">
    <cfRule type="duplicateValues" dxfId="537" priority="36" stopIfTrue="1"/>
  </conditionalFormatting>
  <conditionalFormatting sqref="A200:A65318 A1:A5 A8:A19 A31:A198">
    <cfRule type="duplicateValues" dxfId="536" priority="37" stopIfTrue="1"/>
  </conditionalFormatting>
  <conditionalFormatting sqref="B200:B65318 B5 B8:B19 B21:B198">
    <cfRule type="duplicateValues" dxfId="535" priority="38" stopIfTrue="1"/>
  </conditionalFormatting>
  <conditionalFormatting sqref="B200:B65318 B1:B5 B8:B19 B21:B198">
    <cfRule type="duplicateValues" dxfId="534" priority="39" stopIfTrue="1"/>
    <cfRule type="duplicateValues" dxfId="533" priority="40" stopIfTrue="1"/>
    <cfRule type="duplicateValues" dxfId="532" priority="41" stopIfTrue="1"/>
  </conditionalFormatting>
  <conditionalFormatting sqref="Y17">
    <cfRule type="duplicateValues" dxfId="531" priority="7" stopIfTrue="1"/>
  </conditionalFormatting>
  <conditionalFormatting sqref="Y17">
    <cfRule type="duplicateValues" dxfId="530" priority="8" stopIfTrue="1"/>
  </conditionalFormatting>
  <conditionalFormatting sqref="Y17">
    <cfRule type="duplicateValues" dxfId="529" priority="9" stopIfTrue="1"/>
  </conditionalFormatting>
  <conditionalFormatting sqref="Y17">
    <cfRule type="duplicateValues" dxfId="528" priority="10" stopIfTrue="1"/>
    <cfRule type="duplicateValues" dxfId="527" priority="11" stopIfTrue="1"/>
    <cfRule type="duplicateValues" dxfId="526" priority="12" stopIfTrue="1"/>
  </conditionalFormatting>
  <conditionalFormatting sqref="Y13">
    <cfRule type="duplicateValues" dxfId="525" priority="1" stopIfTrue="1"/>
  </conditionalFormatting>
  <conditionalFormatting sqref="Y13">
    <cfRule type="duplicateValues" dxfId="524" priority="2" stopIfTrue="1"/>
  </conditionalFormatting>
  <conditionalFormatting sqref="Y13">
    <cfRule type="duplicateValues" dxfId="523" priority="3" stopIfTrue="1"/>
  </conditionalFormatting>
  <conditionalFormatting sqref="Y13">
    <cfRule type="duplicateValues" dxfId="522" priority="4" stopIfTrue="1"/>
    <cfRule type="duplicateValues" dxfId="521" priority="5" stopIfTrue="1"/>
    <cfRule type="duplicateValues" dxfId="520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4"/>
  <sheetViews>
    <sheetView zoomScaleNormal="100" workbookViewId="0">
      <pane xSplit="4" ySplit="8" topLeftCell="M171" activePane="bottomRight" state="frozen"/>
      <selection activeCell="F144" sqref="F144"/>
      <selection pane="topRight" activeCell="F144" sqref="F144"/>
      <selection pane="bottomLeft" activeCell="F144" sqref="F144"/>
      <selection pane="bottomRight" activeCell="AA127" sqref="AA127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42578125" style="1" customWidth="1"/>
    <col min="7" max="7" width="0.28515625" style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72" t="s">
        <v>0</v>
      </c>
      <c r="B1" s="172"/>
    </row>
    <row r="2" spans="1:28" x14ac:dyDescent="0.2">
      <c r="A2" s="172" t="s">
        <v>1</v>
      </c>
      <c r="B2" s="172"/>
    </row>
    <row r="3" spans="1:28" ht="19.5" x14ac:dyDescent="0.2">
      <c r="A3" s="173" t="s">
        <v>2</v>
      </c>
      <c r="B3" s="173"/>
      <c r="C3" s="173"/>
      <c r="D3" s="173"/>
      <c r="E3" s="173"/>
      <c r="F3" s="173"/>
      <c r="G3" s="173"/>
      <c r="H3" s="173"/>
      <c r="I3" s="173"/>
      <c r="J3" s="173"/>
      <c r="K3" s="173"/>
      <c r="L3" s="173"/>
      <c r="M3" s="173"/>
      <c r="N3" s="173"/>
      <c r="O3" s="173"/>
      <c r="P3" s="173"/>
      <c r="Q3" s="173"/>
      <c r="R3" s="173"/>
      <c r="S3" s="173"/>
      <c r="T3" s="173"/>
      <c r="U3" s="173"/>
      <c r="V3" s="173"/>
      <c r="W3" s="173"/>
      <c r="X3" s="173"/>
    </row>
    <row r="4" spans="1:28" ht="18.75" x14ac:dyDescent="0.2">
      <c r="A4" s="110" t="s">
        <v>3</v>
      </c>
      <c r="B4" s="4">
        <v>42571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74" t="s">
        <v>4</v>
      </c>
      <c r="B5" s="174" t="s">
        <v>5</v>
      </c>
      <c r="C5" s="175" t="s">
        <v>6</v>
      </c>
      <c r="D5" s="176" t="s">
        <v>7</v>
      </c>
      <c r="E5" s="175" t="s">
        <v>8</v>
      </c>
      <c r="F5" s="175"/>
      <c r="G5" s="175"/>
      <c r="H5" s="175"/>
      <c r="I5" s="175" t="s">
        <v>9</v>
      </c>
      <c r="J5" s="175"/>
      <c r="K5" s="175"/>
      <c r="L5" s="175"/>
      <c r="M5" s="175" t="s">
        <v>10</v>
      </c>
      <c r="N5" s="175"/>
      <c r="O5" s="175"/>
      <c r="P5" s="175"/>
      <c r="Q5" s="175"/>
      <c r="R5" s="175"/>
      <c r="S5" s="160" t="s">
        <v>11</v>
      </c>
      <c r="T5" s="161"/>
      <c r="U5" s="162"/>
      <c r="V5" s="163" t="s">
        <v>12</v>
      </c>
      <c r="W5" s="166" t="s">
        <v>13</v>
      </c>
      <c r="X5" s="166" t="s">
        <v>14</v>
      </c>
      <c r="Z5" s="159" t="s">
        <v>15</v>
      </c>
      <c r="AA5" s="159"/>
      <c r="AB5" s="159"/>
    </row>
    <row r="6" spans="1:28" ht="20.25" customHeight="1" x14ac:dyDescent="0.2">
      <c r="A6" s="174"/>
      <c r="B6" s="174"/>
      <c r="C6" s="175"/>
      <c r="D6" s="176"/>
      <c r="E6" s="169" t="s">
        <v>16</v>
      </c>
      <c r="F6" s="169" t="s">
        <v>17</v>
      </c>
      <c r="G6" s="163" t="s">
        <v>18</v>
      </c>
      <c r="H6" s="163" t="s">
        <v>19</v>
      </c>
      <c r="I6" s="163" t="s">
        <v>20</v>
      </c>
      <c r="J6" s="163" t="s">
        <v>21</v>
      </c>
      <c r="K6" s="163" t="s">
        <v>226</v>
      </c>
      <c r="L6" s="163" t="s">
        <v>22</v>
      </c>
      <c r="M6" s="163" t="s">
        <v>18</v>
      </c>
      <c r="N6" s="163" t="s">
        <v>23</v>
      </c>
      <c r="O6" s="171" t="s">
        <v>24</v>
      </c>
      <c r="P6" s="171"/>
      <c r="Q6" s="171"/>
      <c r="R6" s="163" t="s">
        <v>25</v>
      </c>
      <c r="S6" s="163" t="s">
        <v>26</v>
      </c>
      <c r="T6" s="163" t="s">
        <v>27</v>
      </c>
      <c r="U6" s="163" t="s">
        <v>28</v>
      </c>
      <c r="V6" s="164"/>
      <c r="W6" s="167"/>
      <c r="X6" s="167"/>
      <c r="Z6" s="159"/>
      <c r="AA6" s="159"/>
      <c r="AB6" s="159"/>
    </row>
    <row r="7" spans="1:28" ht="58.5" customHeight="1" x14ac:dyDescent="0.2">
      <c r="A7" s="174"/>
      <c r="B7" s="174"/>
      <c r="C7" s="175"/>
      <c r="D7" s="176"/>
      <c r="E7" s="170"/>
      <c r="F7" s="170"/>
      <c r="G7" s="165"/>
      <c r="H7" s="165"/>
      <c r="I7" s="165"/>
      <c r="J7" s="165"/>
      <c r="K7" s="165"/>
      <c r="L7" s="165"/>
      <c r="M7" s="165"/>
      <c r="N7" s="165"/>
      <c r="O7" s="112" t="s">
        <v>29</v>
      </c>
      <c r="P7" s="112" t="s">
        <v>30</v>
      </c>
      <c r="Q7" s="111" t="s">
        <v>31</v>
      </c>
      <c r="R7" s="165"/>
      <c r="S7" s="165"/>
      <c r="T7" s="165"/>
      <c r="U7" s="165"/>
      <c r="V7" s="165"/>
      <c r="W7" s="168"/>
      <c r="X7" s="168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VLOOKUP($A9,'19.07'!$A$9:$W$200,23,0)</f>
        <v>0</v>
      </c>
      <c r="E9" s="15">
        <v>10</v>
      </c>
      <c r="F9" s="15"/>
      <c r="G9" s="15"/>
      <c r="H9" s="9">
        <f t="shared" ref="H9:H52" si="0">SUM(E9:G9)</f>
        <v>10</v>
      </c>
      <c r="I9" s="15">
        <v>9</v>
      </c>
      <c r="J9" s="15"/>
      <c r="K9" s="15"/>
      <c r="L9" s="9">
        <f>SUM(I9:K9)</f>
        <v>9</v>
      </c>
      <c r="M9" s="15"/>
      <c r="N9" s="15"/>
      <c r="O9" s="15"/>
      <c r="P9" s="15"/>
      <c r="Q9" s="15"/>
      <c r="R9" s="11">
        <f>SUM(M9:Q9)</f>
        <v>0</v>
      </c>
      <c r="S9" s="15">
        <v>1</v>
      </c>
      <c r="T9" s="15"/>
      <c r="U9" s="9">
        <f t="shared" ref="U9:U52" si="1">S9+T9</f>
        <v>1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VLOOKUP($A10,'19.07'!$A$9:$W$200,23,0)</f>
        <v>0</v>
      </c>
      <c r="E10" s="15">
        <v>6</v>
      </c>
      <c r="F10" s="15"/>
      <c r="G10" s="15"/>
      <c r="H10" s="9">
        <f t="shared" si="0"/>
        <v>6</v>
      </c>
      <c r="I10" s="15">
        <v>6</v>
      </c>
      <c r="J10" s="15"/>
      <c r="K10" s="15"/>
      <c r="L10" s="9">
        <f t="shared" ref="L10:L73" si="4">SUM(I10:K10)</f>
        <v>6</v>
      </c>
      <c r="M10" s="15"/>
      <c r="N10" s="15"/>
      <c r="O10" s="15"/>
      <c r="P10" s="15"/>
      <c r="Q10" s="15"/>
      <c r="R10" s="11">
        <f t="shared" ref="R10:R86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VLOOKUP($A11,'19.07'!$A$9:$W$200,23,0)</f>
        <v>0</v>
      </c>
      <c r="E11" s="15">
        <v>6</v>
      </c>
      <c r="F11" s="15"/>
      <c r="G11" s="15"/>
      <c r="H11" s="9">
        <f t="shared" si="0"/>
        <v>6</v>
      </c>
      <c r="I11" s="15">
        <v>4</v>
      </c>
      <c r="J11" s="15"/>
      <c r="K11" s="15"/>
      <c r="L11" s="9">
        <f t="shared" si="4"/>
        <v>4</v>
      </c>
      <c r="M11" s="15"/>
      <c r="N11" s="15"/>
      <c r="O11" s="15"/>
      <c r="P11" s="15"/>
      <c r="Q11" s="15"/>
      <c r="R11" s="11">
        <f t="shared" si="5"/>
        <v>0</v>
      </c>
      <c r="S11" s="15">
        <v>2</v>
      </c>
      <c r="T11" s="15"/>
      <c r="U11" s="9">
        <f t="shared" si="1"/>
        <v>2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VLOOKUP($A12,'19.07'!$A$9:$W$200,23,0)</f>
        <v>0</v>
      </c>
      <c r="E12" s="15">
        <v>10</v>
      </c>
      <c r="F12" s="15"/>
      <c r="G12" s="15"/>
      <c r="H12" s="9">
        <f t="shared" si="0"/>
        <v>10</v>
      </c>
      <c r="I12" s="15">
        <v>9</v>
      </c>
      <c r="J12" s="15"/>
      <c r="K12" s="15"/>
      <c r="L12" s="9">
        <f t="shared" si="4"/>
        <v>9</v>
      </c>
      <c r="M12" s="15"/>
      <c r="N12" s="15"/>
      <c r="O12" s="15"/>
      <c r="P12" s="15"/>
      <c r="Q12" s="15"/>
      <c r="R12" s="11">
        <f t="shared" si="5"/>
        <v>0</v>
      </c>
      <c r="S12" s="15">
        <v>1</v>
      </c>
      <c r="T12" s="15"/>
      <c r="U12" s="9">
        <f t="shared" si="1"/>
        <v>1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VLOOKUP($A13,'19.07'!$A$9:$W$200,23,0)</f>
        <v>0</v>
      </c>
      <c r="E13" s="15">
        <v>20</v>
      </c>
      <c r="F13" s="15"/>
      <c r="G13" s="15"/>
      <c r="H13" s="9">
        <f t="shared" si="0"/>
        <v>20</v>
      </c>
      <c r="I13" s="15">
        <v>8</v>
      </c>
      <c r="J13" s="15"/>
      <c r="K13" s="15"/>
      <c r="L13" s="9">
        <f t="shared" si="4"/>
        <v>8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12</v>
      </c>
      <c r="W13" s="15">
        <v>12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VLOOKUP($A14,'19.07'!$A$9:$W$200,23,0)</f>
        <v>0</v>
      </c>
      <c r="E14" s="15">
        <v>10</v>
      </c>
      <c r="F14" s="15"/>
      <c r="G14" s="15"/>
      <c r="H14" s="9">
        <f t="shared" si="0"/>
        <v>10</v>
      </c>
      <c r="I14" s="15">
        <v>10</v>
      </c>
      <c r="J14" s="15"/>
      <c r="K14" s="15"/>
      <c r="L14" s="9">
        <f t="shared" si="4"/>
        <v>10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VLOOKUP($A15,'19.07'!$A$9:$W$200,23,0)</f>
        <v>0</v>
      </c>
      <c r="E15" s="15">
        <v>6</v>
      </c>
      <c r="F15" s="15"/>
      <c r="G15" s="15"/>
      <c r="H15" s="9">
        <f t="shared" si="0"/>
        <v>6</v>
      </c>
      <c r="I15" s="15">
        <v>5</v>
      </c>
      <c r="J15" s="15"/>
      <c r="K15" s="15"/>
      <c r="L15" s="9">
        <f t="shared" si="4"/>
        <v>5</v>
      </c>
      <c r="M15" s="15"/>
      <c r="N15" s="15"/>
      <c r="O15" s="15"/>
      <c r="P15" s="15"/>
      <c r="Q15" s="15"/>
      <c r="R15" s="11">
        <f t="shared" si="5"/>
        <v>0</v>
      </c>
      <c r="S15" s="15">
        <v>1</v>
      </c>
      <c r="T15" s="15"/>
      <c r="U15" s="9">
        <f t="shared" si="1"/>
        <v>1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VLOOKUP($A16,'19.07'!$A$9:$W$200,23,0)</f>
        <v>0</v>
      </c>
      <c r="E16" s="15">
        <v>6</v>
      </c>
      <c r="F16" s="15"/>
      <c r="G16" s="15"/>
      <c r="H16" s="9">
        <f t="shared" si="0"/>
        <v>6</v>
      </c>
      <c r="I16" s="15">
        <v>6</v>
      </c>
      <c r="J16" s="15"/>
      <c r="K16" s="15"/>
      <c r="L16" s="9">
        <f t="shared" si="4"/>
        <v>6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VLOOKUP($A17,'19.07'!$A$9:$W$200,23,0)</f>
        <v>0</v>
      </c>
      <c r="E17" s="15">
        <v>6</v>
      </c>
      <c r="F17" s="15"/>
      <c r="G17" s="15"/>
      <c r="H17" s="9">
        <f t="shared" si="0"/>
        <v>6</v>
      </c>
      <c r="I17" s="15">
        <v>7</v>
      </c>
      <c r="J17" s="15"/>
      <c r="K17" s="15"/>
      <c r="L17" s="9">
        <f t="shared" si="4"/>
        <v>7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-1</v>
      </c>
      <c r="W17" s="15"/>
      <c r="X17" s="16">
        <f t="shared" si="3"/>
        <v>1</v>
      </c>
      <c r="Y17" s="19" t="s">
        <v>274</v>
      </c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VLOOKUP($A18,'19.07'!$A$9:$W$200,23,0)</f>
        <v>0</v>
      </c>
      <c r="E18" s="15">
        <v>16</v>
      </c>
      <c r="F18" s="15"/>
      <c r="G18" s="15"/>
      <c r="H18" s="9">
        <f t="shared" si="0"/>
        <v>16</v>
      </c>
      <c r="I18" s="15">
        <v>16</v>
      </c>
      <c r="J18" s="15"/>
      <c r="K18" s="15"/>
      <c r="L18" s="9">
        <f t="shared" si="4"/>
        <v>16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44</v>
      </c>
      <c r="C19" s="15">
        <v>19000</v>
      </c>
      <c r="D19" s="10">
        <f>VLOOKUP($A19,'19.07'!$A$9:$W$200,23,0)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45</v>
      </c>
      <c r="C20" s="15">
        <v>19000</v>
      </c>
      <c r="D20" s="10">
        <f>VLOOKUP($A20,'19.07'!$A$9:$W$200,23,0)</f>
        <v>0</v>
      </c>
      <c r="E20" s="15">
        <v>6</v>
      </c>
      <c r="F20" s="15"/>
      <c r="G20" s="15"/>
      <c r="H20" s="9">
        <f t="shared" si="0"/>
        <v>6</v>
      </c>
      <c r="I20" s="15">
        <v>5</v>
      </c>
      <c r="J20" s="15"/>
      <c r="K20" s="15"/>
      <c r="L20" s="9">
        <f t="shared" si="4"/>
        <v>5</v>
      </c>
      <c r="M20" s="15"/>
      <c r="N20" s="15"/>
      <c r="O20" s="15"/>
      <c r="P20" s="15"/>
      <c r="Q20" s="15"/>
      <c r="R20" s="11">
        <f t="shared" si="5"/>
        <v>0</v>
      </c>
      <c r="S20" s="15">
        <v>1</v>
      </c>
      <c r="T20" s="15"/>
      <c r="U20" s="9">
        <f t="shared" si="1"/>
        <v>1</v>
      </c>
      <c r="V20" s="9">
        <f t="shared" si="2"/>
        <v>0</v>
      </c>
      <c r="W20" s="15"/>
      <c r="X20" s="16">
        <f t="shared" si="3"/>
        <v>0</v>
      </c>
      <c r="Y20" s="109"/>
      <c r="Z20" s="17"/>
    </row>
    <row r="21" spans="1:26" ht="18" customHeight="1" x14ac:dyDescent="0.2">
      <c r="A21" s="13">
        <v>1500022</v>
      </c>
      <c r="B21" s="14" t="s">
        <v>46</v>
      </c>
      <c r="C21" s="15">
        <v>19000</v>
      </c>
      <c r="D21" s="10">
        <f>VLOOKUP($A21,'19.07'!$A$9:$W$200,23,0)</f>
        <v>0</v>
      </c>
      <c r="E21" s="15">
        <v>6</v>
      </c>
      <c r="F21" s="15"/>
      <c r="G21" s="15"/>
      <c r="H21" s="9">
        <f t="shared" si="0"/>
        <v>6</v>
      </c>
      <c r="I21" s="15">
        <v>4</v>
      </c>
      <c r="J21" s="15"/>
      <c r="K21" s="15"/>
      <c r="L21" s="9">
        <f t="shared" si="4"/>
        <v>4</v>
      </c>
      <c r="M21" s="15"/>
      <c r="N21" s="15"/>
      <c r="O21" s="15"/>
      <c r="P21" s="15"/>
      <c r="Q21" s="15"/>
      <c r="R21" s="11">
        <f t="shared" si="5"/>
        <v>0</v>
      </c>
      <c r="S21" s="15">
        <v>2</v>
      </c>
      <c r="T21" s="15"/>
      <c r="U21" s="9">
        <f t="shared" si="1"/>
        <v>2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47</v>
      </c>
      <c r="C22" s="15">
        <v>16000</v>
      </c>
      <c r="D22" s="10">
        <f>VLOOKUP($A22,'19.07'!$A$9:$W$200,23,0)</f>
        <v>0</v>
      </c>
      <c r="E22" s="15">
        <v>6</v>
      </c>
      <c r="F22" s="15"/>
      <c r="G22" s="15"/>
      <c r="H22" s="9">
        <f t="shared" si="0"/>
        <v>6</v>
      </c>
      <c r="I22" s="15">
        <v>4</v>
      </c>
      <c r="J22" s="15"/>
      <c r="K22" s="15"/>
      <c r="L22" s="9">
        <f t="shared" si="4"/>
        <v>4</v>
      </c>
      <c r="M22" s="15"/>
      <c r="N22" s="15"/>
      <c r="O22" s="15"/>
      <c r="P22" s="15"/>
      <c r="Q22" s="15"/>
      <c r="R22" s="11">
        <f t="shared" si="5"/>
        <v>0</v>
      </c>
      <c r="S22" s="15">
        <v>2</v>
      </c>
      <c r="T22" s="15"/>
      <c r="U22" s="9">
        <f t="shared" si="1"/>
        <v>2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48</v>
      </c>
      <c r="C23" s="15">
        <v>21000</v>
      </c>
      <c r="D23" s="10">
        <f>VLOOKUP($A23,'19.07'!$A$9:$W$200,23,0)</f>
        <v>0</v>
      </c>
      <c r="E23" s="15">
        <v>9</v>
      </c>
      <c r="F23" s="15"/>
      <c r="G23" s="15"/>
      <c r="H23" s="9">
        <f t="shared" si="0"/>
        <v>9</v>
      </c>
      <c r="I23" s="15">
        <v>2</v>
      </c>
      <c r="J23" s="15"/>
      <c r="K23" s="15"/>
      <c r="L23" s="9">
        <f t="shared" si="4"/>
        <v>2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7</v>
      </c>
      <c r="W23" s="15">
        <v>7</v>
      </c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49</v>
      </c>
      <c r="C24" s="15">
        <v>21000</v>
      </c>
      <c r="D24" s="10">
        <f>VLOOKUP($A24,'19.07'!$A$9:$W$200,23,0)</f>
        <v>0</v>
      </c>
      <c r="E24" s="15">
        <v>6</v>
      </c>
      <c r="F24" s="15"/>
      <c r="G24" s="15"/>
      <c r="H24" s="9">
        <f t="shared" si="0"/>
        <v>6</v>
      </c>
      <c r="I24" s="15">
        <v>6</v>
      </c>
      <c r="J24" s="15"/>
      <c r="K24" s="15"/>
      <c r="L24" s="9">
        <f t="shared" si="4"/>
        <v>6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50</v>
      </c>
      <c r="C25" s="15">
        <v>20000</v>
      </c>
      <c r="D25" s="10">
        <f>VLOOKUP($A25,'19.07'!$A$9:$W$200,23,0)</f>
        <v>0</v>
      </c>
      <c r="E25" s="15">
        <v>6</v>
      </c>
      <c r="F25" s="15"/>
      <c r="G25" s="15"/>
      <c r="H25" s="9">
        <f t="shared" si="0"/>
        <v>6</v>
      </c>
      <c r="I25" s="15">
        <v>6</v>
      </c>
      <c r="J25" s="15"/>
      <c r="K25" s="15"/>
      <c r="L25" s="9">
        <f t="shared" si="4"/>
        <v>6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51</v>
      </c>
      <c r="C26" s="15">
        <v>18000</v>
      </c>
      <c r="D26" s="10">
        <f>VLOOKUP($A26,'19.07'!$A$9:$W$200,23,0)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52</v>
      </c>
      <c r="C27" s="15">
        <v>32000</v>
      </c>
      <c r="D27" s="10">
        <f>VLOOKUP($A27,'19.07'!$A$9:$W$200,23,0)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53</v>
      </c>
      <c r="C28" s="15">
        <v>22000</v>
      </c>
      <c r="D28" s="10">
        <f>VLOOKUP($A28,'19.07'!$A$9:$W$200,23,0)</f>
        <v>0</v>
      </c>
      <c r="E28" s="15">
        <v>6</v>
      </c>
      <c r="F28" s="15"/>
      <c r="G28" s="15"/>
      <c r="H28" s="9">
        <f t="shared" si="0"/>
        <v>6</v>
      </c>
      <c r="I28" s="15">
        <v>4</v>
      </c>
      <c r="J28" s="15"/>
      <c r="K28" s="15"/>
      <c r="L28" s="9">
        <f t="shared" si="4"/>
        <v>4</v>
      </c>
      <c r="M28" s="15"/>
      <c r="N28" s="15"/>
      <c r="O28" s="15"/>
      <c r="P28" s="15"/>
      <c r="Q28" s="15"/>
      <c r="R28" s="11">
        <f>SUM(M28:Q28)</f>
        <v>0</v>
      </c>
      <c r="S28" s="15">
        <v>2</v>
      </c>
      <c r="T28" s="15"/>
      <c r="U28" s="9">
        <f>S28+T28</f>
        <v>2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54</v>
      </c>
      <c r="C29" s="15">
        <v>21000</v>
      </c>
      <c r="D29" s="10">
        <f>VLOOKUP($A29,'19.07'!$A$9:$W$200,23,0)</f>
        <v>0</v>
      </c>
      <c r="E29" s="15">
        <v>6</v>
      </c>
      <c r="F29" s="15"/>
      <c r="G29" s="15"/>
      <c r="H29" s="9">
        <f t="shared" si="0"/>
        <v>6</v>
      </c>
      <c r="I29" s="15">
        <v>4</v>
      </c>
      <c r="J29" s="15"/>
      <c r="K29" s="15"/>
      <c r="L29" s="9">
        <f t="shared" si="4"/>
        <v>4</v>
      </c>
      <c r="M29" s="15"/>
      <c r="N29" s="15"/>
      <c r="O29" s="15"/>
      <c r="P29" s="15"/>
      <c r="Q29" s="15"/>
      <c r="R29" s="11">
        <f t="shared" si="5"/>
        <v>0</v>
      </c>
      <c r="S29" s="15">
        <v>2</v>
      </c>
      <c r="T29" s="15"/>
      <c r="U29" s="9">
        <f t="shared" si="1"/>
        <v>2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55</v>
      </c>
      <c r="C30" s="15">
        <v>20000</v>
      </c>
      <c r="D30" s="10">
        <f>VLOOKUP($A30,'19.07'!$A$9:$W$200,23,0)</f>
        <v>0</v>
      </c>
      <c r="E30" s="15">
        <v>6</v>
      </c>
      <c r="F30" s="15"/>
      <c r="G30" s="15"/>
      <c r="H30" s="9">
        <f t="shared" si="0"/>
        <v>6</v>
      </c>
      <c r="I30" s="15">
        <v>5</v>
      </c>
      <c r="J30" s="15"/>
      <c r="K30" s="15"/>
      <c r="L30" s="9">
        <f t="shared" si="4"/>
        <v>5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1</v>
      </c>
      <c r="W30" s="15"/>
      <c r="X30" s="16">
        <f>W30-V30</f>
        <v>-1</v>
      </c>
      <c r="Y30" s="18"/>
      <c r="Z30" s="17"/>
    </row>
    <row r="31" spans="1:26" ht="18" customHeight="1" x14ac:dyDescent="0.2">
      <c r="A31" s="13">
        <v>1500134</v>
      </c>
      <c r="B31" s="14" t="s">
        <v>56</v>
      </c>
      <c r="C31" s="15">
        <v>24000</v>
      </c>
      <c r="D31" s="10">
        <f>VLOOKUP($A31,'19.07'!$A$9:$W$200,23,0)</f>
        <v>0</v>
      </c>
      <c r="E31" s="15">
        <v>6</v>
      </c>
      <c r="F31" s="15"/>
      <c r="G31" s="15"/>
      <c r="H31" s="9">
        <f t="shared" si="0"/>
        <v>6</v>
      </c>
      <c r="I31" s="15">
        <v>3</v>
      </c>
      <c r="J31" s="15"/>
      <c r="K31" s="15"/>
      <c r="L31" s="9">
        <f t="shared" si="4"/>
        <v>3</v>
      </c>
      <c r="M31" s="15"/>
      <c r="N31" s="15"/>
      <c r="O31" s="15"/>
      <c r="P31" s="15"/>
      <c r="Q31" s="15"/>
      <c r="R31" s="11">
        <f t="shared" si="5"/>
        <v>0</v>
      </c>
      <c r="S31" s="15">
        <v>3</v>
      </c>
      <c r="T31" s="15"/>
      <c r="U31" s="9">
        <f t="shared" si="1"/>
        <v>3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57</v>
      </c>
      <c r="C32" s="15">
        <v>18000</v>
      </c>
      <c r="D32" s="10">
        <f>VLOOKUP($A32,'19.07'!$A$9:$W$200,23,0)</f>
        <v>0</v>
      </c>
      <c r="E32" s="15">
        <v>6</v>
      </c>
      <c r="F32" s="15"/>
      <c r="G32" s="15"/>
      <c r="H32" s="9">
        <f t="shared" si="0"/>
        <v>6</v>
      </c>
      <c r="I32" s="15">
        <v>3</v>
      </c>
      <c r="J32" s="15"/>
      <c r="K32" s="15"/>
      <c r="L32" s="9">
        <f t="shared" si="4"/>
        <v>3</v>
      </c>
      <c r="M32" s="15"/>
      <c r="N32" s="15"/>
      <c r="O32" s="15"/>
      <c r="P32" s="15"/>
      <c r="Q32" s="15">
        <v>1</v>
      </c>
      <c r="R32" s="11">
        <f>SUM(M32:Q32)</f>
        <v>1</v>
      </c>
      <c r="S32" s="15">
        <v>2</v>
      </c>
      <c r="T32" s="15"/>
      <c r="U32" s="9">
        <f>S32+T32</f>
        <v>2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58</v>
      </c>
      <c r="C33" s="15">
        <v>22000</v>
      </c>
      <c r="D33" s="10">
        <f>VLOOKUP($A33,'19.07'!$A$9:$W$200,23,0)</f>
        <v>0</v>
      </c>
      <c r="E33" s="15">
        <v>6</v>
      </c>
      <c r="F33" s="15"/>
      <c r="G33" s="15"/>
      <c r="H33" s="9">
        <f t="shared" si="0"/>
        <v>6</v>
      </c>
      <c r="I33" s="15">
        <v>6</v>
      </c>
      <c r="J33" s="15"/>
      <c r="K33" s="15"/>
      <c r="L33" s="9">
        <f t="shared" si="4"/>
        <v>6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109"/>
      <c r="Z33" s="17"/>
    </row>
    <row r="34" spans="1:26" ht="18" customHeight="1" x14ac:dyDescent="0.2">
      <c r="A34" s="13">
        <v>1500301</v>
      </c>
      <c r="B34" s="14" t="s">
        <v>59</v>
      </c>
      <c r="C34" s="15">
        <v>20000</v>
      </c>
      <c r="D34" s="10">
        <f>VLOOKUP($A34,'19.07'!$A$9:$W$200,23,0)</f>
        <v>0</v>
      </c>
      <c r="E34" s="15">
        <v>4</v>
      </c>
      <c r="F34" s="15"/>
      <c r="G34" s="15"/>
      <c r="H34" s="9">
        <f t="shared" si="0"/>
        <v>4</v>
      </c>
      <c r="I34" s="15">
        <v>4</v>
      </c>
      <c r="J34" s="15"/>
      <c r="K34" s="15"/>
      <c r="L34" s="9">
        <f t="shared" si="4"/>
        <v>4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60</v>
      </c>
      <c r="C35" s="15">
        <v>18000</v>
      </c>
      <c r="D35" s="10">
        <f>VLOOKUP($A35,'19.07'!$A$9:$W$200,23,0)</f>
        <v>0</v>
      </c>
      <c r="E35" s="15">
        <v>6</v>
      </c>
      <c r="F35" s="15"/>
      <c r="G35" s="15"/>
      <c r="H35" s="9">
        <f t="shared" si="0"/>
        <v>6</v>
      </c>
      <c r="I35" s="15">
        <v>3</v>
      </c>
      <c r="J35" s="15"/>
      <c r="K35" s="15"/>
      <c r="L35" s="9">
        <f t="shared" si="4"/>
        <v>3</v>
      </c>
      <c r="M35" s="15"/>
      <c r="N35" s="15"/>
      <c r="O35" s="15"/>
      <c r="P35" s="15"/>
      <c r="Q35" s="15"/>
      <c r="R35" s="11">
        <f t="shared" si="5"/>
        <v>0</v>
      </c>
      <c r="S35" s="15">
        <v>3</v>
      </c>
      <c r="T35" s="15"/>
      <c r="U35" s="9">
        <f t="shared" si="1"/>
        <v>3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61</v>
      </c>
      <c r="C36" s="15">
        <v>18000</v>
      </c>
      <c r="D36" s="10">
        <f>VLOOKUP($A36,'19.07'!$A$9:$W$200,23,0)</f>
        <v>0</v>
      </c>
      <c r="E36" s="15">
        <v>6</v>
      </c>
      <c r="F36" s="15"/>
      <c r="G36" s="15"/>
      <c r="H36" s="9">
        <f t="shared" si="0"/>
        <v>6</v>
      </c>
      <c r="I36" s="15">
        <v>6</v>
      </c>
      <c r="J36" s="15"/>
      <c r="K36" s="15"/>
      <c r="L36" s="9">
        <f t="shared" si="4"/>
        <v>6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62</v>
      </c>
      <c r="C37" s="15">
        <v>17000</v>
      </c>
      <c r="D37" s="10">
        <f>VLOOKUP($A37,'19.07'!$A$9:$W$200,23,0)</f>
        <v>0</v>
      </c>
      <c r="E37" s="15">
        <v>4</v>
      </c>
      <c r="F37" s="15"/>
      <c r="G37" s="15"/>
      <c r="H37" s="9">
        <f t="shared" si="0"/>
        <v>4</v>
      </c>
      <c r="I37" s="15">
        <v>4</v>
      </c>
      <c r="J37" s="15"/>
      <c r="K37" s="15"/>
      <c r="L37" s="9">
        <f t="shared" si="4"/>
        <v>4</v>
      </c>
      <c r="M37" s="15"/>
      <c r="N37" s="15"/>
      <c r="O37" s="15"/>
      <c r="P37" s="15"/>
      <c r="Q37" s="15"/>
      <c r="R37" s="11">
        <f t="shared" si="5"/>
        <v>0</v>
      </c>
      <c r="S37" s="15"/>
      <c r="T37" s="15"/>
      <c r="U37" s="9">
        <f t="shared" si="1"/>
        <v>0</v>
      </c>
      <c r="V37" s="9">
        <f t="shared" si="2"/>
        <v>0</v>
      </c>
      <c r="W37" s="15"/>
      <c r="X37" s="16">
        <f t="shared" si="3"/>
        <v>0</v>
      </c>
      <c r="Y37" s="109"/>
      <c r="Z37" s="17"/>
    </row>
    <row r="38" spans="1:26" ht="18" customHeight="1" x14ac:dyDescent="0.2">
      <c r="A38" s="13">
        <v>1500307</v>
      </c>
      <c r="B38" s="14" t="s">
        <v>63</v>
      </c>
      <c r="C38" s="15">
        <v>20000</v>
      </c>
      <c r="D38" s="10">
        <f>VLOOKUP($A38,'19.07'!$A$9:$W$200,23,0)</f>
        <v>0</v>
      </c>
      <c r="E38" s="15">
        <v>6</v>
      </c>
      <c r="F38" s="15"/>
      <c r="G38" s="15"/>
      <c r="H38" s="9">
        <f t="shared" si="0"/>
        <v>6</v>
      </c>
      <c r="I38" s="15">
        <v>3</v>
      </c>
      <c r="J38" s="15"/>
      <c r="K38" s="15"/>
      <c r="L38" s="9">
        <f t="shared" si="4"/>
        <v>3</v>
      </c>
      <c r="M38" s="15"/>
      <c r="N38" s="15"/>
      <c r="O38" s="15"/>
      <c r="P38" s="15"/>
      <c r="Q38" s="15"/>
      <c r="R38" s="11">
        <f t="shared" si="5"/>
        <v>0</v>
      </c>
      <c r="S38" s="15">
        <v>3</v>
      </c>
      <c r="T38" s="15"/>
      <c r="U38" s="9">
        <f t="shared" si="1"/>
        <v>3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64</v>
      </c>
      <c r="C39" s="15">
        <v>18000</v>
      </c>
      <c r="D39" s="10">
        <f>VLOOKUP($A39,'19.07'!$A$9:$W$200,23,0)</f>
        <v>0</v>
      </c>
      <c r="E39" s="15">
        <v>4</v>
      </c>
      <c r="F39" s="15"/>
      <c r="G39" s="15"/>
      <c r="H39" s="9">
        <f t="shared" si="0"/>
        <v>4</v>
      </c>
      <c r="I39" s="15">
        <v>3</v>
      </c>
      <c r="J39" s="15"/>
      <c r="K39" s="15"/>
      <c r="L39" s="9">
        <f t="shared" si="4"/>
        <v>3</v>
      </c>
      <c r="M39" s="15"/>
      <c r="N39" s="15"/>
      <c r="O39" s="15"/>
      <c r="P39" s="15"/>
      <c r="Q39" s="15"/>
      <c r="R39" s="11">
        <f t="shared" si="5"/>
        <v>0</v>
      </c>
      <c r="S39" s="15">
        <v>1</v>
      </c>
      <c r="T39" s="15"/>
      <c r="U39" s="9">
        <f t="shared" si="1"/>
        <v>1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65</v>
      </c>
      <c r="C40" s="15">
        <v>20000</v>
      </c>
      <c r="D40" s="10">
        <f>VLOOKUP($A40,'19.07'!$A$9:$W$200,23,0)</f>
        <v>0</v>
      </c>
      <c r="E40" s="15">
        <v>6</v>
      </c>
      <c r="F40" s="15"/>
      <c r="G40" s="15"/>
      <c r="H40" s="9">
        <f t="shared" si="0"/>
        <v>6</v>
      </c>
      <c r="I40" s="15">
        <v>2</v>
      </c>
      <c r="J40" s="15"/>
      <c r="K40" s="15"/>
      <c r="L40" s="9">
        <f t="shared" si="4"/>
        <v>2</v>
      </c>
      <c r="M40" s="15"/>
      <c r="N40" s="15"/>
      <c r="O40" s="15"/>
      <c r="P40" s="15"/>
      <c r="Q40" s="15"/>
      <c r="R40" s="11">
        <f t="shared" si="5"/>
        <v>0</v>
      </c>
      <c r="S40" s="15">
        <v>4</v>
      </c>
      <c r="T40" s="15"/>
      <c r="U40" s="9">
        <f t="shared" si="1"/>
        <v>4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66</v>
      </c>
      <c r="C41" s="15">
        <v>21000</v>
      </c>
      <c r="D41" s="10">
        <f>VLOOKUP($A41,'19.07'!$A$9:$W$200,23,0)</f>
        <v>0</v>
      </c>
      <c r="E41" s="15">
        <v>6</v>
      </c>
      <c r="F41" s="15"/>
      <c r="G41" s="15"/>
      <c r="H41" s="9">
        <f t="shared" si="0"/>
        <v>6</v>
      </c>
      <c r="I41" s="15">
        <v>3</v>
      </c>
      <c r="J41" s="15"/>
      <c r="K41" s="15"/>
      <c r="L41" s="9">
        <f t="shared" si="4"/>
        <v>3</v>
      </c>
      <c r="M41" s="15"/>
      <c r="N41" s="15"/>
      <c r="O41" s="15"/>
      <c r="P41" s="15"/>
      <c r="Q41" s="15"/>
      <c r="R41" s="11">
        <f t="shared" si="5"/>
        <v>0</v>
      </c>
      <c r="S41" s="15">
        <v>3</v>
      </c>
      <c r="T41" s="15"/>
      <c r="U41" s="9">
        <f t="shared" si="1"/>
        <v>3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67</v>
      </c>
      <c r="C42" s="15">
        <v>21000</v>
      </c>
      <c r="D42" s="10">
        <f>VLOOKUP($A42,'19.07'!$A$9:$W$200,23,0)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68</v>
      </c>
      <c r="C43" s="15">
        <v>20000</v>
      </c>
      <c r="D43" s="10">
        <f>VLOOKUP($A43,'19.07'!$A$9:$W$200,23,0)</f>
        <v>0</v>
      </c>
      <c r="E43" s="15">
        <v>6</v>
      </c>
      <c r="F43" s="15"/>
      <c r="G43" s="15"/>
      <c r="H43" s="9">
        <f t="shared" si="0"/>
        <v>6</v>
      </c>
      <c r="I43" s="15">
        <v>4</v>
      </c>
      <c r="J43" s="15"/>
      <c r="K43" s="15"/>
      <c r="L43" s="9">
        <f t="shared" si="4"/>
        <v>4</v>
      </c>
      <c r="M43" s="15"/>
      <c r="N43" s="15"/>
      <c r="O43" s="15"/>
      <c r="P43" s="15"/>
      <c r="Q43" s="15"/>
      <c r="R43" s="11">
        <f t="shared" si="5"/>
        <v>0</v>
      </c>
      <c r="S43" s="15">
        <v>2</v>
      </c>
      <c r="T43" s="15"/>
      <c r="U43" s="9">
        <f t="shared" si="1"/>
        <v>2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69</v>
      </c>
      <c r="C44" s="15">
        <v>17000</v>
      </c>
      <c r="D44" s="10">
        <f>VLOOKUP($A44,'19.07'!$A$9:$W$200,23,0)</f>
        <v>0</v>
      </c>
      <c r="E44" s="15">
        <v>6</v>
      </c>
      <c r="F44" s="15"/>
      <c r="G44" s="15"/>
      <c r="H44" s="9">
        <f t="shared" si="0"/>
        <v>6</v>
      </c>
      <c r="I44" s="15">
        <v>3</v>
      </c>
      <c r="J44" s="15"/>
      <c r="K44" s="15"/>
      <c r="L44" s="9">
        <f t="shared" si="4"/>
        <v>3</v>
      </c>
      <c r="M44" s="15"/>
      <c r="N44" s="15"/>
      <c r="O44" s="15"/>
      <c r="P44" s="15"/>
      <c r="Q44" s="15"/>
      <c r="R44" s="11">
        <f t="shared" si="5"/>
        <v>0</v>
      </c>
      <c r="S44" s="15">
        <v>3</v>
      </c>
      <c r="T44" s="15"/>
      <c r="U44" s="9">
        <f t="shared" si="1"/>
        <v>3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70</v>
      </c>
      <c r="C45" s="15">
        <v>19000</v>
      </c>
      <c r="D45" s="10">
        <f>VLOOKUP($A45,'19.07'!$A$9:$W$200,23,0)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71</v>
      </c>
      <c r="C46" s="15">
        <v>17000</v>
      </c>
      <c r="D46" s="10">
        <f>VLOOKUP($A46,'19.07'!$A$9:$W$200,23,0)</f>
        <v>0</v>
      </c>
      <c r="E46" s="15">
        <v>6</v>
      </c>
      <c r="F46" s="15"/>
      <c r="G46" s="15"/>
      <c r="H46" s="9">
        <f t="shared" si="0"/>
        <v>6</v>
      </c>
      <c r="I46" s="15">
        <v>4</v>
      </c>
      <c r="J46" s="15"/>
      <c r="K46" s="15"/>
      <c r="L46" s="9">
        <f t="shared" si="4"/>
        <v>4</v>
      </c>
      <c r="M46" s="15"/>
      <c r="N46" s="15"/>
      <c r="O46" s="15"/>
      <c r="P46" s="15"/>
      <c r="Q46" s="15"/>
      <c r="R46" s="11">
        <f t="shared" si="5"/>
        <v>0</v>
      </c>
      <c r="S46" s="15">
        <v>2</v>
      </c>
      <c r="T46" s="15"/>
      <c r="U46" s="9">
        <f t="shared" si="1"/>
        <v>2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72</v>
      </c>
      <c r="C47" s="15">
        <v>18000</v>
      </c>
      <c r="D47" s="10">
        <f>VLOOKUP($A47,'19.07'!$A$9:$W$200,23,0)</f>
        <v>0</v>
      </c>
      <c r="E47" s="15">
        <v>6</v>
      </c>
      <c r="F47" s="15"/>
      <c r="G47" s="15"/>
      <c r="H47" s="9">
        <f t="shared" si="0"/>
        <v>6</v>
      </c>
      <c r="I47" s="15">
        <v>6</v>
      </c>
      <c r="J47" s="15"/>
      <c r="K47" s="15"/>
      <c r="L47" s="9">
        <f t="shared" si="4"/>
        <v>6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73</v>
      </c>
      <c r="C48" s="15">
        <v>20000</v>
      </c>
      <c r="D48" s="10">
        <f>VLOOKUP($A48,'19.07'!$A$9:$W$200,23,0)</f>
        <v>0</v>
      </c>
      <c r="E48" s="15">
        <v>6</v>
      </c>
      <c r="F48" s="15"/>
      <c r="G48" s="15"/>
      <c r="H48" s="9">
        <f t="shared" si="0"/>
        <v>6</v>
      </c>
      <c r="I48" s="15">
        <v>3</v>
      </c>
      <c r="J48" s="15"/>
      <c r="K48" s="15"/>
      <c r="L48" s="9">
        <f t="shared" si="4"/>
        <v>3</v>
      </c>
      <c r="M48" s="15"/>
      <c r="N48" s="15"/>
      <c r="O48" s="15"/>
      <c r="P48" s="15"/>
      <c r="Q48" s="15"/>
      <c r="R48" s="11">
        <f t="shared" si="5"/>
        <v>0</v>
      </c>
      <c r="S48" s="15">
        <v>3</v>
      </c>
      <c r="T48" s="15"/>
      <c r="U48" s="9">
        <f t="shared" si="1"/>
        <v>3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74</v>
      </c>
      <c r="C49" s="15">
        <v>22000</v>
      </c>
      <c r="D49" s="10">
        <f>VLOOKUP($A49,'19.07'!$A$9:$W$200,23,0)</f>
        <v>0</v>
      </c>
      <c r="E49" s="15"/>
      <c r="F49" s="15"/>
      <c r="G49" s="15"/>
      <c r="H49" s="9">
        <f t="shared" si="0"/>
        <v>0</v>
      </c>
      <c r="I49" s="15"/>
      <c r="J49" s="15"/>
      <c r="K49" s="15"/>
      <c r="L49" s="9">
        <f t="shared" si="4"/>
        <v>0</v>
      </c>
      <c r="M49" s="15"/>
      <c r="N49" s="15"/>
      <c r="O49" s="15"/>
      <c r="P49" s="15"/>
      <c r="Q49" s="15"/>
      <c r="R49" s="11">
        <f t="shared" si="5"/>
        <v>0</v>
      </c>
      <c r="S49" s="15"/>
      <c r="T49" s="15"/>
      <c r="U49" s="9">
        <f t="shared" si="1"/>
        <v>0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75</v>
      </c>
      <c r="C50" s="15">
        <v>21000</v>
      </c>
      <c r="D50" s="10">
        <f>VLOOKUP($A50,'19.07'!$A$9:$W$200,23,0)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76</v>
      </c>
      <c r="C51" s="15">
        <v>19000</v>
      </c>
      <c r="D51" s="10">
        <f>VLOOKUP($A51,'19.07'!$A$9:$W$200,23,0)</f>
        <v>0</v>
      </c>
      <c r="E51" s="15">
        <v>6</v>
      </c>
      <c r="F51" s="15"/>
      <c r="G51" s="15"/>
      <c r="H51" s="9">
        <f t="shared" si="0"/>
        <v>6</v>
      </c>
      <c r="I51" s="15">
        <v>3</v>
      </c>
      <c r="J51" s="15"/>
      <c r="K51" s="15"/>
      <c r="L51" s="9">
        <f t="shared" si="4"/>
        <v>3</v>
      </c>
      <c r="M51" s="15"/>
      <c r="N51" s="15"/>
      <c r="O51" s="15"/>
      <c r="P51" s="15"/>
      <c r="Q51" s="15"/>
      <c r="R51" s="11">
        <f t="shared" si="5"/>
        <v>0</v>
      </c>
      <c r="S51" s="15">
        <v>3</v>
      </c>
      <c r="T51" s="15"/>
      <c r="U51" s="9">
        <f t="shared" si="1"/>
        <v>3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77</v>
      </c>
      <c r="C52" s="15">
        <v>25000</v>
      </c>
      <c r="D52" s="10">
        <f>VLOOKUP($A52,'19.07'!$A$9:$W$200,23,0)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78</v>
      </c>
      <c r="C53" s="9"/>
      <c r="D53" s="10">
        <f>VLOOKUP($A53,'19.07'!$A$9:$W$200,23,0)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79</v>
      </c>
      <c r="C54" s="21">
        <v>22000</v>
      </c>
      <c r="D54" s="10">
        <f>VLOOKUP($A54,'19.07'!$A$9:$W$200,23,0)</f>
        <v>0</v>
      </c>
      <c r="E54" s="21"/>
      <c r="F54" s="21"/>
      <c r="G54" s="21"/>
      <c r="H54" s="9">
        <f t="shared" ref="H54:H61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1" si="7">S54+T54</f>
        <v>0</v>
      </c>
      <c r="V54" s="9">
        <f t="shared" ref="V54:V61" si="8">D54+H54-L54-R54-U54</f>
        <v>0</v>
      </c>
      <c r="W54" s="21"/>
      <c r="X54" s="16">
        <f t="shared" ref="X54:X61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80</v>
      </c>
      <c r="C55" s="21">
        <v>22000</v>
      </c>
      <c r="D55" s="10">
        <f>VLOOKUP($A55,'19.07'!$A$9:$W$200,23,0)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81</v>
      </c>
      <c r="C56" s="15">
        <v>22000</v>
      </c>
      <c r="D56" s="10">
        <f>VLOOKUP($A56,'19.07'!$A$9:$W$200,23,0)</f>
        <v>0</v>
      </c>
      <c r="E56" s="15">
        <v>6</v>
      </c>
      <c r="F56" s="15"/>
      <c r="G56" s="15"/>
      <c r="H56" s="9">
        <f t="shared" si="6"/>
        <v>6</v>
      </c>
      <c r="I56" s="15">
        <v>6</v>
      </c>
      <c r="J56" s="15"/>
      <c r="K56" s="15"/>
      <c r="L56" s="9">
        <f t="shared" si="4"/>
        <v>6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82</v>
      </c>
      <c r="C57" s="15">
        <v>20000</v>
      </c>
      <c r="D57" s="10">
        <f>VLOOKUP($A57,'19.07'!$A$9:$W$200,23,0)</f>
        <v>0</v>
      </c>
      <c r="E57" s="15">
        <v>8</v>
      </c>
      <c r="F57" s="15"/>
      <c r="G57" s="15"/>
      <c r="H57" s="9">
        <f t="shared" si="6"/>
        <v>8</v>
      </c>
      <c r="I57" s="15">
        <v>8</v>
      </c>
      <c r="J57" s="15"/>
      <c r="K57" s="15"/>
      <c r="L57" s="9">
        <f t="shared" si="4"/>
        <v>8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83</v>
      </c>
      <c r="C58" s="15">
        <v>29000</v>
      </c>
      <c r="D58" s="10">
        <f>VLOOKUP($A58,'19.07'!$A$9:$W$200,23,0)</f>
        <v>0</v>
      </c>
      <c r="E58" s="15">
        <v>4</v>
      </c>
      <c r="F58" s="15"/>
      <c r="G58" s="15"/>
      <c r="H58" s="9">
        <f t="shared" si="6"/>
        <v>4</v>
      </c>
      <c r="I58" s="15">
        <v>3</v>
      </c>
      <c r="J58" s="15"/>
      <c r="K58" s="15"/>
      <c r="L58" s="9">
        <f t="shared" si="4"/>
        <v>3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1</v>
      </c>
      <c r="W58" s="15">
        <v>1</v>
      </c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84</v>
      </c>
      <c r="C59" s="15">
        <v>32000</v>
      </c>
      <c r="D59" s="10">
        <f>VLOOKUP($A59,'19.07'!$A$9:$W$200,23,0)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85</v>
      </c>
      <c r="C60" s="15">
        <v>25000</v>
      </c>
      <c r="D60" s="10">
        <f>VLOOKUP($A60,'19.07'!$A$9:$W$200,23,0)</f>
        <v>0</v>
      </c>
      <c r="E60" s="15">
        <v>6</v>
      </c>
      <c r="F60" s="15"/>
      <c r="G60" s="15"/>
      <c r="H60" s="9">
        <f t="shared" si="6"/>
        <v>6</v>
      </c>
      <c r="I60" s="15">
        <v>6</v>
      </c>
      <c r="J60" s="15"/>
      <c r="K60" s="15"/>
      <c r="L60" s="9">
        <f t="shared" si="4"/>
        <v>6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1522009</v>
      </c>
      <c r="B61" s="14" t="s">
        <v>86</v>
      </c>
      <c r="C61" s="15">
        <v>24000</v>
      </c>
      <c r="D61" s="10">
        <f>VLOOKUP($A61,'19.07'!$A$9:$W$200,23,0)</f>
        <v>0</v>
      </c>
      <c r="E61" s="15"/>
      <c r="F61" s="15"/>
      <c r="G61" s="15"/>
      <c r="H61" s="9">
        <f t="shared" si="6"/>
        <v>0</v>
      </c>
      <c r="I61" s="15"/>
      <c r="J61" s="15"/>
      <c r="K61" s="15"/>
      <c r="L61" s="9">
        <f t="shared" si="4"/>
        <v>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7">
        <v>1530000</v>
      </c>
      <c r="B62" s="8" t="s">
        <v>87</v>
      </c>
      <c r="C62" s="9"/>
      <c r="D62" s="10">
        <f>VLOOKUP($A62,'19.07'!$A$9:$W$200,23,0)</f>
        <v>0</v>
      </c>
      <c r="E62" s="10"/>
      <c r="F62" s="10"/>
      <c r="G62" s="10"/>
      <c r="H62" s="9"/>
      <c r="I62" s="10"/>
      <c r="J62" s="10"/>
      <c r="K62" s="10"/>
      <c r="L62" s="9">
        <f t="shared" si="4"/>
        <v>0</v>
      </c>
      <c r="M62" s="10"/>
      <c r="N62" s="10"/>
      <c r="O62" s="10"/>
      <c r="P62" s="10"/>
      <c r="Q62" s="10"/>
      <c r="R62" s="11">
        <f t="shared" si="5"/>
        <v>0</v>
      </c>
      <c r="S62" s="10"/>
      <c r="T62" s="10"/>
      <c r="U62" s="9"/>
      <c r="V62" s="9"/>
      <c r="W62" s="10"/>
      <c r="X62" s="9"/>
      <c r="Y62" s="18"/>
      <c r="Z62" s="17"/>
    </row>
    <row r="63" spans="1:28" ht="18" customHeight="1" x14ac:dyDescent="0.2">
      <c r="A63" s="13">
        <v>1532013</v>
      </c>
      <c r="B63" s="14" t="s">
        <v>88</v>
      </c>
      <c r="C63" s="15">
        <v>89000</v>
      </c>
      <c r="D63" s="10">
        <f>VLOOKUP($A63,'19.07'!$A$9:$W$200,23,0)</f>
        <v>0</v>
      </c>
      <c r="E63" s="15"/>
      <c r="F63" s="15"/>
      <c r="G63" s="15"/>
      <c r="H63" s="9">
        <f>SUM(E63:G63)</f>
        <v>0</v>
      </c>
      <c r="I63" s="15"/>
      <c r="J63" s="15"/>
      <c r="K63" s="15"/>
      <c r="L63" s="9">
        <f t="shared" si="4"/>
        <v>0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>S63+T63</f>
        <v>0</v>
      </c>
      <c r="V63" s="9">
        <f>D63+H63-L63-R63-U63</f>
        <v>0</v>
      </c>
      <c r="W63" s="15"/>
      <c r="X63" s="16">
        <f>W63-V63</f>
        <v>0</v>
      </c>
      <c r="Y63" s="18"/>
      <c r="Z63" s="17"/>
    </row>
    <row r="64" spans="1:28" ht="18" customHeight="1" x14ac:dyDescent="0.2">
      <c r="A64" s="7">
        <v>1540000</v>
      </c>
      <c r="B64" s="8" t="s">
        <v>89</v>
      </c>
      <c r="C64" s="9"/>
      <c r="D64" s="10">
        <f>VLOOKUP($A64,'19.07'!$A$9:$W$200,23,0)</f>
        <v>0</v>
      </c>
      <c r="E64" s="10"/>
      <c r="F64" s="10"/>
      <c r="G64" s="10"/>
      <c r="H64" s="9"/>
      <c r="I64" s="10"/>
      <c r="J64" s="10"/>
      <c r="K64" s="10"/>
      <c r="L64" s="9">
        <f t="shared" si="4"/>
        <v>0</v>
      </c>
      <c r="M64" s="10"/>
      <c r="N64" s="10"/>
      <c r="O64" s="10"/>
      <c r="P64" s="10"/>
      <c r="Q64" s="10"/>
      <c r="R64" s="11">
        <f t="shared" si="5"/>
        <v>0</v>
      </c>
      <c r="S64" s="10"/>
      <c r="T64" s="10"/>
      <c r="U64" s="9"/>
      <c r="V64" s="9"/>
      <c r="W64" s="10"/>
      <c r="X64" s="9"/>
      <c r="Y64" s="18"/>
      <c r="Z64" s="17"/>
    </row>
    <row r="65" spans="1:26" s="24" customFormat="1" ht="18" customHeight="1" x14ac:dyDescent="0.2">
      <c r="A65" s="25">
        <v>1540002</v>
      </c>
      <c r="B65" s="20" t="s">
        <v>90</v>
      </c>
      <c r="C65" s="21">
        <v>19000</v>
      </c>
      <c r="D65" s="10">
        <f>VLOOKUP($A65,'19.07'!$A$9:$W$200,23,0)</f>
        <v>0</v>
      </c>
      <c r="E65" s="15"/>
      <c r="F65" s="15"/>
      <c r="G65" s="15"/>
      <c r="H65" s="9">
        <f>SUM(E65:G65)</f>
        <v>0</v>
      </c>
      <c r="I65" s="15"/>
      <c r="J65" s="15"/>
      <c r="K65" s="15"/>
      <c r="L65" s="9">
        <f t="shared" si="4"/>
        <v>0</v>
      </c>
      <c r="M65" s="15"/>
      <c r="N65" s="15"/>
      <c r="O65" s="15"/>
      <c r="P65" s="15"/>
      <c r="Q65" s="15"/>
      <c r="R65" s="11">
        <f t="shared" si="5"/>
        <v>0</v>
      </c>
      <c r="S65" s="15"/>
      <c r="T65" s="15"/>
      <c r="U65" s="9">
        <f>S65+T65</f>
        <v>0</v>
      </c>
      <c r="V65" s="9">
        <f>D65+H65-L65-R65-U65</f>
        <v>0</v>
      </c>
      <c r="W65" s="15"/>
      <c r="X65" s="16">
        <f>W65-V65</f>
        <v>0</v>
      </c>
      <c r="Y65" s="22"/>
      <c r="Z65" s="23"/>
    </row>
    <row r="66" spans="1:26" s="24" customFormat="1" ht="18" customHeight="1" x14ac:dyDescent="0.2">
      <c r="A66" s="25">
        <v>1540034</v>
      </c>
      <c r="B66" s="20" t="s">
        <v>91</v>
      </c>
      <c r="C66" s="21">
        <v>16000</v>
      </c>
      <c r="D66" s="10">
        <f>VLOOKUP($A66,'19.07'!$A$9:$W$200,23,0)</f>
        <v>1</v>
      </c>
      <c r="E66" s="15"/>
      <c r="F66" s="15"/>
      <c r="G66" s="15"/>
      <c r="H66" s="9">
        <f>SUM(E66:G66)</f>
        <v>0</v>
      </c>
      <c r="I66" s="15">
        <v>1</v>
      </c>
      <c r="J66" s="15"/>
      <c r="K66" s="15"/>
      <c r="L66" s="9">
        <f t="shared" si="4"/>
        <v>1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ht="18" customHeight="1" x14ac:dyDescent="0.2">
      <c r="A67" s="7">
        <v>1560000</v>
      </c>
      <c r="B67" s="8" t="s">
        <v>92</v>
      </c>
      <c r="C67" s="9"/>
      <c r="D67" s="10">
        <f>VLOOKUP($A67,'19.07'!$A$9:$W$200,23,0)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ht="18" customHeight="1" x14ac:dyDescent="0.2">
      <c r="A68" s="13">
        <v>1560001</v>
      </c>
      <c r="B68" s="14" t="s">
        <v>93</v>
      </c>
      <c r="C68" s="15">
        <v>28000</v>
      </c>
      <c r="D68" s="10">
        <f>VLOOKUP($A68,'19.07'!$A$9:$W$200,23,0)</f>
        <v>0</v>
      </c>
      <c r="E68" s="15"/>
      <c r="F68" s="15"/>
      <c r="G68" s="15"/>
      <c r="H68" s="9">
        <f>SUM(E68:G68)</f>
        <v>0</v>
      </c>
      <c r="I68" s="15"/>
      <c r="J68" s="15"/>
      <c r="K68" s="15"/>
      <c r="L68" s="9">
        <f t="shared" si="4"/>
        <v>0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 t="shared" ref="U68:U72" si="10">S68+T68</f>
        <v>0</v>
      </c>
      <c r="V68" s="9">
        <f>D68+H68-L68-R68-U68</f>
        <v>0</v>
      </c>
      <c r="W68" s="15"/>
      <c r="X68" s="16">
        <f t="shared" ref="X68:X72" si="11">W68-V68</f>
        <v>0</v>
      </c>
      <c r="Y68" s="26"/>
      <c r="Z68" s="17"/>
    </row>
    <row r="69" spans="1:26" ht="18" customHeight="1" x14ac:dyDescent="0.2">
      <c r="A69" s="13">
        <v>1560002</v>
      </c>
      <c r="B69" s="14" t="s">
        <v>94</v>
      </c>
      <c r="C69" s="15">
        <v>28000</v>
      </c>
      <c r="D69" s="10">
        <f>VLOOKUP($A69,'19.07'!$A$9:$W$200,23,0)</f>
        <v>0</v>
      </c>
      <c r="E69" s="15">
        <v>4</v>
      </c>
      <c r="F69" s="15"/>
      <c r="G69" s="15"/>
      <c r="H69" s="9">
        <f>SUM(E69:G69)</f>
        <v>4</v>
      </c>
      <c r="I69" s="15">
        <v>4</v>
      </c>
      <c r="J69" s="15"/>
      <c r="K69" s="15"/>
      <c r="L69" s="9">
        <f t="shared" si="4"/>
        <v>4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 t="shared" si="10"/>
        <v>0</v>
      </c>
      <c r="V69" s="9">
        <f>D69+H69-L69-R69-U69</f>
        <v>0</v>
      </c>
      <c r="W69" s="15"/>
      <c r="X69" s="16">
        <f t="shared" si="11"/>
        <v>0</v>
      </c>
      <c r="Y69" s="26"/>
      <c r="Z69" s="17"/>
    </row>
    <row r="70" spans="1:26" ht="18" customHeight="1" x14ac:dyDescent="0.2">
      <c r="A70" s="13">
        <v>1560006</v>
      </c>
      <c r="B70" s="14" t="s">
        <v>95</v>
      </c>
      <c r="C70" s="15">
        <v>28000</v>
      </c>
      <c r="D70" s="10">
        <f>VLOOKUP($A70,'19.07'!$A$9:$W$200,23,0)</f>
        <v>0</v>
      </c>
      <c r="E70" s="15">
        <v>4</v>
      </c>
      <c r="F70" s="15"/>
      <c r="G70" s="15"/>
      <c r="H70" s="9">
        <f>SUM(E70:G70)</f>
        <v>4</v>
      </c>
      <c r="I70" s="15">
        <v>3</v>
      </c>
      <c r="J70" s="15"/>
      <c r="K70" s="15"/>
      <c r="L70" s="9">
        <f t="shared" si="4"/>
        <v>3</v>
      </c>
      <c r="M70" s="15"/>
      <c r="N70" s="15"/>
      <c r="O70" s="15"/>
      <c r="P70" s="15"/>
      <c r="Q70" s="15"/>
      <c r="R70" s="11">
        <f>SUM(M70:Q70)</f>
        <v>0</v>
      </c>
      <c r="S70" s="15">
        <v>1</v>
      </c>
      <c r="T70" s="15"/>
      <c r="U70" s="9">
        <f>S70+T70</f>
        <v>1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1560008</v>
      </c>
      <c r="B71" s="14" t="s">
        <v>96</v>
      </c>
      <c r="C71" s="15">
        <v>28000</v>
      </c>
      <c r="D71" s="10">
        <f>VLOOKUP($A71,'19.07'!$A$9:$W$200,23,0)</f>
        <v>0</v>
      </c>
      <c r="E71" s="15">
        <v>3</v>
      </c>
      <c r="F71" s="15"/>
      <c r="G71" s="15"/>
      <c r="H71" s="9">
        <f>SUM(E71:G71)</f>
        <v>3</v>
      </c>
      <c r="I71" s="15">
        <v>3</v>
      </c>
      <c r="J71" s="15"/>
      <c r="K71" s="15"/>
      <c r="L71" s="9">
        <f t="shared" si="4"/>
        <v>3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1560048</v>
      </c>
      <c r="B72" s="14" t="s">
        <v>97</v>
      </c>
      <c r="C72" s="15">
        <v>28000</v>
      </c>
      <c r="D72" s="10">
        <f>VLOOKUP($A72,'19.07'!$A$9:$W$200,23,0)</f>
        <v>0</v>
      </c>
      <c r="E72" s="15">
        <v>7</v>
      </c>
      <c r="F72" s="15"/>
      <c r="G72" s="15"/>
      <c r="H72" s="9">
        <f>SUM(E72:G72)</f>
        <v>7</v>
      </c>
      <c r="I72" s="15">
        <v>7</v>
      </c>
      <c r="J72" s="15"/>
      <c r="K72" s="15"/>
      <c r="L72" s="9">
        <f t="shared" si="4"/>
        <v>7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 t="shared" si="10"/>
        <v>0</v>
      </c>
      <c r="V72" s="9">
        <f>D72+H72-L72-R72-U72</f>
        <v>0</v>
      </c>
      <c r="W72" s="15"/>
      <c r="X72" s="16">
        <f t="shared" si="11"/>
        <v>0</v>
      </c>
      <c r="Y72" s="26"/>
      <c r="Z72" s="17"/>
    </row>
    <row r="73" spans="1:26" ht="18" customHeight="1" x14ac:dyDescent="0.2">
      <c r="A73" s="7">
        <v>1510000</v>
      </c>
      <c r="B73" s="8" t="s">
        <v>98</v>
      </c>
      <c r="C73" s="9"/>
      <c r="D73" s="10">
        <f>VLOOKUP($A73,'19.07'!$A$9:$W$200,23,0)</f>
        <v>0</v>
      </c>
      <c r="E73" s="10"/>
      <c r="F73" s="10"/>
      <c r="G73" s="10"/>
      <c r="H73" s="9"/>
      <c r="I73" s="10"/>
      <c r="J73" s="10"/>
      <c r="K73" s="10"/>
      <c r="L73" s="9">
        <f t="shared" si="4"/>
        <v>0</v>
      </c>
      <c r="M73" s="10"/>
      <c r="N73" s="10"/>
      <c r="O73" s="10"/>
      <c r="P73" s="10"/>
      <c r="Q73" s="10"/>
      <c r="R73" s="11">
        <f t="shared" si="5"/>
        <v>0</v>
      </c>
      <c r="S73" s="10"/>
      <c r="T73" s="10"/>
      <c r="U73" s="9"/>
      <c r="V73" s="9"/>
      <c r="W73" s="10"/>
      <c r="X73" s="9"/>
      <c r="Y73" s="18"/>
      <c r="Z73" s="17"/>
    </row>
    <row r="74" spans="1:26" ht="18" customHeight="1" x14ac:dyDescent="0.2">
      <c r="A74" s="13">
        <v>1510001</v>
      </c>
      <c r="B74" s="14" t="s">
        <v>99</v>
      </c>
      <c r="C74" s="15">
        <v>55000</v>
      </c>
      <c r="D74" s="10">
        <f>VLOOKUP($A74,'19.07'!$A$9:$W$200,23,0)</f>
        <v>3</v>
      </c>
      <c r="E74" s="15">
        <v>1</v>
      </c>
      <c r="F74" s="15"/>
      <c r="G74" s="15"/>
      <c r="H74" s="9">
        <f t="shared" ref="H74:H87" si="12">SUM(E74:G74)</f>
        <v>1</v>
      </c>
      <c r="I74" s="15">
        <v>4</v>
      </c>
      <c r="J74" s="15"/>
      <c r="K74" s="15"/>
      <c r="L74" s="9">
        <f t="shared" ref="L74:L137" si="13">SUM(I74:K74)</f>
        <v>4</v>
      </c>
      <c r="M74" s="15">
        <v>1</v>
      </c>
      <c r="N74" s="15"/>
      <c r="O74" s="15"/>
      <c r="P74" s="15"/>
      <c r="Q74" s="15"/>
      <c r="R74" s="11">
        <f t="shared" si="5"/>
        <v>1</v>
      </c>
      <c r="S74" s="15"/>
      <c r="T74" s="15"/>
      <c r="U74" s="9">
        <f t="shared" ref="U74:U87" si="14">S74+T74</f>
        <v>0</v>
      </c>
      <c r="V74" s="9">
        <f t="shared" ref="V74:V87" si="15">D74+H74-L74-R74-U74</f>
        <v>-1</v>
      </c>
      <c r="W74" s="15"/>
      <c r="X74" s="16">
        <f t="shared" ref="X74:X87" si="16">W74-V74</f>
        <v>1</v>
      </c>
      <c r="Y74" s="27"/>
      <c r="Z74" s="17"/>
    </row>
    <row r="75" spans="1:26" ht="18" customHeight="1" x14ac:dyDescent="0.2">
      <c r="A75" s="13">
        <v>1510002</v>
      </c>
      <c r="B75" s="14" t="s">
        <v>100</v>
      </c>
      <c r="C75" s="15">
        <v>30000</v>
      </c>
      <c r="D75" s="10">
        <f>VLOOKUP($A75,'19.07'!$A$9:$W$200,23,0)</f>
        <v>3</v>
      </c>
      <c r="E75" s="15">
        <v>4</v>
      </c>
      <c r="F75" s="15"/>
      <c r="G75" s="15"/>
      <c r="H75" s="9">
        <f t="shared" si="12"/>
        <v>4</v>
      </c>
      <c r="I75" s="15">
        <v>1</v>
      </c>
      <c r="J75" s="15"/>
      <c r="K75" s="15"/>
      <c r="L75" s="9">
        <f t="shared" si="13"/>
        <v>1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 t="shared" si="14"/>
        <v>0</v>
      </c>
      <c r="V75" s="9">
        <f t="shared" si="15"/>
        <v>6</v>
      </c>
      <c r="W75" s="15">
        <v>4</v>
      </c>
      <c r="X75" s="16">
        <f t="shared" si="16"/>
        <v>-2</v>
      </c>
      <c r="Y75" s="27" t="s">
        <v>273</v>
      </c>
      <c r="Z75" s="17"/>
    </row>
    <row r="76" spans="1:26" ht="18" customHeight="1" x14ac:dyDescent="0.2">
      <c r="A76" s="13">
        <v>1510005</v>
      </c>
      <c r="B76" s="14" t="s">
        <v>101</v>
      </c>
      <c r="C76" s="15">
        <v>70000</v>
      </c>
      <c r="D76" s="10">
        <f>VLOOKUP($A76,'19.07'!$A$9:$W$200,23,0)</f>
        <v>0</v>
      </c>
      <c r="E76" s="15"/>
      <c r="F76" s="15"/>
      <c r="G76" s="15"/>
      <c r="H76" s="9">
        <f t="shared" si="12"/>
        <v>0</v>
      </c>
      <c r="I76" s="15"/>
      <c r="J76" s="15"/>
      <c r="K76" s="15"/>
      <c r="L76" s="9">
        <f t="shared" si="13"/>
        <v>0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4"/>
        <v>0</v>
      </c>
      <c r="V76" s="9">
        <f t="shared" si="15"/>
        <v>0</v>
      </c>
      <c r="W76" s="15"/>
      <c r="X76" s="16">
        <f t="shared" si="16"/>
        <v>0</v>
      </c>
      <c r="Y76" s="18"/>
      <c r="Z76" s="17"/>
    </row>
    <row r="77" spans="1:26" ht="18" customHeight="1" x14ac:dyDescent="0.2">
      <c r="A77" s="13">
        <v>1510006</v>
      </c>
      <c r="B77" s="14" t="s">
        <v>102</v>
      </c>
      <c r="C77" s="15">
        <v>38000</v>
      </c>
      <c r="D77" s="10">
        <f>VLOOKUP($A77,'19.07'!$A$9:$W$200,23,0)</f>
        <v>3</v>
      </c>
      <c r="E77" s="15"/>
      <c r="F77" s="15"/>
      <c r="G77" s="15"/>
      <c r="H77" s="9">
        <f t="shared" si="12"/>
        <v>0</v>
      </c>
      <c r="I77" s="15"/>
      <c r="J77" s="15"/>
      <c r="K77" s="15"/>
      <c r="L77" s="9">
        <f t="shared" si="13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4"/>
        <v>0</v>
      </c>
      <c r="V77" s="9">
        <f t="shared" si="15"/>
        <v>3</v>
      </c>
      <c r="W77" s="15">
        <v>3</v>
      </c>
      <c r="X77" s="16">
        <f t="shared" si="16"/>
        <v>0</v>
      </c>
      <c r="Y77" s="18"/>
      <c r="Z77" s="17"/>
    </row>
    <row r="78" spans="1:26" ht="18" customHeight="1" x14ac:dyDescent="0.2">
      <c r="A78" s="13">
        <v>1510007</v>
      </c>
      <c r="B78" s="14" t="s">
        <v>103</v>
      </c>
      <c r="C78" s="15">
        <v>75000</v>
      </c>
      <c r="D78" s="10">
        <f>VLOOKUP($A78,'19.07'!$A$9:$W$200,23,0)</f>
        <v>0</v>
      </c>
      <c r="E78" s="15"/>
      <c r="F78" s="15"/>
      <c r="G78" s="15"/>
      <c r="H78" s="9">
        <f t="shared" si="12"/>
        <v>0</v>
      </c>
      <c r="I78" s="15">
        <v>1</v>
      </c>
      <c r="J78" s="15"/>
      <c r="K78" s="15"/>
      <c r="L78" s="9">
        <f t="shared" si="13"/>
        <v>1</v>
      </c>
      <c r="M78" s="15"/>
      <c r="N78" s="15"/>
      <c r="O78" s="15"/>
      <c r="P78" s="15"/>
      <c r="Q78" s="15"/>
      <c r="R78" s="11">
        <f>SUM(M78:Q78)</f>
        <v>0</v>
      </c>
      <c r="S78" s="15"/>
      <c r="T78" s="15"/>
      <c r="U78" s="9">
        <f>S78+T78</f>
        <v>0</v>
      </c>
      <c r="V78" s="9">
        <f t="shared" si="15"/>
        <v>-1</v>
      </c>
      <c r="W78" s="15"/>
      <c r="X78" s="16">
        <f>W78-V78</f>
        <v>1</v>
      </c>
      <c r="Y78" s="18"/>
      <c r="Z78" s="17"/>
    </row>
    <row r="79" spans="1:26" ht="18" customHeight="1" x14ac:dyDescent="0.2">
      <c r="A79" s="13">
        <v>1510008</v>
      </c>
      <c r="B79" s="14" t="s">
        <v>104</v>
      </c>
      <c r="C79" s="15">
        <v>55000</v>
      </c>
      <c r="D79" s="10">
        <f>VLOOKUP($A79,'19.07'!$A$9:$W$200,23,0)</f>
        <v>0</v>
      </c>
      <c r="E79" s="15"/>
      <c r="F79" s="15"/>
      <c r="G79" s="15"/>
      <c r="H79" s="9">
        <f t="shared" si="12"/>
        <v>0</v>
      </c>
      <c r="I79" s="15"/>
      <c r="J79" s="15"/>
      <c r="K79" s="15"/>
      <c r="L79" s="9">
        <f t="shared" si="13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5"/>
        <v>0</v>
      </c>
      <c r="W79" s="15"/>
      <c r="X79" s="16">
        <f>W79-V79</f>
        <v>0</v>
      </c>
      <c r="Y79" s="26"/>
      <c r="Z79" s="17"/>
    </row>
    <row r="80" spans="1:26" ht="18" customHeight="1" x14ac:dyDescent="0.2">
      <c r="A80" s="13">
        <v>1510009</v>
      </c>
      <c r="B80" s="14" t="s">
        <v>105</v>
      </c>
      <c r="C80" s="15">
        <v>30000</v>
      </c>
      <c r="D80" s="10">
        <f>VLOOKUP($A80,'19.07'!$A$9:$W$200,23,0)</f>
        <v>5</v>
      </c>
      <c r="E80" s="15"/>
      <c r="F80" s="15"/>
      <c r="G80" s="15"/>
      <c r="H80" s="9">
        <f t="shared" si="12"/>
        <v>0</v>
      </c>
      <c r="I80" s="15">
        <v>3</v>
      </c>
      <c r="J80" s="15"/>
      <c r="K80" s="15"/>
      <c r="L80" s="9">
        <f t="shared" si="13"/>
        <v>3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4"/>
        <v>0</v>
      </c>
      <c r="V80" s="9">
        <f t="shared" si="15"/>
        <v>2</v>
      </c>
      <c r="W80" s="15">
        <v>2</v>
      </c>
      <c r="X80" s="16">
        <f t="shared" si="16"/>
        <v>0</v>
      </c>
      <c r="Y80" s="26"/>
      <c r="Z80" s="17"/>
    </row>
    <row r="81" spans="1:26" ht="18" customHeight="1" x14ac:dyDescent="0.2">
      <c r="A81" s="13">
        <v>1510018</v>
      </c>
      <c r="B81" s="14" t="s">
        <v>106</v>
      </c>
      <c r="C81" s="15">
        <v>60000</v>
      </c>
      <c r="D81" s="10">
        <f>VLOOKUP($A81,'19.07'!$A$9:$W$200,23,0)</f>
        <v>1</v>
      </c>
      <c r="E81" s="15">
        <v>1</v>
      </c>
      <c r="F81" s="15"/>
      <c r="G81" s="15"/>
      <c r="H81" s="9">
        <f t="shared" si="12"/>
        <v>1</v>
      </c>
      <c r="I81" s="15"/>
      <c r="J81" s="15"/>
      <c r="K81" s="15"/>
      <c r="L81" s="9">
        <f t="shared" si="13"/>
        <v>0</v>
      </c>
      <c r="M81" s="15">
        <v>1</v>
      </c>
      <c r="N81" s="15"/>
      <c r="O81" s="15"/>
      <c r="P81" s="15"/>
      <c r="Q81" s="15"/>
      <c r="R81" s="11">
        <f t="shared" si="5"/>
        <v>1</v>
      </c>
      <c r="S81" s="15"/>
      <c r="T81" s="15"/>
      <c r="U81" s="9">
        <f t="shared" si="14"/>
        <v>0</v>
      </c>
      <c r="V81" s="9">
        <f t="shared" si="15"/>
        <v>1</v>
      </c>
      <c r="W81" s="15">
        <v>1</v>
      </c>
      <c r="X81" s="16">
        <f t="shared" si="16"/>
        <v>0</v>
      </c>
      <c r="Y81" s="18"/>
      <c r="Z81" s="17"/>
    </row>
    <row r="82" spans="1:26" ht="18" customHeight="1" x14ac:dyDescent="0.2">
      <c r="A82" s="13">
        <v>1510021</v>
      </c>
      <c r="B82" s="14" t="s">
        <v>107</v>
      </c>
      <c r="C82" s="15">
        <v>38000</v>
      </c>
      <c r="D82" s="10">
        <f>VLOOKUP($A82,'19.07'!$A$9:$W$200,23,0)</f>
        <v>4</v>
      </c>
      <c r="E82" s="15"/>
      <c r="F82" s="15"/>
      <c r="G82" s="15"/>
      <c r="H82" s="9">
        <f t="shared" si="12"/>
        <v>0</v>
      </c>
      <c r="I82" s="15">
        <v>2</v>
      </c>
      <c r="J82" s="15"/>
      <c r="K82" s="15"/>
      <c r="L82" s="9">
        <f t="shared" si="13"/>
        <v>2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4"/>
        <v>0</v>
      </c>
      <c r="V82" s="9">
        <f t="shared" si="15"/>
        <v>2</v>
      </c>
      <c r="W82" s="15"/>
      <c r="X82" s="16">
        <f t="shared" si="16"/>
        <v>-2</v>
      </c>
      <c r="Y82" s="18" t="s">
        <v>273</v>
      </c>
      <c r="Z82" s="17"/>
    </row>
    <row r="83" spans="1:26" ht="18" customHeight="1" x14ac:dyDescent="0.2">
      <c r="A83" s="13">
        <v>1510023</v>
      </c>
      <c r="B83" s="14" t="s">
        <v>108</v>
      </c>
      <c r="C83" s="15">
        <v>55000</v>
      </c>
      <c r="D83" s="10">
        <f>VLOOKUP($A83,'19.07'!$A$9:$W$200,23,0)</f>
        <v>0</v>
      </c>
      <c r="E83" s="15"/>
      <c r="F83" s="15"/>
      <c r="G83" s="15"/>
      <c r="H83" s="9">
        <f t="shared" si="12"/>
        <v>0</v>
      </c>
      <c r="I83" s="15"/>
      <c r="J83" s="15"/>
      <c r="K83" s="15"/>
      <c r="L83" s="9">
        <f t="shared" si="13"/>
        <v>0</v>
      </c>
      <c r="M83" s="15"/>
      <c r="N83" s="15"/>
      <c r="O83" s="15"/>
      <c r="P83" s="15"/>
      <c r="Q83" s="15"/>
      <c r="R83" s="11">
        <f>SUM(M83:Q83)</f>
        <v>0</v>
      </c>
      <c r="S83" s="15"/>
      <c r="T83" s="15"/>
      <c r="U83" s="9">
        <f>S83+T83</f>
        <v>0</v>
      </c>
      <c r="V83" s="9">
        <f t="shared" si="15"/>
        <v>0</v>
      </c>
      <c r="W83" s="15"/>
      <c r="X83" s="16">
        <f>W83-V83</f>
        <v>0</v>
      </c>
      <c r="Y83" s="18"/>
      <c r="Z83" s="17"/>
    </row>
    <row r="84" spans="1:26" ht="18" customHeight="1" x14ac:dyDescent="0.2">
      <c r="A84" s="13">
        <v>1510024</v>
      </c>
      <c r="B84" s="14" t="s">
        <v>109</v>
      </c>
      <c r="C84" s="15">
        <v>30000</v>
      </c>
      <c r="D84" s="10">
        <f>VLOOKUP($A84,'19.07'!$A$9:$W$200,23,0)</f>
        <v>0</v>
      </c>
      <c r="E84" s="15"/>
      <c r="F84" s="15"/>
      <c r="G84" s="15"/>
      <c r="H84" s="9">
        <f t="shared" si="12"/>
        <v>0</v>
      </c>
      <c r="I84" s="15"/>
      <c r="J84" s="15"/>
      <c r="K84" s="15"/>
      <c r="L84" s="9">
        <f t="shared" si="13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5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1510039</v>
      </c>
      <c r="B85" s="14" t="s">
        <v>110</v>
      </c>
      <c r="C85" s="15">
        <v>30000</v>
      </c>
      <c r="D85" s="10">
        <f>VLOOKUP($A85,'19.07'!$A$9:$W$200,23,0)</f>
        <v>1</v>
      </c>
      <c r="E85" s="15">
        <v>2</v>
      </c>
      <c r="F85" s="15"/>
      <c r="G85" s="15"/>
      <c r="H85" s="9">
        <f t="shared" si="12"/>
        <v>2</v>
      </c>
      <c r="I85" s="15">
        <v>2</v>
      </c>
      <c r="J85" s="15"/>
      <c r="K85" s="15"/>
      <c r="L85" s="9">
        <f t="shared" si="13"/>
        <v>2</v>
      </c>
      <c r="M85" s="15">
        <v>1</v>
      </c>
      <c r="N85" s="15"/>
      <c r="O85" s="15"/>
      <c r="P85" s="15"/>
      <c r="Q85" s="15"/>
      <c r="R85" s="11">
        <f t="shared" si="5"/>
        <v>1</v>
      </c>
      <c r="S85" s="15"/>
      <c r="T85" s="15"/>
      <c r="U85" s="9">
        <f t="shared" si="14"/>
        <v>0</v>
      </c>
      <c r="V85" s="9">
        <f t="shared" si="15"/>
        <v>0</v>
      </c>
      <c r="W85" s="15"/>
      <c r="X85" s="16">
        <f t="shared" si="16"/>
        <v>0</v>
      </c>
      <c r="Y85" s="27"/>
      <c r="Z85" s="17"/>
    </row>
    <row r="86" spans="1:26" ht="18" customHeight="1" x14ac:dyDescent="0.2">
      <c r="A86" s="13">
        <v>1510040</v>
      </c>
      <c r="B86" s="14" t="s">
        <v>111</v>
      </c>
      <c r="C86" s="15">
        <v>55000</v>
      </c>
      <c r="D86" s="10">
        <f>VLOOKUP($A86,'19.07'!$A$9:$W$200,23,0)</f>
        <v>3</v>
      </c>
      <c r="E86" s="15">
        <v>1</v>
      </c>
      <c r="F86" s="15"/>
      <c r="G86" s="15"/>
      <c r="H86" s="9">
        <f t="shared" si="12"/>
        <v>1</v>
      </c>
      <c r="I86" s="15">
        <v>1</v>
      </c>
      <c r="J86" s="15"/>
      <c r="K86" s="15"/>
      <c r="L86" s="9">
        <f t="shared" si="13"/>
        <v>1</v>
      </c>
      <c r="M86" s="15">
        <v>2</v>
      </c>
      <c r="N86" s="15"/>
      <c r="O86" s="15"/>
      <c r="P86" s="15"/>
      <c r="Q86" s="15"/>
      <c r="R86" s="11">
        <f t="shared" si="5"/>
        <v>2</v>
      </c>
      <c r="S86" s="15"/>
      <c r="T86" s="15"/>
      <c r="U86" s="9">
        <f t="shared" si="14"/>
        <v>0</v>
      </c>
      <c r="V86" s="9">
        <f t="shared" si="15"/>
        <v>1</v>
      </c>
      <c r="W86" s="15">
        <v>1</v>
      </c>
      <c r="X86" s="16">
        <f t="shared" si="16"/>
        <v>0</v>
      </c>
      <c r="Y86" s="27"/>
      <c r="Z86" s="17"/>
    </row>
    <row r="87" spans="1:26" ht="18" customHeight="1" x14ac:dyDescent="0.2">
      <c r="A87" s="13">
        <v>1510053</v>
      </c>
      <c r="B87" s="14" t="s">
        <v>112</v>
      </c>
      <c r="C87" s="15">
        <v>35000</v>
      </c>
      <c r="D87" s="10">
        <f>VLOOKUP($A87,'19.07'!$A$9:$W$200,23,0)</f>
        <v>0</v>
      </c>
      <c r="E87" s="15">
        <v>2</v>
      </c>
      <c r="F87" s="15"/>
      <c r="G87" s="15"/>
      <c r="H87" s="9">
        <f t="shared" si="12"/>
        <v>2</v>
      </c>
      <c r="I87" s="15"/>
      <c r="J87" s="15"/>
      <c r="K87" s="15"/>
      <c r="L87" s="9">
        <f t="shared" si="13"/>
        <v>0</v>
      </c>
      <c r="M87" s="15"/>
      <c r="N87" s="15"/>
      <c r="O87" s="15"/>
      <c r="P87" s="15"/>
      <c r="Q87" s="15"/>
      <c r="R87" s="11">
        <f t="shared" ref="R87:R155" si="17">SUM(M87:Q87)</f>
        <v>0</v>
      </c>
      <c r="S87" s="15"/>
      <c r="T87" s="15"/>
      <c r="U87" s="9">
        <f t="shared" si="14"/>
        <v>0</v>
      </c>
      <c r="V87" s="9">
        <f t="shared" si="15"/>
        <v>2</v>
      </c>
      <c r="W87" s="15">
        <v>2</v>
      </c>
      <c r="X87" s="16">
        <f t="shared" si="16"/>
        <v>0</v>
      </c>
      <c r="Y87" s="27"/>
      <c r="Z87" s="17"/>
    </row>
    <row r="88" spans="1:26" ht="18" customHeight="1" x14ac:dyDescent="0.2">
      <c r="A88" s="7">
        <v>3500000</v>
      </c>
      <c r="B88" s="8" t="s">
        <v>113</v>
      </c>
      <c r="C88" s="9"/>
      <c r="D88" s="10">
        <f>VLOOKUP($A88,'19.07'!$A$9:$W$200,23,0)</f>
        <v>0</v>
      </c>
      <c r="E88" s="10"/>
      <c r="F88" s="10"/>
      <c r="G88" s="10"/>
      <c r="H88" s="9"/>
      <c r="I88" s="10"/>
      <c r="J88" s="10"/>
      <c r="K88" s="10"/>
      <c r="L88" s="9">
        <f t="shared" si="13"/>
        <v>0</v>
      </c>
      <c r="M88" s="10"/>
      <c r="N88" s="10"/>
      <c r="O88" s="10"/>
      <c r="P88" s="10"/>
      <c r="Q88" s="10"/>
      <c r="R88" s="11">
        <f t="shared" si="17"/>
        <v>0</v>
      </c>
      <c r="S88" s="10"/>
      <c r="T88" s="10"/>
      <c r="U88" s="9"/>
      <c r="V88" s="9"/>
      <c r="W88" s="10"/>
      <c r="X88" s="9"/>
      <c r="Y88" s="18"/>
      <c r="Z88" s="17"/>
    </row>
    <row r="89" spans="1:26" ht="18" customHeight="1" x14ac:dyDescent="0.2">
      <c r="A89" s="13">
        <v>3500003</v>
      </c>
      <c r="B89" s="14" t="s">
        <v>114</v>
      </c>
      <c r="C89" s="15">
        <v>390000</v>
      </c>
      <c r="D89" s="10">
        <f>VLOOKUP($A89,'19.07'!$A$9:$W$200,23,0)</f>
        <v>0</v>
      </c>
      <c r="E89" s="15"/>
      <c r="F89" s="15"/>
      <c r="G89" s="15"/>
      <c r="H89" s="9">
        <f t="shared" ref="H89:H106" si="18">SUM(E89:G89)</f>
        <v>0</v>
      </c>
      <c r="I89" s="15"/>
      <c r="J89" s="15"/>
      <c r="K89" s="15"/>
      <c r="L89" s="9">
        <f t="shared" si="13"/>
        <v>0</v>
      </c>
      <c r="M89" s="15"/>
      <c r="N89" s="15"/>
      <c r="O89" s="15"/>
      <c r="P89" s="15"/>
      <c r="Q89" s="15"/>
      <c r="R89" s="11">
        <f>SUM(M89:Q89)</f>
        <v>0</v>
      </c>
      <c r="S89" s="15"/>
      <c r="T89" s="15"/>
      <c r="U89" s="9">
        <f>S89+T89</f>
        <v>0</v>
      </c>
      <c r="V89" s="9">
        <f t="shared" ref="V89:V106" si="19">D89+H89-L89-R89-U89</f>
        <v>0</v>
      </c>
      <c r="W89" s="15"/>
      <c r="X89" s="16">
        <f>W89-V89</f>
        <v>0</v>
      </c>
      <c r="Y89" s="18"/>
      <c r="Z89" s="17"/>
    </row>
    <row r="90" spans="1:26" ht="18" customHeight="1" x14ac:dyDescent="0.2">
      <c r="A90" s="13">
        <v>3500004</v>
      </c>
      <c r="B90" s="14" t="s">
        <v>115</v>
      </c>
      <c r="C90" s="15">
        <v>300000</v>
      </c>
      <c r="D90" s="10">
        <f>VLOOKUP($A90,'19.07'!$A$9:$W$200,23,0)</f>
        <v>0</v>
      </c>
      <c r="E90" s="15"/>
      <c r="F90" s="15"/>
      <c r="G90" s="15"/>
      <c r="H90" s="9">
        <f t="shared" si="18"/>
        <v>0</v>
      </c>
      <c r="I90" s="15"/>
      <c r="J90" s="15"/>
      <c r="K90" s="15"/>
      <c r="L90" s="9">
        <f t="shared" si="13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si="19"/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3500001</v>
      </c>
      <c r="B91" s="14" t="s">
        <v>116</v>
      </c>
      <c r="C91" s="15">
        <v>300000</v>
      </c>
      <c r="D91" s="10">
        <f>VLOOKUP($A91,'19.07'!$A$9:$W$200,23,0)</f>
        <v>0</v>
      </c>
      <c r="E91" s="15"/>
      <c r="F91" s="15"/>
      <c r="G91" s="15"/>
      <c r="H91" s="9">
        <f t="shared" si="18"/>
        <v>0</v>
      </c>
      <c r="I91" s="15"/>
      <c r="J91" s="15"/>
      <c r="K91" s="15"/>
      <c r="L91" s="9">
        <f t="shared" si="13"/>
        <v>0</v>
      </c>
      <c r="M91" s="15"/>
      <c r="N91" s="15"/>
      <c r="O91" s="15"/>
      <c r="P91" s="15"/>
      <c r="Q91" s="15"/>
      <c r="R91" s="11">
        <f t="shared" si="17"/>
        <v>0</v>
      </c>
      <c r="S91" s="15"/>
      <c r="T91" s="15"/>
      <c r="U91" s="9">
        <f t="shared" ref="U91:U106" si="20">S91+T91</f>
        <v>0</v>
      </c>
      <c r="V91" s="9">
        <f t="shared" si="19"/>
        <v>0</v>
      </c>
      <c r="W91" s="15"/>
      <c r="X91" s="16">
        <f t="shared" ref="X91:X106" si="21">W91-V91</f>
        <v>0</v>
      </c>
      <c r="Y91" s="18"/>
      <c r="Z91" s="17"/>
    </row>
    <row r="92" spans="1:26" ht="18" customHeight="1" x14ac:dyDescent="0.2">
      <c r="A92" s="13">
        <v>3500009</v>
      </c>
      <c r="B92" s="14" t="s">
        <v>117</v>
      </c>
      <c r="C92" s="15">
        <v>390000</v>
      </c>
      <c r="D92" s="10">
        <f>VLOOKUP($A92,'19.07'!$A$9:$W$200,23,0)</f>
        <v>0</v>
      </c>
      <c r="E92" s="15"/>
      <c r="F92" s="15"/>
      <c r="G92" s="15"/>
      <c r="H92" s="9">
        <f t="shared" si="18"/>
        <v>0</v>
      </c>
      <c r="I92" s="15"/>
      <c r="J92" s="15"/>
      <c r="K92" s="15"/>
      <c r="L92" s="9">
        <f t="shared" si="13"/>
        <v>0</v>
      </c>
      <c r="M92" s="15"/>
      <c r="N92" s="15"/>
      <c r="O92" s="15"/>
      <c r="P92" s="15"/>
      <c r="Q92" s="15"/>
      <c r="R92" s="11">
        <f t="shared" si="17"/>
        <v>0</v>
      </c>
      <c r="S92" s="15"/>
      <c r="T92" s="15"/>
      <c r="U92" s="9">
        <f t="shared" si="20"/>
        <v>0</v>
      </c>
      <c r="V92" s="9">
        <f t="shared" si="19"/>
        <v>0</v>
      </c>
      <c r="W92" s="15"/>
      <c r="X92" s="16">
        <f t="shared" si="21"/>
        <v>0</v>
      </c>
      <c r="Y92" s="18"/>
      <c r="Z92" s="17"/>
    </row>
    <row r="93" spans="1:26" ht="18" customHeight="1" x14ac:dyDescent="0.2">
      <c r="A93" s="13">
        <v>3500021</v>
      </c>
      <c r="B93" s="14" t="s">
        <v>118</v>
      </c>
      <c r="C93" s="15">
        <v>390000</v>
      </c>
      <c r="D93" s="10">
        <f>VLOOKUP($A93,'19.07'!$A$9:$W$200,23,0)</f>
        <v>1</v>
      </c>
      <c r="E93" s="15">
        <v>1</v>
      </c>
      <c r="F93" s="15"/>
      <c r="G93" s="15"/>
      <c r="H93" s="9">
        <f t="shared" si="18"/>
        <v>1</v>
      </c>
      <c r="I93" s="15">
        <v>1</v>
      </c>
      <c r="J93" s="15"/>
      <c r="K93" s="15"/>
      <c r="L93" s="9">
        <f t="shared" si="13"/>
        <v>1</v>
      </c>
      <c r="M93" s="15"/>
      <c r="N93" s="15"/>
      <c r="O93" s="15"/>
      <c r="P93" s="15"/>
      <c r="Q93" s="15"/>
      <c r="R93" s="11">
        <f t="shared" si="17"/>
        <v>0</v>
      </c>
      <c r="S93" s="15"/>
      <c r="T93" s="15"/>
      <c r="U93" s="9">
        <f t="shared" si="20"/>
        <v>0</v>
      </c>
      <c r="V93" s="9">
        <f t="shared" si="19"/>
        <v>1</v>
      </c>
      <c r="W93" s="15">
        <v>1</v>
      </c>
      <c r="X93" s="16">
        <f t="shared" si="21"/>
        <v>0</v>
      </c>
      <c r="Y93" s="18"/>
      <c r="Z93" s="17"/>
    </row>
    <row r="94" spans="1:26" ht="18" customHeight="1" x14ac:dyDescent="0.2">
      <c r="A94" s="13">
        <v>3500022</v>
      </c>
      <c r="B94" s="14" t="s">
        <v>119</v>
      </c>
      <c r="C94" s="15">
        <v>300000</v>
      </c>
      <c r="D94" s="10">
        <f>VLOOKUP($A94,'19.07'!$A$9:$W$200,23,0)</f>
        <v>0</v>
      </c>
      <c r="E94" s="15"/>
      <c r="F94" s="15"/>
      <c r="G94" s="15"/>
      <c r="H94" s="9">
        <f t="shared" si="18"/>
        <v>0</v>
      </c>
      <c r="I94" s="15"/>
      <c r="J94" s="15"/>
      <c r="K94" s="15"/>
      <c r="L94" s="9">
        <f t="shared" si="13"/>
        <v>0</v>
      </c>
      <c r="M94" s="15"/>
      <c r="N94" s="15"/>
      <c r="O94" s="15"/>
      <c r="P94" s="15"/>
      <c r="Q94" s="15"/>
      <c r="R94" s="11">
        <f>SUM(M94:Q94)</f>
        <v>0</v>
      </c>
      <c r="S94" s="15"/>
      <c r="T94" s="15"/>
      <c r="U94" s="9">
        <f>S94+T94</f>
        <v>0</v>
      </c>
      <c r="V94" s="9">
        <f t="shared" si="19"/>
        <v>0</v>
      </c>
      <c r="W94" s="15"/>
      <c r="X94" s="16">
        <f>W94-V94</f>
        <v>0</v>
      </c>
      <c r="Y94" s="18"/>
      <c r="Z94" s="17"/>
    </row>
    <row r="95" spans="1:26" ht="18" customHeight="1" x14ac:dyDescent="0.2">
      <c r="A95" s="13">
        <v>3500029</v>
      </c>
      <c r="B95" s="14" t="s">
        <v>120</v>
      </c>
      <c r="C95" s="15">
        <v>390000</v>
      </c>
      <c r="D95" s="10">
        <f>VLOOKUP($A95,'19.07'!$A$9:$W$200,23,0)</f>
        <v>1</v>
      </c>
      <c r="E95" s="15"/>
      <c r="F95" s="15"/>
      <c r="G95" s="15"/>
      <c r="H95" s="9">
        <f t="shared" si="18"/>
        <v>0</v>
      </c>
      <c r="I95" s="15">
        <v>1</v>
      </c>
      <c r="J95" s="15"/>
      <c r="K95" s="15"/>
      <c r="L95" s="9">
        <f t="shared" si="13"/>
        <v>1</v>
      </c>
      <c r="M95" s="15"/>
      <c r="N95" s="15"/>
      <c r="O95" s="15"/>
      <c r="P95" s="15"/>
      <c r="Q95" s="15"/>
      <c r="R95" s="11">
        <f t="shared" si="17"/>
        <v>0</v>
      </c>
      <c r="S95" s="15"/>
      <c r="T95" s="15"/>
      <c r="U95" s="9">
        <f t="shared" si="20"/>
        <v>0</v>
      </c>
      <c r="V95" s="9">
        <f t="shared" si="19"/>
        <v>0</v>
      </c>
      <c r="W95" s="15"/>
      <c r="X95" s="16">
        <f t="shared" si="21"/>
        <v>0</v>
      </c>
      <c r="Y95" s="18"/>
      <c r="Z95" s="17"/>
    </row>
    <row r="96" spans="1:26" ht="18" customHeight="1" x14ac:dyDescent="0.2">
      <c r="A96" s="13">
        <v>3500030</v>
      </c>
      <c r="B96" s="14" t="s">
        <v>121</v>
      </c>
      <c r="C96" s="15">
        <v>300000</v>
      </c>
      <c r="D96" s="10">
        <f>VLOOKUP($A96,'19.07'!$A$9:$W$200,23,0)</f>
        <v>0</v>
      </c>
      <c r="E96" s="15"/>
      <c r="F96" s="15"/>
      <c r="G96" s="15"/>
      <c r="H96" s="9">
        <f t="shared" si="18"/>
        <v>0</v>
      </c>
      <c r="I96" s="15"/>
      <c r="J96" s="15"/>
      <c r="K96" s="15"/>
      <c r="L96" s="9">
        <f t="shared" si="13"/>
        <v>0</v>
      </c>
      <c r="M96" s="15"/>
      <c r="N96" s="15"/>
      <c r="O96" s="15"/>
      <c r="P96" s="15"/>
      <c r="Q96" s="15"/>
      <c r="R96" s="11">
        <f>SUM(M96:Q96)</f>
        <v>0</v>
      </c>
      <c r="S96" s="15"/>
      <c r="T96" s="15"/>
      <c r="U96" s="9">
        <f>S96+T96</f>
        <v>0</v>
      </c>
      <c r="V96" s="9">
        <f t="shared" si="19"/>
        <v>0</v>
      </c>
      <c r="W96" s="15"/>
      <c r="X96" s="16">
        <f>W96-V96</f>
        <v>0</v>
      </c>
      <c r="Y96" s="18"/>
      <c r="Z96" s="17"/>
    </row>
    <row r="97" spans="1:26" ht="18" customHeight="1" x14ac:dyDescent="0.2">
      <c r="A97" s="13">
        <v>3500049</v>
      </c>
      <c r="B97" s="14" t="s">
        <v>122</v>
      </c>
      <c r="C97" s="15">
        <v>390000</v>
      </c>
      <c r="D97" s="10">
        <f>VLOOKUP($A97,'19.07'!$A$9:$W$200,23,0)</f>
        <v>0</v>
      </c>
      <c r="E97" s="15"/>
      <c r="F97" s="15"/>
      <c r="G97" s="15"/>
      <c r="H97" s="9">
        <f t="shared" si="18"/>
        <v>0</v>
      </c>
      <c r="I97" s="15"/>
      <c r="J97" s="15"/>
      <c r="K97" s="15"/>
      <c r="L97" s="9">
        <f t="shared" si="13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9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3500139</v>
      </c>
      <c r="B98" s="14" t="s">
        <v>123</v>
      </c>
      <c r="C98" s="15">
        <v>390000</v>
      </c>
      <c r="D98" s="10">
        <f>VLOOKUP($A98,'19.07'!$A$9:$W$200,23,0)</f>
        <v>0</v>
      </c>
      <c r="E98" s="15"/>
      <c r="F98" s="15"/>
      <c r="G98" s="15"/>
      <c r="H98" s="9">
        <f t="shared" si="18"/>
        <v>0</v>
      </c>
      <c r="I98" s="15"/>
      <c r="J98" s="15"/>
      <c r="K98" s="15"/>
      <c r="L98" s="9">
        <f t="shared" si="13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9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3500140</v>
      </c>
      <c r="B99" s="14" t="s">
        <v>124</v>
      </c>
      <c r="C99" s="15">
        <v>300000</v>
      </c>
      <c r="D99" s="10">
        <f>VLOOKUP($A99,'19.07'!$A$9:$W$200,23,0)</f>
        <v>0</v>
      </c>
      <c r="E99" s="15"/>
      <c r="F99" s="15"/>
      <c r="G99" s="15"/>
      <c r="H99" s="9">
        <f t="shared" si="18"/>
        <v>0</v>
      </c>
      <c r="I99" s="15"/>
      <c r="J99" s="15"/>
      <c r="K99" s="15"/>
      <c r="L99" s="9">
        <f t="shared" si="13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9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3500155</v>
      </c>
      <c r="B100" s="14" t="s">
        <v>125</v>
      </c>
      <c r="C100" s="15">
        <v>300000</v>
      </c>
      <c r="D100" s="10">
        <f>VLOOKUP($A100,'19.07'!$A$9:$W$200,23,0)</f>
        <v>0</v>
      </c>
      <c r="E100" s="15"/>
      <c r="F100" s="15"/>
      <c r="G100" s="15"/>
      <c r="H100" s="9">
        <f t="shared" si="18"/>
        <v>0</v>
      </c>
      <c r="I100" s="15"/>
      <c r="J100" s="15"/>
      <c r="K100" s="15"/>
      <c r="L100" s="9">
        <f t="shared" si="13"/>
        <v>0</v>
      </c>
      <c r="M100" s="15"/>
      <c r="N100" s="15"/>
      <c r="O100" s="15"/>
      <c r="P100" s="15"/>
      <c r="Q100" s="15"/>
      <c r="R100" s="11">
        <f t="shared" si="17"/>
        <v>0</v>
      </c>
      <c r="S100" s="15"/>
      <c r="T100" s="15"/>
      <c r="U100" s="9">
        <f t="shared" si="20"/>
        <v>0</v>
      </c>
      <c r="V100" s="9">
        <f t="shared" si="19"/>
        <v>0</v>
      </c>
      <c r="W100" s="15"/>
      <c r="X100" s="16">
        <f t="shared" si="21"/>
        <v>0</v>
      </c>
      <c r="Y100" s="18"/>
      <c r="Z100" s="17"/>
    </row>
    <row r="101" spans="1:26" ht="18" customHeight="1" x14ac:dyDescent="0.2">
      <c r="A101" s="13">
        <v>3500156</v>
      </c>
      <c r="B101" s="14" t="s">
        <v>126</v>
      </c>
      <c r="C101" s="15">
        <v>390000</v>
      </c>
      <c r="D101" s="10">
        <f>VLOOKUP($A101,'19.07'!$A$9:$W$200,23,0)</f>
        <v>0</v>
      </c>
      <c r="E101" s="15"/>
      <c r="F101" s="15"/>
      <c r="G101" s="15"/>
      <c r="H101" s="9">
        <f t="shared" si="18"/>
        <v>0</v>
      </c>
      <c r="I101" s="15"/>
      <c r="J101" s="15"/>
      <c r="K101" s="15"/>
      <c r="L101" s="9">
        <f t="shared" si="13"/>
        <v>0</v>
      </c>
      <c r="M101" s="15"/>
      <c r="N101" s="15"/>
      <c r="O101" s="15"/>
      <c r="P101" s="15"/>
      <c r="Q101" s="15"/>
      <c r="R101" s="11">
        <f t="shared" si="17"/>
        <v>0</v>
      </c>
      <c r="S101" s="15"/>
      <c r="T101" s="15"/>
      <c r="U101" s="9">
        <f t="shared" si="20"/>
        <v>0</v>
      </c>
      <c r="V101" s="9">
        <f t="shared" si="19"/>
        <v>0</v>
      </c>
      <c r="W101" s="15"/>
      <c r="X101" s="16">
        <f t="shared" si="21"/>
        <v>0</v>
      </c>
      <c r="Y101" s="18"/>
      <c r="Z101" s="17"/>
    </row>
    <row r="102" spans="1:26" ht="18" customHeight="1" x14ac:dyDescent="0.2">
      <c r="A102" s="13">
        <v>3500141</v>
      </c>
      <c r="B102" s="14" t="s">
        <v>127</v>
      </c>
      <c r="C102" s="15">
        <v>300000</v>
      </c>
      <c r="D102" s="10">
        <f>VLOOKUP($A102,'19.07'!$A$9:$W$200,23,0)</f>
        <v>0</v>
      </c>
      <c r="E102" s="15"/>
      <c r="F102" s="15"/>
      <c r="G102" s="15"/>
      <c r="H102" s="9">
        <f t="shared" si="18"/>
        <v>0</v>
      </c>
      <c r="I102" s="15"/>
      <c r="J102" s="15"/>
      <c r="K102" s="15"/>
      <c r="L102" s="9">
        <f t="shared" si="13"/>
        <v>0</v>
      </c>
      <c r="M102" s="15"/>
      <c r="N102" s="15"/>
      <c r="O102" s="15"/>
      <c r="P102" s="15"/>
      <c r="Q102" s="15"/>
      <c r="R102" s="11">
        <f t="shared" si="17"/>
        <v>0</v>
      </c>
      <c r="S102" s="15"/>
      <c r="T102" s="15"/>
      <c r="U102" s="9">
        <f t="shared" si="20"/>
        <v>0</v>
      </c>
      <c r="V102" s="9">
        <f t="shared" si="19"/>
        <v>0</v>
      </c>
      <c r="W102" s="15"/>
      <c r="X102" s="16">
        <f t="shared" si="21"/>
        <v>0</v>
      </c>
      <c r="Y102" s="18"/>
      <c r="Z102" s="17"/>
    </row>
    <row r="103" spans="1:26" ht="18" customHeight="1" x14ac:dyDescent="0.2">
      <c r="A103" s="13">
        <v>3500142</v>
      </c>
      <c r="B103" s="14" t="s">
        <v>128</v>
      </c>
      <c r="C103" s="15">
        <v>390000</v>
      </c>
      <c r="D103" s="10">
        <f>VLOOKUP($A103,'19.07'!$A$9:$W$200,23,0)</f>
        <v>0</v>
      </c>
      <c r="E103" s="15"/>
      <c r="F103" s="15"/>
      <c r="G103" s="15"/>
      <c r="H103" s="9">
        <f t="shared" si="18"/>
        <v>0</v>
      </c>
      <c r="I103" s="15"/>
      <c r="J103" s="15"/>
      <c r="K103" s="15"/>
      <c r="L103" s="9">
        <f t="shared" si="13"/>
        <v>0</v>
      </c>
      <c r="M103" s="15"/>
      <c r="N103" s="15"/>
      <c r="O103" s="15"/>
      <c r="P103" s="15"/>
      <c r="Q103" s="15"/>
      <c r="R103" s="11">
        <f t="shared" si="17"/>
        <v>0</v>
      </c>
      <c r="S103" s="15"/>
      <c r="T103" s="15"/>
      <c r="U103" s="9">
        <f t="shared" si="20"/>
        <v>0</v>
      </c>
      <c r="V103" s="9">
        <f t="shared" si="19"/>
        <v>0</v>
      </c>
      <c r="W103" s="15"/>
      <c r="X103" s="16">
        <f t="shared" si="21"/>
        <v>0</v>
      </c>
      <c r="Y103" s="18"/>
      <c r="Z103" s="17"/>
    </row>
    <row r="104" spans="1:26" ht="18" customHeight="1" x14ac:dyDescent="0.2">
      <c r="A104" s="13">
        <v>3500143</v>
      </c>
      <c r="B104" s="14" t="s">
        <v>129</v>
      </c>
      <c r="C104" s="15">
        <v>220000</v>
      </c>
      <c r="D104" s="10">
        <f>VLOOKUP($A104,'19.07'!$A$9:$W$200,23,0)</f>
        <v>0</v>
      </c>
      <c r="E104" s="15"/>
      <c r="F104" s="15"/>
      <c r="G104" s="15"/>
      <c r="H104" s="9">
        <f t="shared" si="18"/>
        <v>0</v>
      </c>
      <c r="I104" s="15"/>
      <c r="J104" s="15"/>
      <c r="K104" s="15"/>
      <c r="L104" s="9">
        <f t="shared" si="13"/>
        <v>0</v>
      </c>
      <c r="M104" s="15"/>
      <c r="N104" s="15"/>
      <c r="O104" s="15"/>
      <c r="P104" s="15"/>
      <c r="Q104" s="15"/>
      <c r="R104" s="11">
        <f t="shared" si="17"/>
        <v>0</v>
      </c>
      <c r="S104" s="15"/>
      <c r="T104" s="15"/>
      <c r="U104" s="9">
        <f t="shared" si="20"/>
        <v>0</v>
      </c>
      <c r="V104" s="9">
        <f t="shared" si="19"/>
        <v>0</v>
      </c>
      <c r="W104" s="15"/>
      <c r="X104" s="16">
        <f t="shared" si="21"/>
        <v>0</v>
      </c>
      <c r="Y104" s="18"/>
      <c r="Z104" s="17"/>
    </row>
    <row r="105" spans="1:26" ht="18" customHeight="1" x14ac:dyDescent="0.2">
      <c r="A105" s="13">
        <v>3500144</v>
      </c>
      <c r="B105" s="14" t="s">
        <v>130</v>
      </c>
      <c r="C105" s="15">
        <v>260000</v>
      </c>
      <c r="D105" s="10">
        <f>VLOOKUP($A105,'19.07'!$A$9:$W$200,23,0)</f>
        <v>2</v>
      </c>
      <c r="E105" s="15"/>
      <c r="F105" s="15"/>
      <c r="G105" s="15"/>
      <c r="H105" s="9">
        <f t="shared" si="18"/>
        <v>0</v>
      </c>
      <c r="I105" s="15">
        <v>2</v>
      </c>
      <c r="J105" s="15"/>
      <c r="K105" s="15"/>
      <c r="L105" s="9">
        <f t="shared" si="13"/>
        <v>2</v>
      </c>
      <c r="M105" s="15"/>
      <c r="N105" s="15"/>
      <c r="O105" s="15"/>
      <c r="P105" s="15"/>
      <c r="Q105" s="15"/>
      <c r="R105" s="11">
        <f t="shared" si="17"/>
        <v>0</v>
      </c>
      <c r="S105" s="15"/>
      <c r="T105" s="15"/>
      <c r="U105" s="9">
        <f t="shared" si="20"/>
        <v>0</v>
      </c>
      <c r="V105" s="9">
        <f t="shared" si="19"/>
        <v>0</v>
      </c>
      <c r="W105" s="15"/>
      <c r="X105" s="16">
        <f t="shared" si="21"/>
        <v>0</v>
      </c>
      <c r="Y105" s="18"/>
      <c r="Z105" s="17"/>
    </row>
    <row r="106" spans="1:26" ht="18" customHeight="1" x14ac:dyDescent="0.2">
      <c r="A106" s="13">
        <v>3500145</v>
      </c>
      <c r="B106" s="14" t="s">
        <v>131</v>
      </c>
      <c r="C106" s="15">
        <v>350000</v>
      </c>
      <c r="D106" s="10">
        <f>VLOOKUP($A106,'19.07'!$A$9:$W$200,23,0)</f>
        <v>0</v>
      </c>
      <c r="E106" s="15"/>
      <c r="F106" s="15"/>
      <c r="G106" s="15"/>
      <c r="H106" s="9">
        <f t="shared" si="18"/>
        <v>0</v>
      </c>
      <c r="I106" s="15"/>
      <c r="J106" s="15"/>
      <c r="K106" s="15"/>
      <c r="L106" s="9">
        <f t="shared" si="13"/>
        <v>0</v>
      </c>
      <c r="M106" s="15"/>
      <c r="N106" s="15"/>
      <c r="O106" s="15"/>
      <c r="P106" s="15"/>
      <c r="Q106" s="15"/>
      <c r="R106" s="11">
        <f t="shared" si="17"/>
        <v>0</v>
      </c>
      <c r="S106" s="15"/>
      <c r="T106" s="15"/>
      <c r="U106" s="9">
        <f t="shared" si="20"/>
        <v>0</v>
      </c>
      <c r="V106" s="9">
        <f t="shared" si="19"/>
        <v>0</v>
      </c>
      <c r="W106" s="15"/>
      <c r="X106" s="16">
        <f t="shared" si="21"/>
        <v>0</v>
      </c>
      <c r="Y106" s="18"/>
      <c r="Z106" s="17"/>
    </row>
    <row r="107" spans="1:26" ht="18" customHeight="1" x14ac:dyDescent="0.2">
      <c r="A107" s="7">
        <v>3510000</v>
      </c>
      <c r="B107" s="8" t="s">
        <v>132</v>
      </c>
      <c r="C107" s="9"/>
      <c r="D107" s="10">
        <f>VLOOKUP($A107,'19.07'!$A$9:$W$200,23,0)</f>
        <v>0</v>
      </c>
      <c r="E107" s="10"/>
      <c r="F107" s="10"/>
      <c r="G107" s="10"/>
      <c r="H107" s="9"/>
      <c r="I107" s="10"/>
      <c r="J107" s="10"/>
      <c r="K107" s="10"/>
      <c r="L107" s="9">
        <f t="shared" si="13"/>
        <v>0</v>
      </c>
      <c r="M107" s="10"/>
      <c r="N107" s="10"/>
      <c r="O107" s="10"/>
      <c r="P107" s="10"/>
      <c r="Q107" s="10"/>
      <c r="R107" s="11">
        <f t="shared" si="17"/>
        <v>0</v>
      </c>
      <c r="S107" s="10"/>
      <c r="T107" s="10"/>
      <c r="U107" s="9"/>
      <c r="V107" s="9"/>
      <c r="W107" s="10"/>
      <c r="X107" s="9"/>
      <c r="Y107" s="18"/>
      <c r="Z107" s="17"/>
    </row>
    <row r="108" spans="1:26" ht="18" customHeight="1" x14ac:dyDescent="0.2">
      <c r="A108" s="13">
        <v>3510004</v>
      </c>
      <c r="B108" s="14" t="s">
        <v>133</v>
      </c>
      <c r="C108" s="15">
        <v>43000</v>
      </c>
      <c r="D108" s="10">
        <f>VLOOKUP($A108,'19.07'!$A$9:$W$200,23,0)</f>
        <v>4</v>
      </c>
      <c r="E108" s="15">
        <v>6</v>
      </c>
      <c r="F108" s="15"/>
      <c r="G108" s="15"/>
      <c r="H108" s="9">
        <f t="shared" ref="H108:H117" si="22">SUM(E108:G108)</f>
        <v>6</v>
      </c>
      <c r="I108" s="15">
        <v>9</v>
      </c>
      <c r="J108" s="15"/>
      <c r="K108" s="15"/>
      <c r="L108" s="9">
        <f t="shared" si="13"/>
        <v>9</v>
      </c>
      <c r="M108" s="15"/>
      <c r="N108" s="15"/>
      <c r="O108" s="15"/>
      <c r="P108" s="15"/>
      <c r="Q108" s="15"/>
      <c r="R108" s="11">
        <f>SUM(M108:Q108)</f>
        <v>0</v>
      </c>
      <c r="S108" s="15"/>
      <c r="T108" s="15"/>
      <c r="U108" s="9">
        <f>S108+T108</f>
        <v>0</v>
      </c>
      <c r="V108" s="9">
        <f t="shared" ref="V108:V117" si="23">D108+H108-L108-R108-U108</f>
        <v>1</v>
      </c>
      <c r="W108" s="15">
        <v>1</v>
      </c>
      <c r="X108" s="16">
        <f>W108-V108</f>
        <v>0</v>
      </c>
      <c r="Y108" s="18"/>
      <c r="Z108" s="17"/>
    </row>
    <row r="109" spans="1:26" ht="18" customHeight="1" x14ac:dyDescent="0.2">
      <c r="A109" s="13">
        <v>3510011</v>
      </c>
      <c r="B109" s="14" t="s">
        <v>134</v>
      </c>
      <c r="C109" s="15">
        <v>42000</v>
      </c>
      <c r="D109" s="10">
        <f>VLOOKUP($A109,'19.07'!$A$9:$W$200,23,0)</f>
        <v>0</v>
      </c>
      <c r="E109" s="15"/>
      <c r="F109" s="15"/>
      <c r="G109" s="15"/>
      <c r="H109" s="9">
        <f t="shared" si="22"/>
        <v>0</v>
      </c>
      <c r="I109" s="15"/>
      <c r="J109" s="15"/>
      <c r="K109" s="15"/>
      <c r="L109" s="9">
        <f t="shared" si="13"/>
        <v>0</v>
      </c>
      <c r="M109" s="15"/>
      <c r="N109" s="15"/>
      <c r="O109" s="15"/>
      <c r="P109" s="15"/>
      <c r="Q109" s="15"/>
      <c r="R109" s="11">
        <f t="shared" si="17"/>
        <v>0</v>
      </c>
      <c r="S109" s="15"/>
      <c r="T109" s="15"/>
      <c r="U109" s="9">
        <f t="shared" ref="U109:U117" si="24">S109+T109</f>
        <v>0</v>
      </c>
      <c r="V109" s="9">
        <f t="shared" si="23"/>
        <v>0</v>
      </c>
      <c r="W109" s="15"/>
      <c r="X109" s="16">
        <f t="shared" ref="X109:X117" si="25">W109-V109</f>
        <v>0</v>
      </c>
      <c r="Y109" s="18"/>
      <c r="Z109" s="17"/>
    </row>
    <row r="110" spans="1:26" ht="18" customHeight="1" x14ac:dyDescent="0.2">
      <c r="A110" s="13">
        <v>3510012</v>
      </c>
      <c r="B110" s="14" t="s">
        <v>135</v>
      </c>
      <c r="C110" s="15">
        <v>43000</v>
      </c>
      <c r="D110" s="10">
        <f>VLOOKUP($A110,'19.07'!$A$9:$W$200,23,0)</f>
        <v>6</v>
      </c>
      <c r="E110" s="15">
        <v>6</v>
      </c>
      <c r="F110" s="15"/>
      <c r="G110" s="15"/>
      <c r="H110" s="9">
        <f t="shared" si="22"/>
        <v>6</v>
      </c>
      <c r="I110" s="15">
        <v>5</v>
      </c>
      <c r="J110" s="15"/>
      <c r="K110" s="15"/>
      <c r="L110" s="9">
        <f t="shared" si="13"/>
        <v>5</v>
      </c>
      <c r="M110" s="15"/>
      <c r="N110" s="15"/>
      <c r="O110" s="15"/>
      <c r="P110" s="15"/>
      <c r="Q110" s="15"/>
      <c r="R110" s="11">
        <f>SUM(M110:Q110)</f>
        <v>0</v>
      </c>
      <c r="S110" s="15"/>
      <c r="T110" s="15"/>
      <c r="U110" s="9">
        <f>S110+T110</f>
        <v>0</v>
      </c>
      <c r="V110" s="9">
        <f t="shared" si="23"/>
        <v>7</v>
      </c>
      <c r="W110" s="15">
        <v>7</v>
      </c>
      <c r="X110" s="16">
        <f>W110-V110</f>
        <v>0</v>
      </c>
      <c r="Y110" s="18"/>
      <c r="Z110" s="17"/>
    </row>
    <row r="111" spans="1:26" ht="18" customHeight="1" x14ac:dyDescent="0.2">
      <c r="A111" s="13">
        <v>3510018</v>
      </c>
      <c r="B111" s="14" t="s">
        <v>136</v>
      </c>
      <c r="C111" s="15">
        <v>65000</v>
      </c>
      <c r="D111" s="10">
        <f>VLOOKUP($A111,'19.07'!$A$9:$W$200,23,0)</f>
        <v>3</v>
      </c>
      <c r="E111" s="15">
        <v>4</v>
      </c>
      <c r="F111" s="15"/>
      <c r="G111" s="15"/>
      <c r="H111" s="9">
        <f t="shared" si="22"/>
        <v>4</v>
      </c>
      <c r="I111" s="15">
        <v>4</v>
      </c>
      <c r="J111" s="15"/>
      <c r="K111" s="15"/>
      <c r="L111" s="9">
        <f t="shared" si="13"/>
        <v>4</v>
      </c>
      <c r="M111" s="15"/>
      <c r="N111" s="15"/>
      <c r="O111" s="15"/>
      <c r="P111" s="15"/>
      <c r="Q111" s="15"/>
      <c r="R111" s="11">
        <f t="shared" si="17"/>
        <v>0</v>
      </c>
      <c r="S111" s="15"/>
      <c r="T111" s="15"/>
      <c r="U111" s="9">
        <f t="shared" si="24"/>
        <v>0</v>
      </c>
      <c r="V111" s="9">
        <f t="shared" si="23"/>
        <v>3</v>
      </c>
      <c r="W111" s="15">
        <v>3</v>
      </c>
      <c r="X111" s="16">
        <f t="shared" si="25"/>
        <v>0</v>
      </c>
      <c r="Y111" s="18"/>
      <c r="Z111" s="17"/>
    </row>
    <row r="112" spans="1:26" ht="18" customHeight="1" x14ac:dyDescent="0.2">
      <c r="A112" s="13">
        <v>3510066</v>
      </c>
      <c r="B112" s="14" t="s">
        <v>137</v>
      </c>
      <c r="C112" s="15">
        <v>42000</v>
      </c>
      <c r="D112" s="10">
        <f>VLOOKUP($A112,'19.07'!$A$9:$W$200,23,0)</f>
        <v>0</v>
      </c>
      <c r="E112" s="15"/>
      <c r="F112" s="15"/>
      <c r="G112" s="15"/>
      <c r="H112" s="9">
        <f t="shared" si="22"/>
        <v>0</v>
      </c>
      <c r="I112" s="15"/>
      <c r="J112" s="15"/>
      <c r="K112" s="15"/>
      <c r="L112" s="9">
        <f t="shared" si="13"/>
        <v>0</v>
      </c>
      <c r="M112" s="15"/>
      <c r="N112" s="15"/>
      <c r="O112" s="15"/>
      <c r="P112" s="15"/>
      <c r="Q112" s="15"/>
      <c r="R112" s="11">
        <f t="shared" si="17"/>
        <v>0</v>
      </c>
      <c r="S112" s="15"/>
      <c r="T112" s="15"/>
      <c r="U112" s="9">
        <f t="shared" si="24"/>
        <v>0</v>
      </c>
      <c r="V112" s="9">
        <f t="shared" si="23"/>
        <v>0</v>
      </c>
      <c r="W112" s="15"/>
      <c r="X112" s="16">
        <f t="shared" si="25"/>
        <v>0</v>
      </c>
      <c r="Y112" s="18"/>
      <c r="Z112" s="17"/>
    </row>
    <row r="113" spans="1:26" ht="18" customHeight="1" x14ac:dyDescent="0.2">
      <c r="A113" s="13">
        <v>3510067</v>
      </c>
      <c r="B113" s="14" t="s">
        <v>138</v>
      </c>
      <c r="C113" s="15">
        <v>43000</v>
      </c>
      <c r="D113" s="10">
        <f>VLOOKUP($A113,'19.07'!$A$9:$W$200,23,0)</f>
        <v>2</v>
      </c>
      <c r="E113" s="15"/>
      <c r="F113" s="15"/>
      <c r="G113" s="15"/>
      <c r="H113" s="9">
        <f t="shared" si="22"/>
        <v>0</v>
      </c>
      <c r="I113" s="15">
        <v>2</v>
      </c>
      <c r="J113" s="15"/>
      <c r="K113" s="15"/>
      <c r="L113" s="9">
        <f t="shared" si="13"/>
        <v>2</v>
      </c>
      <c r="M113" s="15"/>
      <c r="N113" s="15"/>
      <c r="O113" s="15"/>
      <c r="P113" s="15"/>
      <c r="Q113" s="15"/>
      <c r="R113" s="11">
        <f t="shared" si="17"/>
        <v>0</v>
      </c>
      <c r="S113" s="15"/>
      <c r="T113" s="15"/>
      <c r="U113" s="9">
        <f t="shared" si="24"/>
        <v>0</v>
      </c>
      <c r="V113" s="9">
        <f t="shared" si="23"/>
        <v>0</v>
      </c>
      <c r="W113" s="15"/>
      <c r="X113" s="16">
        <f t="shared" si="25"/>
        <v>0</v>
      </c>
      <c r="Y113" s="18"/>
      <c r="Z113" s="17"/>
    </row>
    <row r="114" spans="1:26" ht="18" customHeight="1" x14ac:dyDescent="0.2">
      <c r="A114" s="13">
        <v>3510068</v>
      </c>
      <c r="B114" s="14" t="s">
        <v>139</v>
      </c>
      <c r="C114" s="15">
        <v>12000</v>
      </c>
      <c r="D114" s="10">
        <f>VLOOKUP($A114,'19.07'!$A$9:$W$200,23,0)</f>
        <v>0</v>
      </c>
      <c r="E114" s="15"/>
      <c r="F114" s="15"/>
      <c r="G114" s="15"/>
      <c r="H114" s="9">
        <f t="shared" si="22"/>
        <v>0</v>
      </c>
      <c r="I114" s="15"/>
      <c r="J114" s="15"/>
      <c r="K114" s="15"/>
      <c r="L114" s="9">
        <f t="shared" si="13"/>
        <v>0</v>
      </c>
      <c r="M114" s="15"/>
      <c r="N114" s="15"/>
      <c r="O114" s="15"/>
      <c r="P114" s="15"/>
      <c r="Q114" s="15"/>
      <c r="R114" s="11">
        <f>SUM(M114:Q114)</f>
        <v>0</v>
      </c>
      <c r="S114" s="15"/>
      <c r="T114" s="15"/>
      <c r="U114" s="9">
        <f>S114+T114</f>
        <v>0</v>
      </c>
      <c r="V114" s="9">
        <f t="shared" si="23"/>
        <v>0</v>
      </c>
      <c r="W114" s="15"/>
      <c r="X114" s="16">
        <f>W114-V114</f>
        <v>0</v>
      </c>
      <c r="Y114" s="18"/>
      <c r="Z114" s="17"/>
    </row>
    <row r="115" spans="1:26" ht="18" customHeight="1" x14ac:dyDescent="0.2">
      <c r="A115" s="13">
        <v>3510069</v>
      </c>
      <c r="B115" s="14" t="s">
        <v>140</v>
      </c>
      <c r="C115" s="15">
        <v>12000</v>
      </c>
      <c r="D115" s="10">
        <f>VLOOKUP($A115,'19.07'!$A$9:$W$200,23,0)</f>
        <v>0</v>
      </c>
      <c r="E115" s="15"/>
      <c r="F115" s="15"/>
      <c r="G115" s="15"/>
      <c r="H115" s="9">
        <f t="shared" si="22"/>
        <v>0</v>
      </c>
      <c r="I115" s="15"/>
      <c r="J115" s="15"/>
      <c r="K115" s="15"/>
      <c r="L115" s="9">
        <f t="shared" si="13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3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3510070</v>
      </c>
      <c r="B116" s="14" t="s">
        <v>141</v>
      </c>
      <c r="C116" s="15">
        <v>12000</v>
      </c>
      <c r="D116" s="10">
        <f>VLOOKUP($A116,'19.07'!$A$9:$W$200,23,0)</f>
        <v>0</v>
      </c>
      <c r="E116" s="15"/>
      <c r="F116" s="15"/>
      <c r="G116" s="15"/>
      <c r="H116" s="9">
        <f t="shared" si="22"/>
        <v>0</v>
      </c>
      <c r="I116" s="15"/>
      <c r="J116" s="15"/>
      <c r="K116" s="15"/>
      <c r="L116" s="9">
        <f t="shared" si="13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3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3512008</v>
      </c>
      <c r="B117" s="14" t="s">
        <v>142</v>
      </c>
      <c r="C117" s="15">
        <v>44000</v>
      </c>
      <c r="D117" s="10">
        <f>VLOOKUP($A117,'19.07'!$A$9:$W$200,23,0)</f>
        <v>0</v>
      </c>
      <c r="E117" s="15"/>
      <c r="F117" s="15"/>
      <c r="G117" s="15"/>
      <c r="H117" s="9">
        <f t="shared" si="22"/>
        <v>0</v>
      </c>
      <c r="I117" s="15"/>
      <c r="J117" s="15"/>
      <c r="K117" s="15"/>
      <c r="L117" s="9">
        <f t="shared" si="13"/>
        <v>0</v>
      </c>
      <c r="M117" s="15"/>
      <c r="N117" s="15"/>
      <c r="O117" s="15"/>
      <c r="P117" s="15"/>
      <c r="Q117" s="15"/>
      <c r="R117" s="11">
        <f t="shared" si="17"/>
        <v>0</v>
      </c>
      <c r="S117" s="15"/>
      <c r="T117" s="15"/>
      <c r="U117" s="9">
        <f t="shared" si="24"/>
        <v>0</v>
      </c>
      <c r="V117" s="9">
        <f t="shared" si="23"/>
        <v>0</v>
      </c>
      <c r="W117" s="15"/>
      <c r="X117" s="16">
        <f t="shared" si="25"/>
        <v>0</v>
      </c>
      <c r="Y117" s="18"/>
      <c r="Z117" s="17"/>
    </row>
    <row r="118" spans="1:26" ht="18" customHeight="1" x14ac:dyDescent="0.2">
      <c r="A118" s="7">
        <v>3530000</v>
      </c>
      <c r="B118" s="28" t="s">
        <v>143</v>
      </c>
      <c r="C118" s="9"/>
      <c r="D118" s="10">
        <f>VLOOKUP($A118,'19.07'!$A$9:$W$200,23,0)</f>
        <v>0</v>
      </c>
      <c r="E118" s="10"/>
      <c r="F118" s="10"/>
      <c r="G118" s="10"/>
      <c r="H118" s="9"/>
      <c r="I118" s="10"/>
      <c r="J118" s="10"/>
      <c r="K118" s="10"/>
      <c r="L118" s="9">
        <f t="shared" si="13"/>
        <v>0</v>
      </c>
      <c r="M118" s="10"/>
      <c r="N118" s="10"/>
      <c r="O118" s="10"/>
      <c r="P118" s="10"/>
      <c r="Q118" s="10"/>
      <c r="R118" s="11">
        <f t="shared" si="17"/>
        <v>0</v>
      </c>
      <c r="S118" s="10"/>
      <c r="T118" s="10"/>
      <c r="U118" s="9"/>
      <c r="V118" s="9"/>
      <c r="W118" s="10"/>
      <c r="X118" s="9"/>
      <c r="Y118" s="18"/>
      <c r="Z118" s="17"/>
    </row>
    <row r="119" spans="1:26" ht="18" customHeight="1" x14ac:dyDescent="0.2">
      <c r="A119" s="13">
        <v>3530003</v>
      </c>
      <c r="B119" s="14" t="s">
        <v>144</v>
      </c>
      <c r="C119" s="15">
        <v>20000</v>
      </c>
      <c r="D119" s="10">
        <f>VLOOKUP($A119,'19.07'!$A$9:$W$200,23,0)</f>
        <v>0</v>
      </c>
      <c r="E119" s="15"/>
      <c r="F119" s="15"/>
      <c r="G119" s="15"/>
      <c r="H119" s="9">
        <f t="shared" ref="H119:H131" si="26">SUM(E119:G119)</f>
        <v>0</v>
      </c>
      <c r="I119" s="15"/>
      <c r="J119" s="15"/>
      <c r="K119" s="15"/>
      <c r="L119" s="9">
        <f t="shared" si="13"/>
        <v>0</v>
      </c>
      <c r="M119" s="15"/>
      <c r="N119" s="15"/>
      <c r="O119" s="15"/>
      <c r="P119" s="15"/>
      <c r="Q119" s="15"/>
      <c r="R119" s="11">
        <f t="shared" si="17"/>
        <v>0</v>
      </c>
      <c r="S119" s="15"/>
      <c r="T119" s="15"/>
      <c r="U119" s="9">
        <f t="shared" ref="U119:U131" si="27">S119+T119</f>
        <v>0</v>
      </c>
      <c r="V119" s="9">
        <f t="shared" ref="V119:V131" si="28">D119+H119-L119-R119-U119</f>
        <v>0</v>
      </c>
      <c r="W119" s="15"/>
      <c r="X119" s="16">
        <f t="shared" ref="X119:X131" si="29">W119-V119</f>
        <v>0</v>
      </c>
      <c r="Y119" s="18"/>
      <c r="Z119" s="17"/>
    </row>
    <row r="120" spans="1:26" ht="18" customHeight="1" x14ac:dyDescent="0.2">
      <c r="A120" s="13">
        <v>3530008</v>
      </c>
      <c r="B120" s="14" t="s">
        <v>145</v>
      </c>
      <c r="C120" s="15">
        <v>20000</v>
      </c>
      <c r="D120" s="10">
        <f>VLOOKUP($A120,'19.07'!$A$9:$W$200,23,0)</f>
        <v>0</v>
      </c>
      <c r="E120" s="15"/>
      <c r="F120" s="15"/>
      <c r="G120" s="15"/>
      <c r="H120" s="9">
        <f t="shared" si="26"/>
        <v>0</v>
      </c>
      <c r="I120" s="15"/>
      <c r="J120" s="15"/>
      <c r="K120" s="15"/>
      <c r="L120" s="9">
        <f t="shared" si="13"/>
        <v>0</v>
      </c>
      <c r="M120" s="15"/>
      <c r="N120" s="15"/>
      <c r="O120" s="15"/>
      <c r="P120" s="15"/>
      <c r="Q120" s="15"/>
      <c r="R120" s="11">
        <f t="shared" si="17"/>
        <v>0</v>
      </c>
      <c r="S120" s="15"/>
      <c r="T120" s="15"/>
      <c r="U120" s="9">
        <f t="shared" si="27"/>
        <v>0</v>
      </c>
      <c r="V120" s="9">
        <f t="shared" si="28"/>
        <v>0</v>
      </c>
      <c r="W120" s="15"/>
      <c r="X120" s="16">
        <f t="shared" si="29"/>
        <v>0</v>
      </c>
      <c r="Y120" s="18"/>
      <c r="Z120" s="17"/>
    </row>
    <row r="121" spans="1:26" ht="18" customHeight="1" x14ac:dyDescent="0.2">
      <c r="A121" s="13">
        <v>3530009</v>
      </c>
      <c r="B121" s="14" t="s">
        <v>146</v>
      </c>
      <c r="C121" s="15">
        <v>20000</v>
      </c>
      <c r="D121" s="10">
        <f>VLOOKUP($A121,'19.07'!$A$9:$W$200,23,0)</f>
        <v>5</v>
      </c>
      <c r="E121" s="15"/>
      <c r="F121" s="15"/>
      <c r="G121" s="15"/>
      <c r="H121" s="9">
        <f t="shared" si="26"/>
        <v>0</v>
      </c>
      <c r="I121" s="15">
        <v>5</v>
      </c>
      <c r="J121" s="15"/>
      <c r="K121" s="15"/>
      <c r="L121" s="9">
        <f t="shared" si="13"/>
        <v>5</v>
      </c>
      <c r="M121" s="15"/>
      <c r="N121" s="15"/>
      <c r="O121" s="15"/>
      <c r="P121" s="15"/>
      <c r="Q121" s="15"/>
      <c r="R121" s="11">
        <f t="shared" si="17"/>
        <v>0</v>
      </c>
      <c r="S121" s="15"/>
      <c r="T121" s="15"/>
      <c r="U121" s="9">
        <f t="shared" si="27"/>
        <v>0</v>
      </c>
      <c r="V121" s="9">
        <f t="shared" si="28"/>
        <v>0</v>
      </c>
      <c r="W121" s="15"/>
      <c r="X121" s="16">
        <f t="shared" si="29"/>
        <v>0</v>
      </c>
      <c r="Y121" s="18"/>
      <c r="Z121" s="17"/>
    </row>
    <row r="122" spans="1:26" ht="18" customHeight="1" x14ac:dyDescent="0.2">
      <c r="A122" s="13">
        <v>3530010</v>
      </c>
      <c r="B122" s="14" t="s">
        <v>147</v>
      </c>
      <c r="C122" s="15">
        <v>108000</v>
      </c>
      <c r="D122" s="10">
        <f>VLOOKUP($A122,'19.07'!$A$9:$W$200,23,0)</f>
        <v>1</v>
      </c>
      <c r="E122" s="15">
        <v>20</v>
      </c>
      <c r="F122" s="15"/>
      <c r="G122" s="15"/>
      <c r="H122" s="9">
        <f t="shared" si="26"/>
        <v>20</v>
      </c>
      <c r="I122" s="15">
        <v>3</v>
      </c>
      <c r="J122" s="15"/>
      <c r="K122" s="15"/>
      <c r="L122" s="9">
        <f t="shared" si="13"/>
        <v>3</v>
      </c>
      <c r="M122" s="15"/>
      <c r="N122" s="15"/>
      <c r="O122" s="15"/>
      <c r="P122" s="15"/>
      <c r="Q122" s="15"/>
      <c r="R122" s="11">
        <f t="shared" si="17"/>
        <v>0</v>
      </c>
      <c r="S122" s="15">
        <v>1</v>
      </c>
      <c r="T122" s="15"/>
      <c r="U122" s="9">
        <f t="shared" si="27"/>
        <v>1</v>
      </c>
      <c r="V122" s="9">
        <f t="shared" si="28"/>
        <v>17</v>
      </c>
      <c r="W122" s="15">
        <v>17</v>
      </c>
      <c r="X122" s="16">
        <f t="shared" si="29"/>
        <v>0</v>
      </c>
      <c r="Y122" s="18"/>
      <c r="Z122" s="17"/>
    </row>
    <row r="123" spans="1:26" ht="18" customHeight="1" x14ac:dyDescent="0.2">
      <c r="A123" s="13">
        <v>3530014</v>
      </c>
      <c r="B123" s="14" t="s">
        <v>148</v>
      </c>
      <c r="C123" s="15">
        <v>20000</v>
      </c>
      <c r="D123" s="10">
        <f>VLOOKUP($A123,'19.07'!$A$9:$W$200,23,0)</f>
        <v>0</v>
      </c>
      <c r="E123" s="15"/>
      <c r="F123" s="15"/>
      <c r="G123" s="15"/>
      <c r="H123" s="9">
        <f t="shared" si="26"/>
        <v>0</v>
      </c>
      <c r="I123" s="15"/>
      <c r="J123" s="15"/>
      <c r="K123" s="15"/>
      <c r="L123" s="9">
        <f t="shared" si="13"/>
        <v>0</v>
      </c>
      <c r="M123" s="15"/>
      <c r="N123" s="15"/>
      <c r="O123" s="15"/>
      <c r="P123" s="15"/>
      <c r="Q123" s="15"/>
      <c r="R123" s="11">
        <f>SUM(M123:Q123)</f>
        <v>0</v>
      </c>
      <c r="S123" s="15"/>
      <c r="T123" s="15"/>
      <c r="U123" s="9">
        <f>S123+T123</f>
        <v>0</v>
      </c>
      <c r="V123" s="9">
        <f t="shared" si="28"/>
        <v>0</v>
      </c>
      <c r="W123" s="15"/>
      <c r="X123" s="16">
        <f>W123-V123</f>
        <v>0</v>
      </c>
      <c r="Y123" s="18"/>
      <c r="Z123" s="17"/>
    </row>
    <row r="124" spans="1:26" ht="18" customHeight="1" x14ac:dyDescent="0.2">
      <c r="A124" s="13">
        <v>3530087</v>
      </c>
      <c r="B124" s="14" t="s">
        <v>149</v>
      </c>
      <c r="C124" s="15"/>
      <c r="D124" s="10">
        <f>VLOOKUP($A124,'19.07'!$A$9:$W$200,23,0)</f>
        <v>0</v>
      </c>
      <c r="E124" s="15"/>
      <c r="F124" s="15"/>
      <c r="G124" s="15"/>
      <c r="H124" s="9">
        <f t="shared" si="26"/>
        <v>0</v>
      </c>
      <c r="I124" s="15"/>
      <c r="J124" s="15"/>
      <c r="K124" s="15"/>
      <c r="L124" s="9">
        <f t="shared" si="13"/>
        <v>0</v>
      </c>
      <c r="M124" s="15"/>
      <c r="N124" s="15"/>
      <c r="O124" s="15"/>
      <c r="P124" s="15"/>
      <c r="Q124" s="15"/>
      <c r="R124" s="11">
        <f t="shared" si="17"/>
        <v>0</v>
      </c>
      <c r="S124" s="15"/>
      <c r="T124" s="15"/>
      <c r="U124" s="9">
        <f t="shared" si="27"/>
        <v>0</v>
      </c>
      <c r="V124" s="9">
        <f t="shared" si="28"/>
        <v>0</v>
      </c>
      <c r="W124" s="15"/>
      <c r="X124" s="16">
        <f t="shared" si="29"/>
        <v>0</v>
      </c>
      <c r="Y124" s="18"/>
      <c r="Z124" s="17"/>
    </row>
    <row r="125" spans="1:26" ht="18" customHeight="1" x14ac:dyDescent="0.2">
      <c r="A125" s="13">
        <v>3530088</v>
      </c>
      <c r="B125" s="14" t="s">
        <v>150</v>
      </c>
      <c r="C125" s="15">
        <v>20000</v>
      </c>
      <c r="D125" s="10">
        <f>VLOOKUP($A125,'19.07'!$A$9:$W$200,23,0)</f>
        <v>14</v>
      </c>
      <c r="E125" s="15"/>
      <c r="F125" s="15"/>
      <c r="G125" s="15"/>
      <c r="H125" s="9">
        <f t="shared" si="26"/>
        <v>0</v>
      </c>
      <c r="I125" s="15">
        <v>14</v>
      </c>
      <c r="J125" s="15"/>
      <c r="K125" s="15"/>
      <c r="L125" s="9">
        <f t="shared" si="13"/>
        <v>14</v>
      </c>
      <c r="M125" s="15"/>
      <c r="N125" s="15"/>
      <c r="O125" s="15"/>
      <c r="P125" s="15"/>
      <c r="Q125" s="15"/>
      <c r="R125" s="11">
        <f t="shared" si="17"/>
        <v>0</v>
      </c>
      <c r="S125" s="15"/>
      <c r="T125" s="15"/>
      <c r="U125" s="9">
        <f t="shared" si="27"/>
        <v>0</v>
      </c>
      <c r="V125" s="9">
        <f t="shared" si="28"/>
        <v>0</v>
      </c>
      <c r="W125" s="15"/>
      <c r="X125" s="16">
        <f t="shared" si="29"/>
        <v>0</v>
      </c>
      <c r="Y125" s="26"/>
      <c r="Z125" s="17"/>
    </row>
    <row r="126" spans="1:26" ht="18" customHeight="1" x14ac:dyDescent="0.2">
      <c r="A126" s="13">
        <v>3530089</v>
      </c>
      <c r="B126" s="14" t="s">
        <v>151</v>
      </c>
      <c r="C126" s="15">
        <v>95000</v>
      </c>
      <c r="D126" s="10">
        <f>VLOOKUP($A126,'19.07'!$A$9:$W$200,23,0)</f>
        <v>0</v>
      </c>
      <c r="E126" s="15"/>
      <c r="F126" s="15"/>
      <c r="G126" s="15"/>
      <c r="H126" s="9">
        <f t="shared" si="26"/>
        <v>0</v>
      </c>
      <c r="I126" s="15"/>
      <c r="J126" s="15"/>
      <c r="K126" s="15"/>
      <c r="L126" s="9">
        <f t="shared" si="13"/>
        <v>0</v>
      </c>
      <c r="M126" s="15"/>
      <c r="N126" s="15"/>
      <c r="O126" s="15"/>
      <c r="P126" s="15"/>
      <c r="Q126" s="15"/>
      <c r="R126" s="11">
        <f t="shared" si="17"/>
        <v>0</v>
      </c>
      <c r="S126" s="15"/>
      <c r="T126" s="15"/>
      <c r="U126" s="9">
        <f t="shared" si="27"/>
        <v>0</v>
      </c>
      <c r="V126" s="9">
        <f t="shared" si="28"/>
        <v>0</v>
      </c>
      <c r="W126" s="15"/>
      <c r="X126" s="16">
        <f t="shared" si="29"/>
        <v>0</v>
      </c>
      <c r="Y126" s="26"/>
      <c r="Z126" s="17"/>
    </row>
    <row r="127" spans="1:26" ht="18" customHeight="1" x14ac:dyDescent="0.2">
      <c r="A127" s="13">
        <v>3530100</v>
      </c>
      <c r="B127" s="14" t="s">
        <v>152</v>
      </c>
      <c r="C127" s="15">
        <v>22000</v>
      </c>
      <c r="D127" s="10">
        <f>VLOOKUP($A127,'19.07'!$A$9:$W$200,23,0)</f>
        <v>0</v>
      </c>
      <c r="E127" s="15"/>
      <c r="F127" s="15"/>
      <c r="G127" s="15"/>
      <c r="H127" s="9">
        <f t="shared" si="26"/>
        <v>0</v>
      </c>
      <c r="I127" s="15"/>
      <c r="J127" s="15"/>
      <c r="K127" s="15"/>
      <c r="L127" s="9">
        <f t="shared" si="13"/>
        <v>0</v>
      </c>
      <c r="M127" s="15"/>
      <c r="N127" s="15"/>
      <c r="O127" s="15"/>
      <c r="P127" s="15"/>
      <c r="Q127" s="15"/>
      <c r="R127" s="11">
        <f t="shared" si="17"/>
        <v>0</v>
      </c>
      <c r="S127" s="15"/>
      <c r="T127" s="15"/>
      <c r="U127" s="9">
        <f t="shared" si="27"/>
        <v>0</v>
      </c>
      <c r="V127" s="9">
        <f t="shared" si="28"/>
        <v>0</v>
      </c>
      <c r="W127" s="15"/>
      <c r="X127" s="16">
        <f t="shared" si="29"/>
        <v>0</v>
      </c>
      <c r="Y127" s="26"/>
      <c r="Z127" s="17"/>
    </row>
    <row r="128" spans="1:26" ht="18" customHeight="1" x14ac:dyDescent="0.2">
      <c r="A128" s="13">
        <v>3550002</v>
      </c>
      <c r="B128" s="14" t="s">
        <v>153</v>
      </c>
      <c r="C128" s="15">
        <v>20000</v>
      </c>
      <c r="D128" s="10">
        <f>VLOOKUP($A128,'19.07'!$A$9:$W$200,23,0)</f>
        <v>9</v>
      </c>
      <c r="E128" s="15"/>
      <c r="F128" s="15"/>
      <c r="G128" s="15"/>
      <c r="H128" s="9">
        <f>SUM(E128:G128)</f>
        <v>0</v>
      </c>
      <c r="I128" s="15">
        <v>9</v>
      </c>
      <c r="J128" s="15"/>
      <c r="K128" s="15"/>
      <c r="L128" s="9">
        <f t="shared" si="13"/>
        <v>9</v>
      </c>
      <c r="M128" s="15"/>
      <c r="N128" s="15"/>
      <c r="O128" s="15"/>
      <c r="P128" s="15"/>
      <c r="Q128" s="15"/>
      <c r="R128" s="11">
        <f t="shared" si="17"/>
        <v>0</v>
      </c>
      <c r="S128" s="15"/>
      <c r="T128" s="15"/>
      <c r="U128" s="9">
        <f t="shared" si="27"/>
        <v>0</v>
      </c>
      <c r="V128" s="9">
        <f t="shared" si="28"/>
        <v>0</v>
      </c>
      <c r="W128" s="15"/>
      <c r="X128" s="16">
        <f t="shared" si="29"/>
        <v>0</v>
      </c>
      <c r="Y128" s="26"/>
      <c r="Z128" s="17"/>
    </row>
    <row r="129" spans="1:26" ht="18" customHeight="1" x14ac:dyDescent="0.2">
      <c r="A129" s="13">
        <v>3550005</v>
      </c>
      <c r="B129" s="14" t="s">
        <v>154</v>
      </c>
      <c r="C129" s="15">
        <v>20000</v>
      </c>
      <c r="D129" s="10">
        <f>VLOOKUP($A129,'19.07'!$A$9:$W$200,23,0)</f>
        <v>4</v>
      </c>
      <c r="E129" s="15">
        <v>28</v>
      </c>
      <c r="F129" s="15"/>
      <c r="G129" s="15"/>
      <c r="H129" s="9">
        <f>SUM(E129:G129)</f>
        <v>28</v>
      </c>
      <c r="I129" s="15">
        <v>18</v>
      </c>
      <c r="J129" s="15"/>
      <c r="K129" s="15"/>
      <c r="L129" s="9">
        <f t="shared" si="13"/>
        <v>18</v>
      </c>
      <c r="M129" s="15"/>
      <c r="N129" s="15"/>
      <c r="O129" s="15"/>
      <c r="P129" s="15"/>
      <c r="Q129" s="15"/>
      <c r="R129" s="11">
        <f t="shared" si="17"/>
        <v>0</v>
      </c>
      <c r="S129" s="15"/>
      <c r="T129" s="15"/>
      <c r="U129" s="9">
        <f t="shared" si="27"/>
        <v>0</v>
      </c>
      <c r="V129" s="9">
        <f t="shared" si="28"/>
        <v>14</v>
      </c>
      <c r="W129" s="15">
        <v>14</v>
      </c>
      <c r="X129" s="16">
        <f t="shared" si="29"/>
        <v>0</v>
      </c>
      <c r="Y129" s="26"/>
      <c r="Z129" s="17"/>
    </row>
    <row r="130" spans="1:26" ht="18" customHeight="1" x14ac:dyDescent="0.2">
      <c r="A130" s="13">
        <v>3550007</v>
      </c>
      <c r="B130" s="14" t="s">
        <v>155</v>
      </c>
      <c r="C130" s="15">
        <v>20000</v>
      </c>
      <c r="D130" s="10">
        <f>VLOOKUP($A130,'19.07'!$A$9:$W$200,23,0)</f>
        <v>9</v>
      </c>
      <c r="E130" s="15"/>
      <c r="F130" s="15"/>
      <c r="G130" s="15"/>
      <c r="H130" s="9">
        <f>SUM(E130:G130)</f>
        <v>0</v>
      </c>
      <c r="I130" s="15">
        <v>9</v>
      </c>
      <c r="J130" s="15"/>
      <c r="K130" s="15"/>
      <c r="L130" s="9">
        <f t="shared" si="13"/>
        <v>9</v>
      </c>
      <c r="M130" s="15"/>
      <c r="N130" s="15"/>
      <c r="O130" s="15"/>
      <c r="P130" s="15"/>
      <c r="Q130" s="15"/>
      <c r="R130" s="11">
        <f t="shared" si="17"/>
        <v>0</v>
      </c>
      <c r="S130" s="15"/>
      <c r="T130" s="15"/>
      <c r="U130" s="9">
        <f t="shared" si="27"/>
        <v>0</v>
      </c>
      <c r="V130" s="9">
        <f t="shared" si="28"/>
        <v>0</v>
      </c>
      <c r="W130" s="15"/>
      <c r="X130" s="16">
        <f t="shared" si="29"/>
        <v>0</v>
      </c>
      <c r="Y130" s="26"/>
      <c r="Z130" s="17"/>
    </row>
    <row r="131" spans="1:26" ht="18" customHeight="1" x14ac:dyDescent="0.2">
      <c r="A131" s="13">
        <v>3550011</v>
      </c>
      <c r="B131" s="14" t="s">
        <v>156</v>
      </c>
      <c r="C131" s="15">
        <v>85000</v>
      </c>
      <c r="D131" s="10">
        <f>VLOOKUP($A131,'19.07'!$A$9:$W$200,23,0)</f>
        <v>0</v>
      </c>
      <c r="E131" s="15"/>
      <c r="F131" s="15"/>
      <c r="G131" s="15"/>
      <c r="H131" s="9">
        <f t="shared" si="26"/>
        <v>0</v>
      </c>
      <c r="I131" s="15"/>
      <c r="J131" s="15"/>
      <c r="K131" s="15"/>
      <c r="L131" s="9">
        <f t="shared" si="13"/>
        <v>0</v>
      </c>
      <c r="M131" s="15"/>
      <c r="N131" s="15"/>
      <c r="O131" s="15"/>
      <c r="P131" s="15"/>
      <c r="Q131" s="15"/>
      <c r="R131" s="11">
        <f t="shared" si="17"/>
        <v>0</v>
      </c>
      <c r="S131" s="15"/>
      <c r="T131" s="15"/>
      <c r="U131" s="9">
        <f t="shared" si="27"/>
        <v>0</v>
      </c>
      <c r="V131" s="9">
        <f t="shared" si="28"/>
        <v>0</v>
      </c>
      <c r="W131" s="15"/>
      <c r="X131" s="16">
        <f t="shared" si="29"/>
        <v>0</v>
      </c>
      <c r="Y131" s="18"/>
      <c r="Z131" s="17"/>
    </row>
    <row r="132" spans="1:26" ht="18" customHeight="1" x14ac:dyDescent="0.2">
      <c r="A132" s="7">
        <v>5530000</v>
      </c>
      <c r="B132" s="28" t="s">
        <v>157</v>
      </c>
      <c r="C132" s="9"/>
      <c r="D132" s="10">
        <f>VLOOKUP($A132,'19.07'!$A$9:$W$200,23,0)</f>
        <v>0</v>
      </c>
      <c r="E132" s="10"/>
      <c r="F132" s="10"/>
      <c r="G132" s="10"/>
      <c r="H132" s="9"/>
      <c r="I132" s="10"/>
      <c r="J132" s="10"/>
      <c r="K132" s="10"/>
      <c r="L132" s="9">
        <f t="shared" si="13"/>
        <v>0</v>
      </c>
      <c r="M132" s="10"/>
      <c r="N132" s="10"/>
      <c r="O132" s="10"/>
      <c r="P132" s="10"/>
      <c r="Q132" s="10"/>
      <c r="R132" s="11">
        <f t="shared" si="17"/>
        <v>0</v>
      </c>
      <c r="S132" s="10"/>
      <c r="T132" s="10"/>
      <c r="U132" s="9"/>
      <c r="V132" s="9"/>
      <c r="W132" s="10"/>
      <c r="X132" s="9"/>
      <c r="Y132" s="18"/>
      <c r="Z132" s="17"/>
    </row>
    <row r="133" spans="1:26" ht="18" customHeight="1" x14ac:dyDescent="0.2">
      <c r="A133" s="13">
        <v>5530012</v>
      </c>
      <c r="B133" s="14" t="s">
        <v>158</v>
      </c>
      <c r="C133" s="15">
        <v>30000</v>
      </c>
      <c r="D133" s="10">
        <f>VLOOKUP($A133,'19.07'!$A$9:$W$200,23,0)</f>
        <v>0</v>
      </c>
      <c r="E133" s="15"/>
      <c r="F133" s="15"/>
      <c r="G133" s="15"/>
      <c r="H133" s="9">
        <f t="shared" ref="H133:H140" si="30">SUM(E133:G133)</f>
        <v>0</v>
      </c>
      <c r="I133" s="15"/>
      <c r="J133" s="15"/>
      <c r="K133" s="15"/>
      <c r="L133" s="9">
        <f t="shared" si="13"/>
        <v>0</v>
      </c>
      <c r="M133" s="15"/>
      <c r="N133" s="15"/>
      <c r="O133" s="15"/>
      <c r="P133" s="15"/>
      <c r="Q133" s="15"/>
      <c r="R133" s="11">
        <f t="shared" si="17"/>
        <v>0</v>
      </c>
      <c r="S133" s="15"/>
      <c r="T133" s="15"/>
      <c r="U133" s="9">
        <f t="shared" ref="U133:U140" si="31">S133+T133</f>
        <v>0</v>
      </c>
      <c r="V133" s="9">
        <f t="shared" ref="V133:V140" si="32">D133+H133-L133-R133-U133</f>
        <v>0</v>
      </c>
      <c r="W133" s="15"/>
      <c r="X133" s="16">
        <f t="shared" ref="X133:X140" si="33">W133-V133</f>
        <v>0</v>
      </c>
      <c r="Y133" s="18"/>
      <c r="Z133" s="17"/>
    </row>
    <row r="134" spans="1:26" ht="18" customHeight="1" x14ac:dyDescent="0.2">
      <c r="A134" s="13">
        <v>5530013</v>
      </c>
      <c r="B134" s="14" t="s">
        <v>159</v>
      </c>
      <c r="C134" s="15">
        <v>30000</v>
      </c>
      <c r="D134" s="10">
        <f>VLOOKUP($A134,'19.07'!$A$9:$W$200,23,0)</f>
        <v>0</v>
      </c>
      <c r="E134" s="15"/>
      <c r="F134" s="15"/>
      <c r="G134" s="15"/>
      <c r="H134" s="9">
        <f t="shared" si="30"/>
        <v>0</v>
      </c>
      <c r="I134" s="15"/>
      <c r="J134" s="15"/>
      <c r="K134" s="15"/>
      <c r="L134" s="9">
        <f t="shared" si="13"/>
        <v>0</v>
      </c>
      <c r="M134" s="15"/>
      <c r="N134" s="15"/>
      <c r="O134" s="15"/>
      <c r="P134" s="15"/>
      <c r="Q134" s="15"/>
      <c r="R134" s="11">
        <f t="shared" si="17"/>
        <v>0</v>
      </c>
      <c r="S134" s="15"/>
      <c r="T134" s="15"/>
      <c r="U134" s="9">
        <f t="shared" si="31"/>
        <v>0</v>
      </c>
      <c r="V134" s="9">
        <f t="shared" si="32"/>
        <v>0</v>
      </c>
      <c r="W134" s="15"/>
      <c r="X134" s="16">
        <f t="shared" si="33"/>
        <v>0</v>
      </c>
      <c r="Y134" s="18"/>
      <c r="Z134" s="17"/>
    </row>
    <row r="135" spans="1:26" ht="18" customHeight="1" x14ac:dyDescent="0.2">
      <c r="A135" s="13">
        <v>5530014</v>
      </c>
      <c r="B135" s="14" t="s">
        <v>160</v>
      </c>
      <c r="C135" s="15">
        <v>30000</v>
      </c>
      <c r="D135" s="10">
        <f>VLOOKUP($A135,'19.07'!$A$9:$W$200,23,0)</f>
        <v>0</v>
      </c>
      <c r="E135" s="15"/>
      <c r="F135" s="15"/>
      <c r="G135" s="15"/>
      <c r="H135" s="9">
        <f t="shared" si="30"/>
        <v>0</v>
      </c>
      <c r="I135" s="15"/>
      <c r="J135" s="15"/>
      <c r="K135" s="15"/>
      <c r="L135" s="9">
        <f t="shared" si="13"/>
        <v>0</v>
      </c>
      <c r="M135" s="15"/>
      <c r="N135" s="15"/>
      <c r="O135" s="15"/>
      <c r="P135" s="15"/>
      <c r="Q135" s="15"/>
      <c r="R135" s="11">
        <f t="shared" si="17"/>
        <v>0</v>
      </c>
      <c r="S135" s="15"/>
      <c r="T135" s="15"/>
      <c r="U135" s="9">
        <f t="shared" si="31"/>
        <v>0</v>
      </c>
      <c r="V135" s="9">
        <f t="shared" si="32"/>
        <v>0</v>
      </c>
      <c r="W135" s="15"/>
      <c r="X135" s="16">
        <f t="shared" si="33"/>
        <v>0</v>
      </c>
      <c r="Y135" s="18"/>
      <c r="Z135" s="17"/>
    </row>
    <row r="136" spans="1:26" ht="18" customHeight="1" x14ac:dyDescent="0.2">
      <c r="A136" s="13">
        <v>5530015</v>
      </c>
      <c r="B136" s="14" t="s">
        <v>161</v>
      </c>
      <c r="C136" s="15">
        <v>30000</v>
      </c>
      <c r="D136" s="10">
        <f>VLOOKUP($A136,'19.07'!$A$9:$W$200,23,0)</f>
        <v>21</v>
      </c>
      <c r="E136" s="15"/>
      <c r="F136" s="15"/>
      <c r="G136" s="15"/>
      <c r="H136" s="9">
        <f t="shared" si="30"/>
        <v>0</v>
      </c>
      <c r="I136" s="15">
        <v>11</v>
      </c>
      <c r="J136" s="15"/>
      <c r="K136" s="15"/>
      <c r="L136" s="9">
        <f t="shared" si="13"/>
        <v>11</v>
      </c>
      <c r="M136" s="15"/>
      <c r="N136" s="15"/>
      <c r="O136" s="15"/>
      <c r="P136" s="15"/>
      <c r="Q136" s="15"/>
      <c r="R136" s="11">
        <f t="shared" si="17"/>
        <v>0</v>
      </c>
      <c r="S136" s="15"/>
      <c r="T136" s="15"/>
      <c r="U136" s="9">
        <f t="shared" si="31"/>
        <v>0</v>
      </c>
      <c r="V136" s="9">
        <f t="shared" si="32"/>
        <v>10</v>
      </c>
      <c r="W136" s="15">
        <v>10</v>
      </c>
      <c r="X136" s="16">
        <f t="shared" si="33"/>
        <v>0</v>
      </c>
      <c r="Y136" s="18"/>
      <c r="Z136" s="17"/>
    </row>
    <row r="137" spans="1:26" ht="18" customHeight="1" x14ac:dyDescent="0.2">
      <c r="A137" s="13">
        <v>5530016</v>
      </c>
      <c r="B137" s="14" t="s">
        <v>162</v>
      </c>
      <c r="C137" s="15">
        <v>30000</v>
      </c>
      <c r="D137" s="10">
        <f>VLOOKUP($A137,'19.07'!$A$9:$W$200,23,0)</f>
        <v>18</v>
      </c>
      <c r="E137" s="15"/>
      <c r="F137" s="15"/>
      <c r="G137" s="15"/>
      <c r="H137" s="9">
        <f t="shared" si="30"/>
        <v>0</v>
      </c>
      <c r="I137" s="15">
        <v>6</v>
      </c>
      <c r="J137" s="15"/>
      <c r="K137" s="15"/>
      <c r="L137" s="9">
        <f t="shared" si="13"/>
        <v>6</v>
      </c>
      <c r="M137" s="15"/>
      <c r="N137" s="15"/>
      <c r="O137" s="15"/>
      <c r="P137" s="15"/>
      <c r="Q137" s="15"/>
      <c r="R137" s="11">
        <f t="shared" si="17"/>
        <v>0</v>
      </c>
      <c r="S137" s="15"/>
      <c r="T137" s="15"/>
      <c r="U137" s="9">
        <f t="shared" si="31"/>
        <v>0</v>
      </c>
      <c r="V137" s="9">
        <f t="shared" si="32"/>
        <v>12</v>
      </c>
      <c r="W137" s="15">
        <v>12</v>
      </c>
      <c r="X137" s="16">
        <f t="shared" si="33"/>
        <v>0</v>
      </c>
      <c r="Y137" s="18"/>
      <c r="Z137" s="17"/>
    </row>
    <row r="138" spans="1:26" ht="18" customHeight="1" x14ac:dyDescent="0.2">
      <c r="A138" s="13">
        <v>5530018</v>
      </c>
      <c r="B138" s="14" t="s">
        <v>163</v>
      </c>
      <c r="C138" s="15">
        <v>30000</v>
      </c>
      <c r="D138" s="10">
        <f>VLOOKUP($A138,'19.07'!$A$9:$W$200,23,0)</f>
        <v>0</v>
      </c>
      <c r="E138" s="15"/>
      <c r="F138" s="15"/>
      <c r="G138" s="15"/>
      <c r="H138" s="9">
        <f t="shared" si="30"/>
        <v>0</v>
      </c>
      <c r="I138" s="15"/>
      <c r="J138" s="15"/>
      <c r="K138" s="15"/>
      <c r="L138" s="9">
        <f t="shared" ref="L138:L198" si="34">SUM(I138:K138)</f>
        <v>0</v>
      </c>
      <c r="M138" s="15"/>
      <c r="N138" s="15"/>
      <c r="O138" s="15"/>
      <c r="P138" s="15"/>
      <c r="Q138" s="15"/>
      <c r="R138" s="11">
        <f>SUM(M138:Q138)</f>
        <v>0</v>
      </c>
      <c r="S138" s="15"/>
      <c r="T138" s="15"/>
      <c r="U138" s="9">
        <f>S138+T138</f>
        <v>0</v>
      </c>
      <c r="V138" s="9">
        <f t="shared" si="32"/>
        <v>0</v>
      </c>
      <c r="W138" s="15"/>
      <c r="X138" s="16">
        <f>W138-V138</f>
        <v>0</v>
      </c>
      <c r="Y138" s="18"/>
      <c r="Z138" s="17"/>
    </row>
    <row r="139" spans="1:26" ht="18" customHeight="1" x14ac:dyDescent="0.2">
      <c r="A139" s="13">
        <v>5530019</v>
      </c>
      <c r="B139" s="14" t="s">
        <v>164</v>
      </c>
      <c r="C139" s="15">
        <v>30000</v>
      </c>
      <c r="D139" s="10">
        <f>VLOOKUP($A139,'19.07'!$A$9:$W$200,23,0)</f>
        <v>0</v>
      </c>
      <c r="E139" s="15"/>
      <c r="F139" s="15"/>
      <c r="G139" s="15"/>
      <c r="H139" s="9">
        <f t="shared" si="30"/>
        <v>0</v>
      </c>
      <c r="I139" s="15"/>
      <c r="J139" s="15"/>
      <c r="K139" s="15"/>
      <c r="L139" s="9">
        <f t="shared" si="34"/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2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5530020</v>
      </c>
      <c r="B140" s="14" t="s">
        <v>165</v>
      </c>
      <c r="C140" s="15">
        <v>30000</v>
      </c>
      <c r="D140" s="10">
        <f>VLOOKUP($A140,'19.07'!$A$9:$W$200,23,0)</f>
        <v>0</v>
      </c>
      <c r="E140" s="15"/>
      <c r="F140" s="15"/>
      <c r="G140" s="15"/>
      <c r="H140" s="9">
        <f t="shared" si="30"/>
        <v>0</v>
      </c>
      <c r="I140" s="15"/>
      <c r="J140" s="15"/>
      <c r="K140" s="15"/>
      <c r="L140" s="9">
        <f t="shared" si="34"/>
        <v>0</v>
      </c>
      <c r="M140" s="15"/>
      <c r="N140" s="15"/>
      <c r="O140" s="15"/>
      <c r="P140" s="15"/>
      <c r="Q140" s="15"/>
      <c r="R140" s="11">
        <f t="shared" si="17"/>
        <v>0</v>
      </c>
      <c r="S140" s="15"/>
      <c r="T140" s="15"/>
      <c r="U140" s="9">
        <f t="shared" si="31"/>
        <v>0</v>
      </c>
      <c r="V140" s="9">
        <f t="shared" si="32"/>
        <v>0</v>
      </c>
      <c r="W140" s="15"/>
      <c r="X140" s="16">
        <f t="shared" si="33"/>
        <v>0</v>
      </c>
      <c r="Y140" s="18"/>
      <c r="Z140" s="17"/>
    </row>
    <row r="141" spans="1:26" ht="18" customHeight="1" x14ac:dyDescent="0.2">
      <c r="A141" s="7">
        <v>7550000</v>
      </c>
      <c r="B141" s="8" t="s">
        <v>166</v>
      </c>
      <c r="C141" s="9"/>
      <c r="D141" s="10">
        <f>VLOOKUP($A141,'19.07'!$A$9:$W$200,23,0)</f>
        <v>0</v>
      </c>
      <c r="E141" s="10"/>
      <c r="F141" s="10"/>
      <c r="G141" s="10"/>
      <c r="H141" s="9"/>
      <c r="I141" s="10"/>
      <c r="J141" s="10"/>
      <c r="K141" s="10"/>
      <c r="L141" s="9">
        <f t="shared" si="34"/>
        <v>0</v>
      </c>
      <c r="M141" s="10"/>
      <c r="N141" s="10"/>
      <c r="O141" s="10"/>
      <c r="P141" s="10"/>
      <c r="Q141" s="10"/>
      <c r="R141" s="11">
        <f t="shared" si="17"/>
        <v>0</v>
      </c>
      <c r="S141" s="10"/>
      <c r="T141" s="10"/>
      <c r="U141" s="9"/>
      <c r="V141" s="9"/>
      <c r="W141" s="10"/>
      <c r="X141" s="9"/>
      <c r="Y141" s="18"/>
      <c r="Z141" s="17"/>
    </row>
    <row r="142" spans="1:26" ht="18" customHeight="1" x14ac:dyDescent="0.2">
      <c r="A142" s="13">
        <v>7520001</v>
      </c>
      <c r="B142" s="14" t="s">
        <v>167</v>
      </c>
      <c r="C142" s="15">
        <v>80000</v>
      </c>
      <c r="D142" s="10">
        <f>VLOOKUP($A142,'19.07'!$A$9:$W$200,23,0)</f>
        <v>0</v>
      </c>
      <c r="E142" s="15"/>
      <c r="F142" s="15"/>
      <c r="G142" s="15"/>
      <c r="H142" s="9">
        <f t="shared" ref="H142:H156" si="35">SUM(E142:G142)</f>
        <v>0</v>
      </c>
      <c r="I142" s="15"/>
      <c r="J142" s="15"/>
      <c r="K142" s="15"/>
      <c r="L142" s="9">
        <f t="shared" si="34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ref="V142:V156" si="36">D142+H142-L142-R142-U142</f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7520012</v>
      </c>
      <c r="B143" s="14" t="s">
        <v>168</v>
      </c>
      <c r="C143" s="15">
        <v>80000</v>
      </c>
      <c r="D143" s="10">
        <f>VLOOKUP($A143,'19.07'!$A$9:$W$200,23,0)</f>
        <v>0</v>
      </c>
      <c r="E143" s="15"/>
      <c r="F143" s="15"/>
      <c r="G143" s="15"/>
      <c r="H143" s="9">
        <f t="shared" si="35"/>
        <v>0</v>
      </c>
      <c r="I143" s="15"/>
      <c r="J143" s="15"/>
      <c r="K143" s="15"/>
      <c r="L143" s="9">
        <f t="shared" si="34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si="36"/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7520013</v>
      </c>
      <c r="B144" s="14" t="s">
        <v>169</v>
      </c>
      <c r="C144" s="15">
        <v>80000</v>
      </c>
      <c r="D144" s="10">
        <f>VLOOKUP($A144,'19.07'!$A$9:$W$200,23,0)</f>
        <v>6</v>
      </c>
      <c r="E144" s="15"/>
      <c r="F144" s="15"/>
      <c r="G144" s="15"/>
      <c r="H144" s="9">
        <f t="shared" si="35"/>
        <v>0</v>
      </c>
      <c r="I144" s="15">
        <v>1</v>
      </c>
      <c r="J144" s="15"/>
      <c r="K144" s="15"/>
      <c r="L144" s="9">
        <f t="shared" si="34"/>
        <v>1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6"/>
        <v>5</v>
      </c>
      <c r="W144" s="15">
        <v>5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7520014</v>
      </c>
      <c r="B145" s="14" t="s">
        <v>170</v>
      </c>
      <c r="C145" s="15">
        <v>5000</v>
      </c>
      <c r="D145" s="10">
        <f>VLOOKUP($A145,'19.07'!$A$9:$W$200,23,0)</f>
        <v>0</v>
      </c>
      <c r="E145" s="15"/>
      <c r="F145" s="15"/>
      <c r="G145" s="15"/>
      <c r="H145" s="9">
        <f t="shared" si="35"/>
        <v>0</v>
      </c>
      <c r="I145" s="15"/>
      <c r="J145" s="15"/>
      <c r="K145" s="15"/>
      <c r="L145" s="9">
        <f t="shared" si="34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6"/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7550006</v>
      </c>
      <c r="B146" s="14" t="s">
        <v>171</v>
      </c>
      <c r="C146" s="15">
        <v>12000</v>
      </c>
      <c r="D146" s="10">
        <f>VLOOKUP($A146,'19.07'!$A$9:$W$200,23,0)</f>
        <v>7</v>
      </c>
      <c r="E146" s="15"/>
      <c r="F146" s="15"/>
      <c r="G146" s="15"/>
      <c r="H146" s="9">
        <f t="shared" si="35"/>
        <v>0</v>
      </c>
      <c r="I146" s="15">
        <v>1</v>
      </c>
      <c r="J146" s="15"/>
      <c r="K146" s="15"/>
      <c r="L146" s="9">
        <f t="shared" si="34"/>
        <v>1</v>
      </c>
      <c r="M146" s="15"/>
      <c r="N146" s="15"/>
      <c r="O146" s="15"/>
      <c r="P146" s="15"/>
      <c r="Q146" s="15"/>
      <c r="R146" s="11">
        <f t="shared" si="17"/>
        <v>0</v>
      </c>
      <c r="S146" s="15"/>
      <c r="T146" s="15"/>
      <c r="U146" s="9">
        <f t="shared" ref="U146:U156" si="37">S146+T146</f>
        <v>0</v>
      </c>
      <c r="V146" s="9">
        <f t="shared" si="36"/>
        <v>6</v>
      </c>
      <c r="W146" s="15">
        <v>6</v>
      </c>
      <c r="X146" s="16">
        <f t="shared" ref="X146:X156" si="38">W146-V146</f>
        <v>0</v>
      </c>
      <c r="Y146" s="18"/>
      <c r="Z146" s="17"/>
    </row>
    <row r="147" spans="1:26" ht="18" customHeight="1" x14ac:dyDescent="0.2">
      <c r="A147" s="13">
        <v>7550007</v>
      </c>
      <c r="B147" s="14" t="s">
        <v>172</v>
      </c>
      <c r="C147" s="15">
        <v>9000</v>
      </c>
      <c r="D147" s="10">
        <f>VLOOKUP($A147,'19.07'!$A$9:$W$200,23,0)</f>
        <v>7</v>
      </c>
      <c r="E147" s="15"/>
      <c r="F147" s="15"/>
      <c r="G147" s="15"/>
      <c r="H147" s="9">
        <f t="shared" si="35"/>
        <v>0</v>
      </c>
      <c r="I147" s="15"/>
      <c r="J147" s="15"/>
      <c r="K147" s="15"/>
      <c r="L147" s="9">
        <f t="shared" si="34"/>
        <v>0</v>
      </c>
      <c r="M147" s="15"/>
      <c r="N147" s="15"/>
      <c r="O147" s="15"/>
      <c r="P147" s="15"/>
      <c r="Q147" s="15"/>
      <c r="R147" s="11">
        <f t="shared" si="17"/>
        <v>0</v>
      </c>
      <c r="S147" s="15"/>
      <c r="T147" s="15"/>
      <c r="U147" s="9">
        <f t="shared" si="37"/>
        <v>0</v>
      </c>
      <c r="V147" s="9">
        <f t="shared" si="36"/>
        <v>7</v>
      </c>
      <c r="W147" s="15">
        <v>7</v>
      </c>
      <c r="X147" s="16">
        <f t="shared" si="38"/>
        <v>0</v>
      </c>
      <c r="Y147" s="18"/>
      <c r="Z147" s="17"/>
    </row>
    <row r="148" spans="1:26" ht="18" customHeight="1" x14ac:dyDescent="0.2">
      <c r="A148" s="13">
        <v>7550008</v>
      </c>
      <c r="B148" s="14" t="s">
        <v>173</v>
      </c>
      <c r="C148" s="15">
        <v>21000</v>
      </c>
      <c r="D148" s="10">
        <f>VLOOKUP($A148,'19.07'!$A$9:$W$200,23,0)</f>
        <v>8</v>
      </c>
      <c r="E148" s="15"/>
      <c r="F148" s="15"/>
      <c r="G148" s="15"/>
      <c r="H148" s="9">
        <f t="shared" si="35"/>
        <v>0</v>
      </c>
      <c r="I148" s="15"/>
      <c r="J148" s="15"/>
      <c r="K148" s="15"/>
      <c r="L148" s="9">
        <f t="shared" si="34"/>
        <v>0</v>
      </c>
      <c r="M148" s="15"/>
      <c r="N148" s="15"/>
      <c r="O148" s="15"/>
      <c r="P148" s="15"/>
      <c r="Q148" s="15"/>
      <c r="R148" s="11">
        <f t="shared" si="17"/>
        <v>0</v>
      </c>
      <c r="S148" s="15"/>
      <c r="T148" s="15"/>
      <c r="U148" s="9">
        <f t="shared" si="37"/>
        <v>0</v>
      </c>
      <c r="V148" s="9">
        <f t="shared" si="36"/>
        <v>8</v>
      </c>
      <c r="W148" s="15">
        <v>8</v>
      </c>
      <c r="X148" s="16">
        <f t="shared" si="38"/>
        <v>0</v>
      </c>
      <c r="Y148" s="18"/>
      <c r="Z148" s="17"/>
    </row>
    <row r="149" spans="1:26" ht="18" customHeight="1" x14ac:dyDescent="0.2">
      <c r="A149" s="13">
        <v>7550011</v>
      </c>
      <c r="B149" s="14" t="s">
        <v>174</v>
      </c>
      <c r="C149" s="15">
        <v>16000</v>
      </c>
      <c r="D149" s="10">
        <f>VLOOKUP($A149,'19.07'!$A$9:$W$200,23,0)</f>
        <v>7</v>
      </c>
      <c r="E149" s="15"/>
      <c r="F149" s="15"/>
      <c r="G149" s="15"/>
      <c r="H149" s="9">
        <f t="shared" si="35"/>
        <v>0</v>
      </c>
      <c r="I149" s="15"/>
      <c r="J149" s="15"/>
      <c r="K149" s="15"/>
      <c r="L149" s="9">
        <f t="shared" si="34"/>
        <v>0</v>
      </c>
      <c r="M149" s="15"/>
      <c r="N149" s="15"/>
      <c r="O149" s="15"/>
      <c r="P149" s="15"/>
      <c r="Q149" s="15"/>
      <c r="R149" s="11">
        <f t="shared" si="17"/>
        <v>0</v>
      </c>
      <c r="S149" s="15"/>
      <c r="T149" s="15"/>
      <c r="U149" s="9">
        <f t="shared" si="37"/>
        <v>0</v>
      </c>
      <c r="V149" s="9">
        <f t="shared" si="36"/>
        <v>7</v>
      </c>
      <c r="W149" s="15">
        <v>7</v>
      </c>
      <c r="X149" s="16">
        <f t="shared" si="38"/>
        <v>0</v>
      </c>
      <c r="Y149" s="18"/>
      <c r="Z149" s="17"/>
    </row>
    <row r="150" spans="1:26" ht="18" customHeight="1" x14ac:dyDescent="0.2">
      <c r="A150" s="13">
        <v>7550012</v>
      </c>
      <c r="B150" s="14" t="s">
        <v>175</v>
      </c>
      <c r="C150" s="15">
        <v>24000</v>
      </c>
      <c r="D150" s="10">
        <f>VLOOKUP($A150,'19.07'!$A$9:$W$200,23,0)</f>
        <v>2</v>
      </c>
      <c r="E150" s="15"/>
      <c r="F150" s="15"/>
      <c r="G150" s="15"/>
      <c r="H150" s="9">
        <f t="shared" si="35"/>
        <v>0</v>
      </c>
      <c r="I150" s="15">
        <v>1</v>
      </c>
      <c r="J150" s="15"/>
      <c r="K150" s="15"/>
      <c r="L150" s="9">
        <f t="shared" si="34"/>
        <v>1</v>
      </c>
      <c r="M150" s="15"/>
      <c r="N150" s="15"/>
      <c r="O150" s="15"/>
      <c r="P150" s="15"/>
      <c r="Q150" s="15"/>
      <c r="R150" s="11">
        <f t="shared" si="17"/>
        <v>0</v>
      </c>
      <c r="S150" s="15"/>
      <c r="T150" s="15"/>
      <c r="U150" s="9">
        <f t="shared" si="37"/>
        <v>0</v>
      </c>
      <c r="V150" s="9">
        <f t="shared" si="36"/>
        <v>1</v>
      </c>
      <c r="W150" s="15">
        <v>1</v>
      </c>
      <c r="X150" s="16">
        <f t="shared" si="38"/>
        <v>0</v>
      </c>
      <c r="Y150" s="18"/>
      <c r="Z150" s="17"/>
    </row>
    <row r="151" spans="1:26" ht="18" customHeight="1" x14ac:dyDescent="0.2">
      <c r="A151" s="13">
        <v>7550015</v>
      </c>
      <c r="B151" s="14" t="s">
        <v>176</v>
      </c>
      <c r="C151" s="15">
        <v>14000</v>
      </c>
      <c r="D151" s="10">
        <f>VLOOKUP($A151,'19.07'!$A$9:$W$200,23,0)</f>
        <v>10</v>
      </c>
      <c r="E151" s="15"/>
      <c r="F151" s="15"/>
      <c r="G151" s="15"/>
      <c r="H151" s="9">
        <f t="shared" si="35"/>
        <v>0</v>
      </c>
      <c r="I151" s="15"/>
      <c r="J151" s="15"/>
      <c r="K151" s="15"/>
      <c r="L151" s="9">
        <f t="shared" si="34"/>
        <v>0</v>
      </c>
      <c r="M151" s="15"/>
      <c r="N151" s="15"/>
      <c r="O151" s="15"/>
      <c r="P151" s="15"/>
      <c r="Q151" s="15"/>
      <c r="R151" s="11">
        <f t="shared" si="17"/>
        <v>0</v>
      </c>
      <c r="S151" s="15"/>
      <c r="T151" s="15"/>
      <c r="U151" s="9">
        <f t="shared" si="37"/>
        <v>0</v>
      </c>
      <c r="V151" s="9">
        <f t="shared" si="36"/>
        <v>10</v>
      </c>
      <c r="W151" s="15">
        <v>10</v>
      </c>
      <c r="X151" s="16">
        <f t="shared" si="38"/>
        <v>0</v>
      </c>
      <c r="Y151" s="18"/>
      <c r="Z151" s="17"/>
    </row>
    <row r="152" spans="1:26" ht="18" customHeight="1" x14ac:dyDescent="0.2">
      <c r="A152" s="13">
        <v>7550016</v>
      </c>
      <c r="B152" s="14" t="s">
        <v>177</v>
      </c>
      <c r="C152" s="15">
        <v>14000</v>
      </c>
      <c r="D152" s="10">
        <f>VLOOKUP($A152,'19.07'!$A$9:$W$200,23,0)</f>
        <v>5</v>
      </c>
      <c r="E152" s="15"/>
      <c r="F152" s="15"/>
      <c r="G152" s="15"/>
      <c r="H152" s="9">
        <f t="shared" si="35"/>
        <v>0</v>
      </c>
      <c r="I152" s="15"/>
      <c r="J152" s="15"/>
      <c r="K152" s="15"/>
      <c r="L152" s="9">
        <f t="shared" si="34"/>
        <v>0</v>
      </c>
      <c r="M152" s="15"/>
      <c r="N152" s="15"/>
      <c r="O152" s="15"/>
      <c r="P152" s="15"/>
      <c r="Q152" s="15"/>
      <c r="R152" s="11">
        <f t="shared" si="17"/>
        <v>0</v>
      </c>
      <c r="S152" s="15"/>
      <c r="T152" s="15"/>
      <c r="U152" s="9">
        <f t="shared" si="37"/>
        <v>0</v>
      </c>
      <c r="V152" s="9">
        <f t="shared" si="36"/>
        <v>5</v>
      </c>
      <c r="W152" s="15">
        <v>5</v>
      </c>
      <c r="X152" s="16">
        <f t="shared" si="38"/>
        <v>0</v>
      </c>
      <c r="Y152" s="18"/>
      <c r="Z152" s="17"/>
    </row>
    <row r="153" spans="1:26" ht="18" customHeight="1" x14ac:dyDescent="0.2">
      <c r="A153" s="13">
        <v>7550017</v>
      </c>
      <c r="B153" s="14" t="s">
        <v>178</v>
      </c>
      <c r="C153" s="15">
        <v>14000</v>
      </c>
      <c r="D153" s="10">
        <f>VLOOKUP($A153,'19.07'!$A$9:$W$200,23,0)</f>
        <v>9</v>
      </c>
      <c r="E153" s="15"/>
      <c r="F153" s="15"/>
      <c r="G153" s="15"/>
      <c r="H153" s="9">
        <f t="shared" si="35"/>
        <v>0</v>
      </c>
      <c r="I153" s="15"/>
      <c r="J153" s="15"/>
      <c r="K153" s="15"/>
      <c r="L153" s="9">
        <f t="shared" si="34"/>
        <v>0</v>
      </c>
      <c r="M153" s="15"/>
      <c r="N153" s="15"/>
      <c r="O153" s="15"/>
      <c r="P153" s="15"/>
      <c r="Q153" s="15"/>
      <c r="R153" s="11">
        <f t="shared" si="17"/>
        <v>0</v>
      </c>
      <c r="S153" s="15"/>
      <c r="T153" s="15"/>
      <c r="U153" s="9">
        <f t="shared" si="37"/>
        <v>0</v>
      </c>
      <c r="V153" s="9">
        <f t="shared" si="36"/>
        <v>9</v>
      </c>
      <c r="W153" s="15">
        <v>9</v>
      </c>
      <c r="X153" s="16">
        <f t="shared" si="38"/>
        <v>0</v>
      </c>
      <c r="Y153" s="18"/>
      <c r="Z153" s="17"/>
    </row>
    <row r="154" spans="1:26" ht="18" customHeight="1" x14ac:dyDescent="0.2">
      <c r="A154" s="13">
        <v>7550019</v>
      </c>
      <c r="B154" s="14" t="s">
        <v>179</v>
      </c>
      <c r="C154" s="15">
        <v>10000</v>
      </c>
      <c r="D154" s="10">
        <f>VLOOKUP($A154,'19.07'!$A$9:$W$200,23,0)</f>
        <v>4</v>
      </c>
      <c r="E154" s="15"/>
      <c r="F154" s="15"/>
      <c r="G154" s="15"/>
      <c r="H154" s="9">
        <f t="shared" si="35"/>
        <v>0</v>
      </c>
      <c r="I154" s="15">
        <v>4</v>
      </c>
      <c r="J154" s="15"/>
      <c r="K154" s="15"/>
      <c r="L154" s="9">
        <f t="shared" si="34"/>
        <v>4</v>
      </c>
      <c r="M154" s="15"/>
      <c r="N154" s="15"/>
      <c r="O154" s="15"/>
      <c r="P154" s="15"/>
      <c r="Q154" s="15"/>
      <c r="R154" s="11">
        <f t="shared" si="17"/>
        <v>0</v>
      </c>
      <c r="S154" s="15"/>
      <c r="T154" s="15"/>
      <c r="U154" s="9">
        <f t="shared" si="37"/>
        <v>0</v>
      </c>
      <c r="V154" s="9">
        <f t="shared" si="36"/>
        <v>0</v>
      </c>
      <c r="W154" s="15"/>
      <c r="X154" s="16">
        <f t="shared" si="38"/>
        <v>0</v>
      </c>
      <c r="Y154" s="18"/>
      <c r="Z154" s="17"/>
    </row>
    <row r="155" spans="1:26" ht="18" customHeight="1" x14ac:dyDescent="0.2">
      <c r="A155" s="13">
        <v>7550026</v>
      </c>
      <c r="B155" s="14" t="s">
        <v>180</v>
      </c>
      <c r="C155" s="15">
        <v>26000</v>
      </c>
      <c r="D155" s="10">
        <f>VLOOKUP($A155,'19.07'!$A$9:$W$200,23,0)</f>
        <v>0</v>
      </c>
      <c r="E155" s="15"/>
      <c r="F155" s="15"/>
      <c r="G155" s="15"/>
      <c r="H155" s="9">
        <f t="shared" si="35"/>
        <v>0</v>
      </c>
      <c r="I155" s="15"/>
      <c r="J155" s="15"/>
      <c r="K155" s="15"/>
      <c r="L155" s="9">
        <f t="shared" si="34"/>
        <v>0</v>
      </c>
      <c r="M155" s="15"/>
      <c r="N155" s="15"/>
      <c r="O155" s="15"/>
      <c r="P155" s="15"/>
      <c r="Q155" s="15"/>
      <c r="R155" s="11">
        <f t="shared" si="17"/>
        <v>0</v>
      </c>
      <c r="S155" s="15"/>
      <c r="T155" s="15"/>
      <c r="U155" s="9">
        <f t="shared" si="37"/>
        <v>0</v>
      </c>
      <c r="V155" s="9">
        <f t="shared" si="36"/>
        <v>0</v>
      </c>
      <c r="W155" s="15"/>
      <c r="X155" s="16">
        <f t="shared" si="38"/>
        <v>0</v>
      </c>
      <c r="Y155" s="18"/>
      <c r="Z155" s="17"/>
    </row>
    <row r="156" spans="1:26" ht="18" customHeight="1" x14ac:dyDescent="0.2">
      <c r="A156" s="13">
        <v>4551001</v>
      </c>
      <c r="B156" s="14" t="s">
        <v>225</v>
      </c>
      <c r="C156" s="15">
        <v>15000</v>
      </c>
      <c r="D156" s="10">
        <f>VLOOKUP($A156,'19.07'!$A$9:$W$200,23,0)</f>
        <v>0</v>
      </c>
      <c r="E156" s="15"/>
      <c r="F156" s="15"/>
      <c r="G156" s="15"/>
      <c r="H156" s="9">
        <f t="shared" si="35"/>
        <v>0</v>
      </c>
      <c r="I156" s="15"/>
      <c r="J156" s="15"/>
      <c r="K156" s="15"/>
      <c r="L156" s="9">
        <f t="shared" si="34"/>
        <v>0</v>
      </c>
      <c r="M156" s="15"/>
      <c r="N156" s="15"/>
      <c r="O156" s="15"/>
      <c r="P156" s="15"/>
      <c r="Q156" s="15"/>
      <c r="R156" s="11">
        <f t="shared" ref="R156:R198" si="39">SUM(M156:Q156)</f>
        <v>0</v>
      </c>
      <c r="S156" s="15"/>
      <c r="T156" s="15"/>
      <c r="U156" s="9">
        <f t="shared" si="37"/>
        <v>0</v>
      </c>
      <c r="V156" s="9">
        <f t="shared" si="36"/>
        <v>0</v>
      </c>
      <c r="W156" s="15"/>
      <c r="X156" s="16">
        <f t="shared" si="38"/>
        <v>0</v>
      </c>
      <c r="Y156" s="18"/>
      <c r="Z156" s="17"/>
    </row>
    <row r="157" spans="1:26" ht="18" customHeight="1" x14ac:dyDescent="0.2">
      <c r="A157" s="7">
        <v>5500000</v>
      </c>
      <c r="B157" s="8" t="s">
        <v>181</v>
      </c>
      <c r="C157" s="9"/>
      <c r="D157" s="10">
        <f>VLOOKUP($A157,'19.07'!$A$9:$W$200,23,0)</f>
        <v>0</v>
      </c>
      <c r="E157" s="10"/>
      <c r="F157" s="10"/>
      <c r="G157" s="10"/>
      <c r="H157" s="9"/>
      <c r="I157" s="10"/>
      <c r="J157" s="10"/>
      <c r="K157" s="10"/>
      <c r="L157" s="9">
        <f t="shared" si="34"/>
        <v>0</v>
      </c>
      <c r="M157" s="10"/>
      <c r="N157" s="10"/>
      <c r="O157" s="10"/>
      <c r="P157" s="10"/>
      <c r="Q157" s="10"/>
      <c r="R157" s="11">
        <f t="shared" si="39"/>
        <v>0</v>
      </c>
      <c r="S157" s="10"/>
      <c r="T157" s="10"/>
      <c r="U157" s="9"/>
      <c r="V157" s="9"/>
      <c r="W157" s="10"/>
      <c r="X157" s="9"/>
      <c r="Y157" s="18"/>
      <c r="Z157" s="17"/>
    </row>
    <row r="158" spans="1:26" s="24" customFormat="1" ht="18" customHeight="1" x14ac:dyDescent="0.2">
      <c r="A158" s="13">
        <v>5500044</v>
      </c>
      <c r="B158" s="20" t="s">
        <v>182</v>
      </c>
      <c r="C158" s="21">
        <v>28000</v>
      </c>
      <c r="D158" s="10">
        <f>VLOOKUP($A158,'19.07'!$A$9:$W$200,23,0)</f>
        <v>0</v>
      </c>
      <c r="E158" s="15">
        <v>3</v>
      </c>
      <c r="F158" s="15"/>
      <c r="G158" s="15"/>
      <c r="H158" s="9">
        <f t="shared" ref="H158:H197" si="40">SUM(E158:G158)</f>
        <v>3</v>
      </c>
      <c r="I158" s="15">
        <v>3</v>
      </c>
      <c r="J158" s="15"/>
      <c r="K158" s="15"/>
      <c r="L158" s="9">
        <f t="shared" si="34"/>
        <v>3</v>
      </c>
      <c r="M158" s="15"/>
      <c r="N158" s="15"/>
      <c r="O158" s="15"/>
      <c r="P158" s="15"/>
      <c r="Q158" s="15"/>
      <c r="R158" s="11">
        <f t="shared" si="39"/>
        <v>0</v>
      </c>
      <c r="S158" s="15"/>
      <c r="T158" s="15"/>
      <c r="U158" s="9">
        <f t="shared" ref="U158:U184" si="41">S158+T158</f>
        <v>0</v>
      </c>
      <c r="V158" s="9">
        <f t="shared" ref="V158:V197" si="42">D158+H158-L158-R158-U158</f>
        <v>0</v>
      </c>
      <c r="W158" s="15"/>
      <c r="X158" s="16">
        <f t="shared" ref="X158:X184" si="43">W158-V158</f>
        <v>0</v>
      </c>
      <c r="Y158" s="22"/>
      <c r="Z158" s="23"/>
    </row>
    <row r="159" spans="1:26" s="24" customFormat="1" ht="18" customHeight="1" x14ac:dyDescent="0.2">
      <c r="A159" s="13">
        <v>5500045</v>
      </c>
      <c r="B159" s="20" t="s">
        <v>183</v>
      </c>
      <c r="C159" s="21">
        <v>30000</v>
      </c>
      <c r="D159" s="10">
        <f>VLOOKUP($A159,'19.07'!$A$9:$W$200,23,0)</f>
        <v>0</v>
      </c>
      <c r="E159" s="15">
        <v>9</v>
      </c>
      <c r="F159" s="15"/>
      <c r="G159" s="15"/>
      <c r="H159" s="9">
        <f t="shared" si="40"/>
        <v>9</v>
      </c>
      <c r="I159" s="15">
        <v>9</v>
      </c>
      <c r="J159" s="15"/>
      <c r="K159" s="15"/>
      <c r="L159" s="9">
        <f t="shared" si="34"/>
        <v>9</v>
      </c>
      <c r="M159" s="15"/>
      <c r="N159" s="15"/>
      <c r="O159" s="15"/>
      <c r="P159" s="15"/>
      <c r="Q159" s="15"/>
      <c r="R159" s="11">
        <f t="shared" si="39"/>
        <v>0</v>
      </c>
      <c r="S159" s="15"/>
      <c r="T159" s="15"/>
      <c r="U159" s="9">
        <f t="shared" si="41"/>
        <v>0</v>
      </c>
      <c r="V159" s="9">
        <f t="shared" si="42"/>
        <v>0</v>
      </c>
      <c r="W159" s="15"/>
      <c r="X159" s="16">
        <f t="shared" si="43"/>
        <v>0</v>
      </c>
      <c r="Y159" s="22"/>
      <c r="Z159" s="23"/>
    </row>
    <row r="160" spans="1:26" ht="18" customHeight="1" x14ac:dyDescent="0.2">
      <c r="A160" s="13">
        <v>5500063</v>
      </c>
      <c r="B160" s="14" t="s">
        <v>184</v>
      </c>
      <c r="C160" s="15">
        <v>21000</v>
      </c>
      <c r="D160" s="10">
        <f>VLOOKUP($A160,'19.07'!$A$9:$W$200,23,0)</f>
        <v>0</v>
      </c>
      <c r="E160" s="15"/>
      <c r="F160" s="15"/>
      <c r="G160" s="15"/>
      <c r="H160" s="9">
        <f t="shared" si="40"/>
        <v>0</v>
      </c>
      <c r="I160" s="15"/>
      <c r="J160" s="15"/>
      <c r="K160" s="15"/>
      <c r="L160" s="9">
        <f t="shared" si="34"/>
        <v>0</v>
      </c>
      <c r="M160" s="15"/>
      <c r="N160" s="15"/>
      <c r="O160" s="15"/>
      <c r="P160" s="15"/>
      <c r="Q160" s="15"/>
      <c r="R160" s="11">
        <f t="shared" si="39"/>
        <v>0</v>
      </c>
      <c r="S160" s="15"/>
      <c r="T160" s="15"/>
      <c r="U160" s="9">
        <f t="shared" si="41"/>
        <v>0</v>
      </c>
      <c r="V160" s="9">
        <f t="shared" si="42"/>
        <v>0</v>
      </c>
      <c r="W160" s="15"/>
      <c r="X160" s="16">
        <f t="shared" si="43"/>
        <v>0</v>
      </c>
      <c r="Y160" s="18"/>
      <c r="Z160" s="17"/>
    </row>
    <row r="161" spans="1:26" ht="18" customHeight="1" x14ac:dyDescent="0.2">
      <c r="A161" s="13">
        <v>5500064</v>
      </c>
      <c r="B161" s="14" t="s">
        <v>185</v>
      </c>
      <c r="C161" s="15">
        <v>26000</v>
      </c>
      <c r="D161" s="10">
        <f>VLOOKUP($A161,'19.07'!$A$9:$W$200,23,0)</f>
        <v>0</v>
      </c>
      <c r="E161" s="15"/>
      <c r="F161" s="15"/>
      <c r="G161" s="15"/>
      <c r="H161" s="9">
        <f t="shared" si="40"/>
        <v>0</v>
      </c>
      <c r="I161" s="15"/>
      <c r="J161" s="15"/>
      <c r="K161" s="15"/>
      <c r="L161" s="9">
        <f t="shared" si="34"/>
        <v>0</v>
      </c>
      <c r="M161" s="15"/>
      <c r="N161" s="15"/>
      <c r="O161" s="15"/>
      <c r="P161" s="15"/>
      <c r="Q161" s="15"/>
      <c r="R161" s="11">
        <f t="shared" si="39"/>
        <v>0</v>
      </c>
      <c r="S161" s="15"/>
      <c r="T161" s="15"/>
      <c r="U161" s="9">
        <f t="shared" si="41"/>
        <v>0</v>
      </c>
      <c r="V161" s="9">
        <f t="shared" si="42"/>
        <v>0</v>
      </c>
      <c r="W161" s="15"/>
      <c r="X161" s="16">
        <f t="shared" si="43"/>
        <v>0</v>
      </c>
      <c r="Y161" s="18"/>
      <c r="Z161" s="17"/>
    </row>
    <row r="162" spans="1:26" ht="18" customHeight="1" x14ac:dyDescent="0.2">
      <c r="A162" s="13">
        <v>5500065</v>
      </c>
      <c r="B162" s="14" t="s">
        <v>186</v>
      </c>
      <c r="C162" s="15">
        <v>24000</v>
      </c>
      <c r="D162" s="10">
        <f>VLOOKUP($A162,'19.07'!$A$9:$W$200,23,0)</f>
        <v>0</v>
      </c>
      <c r="E162" s="15"/>
      <c r="F162" s="15"/>
      <c r="G162" s="15"/>
      <c r="H162" s="9">
        <f t="shared" si="40"/>
        <v>0</v>
      </c>
      <c r="I162" s="15"/>
      <c r="J162" s="15"/>
      <c r="K162" s="15"/>
      <c r="L162" s="9">
        <f t="shared" si="34"/>
        <v>0</v>
      </c>
      <c r="M162" s="15"/>
      <c r="N162" s="15"/>
      <c r="O162" s="15"/>
      <c r="P162" s="15"/>
      <c r="Q162" s="15"/>
      <c r="R162" s="11">
        <f t="shared" si="39"/>
        <v>0</v>
      </c>
      <c r="S162" s="15"/>
      <c r="T162" s="15"/>
      <c r="U162" s="9">
        <f t="shared" si="41"/>
        <v>0</v>
      </c>
      <c r="V162" s="9">
        <f t="shared" si="42"/>
        <v>0</v>
      </c>
      <c r="W162" s="15"/>
      <c r="X162" s="16">
        <f t="shared" si="43"/>
        <v>0</v>
      </c>
      <c r="Y162" s="18"/>
      <c r="Z162" s="17"/>
    </row>
    <row r="163" spans="1:26" ht="18" customHeight="1" x14ac:dyDescent="0.2">
      <c r="A163" s="13">
        <v>5500066</v>
      </c>
      <c r="B163" s="14" t="s">
        <v>187</v>
      </c>
      <c r="C163" s="15">
        <v>32000</v>
      </c>
      <c r="D163" s="10">
        <f>VLOOKUP($A163,'19.07'!$A$9:$W$200,23,0)</f>
        <v>0</v>
      </c>
      <c r="E163" s="15"/>
      <c r="F163" s="15"/>
      <c r="G163" s="15"/>
      <c r="H163" s="9">
        <f t="shared" si="40"/>
        <v>0</v>
      </c>
      <c r="I163" s="15"/>
      <c r="J163" s="15"/>
      <c r="K163" s="15"/>
      <c r="L163" s="9">
        <f t="shared" si="34"/>
        <v>0</v>
      </c>
      <c r="M163" s="15"/>
      <c r="N163" s="15"/>
      <c r="O163" s="15"/>
      <c r="P163" s="15"/>
      <c r="Q163" s="15"/>
      <c r="R163" s="11">
        <f t="shared" si="39"/>
        <v>0</v>
      </c>
      <c r="S163" s="15"/>
      <c r="T163" s="15"/>
      <c r="U163" s="9">
        <f t="shared" si="41"/>
        <v>0</v>
      </c>
      <c r="V163" s="9">
        <f t="shared" si="42"/>
        <v>0</v>
      </c>
      <c r="W163" s="15"/>
      <c r="X163" s="16">
        <f t="shared" si="43"/>
        <v>0</v>
      </c>
      <c r="Y163" s="18"/>
      <c r="Z163" s="17"/>
    </row>
    <row r="164" spans="1:26" ht="18" customHeight="1" x14ac:dyDescent="0.2">
      <c r="A164" s="13">
        <v>5510070</v>
      </c>
      <c r="B164" s="14" t="s">
        <v>188</v>
      </c>
      <c r="C164" s="15">
        <v>28000</v>
      </c>
      <c r="D164" s="10">
        <f>VLOOKUP($A164,'19.07'!$A$9:$W$200,23,0)</f>
        <v>0</v>
      </c>
      <c r="E164" s="15">
        <v>3</v>
      </c>
      <c r="F164" s="15"/>
      <c r="G164" s="15"/>
      <c r="H164" s="9">
        <f t="shared" si="40"/>
        <v>3</v>
      </c>
      <c r="I164" s="15">
        <v>3</v>
      </c>
      <c r="J164" s="15"/>
      <c r="K164" s="15"/>
      <c r="L164" s="9">
        <f t="shared" si="34"/>
        <v>3</v>
      </c>
      <c r="M164" s="15"/>
      <c r="N164" s="15"/>
      <c r="O164" s="15"/>
      <c r="P164" s="15"/>
      <c r="Q164" s="15"/>
      <c r="R164" s="11">
        <f t="shared" si="39"/>
        <v>0</v>
      </c>
      <c r="S164" s="15"/>
      <c r="T164" s="15"/>
      <c r="U164" s="9">
        <f t="shared" si="41"/>
        <v>0</v>
      </c>
      <c r="V164" s="9">
        <f t="shared" si="42"/>
        <v>0</v>
      </c>
      <c r="W164" s="15"/>
      <c r="X164" s="16">
        <f t="shared" si="43"/>
        <v>0</v>
      </c>
      <c r="Y164" s="18"/>
      <c r="Z164" s="17"/>
    </row>
    <row r="165" spans="1:26" ht="18" customHeight="1" x14ac:dyDescent="0.2">
      <c r="A165" s="13">
        <v>5510072</v>
      </c>
      <c r="B165" s="14" t="s">
        <v>189</v>
      </c>
      <c r="C165" s="15">
        <v>29000</v>
      </c>
      <c r="D165" s="10">
        <f>VLOOKUP($A165,'19.07'!$A$9:$W$200,23,0)</f>
        <v>0</v>
      </c>
      <c r="E165" s="15">
        <v>1</v>
      </c>
      <c r="F165" s="15"/>
      <c r="G165" s="15"/>
      <c r="H165" s="9">
        <f t="shared" si="40"/>
        <v>1</v>
      </c>
      <c r="I165" s="15">
        <v>1</v>
      </c>
      <c r="J165" s="15"/>
      <c r="K165" s="15"/>
      <c r="L165" s="9">
        <f t="shared" si="34"/>
        <v>1</v>
      </c>
      <c r="M165" s="15"/>
      <c r="N165" s="15"/>
      <c r="O165" s="15"/>
      <c r="P165" s="15"/>
      <c r="Q165" s="15"/>
      <c r="R165" s="11">
        <f t="shared" si="39"/>
        <v>0</v>
      </c>
      <c r="S165" s="15"/>
      <c r="T165" s="15"/>
      <c r="U165" s="9">
        <f t="shared" si="41"/>
        <v>0</v>
      </c>
      <c r="V165" s="9">
        <f t="shared" si="42"/>
        <v>0</v>
      </c>
      <c r="W165" s="15"/>
      <c r="X165" s="16">
        <f t="shared" si="43"/>
        <v>0</v>
      </c>
      <c r="Y165" s="18"/>
      <c r="Z165" s="17"/>
    </row>
    <row r="166" spans="1:26" ht="18" customHeight="1" x14ac:dyDescent="0.2">
      <c r="A166" s="13">
        <v>5510074</v>
      </c>
      <c r="B166" s="14" t="s">
        <v>190</v>
      </c>
      <c r="C166" s="15">
        <v>30000</v>
      </c>
      <c r="D166" s="10">
        <f>VLOOKUP($A166,'19.07'!$A$9:$W$200,23,0)</f>
        <v>0</v>
      </c>
      <c r="E166" s="15">
        <v>8</v>
      </c>
      <c r="F166" s="15"/>
      <c r="G166" s="15"/>
      <c r="H166" s="9">
        <f t="shared" si="40"/>
        <v>8</v>
      </c>
      <c r="I166" s="15">
        <v>8</v>
      </c>
      <c r="J166" s="15"/>
      <c r="K166" s="15"/>
      <c r="L166" s="9">
        <f t="shared" si="34"/>
        <v>8</v>
      </c>
      <c r="M166" s="15"/>
      <c r="N166" s="15"/>
      <c r="O166" s="15"/>
      <c r="P166" s="15"/>
      <c r="Q166" s="15"/>
      <c r="R166" s="11">
        <f t="shared" si="39"/>
        <v>0</v>
      </c>
      <c r="S166" s="15"/>
      <c r="T166" s="15"/>
      <c r="U166" s="9">
        <f t="shared" si="41"/>
        <v>0</v>
      </c>
      <c r="V166" s="9">
        <f t="shared" si="42"/>
        <v>0</v>
      </c>
      <c r="W166" s="15"/>
      <c r="X166" s="16">
        <f t="shared" si="43"/>
        <v>0</v>
      </c>
      <c r="Y166" s="18"/>
      <c r="Z166" s="17"/>
    </row>
    <row r="167" spans="1:26" ht="18" customHeight="1" x14ac:dyDescent="0.2">
      <c r="A167" s="13">
        <v>5520002</v>
      </c>
      <c r="B167" s="14" t="s">
        <v>191</v>
      </c>
      <c r="C167" s="15">
        <v>34000</v>
      </c>
      <c r="D167" s="10">
        <f>VLOOKUP($A167,'19.07'!$A$9:$W$200,23,0)</f>
        <v>0</v>
      </c>
      <c r="E167" s="15">
        <v>1</v>
      </c>
      <c r="F167" s="15"/>
      <c r="G167" s="15"/>
      <c r="H167" s="9">
        <f t="shared" si="40"/>
        <v>1</v>
      </c>
      <c r="I167" s="15">
        <v>1</v>
      </c>
      <c r="J167" s="15"/>
      <c r="K167" s="15"/>
      <c r="L167" s="9">
        <f t="shared" si="34"/>
        <v>1</v>
      </c>
      <c r="M167" s="15"/>
      <c r="N167" s="15"/>
      <c r="O167" s="15"/>
      <c r="P167" s="15"/>
      <c r="Q167" s="15"/>
      <c r="R167" s="11">
        <f>SUM(M167:Q167)</f>
        <v>0</v>
      </c>
      <c r="S167" s="15"/>
      <c r="T167" s="15"/>
      <c r="U167" s="9">
        <f>S167+T167</f>
        <v>0</v>
      </c>
      <c r="V167" s="9">
        <f t="shared" si="42"/>
        <v>0</v>
      </c>
      <c r="W167" s="15"/>
      <c r="X167" s="16">
        <f>W167-V167</f>
        <v>0</v>
      </c>
      <c r="Y167" s="18"/>
      <c r="Z167" s="17"/>
    </row>
    <row r="168" spans="1:26" ht="18" customHeight="1" x14ac:dyDescent="0.2">
      <c r="A168" s="13">
        <v>5520003</v>
      </c>
      <c r="B168" s="14" t="s">
        <v>192</v>
      </c>
      <c r="C168" s="15">
        <v>34000</v>
      </c>
      <c r="D168" s="10">
        <f>VLOOKUP($A168,'19.07'!$A$9:$W$200,23,0)</f>
        <v>0</v>
      </c>
      <c r="E168" s="15">
        <v>2</v>
      </c>
      <c r="F168" s="15"/>
      <c r="G168" s="15"/>
      <c r="H168" s="9">
        <f t="shared" si="40"/>
        <v>2</v>
      </c>
      <c r="I168" s="15">
        <v>2</v>
      </c>
      <c r="J168" s="15"/>
      <c r="K168" s="15"/>
      <c r="L168" s="9">
        <f t="shared" si="34"/>
        <v>2</v>
      </c>
      <c r="M168" s="15"/>
      <c r="N168" s="15"/>
      <c r="O168" s="15"/>
      <c r="P168" s="15"/>
      <c r="Q168" s="15"/>
      <c r="R168" s="11">
        <f>SUM(M168:Q168)</f>
        <v>0</v>
      </c>
      <c r="S168" s="15"/>
      <c r="T168" s="15"/>
      <c r="U168" s="9">
        <f>S168+T168</f>
        <v>0</v>
      </c>
      <c r="V168" s="9">
        <f t="shared" si="42"/>
        <v>0</v>
      </c>
      <c r="W168" s="15"/>
      <c r="X168" s="16">
        <f>W168-V168</f>
        <v>0</v>
      </c>
      <c r="Y168" s="18"/>
      <c r="Z168" s="17"/>
    </row>
    <row r="169" spans="1:26" ht="18" customHeight="1" x14ac:dyDescent="0.2">
      <c r="A169" s="13">
        <v>5520005</v>
      </c>
      <c r="B169" s="14" t="s">
        <v>193</v>
      </c>
      <c r="C169" s="15">
        <v>19000</v>
      </c>
      <c r="D169" s="10">
        <f>VLOOKUP($A169,'19.07'!$A$9:$W$200,23,0)</f>
        <v>0</v>
      </c>
      <c r="E169" s="15">
        <v>3</v>
      </c>
      <c r="F169" s="15"/>
      <c r="G169" s="15"/>
      <c r="H169" s="9">
        <f t="shared" si="40"/>
        <v>3</v>
      </c>
      <c r="I169" s="15">
        <v>3</v>
      </c>
      <c r="J169" s="15"/>
      <c r="K169" s="15"/>
      <c r="L169" s="9">
        <f t="shared" si="34"/>
        <v>3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2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5530001</v>
      </c>
      <c r="B170" s="14" t="s">
        <v>194</v>
      </c>
      <c r="C170" s="15">
        <v>46000</v>
      </c>
      <c r="D170" s="10">
        <f>VLOOKUP($A170,'19.07'!$A$9:$W$200,23,0)</f>
        <v>0</v>
      </c>
      <c r="E170" s="15"/>
      <c r="F170" s="15"/>
      <c r="G170" s="15"/>
      <c r="H170" s="9">
        <f t="shared" si="40"/>
        <v>0</v>
      </c>
      <c r="I170" s="15"/>
      <c r="J170" s="15"/>
      <c r="K170" s="15"/>
      <c r="L170" s="9">
        <f t="shared" si="34"/>
        <v>0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2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5530002</v>
      </c>
      <c r="B171" s="14" t="s">
        <v>195</v>
      </c>
      <c r="C171" s="15">
        <v>38000</v>
      </c>
      <c r="D171" s="10">
        <f>VLOOKUP($A171,'19.07'!$A$9:$W$200,23,0)</f>
        <v>0</v>
      </c>
      <c r="E171" s="15">
        <v>4</v>
      </c>
      <c r="F171" s="15"/>
      <c r="G171" s="15"/>
      <c r="H171" s="9">
        <f t="shared" si="40"/>
        <v>4</v>
      </c>
      <c r="I171" s="15">
        <v>4</v>
      </c>
      <c r="J171" s="15"/>
      <c r="K171" s="15"/>
      <c r="L171" s="9">
        <f t="shared" si="34"/>
        <v>4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2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5530003</v>
      </c>
      <c r="B172" s="14" t="s">
        <v>196</v>
      </c>
      <c r="C172" s="15">
        <v>38000</v>
      </c>
      <c r="D172" s="10">
        <f>VLOOKUP($A172,'19.07'!$A$9:$W$200,23,0)</f>
        <v>0</v>
      </c>
      <c r="E172" s="15">
        <v>2</v>
      </c>
      <c r="F172" s="15"/>
      <c r="G172" s="15"/>
      <c r="H172" s="9">
        <f t="shared" si="40"/>
        <v>2</v>
      </c>
      <c r="I172" s="15">
        <v>2</v>
      </c>
      <c r="J172" s="15"/>
      <c r="K172" s="15"/>
      <c r="L172" s="9">
        <f t="shared" si="34"/>
        <v>2</v>
      </c>
      <c r="M172" s="15"/>
      <c r="N172" s="15"/>
      <c r="O172" s="15"/>
      <c r="P172" s="15"/>
      <c r="Q172" s="15"/>
      <c r="R172" s="11">
        <f t="shared" si="39"/>
        <v>0</v>
      </c>
      <c r="S172" s="15"/>
      <c r="T172" s="15"/>
      <c r="U172" s="9">
        <f t="shared" si="41"/>
        <v>0</v>
      </c>
      <c r="V172" s="9">
        <f t="shared" si="42"/>
        <v>0</v>
      </c>
      <c r="W172" s="15"/>
      <c r="X172" s="16">
        <f t="shared" si="43"/>
        <v>0</v>
      </c>
      <c r="Y172" s="18"/>
      <c r="Z172" s="17"/>
    </row>
    <row r="173" spans="1:26" ht="18" customHeight="1" x14ac:dyDescent="0.2">
      <c r="A173" s="13">
        <v>5530004</v>
      </c>
      <c r="B173" s="14" t="s">
        <v>197</v>
      </c>
      <c r="C173" s="15">
        <v>39000</v>
      </c>
      <c r="D173" s="10">
        <f>VLOOKUP($A173,'19.07'!$A$9:$W$200,23,0)</f>
        <v>0</v>
      </c>
      <c r="E173" s="15"/>
      <c r="F173" s="15"/>
      <c r="G173" s="15"/>
      <c r="H173" s="9">
        <f t="shared" si="40"/>
        <v>0</v>
      </c>
      <c r="I173" s="15"/>
      <c r="J173" s="15"/>
      <c r="K173" s="15"/>
      <c r="L173" s="9">
        <f t="shared" si="34"/>
        <v>0</v>
      </c>
      <c r="M173" s="15"/>
      <c r="N173" s="15"/>
      <c r="O173" s="15"/>
      <c r="P173" s="15"/>
      <c r="Q173" s="15"/>
      <c r="R173" s="11">
        <f t="shared" si="39"/>
        <v>0</v>
      </c>
      <c r="S173" s="15"/>
      <c r="T173" s="15"/>
      <c r="U173" s="9">
        <f t="shared" si="41"/>
        <v>0</v>
      </c>
      <c r="V173" s="9">
        <f t="shared" si="42"/>
        <v>0</v>
      </c>
      <c r="W173" s="15"/>
      <c r="X173" s="16">
        <f t="shared" si="43"/>
        <v>0</v>
      </c>
      <c r="Y173" s="18"/>
      <c r="Z173" s="17"/>
    </row>
    <row r="174" spans="1:26" ht="18" customHeight="1" x14ac:dyDescent="0.2">
      <c r="A174" s="13">
        <v>5530005</v>
      </c>
      <c r="B174" s="14" t="s">
        <v>198</v>
      </c>
      <c r="C174" s="15">
        <v>35000</v>
      </c>
      <c r="D174" s="10">
        <f>VLOOKUP($A174,'19.07'!$A$9:$W$200,23,0)</f>
        <v>0</v>
      </c>
      <c r="E174" s="15"/>
      <c r="F174" s="15"/>
      <c r="G174" s="15"/>
      <c r="H174" s="9">
        <f t="shared" si="40"/>
        <v>0</v>
      </c>
      <c r="I174" s="15"/>
      <c r="J174" s="15"/>
      <c r="K174" s="15"/>
      <c r="L174" s="9">
        <f t="shared" si="34"/>
        <v>0</v>
      </c>
      <c r="M174" s="15"/>
      <c r="N174" s="15"/>
      <c r="O174" s="15"/>
      <c r="P174" s="15"/>
      <c r="Q174" s="15"/>
      <c r="R174" s="11">
        <f t="shared" si="39"/>
        <v>0</v>
      </c>
      <c r="S174" s="15"/>
      <c r="T174" s="15"/>
      <c r="U174" s="9">
        <f t="shared" si="41"/>
        <v>0</v>
      </c>
      <c r="V174" s="9">
        <f t="shared" si="42"/>
        <v>0</v>
      </c>
      <c r="W174" s="15"/>
      <c r="X174" s="16">
        <f t="shared" si="43"/>
        <v>0</v>
      </c>
      <c r="Y174" s="18"/>
      <c r="Z174" s="17"/>
    </row>
    <row r="175" spans="1:26" ht="18" customHeight="1" x14ac:dyDescent="0.2">
      <c r="A175" s="13">
        <v>5530008</v>
      </c>
      <c r="B175" s="14" t="s">
        <v>199</v>
      </c>
      <c r="C175" s="15">
        <v>29000</v>
      </c>
      <c r="D175" s="10">
        <f>VLOOKUP($A175,'19.07'!$A$9:$W$200,23,0)</f>
        <v>0</v>
      </c>
      <c r="E175" s="15"/>
      <c r="F175" s="15"/>
      <c r="G175" s="15"/>
      <c r="H175" s="9">
        <f t="shared" si="40"/>
        <v>0</v>
      </c>
      <c r="I175" s="15"/>
      <c r="J175" s="15"/>
      <c r="K175" s="15"/>
      <c r="L175" s="9">
        <f t="shared" si="34"/>
        <v>0</v>
      </c>
      <c r="M175" s="15"/>
      <c r="N175" s="15"/>
      <c r="O175" s="15"/>
      <c r="P175" s="15"/>
      <c r="Q175" s="15"/>
      <c r="R175" s="11">
        <f t="shared" si="39"/>
        <v>0</v>
      </c>
      <c r="S175" s="15"/>
      <c r="T175" s="15"/>
      <c r="U175" s="9">
        <f t="shared" si="41"/>
        <v>0</v>
      </c>
      <c r="V175" s="9">
        <f t="shared" si="42"/>
        <v>0</v>
      </c>
      <c r="W175" s="15"/>
      <c r="X175" s="16">
        <f t="shared" si="43"/>
        <v>0</v>
      </c>
      <c r="Y175" s="18"/>
      <c r="Z175" s="17"/>
    </row>
    <row r="176" spans="1:26" ht="18" customHeight="1" x14ac:dyDescent="0.2">
      <c r="A176" s="13">
        <v>5540001</v>
      </c>
      <c r="B176" s="14" t="s">
        <v>200</v>
      </c>
      <c r="C176" s="15">
        <v>18000</v>
      </c>
      <c r="D176" s="10">
        <f>VLOOKUP($A176,'19.07'!$A$9:$W$200,23,0)</f>
        <v>0</v>
      </c>
      <c r="E176" s="15"/>
      <c r="F176" s="15"/>
      <c r="G176" s="15"/>
      <c r="H176" s="9">
        <f t="shared" si="40"/>
        <v>0</v>
      </c>
      <c r="I176" s="15"/>
      <c r="J176" s="15"/>
      <c r="K176" s="15"/>
      <c r="L176" s="9">
        <f t="shared" si="34"/>
        <v>0</v>
      </c>
      <c r="M176" s="15"/>
      <c r="N176" s="15"/>
      <c r="O176" s="15"/>
      <c r="P176" s="15"/>
      <c r="Q176" s="15"/>
      <c r="R176" s="11">
        <f>SUM(M176:Q176)</f>
        <v>0</v>
      </c>
      <c r="S176" s="15"/>
      <c r="T176" s="15"/>
      <c r="U176" s="9">
        <f>S176+T176</f>
        <v>0</v>
      </c>
      <c r="V176" s="9">
        <f t="shared" si="42"/>
        <v>0</v>
      </c>
      <c r="W176" s="15"/>
      <c r="X176" s="16">
        <f>W176-V176</f>
        <v>0</v>
      </c>
      <c r="Y176" s="18"/>
      <c r="Z176" s="17"/>
    </row>
    <row r="177" spans="1:26" ht="18" customHeight="1" x14ac:dyDescent="0.2">
      <c r="A177" s="13">
        <v>5540003</v>
      </c>
      <c r="B177" s="14" t="s">
        <v>201</v>
      </c>
      <c r="C177" s="15">
        <v>18000</v>
      </c>
      <c r="D177" s="10">
        <f>VLOOKUP($A177,'19.07'!$A$9:$W$200,23,0)</f>
        <v>95</v>
      </c>
      <c r="E177" s="15"/>
      <c r="F177" s="15"/>
      <c r="G177" s="15"/>
      <c r="H177" s="9">
        <f t="shared" si="40"/>
        <v>0</v>
      </c>
      <c r="I177" s="15">
        <v>1</v>
      </c>
      <c r="J177" s="15"/>
      <c r="K177" s="15"/>
      <c r="L177" s="9">
        <f t="shared" si="34"/>
        <v>1</v>
      </c>
      <c r="M177" s="15"/>
      <c r="N177" s="15"/>
      <c r="O177" s="15"/>
      <c r="P177" s="15"/>
      <c r="Q177" s="15"/>
      <c r="R177" s="11">
        <f t="shared" si="39"/>
        <v>0</v>
      </c>
      <c r="S177" s="15"/>
      <c r="T177" s="15"/>
      <c r="U177" s="9">
        <f t="shared" si="41"/>
        <v>0</v>
      </c>
      <c r="V177" s="9">
        <f t="shared" si="42"/>
        <v>94</v>
      </c>
      <c r="W177" s="15">
        <v>94</v>
      </c>
      <c r="X177" s="16">
        <f t="shared" si="43"/>
        <v>0</v>
      </c>
      <c r="Y177" s="18"/>
      <c r="Z177" s="17"/>
    </row>
    <row r="178" spans="1:26" ht="18" customHeight="1" x14ac:dyDescent="0.2">
      <c r="A178" s="13">
        <v>5540008</v>
      </c>
      <c r="B178" s="14" t="s">
        <v>202</v>
      </c>
      <c r="C178" s="15">
        <v>15000</v>
      </c>
      <c r="D178" s="10">
        <f>VLOOKUP($A178,'19.07'!$A$9:$W$200,23,0)</f>
        <v>0</v>
      </c>
      <c r="E178" s="15"/>
      <c r="F178" s="15"/>
      <c r="G178" s="15"/>
      <c r="H178" s="9">
        <f t="shared" si="40"/>
        <v>0</v>
      </c>
      <c r="I178" s="15"/>
      <c r="J178" s="15"/>
      <c r="K178" s="15"/>
      <c r="L178" s="9">
        <f t="shared" si="34"/>
        <v>0</v>
      </c>
      <c r="M178" s="15"/>
      <c r="N178" s="15"/>
      <c r="O178" s="15"/>
      <c r="P178" s="15"/>
      <c r="Q178" s="15"/>
      <c r="R178" s="11">
        <f t="shared" si="39"/>
        <v>0</v>
      </c>
      <c r="S178" s="15"/>
      <c r="T178" s="15"/>
      <c r="U178" s="9">
        <f t="shared" si="41"/>
        <v>0</v>
      </c>
      <c r="V178" s="9">
        <f t="shared" si="42"/>
        <v>0</v>
      </c>
      <c r="W178" s="15"/>
      <c r="X178" s="16">
        <f t="shared" si="43"/>
        <v>0</v>
      </c>
      <c r="Y178" s="18"/>
      <c r="Z178" s="17"/>
    </row>
    <row r="179" spans="1:26" ht="18" customHeight="1" x14ac:dyDescent="0.2">
      <c r="A179" s="13">
        <v>5540017</v>
      </c>
      <c r="B179" s="14" t="s">
        <v>203</v>
      </c>
      <c r="C179" s="15">
        <v>25000</v>
      </c>
      <c r="D179" s="10">
        <f>VLOOKUP($A179,'19.07'!$A$9:$W$200,23,0)</f>
        <v>0</v>
      </c>
      <c r="E179" s="15">
        <v>2</v>
      </c>
      <c r="F179" s="15"/>
      <c r="G179" s="15"/>
      <c r="H179" s="9">
        <f t="shared" si="40"/>
        <v>2</v>
      </c>
      <c r="I179" s="15">
        <v>2</v>
      </c>
      <c r="J179" s="15"/>
      <c r="K179" s="15"/>
      <c r="L179" s="9">
        <f t="shared" si="34"/>
        <v>2</v>
      </c>
      <c r="M179" s="15"/>
      <c r="N179" s="15"/>
      <c r="O179" s="15"/>
      <c r="P179" s="15"/>
      <c r="Q179" s="15"/>
      <c r="R179" s="11">
        <f t="shared" si="39"/>
        <v>0</v>
      </c>
      <c r="S179" s="15"/>
      <c r="T179" s="15"/>
      <c r="U179" s="9">
        <f t="shared" si="41"/>
        <v>0</v>
      </c>
      <c r="V179" s="9">
        <f t="shared" si="42"/>
        <v>0</v>
      </c>
      <c r="W179" s="15"/>
      <c r="X179" s="16">
        <f t="shared" si="43"/>
        <v>0</v>
      </c>
      <c r="Y179" s="18"/>
      <c r="Z179" s="17"/>
    </row>
    <row r="180" spans="1:26" ht="18" customHeight="1" x14ac:dyDescent="0.2">
      <c r="A180" s="13">
        <v>5540018</v>
      </c>
      <c r="B180" s="14" t="s">
        <v>204</v>
      </c>
      <c r="C180" s="15">
        <v>32000</v>
      </c>
      <c r="D180" s="10">
        <f>VLOOKUP($A180,'19.07'!$A$9:$W$200,23,0)</f>
        <v>0</v>
      </c>
      <c r="E180" s="15">
        <v>8</v>
      </c>
      <c r="F180" s="15"/>
      <c r="G180" s="15"/>
      <c r="H180" s="9">
        <f t="shared" si="40"/>
        <v>8</v>
      </c>
      <c r="I180" s="15">
        <v>8</v>
      </c>
      <c r="J180" s="15"/>
      <c r="K180" s="15"/>
      <c r="L180" s="9">
        <f t="shared" si="34"/>
        <v>8</v>
      </c>
      <c r="M180" s="15"/>
      <c r="N180" s="15"/>
      <c r="O180" s="15"/>
      <c r="P180" s="15"/>
      <c r="Q180" s="15"/>
      <c r="R180" s="11">
        <f t="shared" si="39"/>
        <v>0</v>
      </c>
      <c r="S180" s="15"/>
      <c r="T180" s="15"/>
      <c r="U180" s="9">
        <f t="shared" si="41"/>
        <v>0</v>
      </c>
      <c r="V180" s="9">
        <f t="shared" si="42"/>
        <v>0</v>
      </c>
      <c r="W180" s="15"/>
      <c r="X180" s="16">
        <f t="shared" si="43"/>
        <v>0</v>
      </c>
      <c r="Y180" s="18"/>
      <c r="Z180" s="17"/>
    </row>
    <row r="181" spans="1:26" ht="18" customHeight="1" x14ac:dyDescent="0.2">
      <c r="A181" s="13">
        <v>5540019</v>
      </c>
      <c r="B181" s="14" t="s">
        <v>205</v>
      </c>
      <c r="C181" s="15">
        <v>39000</v>
      </c>
      <c r="D181" s="10">
        <f>VLOOKUP($A181,'19.07'!$A$9:$W$200,23,0)</f>
        <v>0</v>
      </c>
      <c r="E181" s="15">
        <v>3</v>
      </c>
      <c r="F181" s="15"/>
      <c r="G181" s="15"/>
      <c r="H181" s="9">
        <f t="shared" si="40"/>
        <v>3</v>
      </c>
      <c r="I181" s="15">
        <v>3</v>
      </c>
      <c r="J181" s="15"/>
      <c r="K181" s="15"/>
      <c r="L181" s="9">
        <f t="shared" si="34"/>
        <v>3</v>
      </c>
      <c r="M181" s="15"/>
      <c r="N181" s="15"/>
      <c r="O181" s="15"/>
      <c r="P181" s="15"/>
      <c r="Q181" s="15"/>
      <c r="R181" s="11">
        <f t="shared" si="39"/>
        <v>0</v>
      </c>
      <c r="S181" s="15"/>
      <c r="T181" s="15"/>
      <c r="U181" s="9">
        <f t="shared" si="41"/>
        <v>0</v>
      </c>
      <c r="V181" s="9">
        <f t="shared" si="42"/>
        <v>0</v>
      </c>
      <c r="W181" s="15"/>
      <c r="X181" s="16">
        <f t="shared" si="43"/>
        <v>0</v>
      </c>
      <c r="Y181" s="18"/>
      <c r="Z181" s="17"/>
    </row>
    <row r="182" spans="1:26" ht="18" customHeight="1" x14ac:dyDescent="0.2">
      <c r="A182" s="13">
        <v>5540020</v>
      </c>
      <c r="B182" s="14" t="s">
        <v>206</v>
      </c>
      <c r="C182" s="15">
        <v>40000</v>
      </c>
      <c r="D182" s="10">
        <f>VLOOKUP($A182,'19.07'!$A$9:$W$200,23,0)</f>
        <v>0</v>
      </c>
      <c r="E182" s="15">
        <v>1</v>
      </c>
      <c r="F182" s="15"/>
      <c r="G182" s="15"/>
      <c r="H182" s="9">
        <f t="shared" si="40"/>
        <v>1</v>
      </c>
      <c r="I182" s="15">
        <v>1</v>
      </c>
      <c r="J182" s="15"/>
      <c r="K182" s="15"/>
      <c r="L182" s="9">
        <f t="shared" si="34"/>
        <v>1</v>
      </c>
      <c r="M182" s="15"/>
      <c r="N182" s="15"/>
      <c r="O182" s="15"/>
      <c r="P182" s="15"/>
      <c r="Q182" s="15"/>
      <c r="R182" s="11">
        <f t="shared" si="39"/>
        <v>0</v>
      </c>
      <c r="S182" s="15"/>
      <c r="T182" s="15"/>
      <c r="U182" s="9">
        <f t="shared" si="41"/>
        <v>0</v>
      </c>
      <c r="V182" s="9">
        <f t="shared" si="42"/>
        <v>0</v>
      </c>
      <c r="W182" s="15"/>
      <c r="X182" s="16">
        <f t="shared" si="43"/>
        <v>0</v>
      </c>
      <c r="Y182" s="18"/>
      <c r="Z182" s="17"/>
    </row>
    <row r="183" spans="1:26" ht="18" customHeight="1" x14ac:dyDescent="0.2">
      <c r="A183" s="13">
        <v>5540021</v>
      </c>
      <c r="B183" s="14" t="s">
        <v>207</v>
      </c>
      <c r="C183" s="15">
        <v>46000</v>
      </c>
      <c r="D183" s="10">
        <f>VLOOKUP($A183,'19.07'!$A$9:$W$200,23,0)</f>
        <v>0</v>
      </c>
      <c r="E183" s="15"/>
      <c r="F183" s="15"/>
      <c r="G183" s="15"/>
      <c r="H183" s="9">
        <f t="shared" si="40"/>
        <v>0</v>
      </c>
      <c r="I183" s="15"/>
      <c r="J183" s="15"/>
      <c r="K183" s="15"/>
      <c r="L183" s="9">
        <f t="shared" si="34"/>
        <v>0</v>
      </c>
      <c r="M183" s="15"/>
      <c r="N183" s="15"/>
      <c r="O183" s="15"/>
      <c r="P183" s="15"/>
      <c r="Q183" s="15"/>
      <c r="R183" s="11">
        <f t="shared" si="39"/>
        <v>0</v>
      </c>
      <c r="S183" s="15"/>
      <c r="T183" s="15"/>
      <c r="U183" s="9">
        <f t="shared" si="41"/>
        <v>0</v>
      </c>
      <c r="V183" s="9">
        <f t="shared" si="42"/>
        <v>0</v>
      </c>
      <c r="W183" s="15"/>
      <c r="X183" s="16">
        <f t="shared" si="43"/>
        <v>0</v>
      </c>
      <c r="Y183" s="18"/>
      <c r="Z183" s="17"/>
    </row>
    <row r="184" spans="1:26" ht="18" customHeight="1" x14ac:dyDescent="0.2">
      <c r="A184" s="13">
        <v>5540029</v>
      </c>
      <c r="B184" s="14" t="s">
        <v>208</v>
      </c>
      <c r="C184" s="15">
        <v>18000</v>
      </c>
      <c r="D184" s="10">
        <f>VLOOKUP($A184,'19.07'!$A$9:$W$200,23,0)</f>
        <v>26</v>
      </c>
      <c r="E184" s="15"/>
      <c r="F184" s="15"/>
      <c r="G184" s="15"/>
      <c r="H184" s="9">
        <f t="shared" si="40"/>
        <v>0</v>
      </c>
      <c r="I184" s="15"/>
      <c r="J184" s="15"/>
      <c r="K184" s="15"/>
      <c r="L184" s="9">
        <f t="shared" si="34"/>
        <v>0</v>
      </c>
      <c r="M184" s="15"/>
      <c r="N184" s="15"/>
      <c r="O184" s="15"/>
      <c r="P184" s="15"/>
      <c r="Q184" s="15"/>
      <c r="R184" s="11">
        <f t="shared" si="39"/>
        <v>0</v>
      </c>
      <c r="S184" s="15"/>
      <c r="T184" s="15"/>
      <c r="U184" s="9">
        <f t="shared" si="41"/>
        <v>0</v>
      </c>
      <c r="V184" s="9">
        <f t="shared" si="42"/>
        <v>26</v>
      </c>
      <c r="W184" s="15">
        <v>26</v>
      </c>
      <c r="X184" s="16">
        <f t="shared" si="43"/>
        <v>0</v>
      </c>
      <c r="Y184" s="18"/>
      <c r="Z184" s="17"/>
    </row>
    <row r="185" spans="1:26" ht="18" customHeight="1" x14ac:dyDescent="0.2">
      <c r="A185" s="13">
        <v>5540030</v>
      </c>
      <c r="B185" s="14" t="s">
        <v>209</v>
      </c>
      <c r="C185" s="15">
        <v>20000</v>
      </c>
      <c r="D185" s="10">
        <f>VLOOKUP($A185,'19.07'!$A$9:$W$200,23,0)</f>
        <v>42</v>
      </c>
      <c r="E185" s="15"/>
      <c r="F185" s="15"/>
      <c r="G185" s="15"/>
      <c r="H185" s="9">
        <f t="shared" si="40"/>
        <v>0</v>
      </c>
      <c r="I185" s="15"/>
      <c r="J185" s="15"/>
      <c r="K185" s="15"/>
      <c r="L185" s="9">
        <f t="shared" si="34"/>
        <v>0</v>
      </c>
      <c r="M185" s="15"/>
      <c r="N185" s="15"/>
      <c r="O185" s="15"/>
      <c r="P185" s="15"/>
      <c r="Q185" s="15"/>
      <c r="R185" s="11">
        <f>SUM(M185:Q185)</f>
        <v>0</v>
      </c>
      <c r="S185" s="15"/>
      <c r="T185" s="15"/>
      <c r="U185" s="9">
        <f>S185+T185</f>
        <v>0</v>
      </c>
      <c r="V185" s="9">
        <f t="shared" si="42"/>
        <v>42</v>
      </c>
      <c r="W185" s="15">
        <v>42</v>
      </c>
      <c r="X185" s="16">
        <f>W185-V185</f>
        <v>0</v>
      </c>
      <c r="Y185" s="18"/>
      <c r="Z185" s="17"/>
    </row>
    <row r="186" spans="1:26" ht="18" customHeight="1" x14ac:dyDescent="0.2">
      <c r="A186" s="13">
        <v>5540031</v>
      </c>
      <c r="B186" s="14" t="s">
        <v>210</v>
      </c>
      <c r="C186" s="15">
        <v>20000</v>
      </c>
      <c r="D186" s="10">
        <f>VLOOKUP($A186,'19.07'!$A$9:$W$200,23,0)</f>
        <v>36</v>
      </c>
      <c r="E186" s="15"/>
      <c r="F186" s="15"/>
      <c r="G186" s="15"/>
      <c r="H186" s="9">
        <f t="shared" si="40"/>
        <v>0</v>
      </c>
      <c r="I186" s="15"/>
      <c r="J186" s="15"/>
      <c r="K186" s="15"/>
      <c r="L186" s="9">
        <f t="shared" si="34"/>
        <v>0</v>
      </c>
      <c r="M186" s="15"/>
      <c r="N186" s="15"/>
      <c r="O186" s="15"/>
      <c r="P186" s="15"/>
      <c r="Q186" s="15"/>
      <c r="R186" s="11">
        <f t="shared" si="39"/>
        <v>0</v>
      </c>
      <c r="S186" s="15"/>
      <c r="T186" s="15"/>
      <c r="U186" s="9">
        <f t="shared" ref="U186:U197" si="44">S186+T186</f>
        <v>0</v>
      </c>
      <c r="V186" s="9">
        <f t="shared" si="42"/>
        <v>36</v>
      </c>
      <c r="W186" s="15">
        <v>36</v>
      </c>
      <c r="X186" s="16">
        <f t="shared" ref="X186:X197" si="45">W186-V186</f>
        <v>0</v>
      </c>
      <c r="Y186" s="18"/>
      <c r="Z186" s="17"/>
    </row>
    <row r="187" spans="1:26" ht="18" customHeight="1" x14ac:dyDescent="0.2">
      <c r="A187" s="13">
        <v>5540032</v>
      </c>
      <c r="B187" s="14" t="s">
        <v>211</v>
      </c>
      <c r="C187" s="15">
        <v>15000</v>
      </c>
      <c r="D187" s="10">
        <f>VLOOKUP($A187,'19.07'!$A$9:$W$200,23,0)</f>
        <v>162</v>
      </c>
      <c r="E187" s="15"/>
      <c r="F187" s="15"/>
      <c r="G187" s="15"/>
      <c r="H187" s="9">
        <f t="shared" si="40"/>
        <v>0</v>
      </c>
      <c r="I187" s="15">
        <v>1</v>
      </c>
      <c r="J187" s="15"/>
      <c r="K187" s="15"/>
      <c r="L187" s="9">
        <f t="shared" si="34"/>
        <v>1</v>
      </c>
      <c r="M187" s="15"/>
      <c r="N187" s="15"/>
      <c r="O187" s="15"/>
      <c r="P187" s="15"/>
      <c r="Q187" s="15"/>
      <c r="R187" s="11">
        <f t="shared" si="39"/>
        <v>0</v>
      </c>
      <c r="S187" s="15"/>
      <c r="T187" s="15"/>
      <c r="U187" s="9">
        <f t="shared" si="44"/>
        <v>0</v>
      </c>
      <c r="V187" s="9">
        <f t="shared" si="42"/>
        <v>161</v>
      </c>
      <c r="W187" s="15">
        <v>161</v>
      </c>
      <c r="X187" s="16">
        <f t="shared" si="45"/>
        <v>0</v>
      </c>
      <c r="Y187" s="18"/>
      <c r="Z187" s="17"/>
    </row>
    <row r="188" spans="1:26" ht="18" customHeight="1" x14ac:dyDescent="0.2">
      <c r="A188" s="13">
        <v>5540033</v>
      </c>
      <c r="B188" s="14" t="s">
        <v>212</v>
      </c>
      <c r="C188" s="15">
        <v>15000</v>
      </c>
      <c r="D188" s="10">
        <f>VLOOKUP($A188,'19.07'!$A$9:$W$200,23,0)</f>
        <v>34</v>
      </c>
      <c r="E188" s="15"/>
      <c r="F188" s="15"/>
      <c r="G188" s="15"/>
      <c r="H188" s="9">
        <f t="shared" si="40"/>
        <v>0</v>
      </c>
      <c r="I188" s="15">
        <v>2</v>
      </c>
      <c r="J188" s="15"/>
      <c r="K188" s="15"/>
      <c r="L188" s="9">
        <f t="shared" si="34"/>
        <v>2</v>
      </c>
      <c r="M188" s="15"/>
      <c r="N188" s="15"/>
      <c r="O188" s="15"/>
      <c r="P188" s="15"/>
      <c r="Q188" s="15"/>
      <c r="R188" s="11">
        <f t="shared" si="39"/>
        <v>0</v>
      </c>
      <c r="S188" s="15"/>
      <c r="T188" s="15"/>
      <c r="U188" s="9">
        <f t="shared" si="44"/>
        <v>0</v>
      </c>
      <c r="V188" s="9">
        <f t="shared" si="42"/>
        <v>32</v>
      </c>
      <c r="W188" s="15">
        <v>32</v>
      </c>
      <c r="X188" s="16">
        <f t="shared" si="45"/>
        <v>0</v>
      </c>
      <c r="Y188" s="18"/>
      <c r="Z188" s="17"/>
    </row>
    <row r="189" spans="1:26" ht="18" customHeight="1" x14ac:dyDescent="0.2">
      <c r="A189" s="13">
        <v>5540035</v>
      </c>
      <c r="B189" s="14" t="s">
        <v>213</v>
      </c>
      <c r="C189" s="15">
        <v>20000</v>
      </c>
      <c r="D189" s="10">
        <f>VLOOKUP($A189,'19.07'!$A$9:$W$200,23,0)</f>
        <v>29</v>
      </c>
      <c r="E189" s="15"/>
      <c r="F189" s="15"/>
      <c r="G189" s="15"/>
      <c r="H189" s="9">
        <f t="shared" si="40"/>
        <v>0</v>
      </c>
      <c r="I189" s="15"/>
      <c r="J189" s="15"/>
      <c r="K189" s="15"/>
      <c r="L189" s="9">
        <f t="shared" si="34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2"/>
        <v>29</v>
      </c>
      <c r="W189" s="15">
        <v>29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5540037</v>
      </c>
      <c r="B190" s="14" t="s">
        <v>214</v>
      </c>
      <c r="C190" s="15">
        <v>18000</v>
      </c>
      <c r="D190" s="10">
        <f>VLOOKUP($A190,'19.07'!$A$9:$W$200,23,0)</f>
        <v>3</v>
      </c>
      <c r="E190" s="15"/>
      <c r="F190" s="15"/>
      <c r="G190" s="15"/>
      <c r="H190" s="9">
        <f t="shared" si="40"/>
        <v>0</v>
      </c>
      <c r="I190" s="15">
        <v>2</v>
      </c>
      <c r="J190" s="15"/>
      <c r="K190" s="15"/>
      <c r="L190" s="9">
        <f t="shared" si="34"/>
        <v>2</v>
      </c>
      <c r="M190" s="15"/>
      <c r="N190" s="15"/>
      <c r="O190" s="15"/>
      <c r="P190" s="15"/>
      <c r="Q190" s="15"/>
      <c r="R190" s="11">
        <f t="shared" si="39"/>
        <v>0</v>
      </c>
      <c r="S190" s="15"/>
      <c r="T190" s="15"/>
      <c r="U190" s="9">
        <f t="shared" si="44"/>
        <v>0</v>
      </c>
      <c r="V190" s="9">
        <f t="shared" si="42"/>
        <v>1</v>
      </c>
      <c r="W190" s="15">
        <v>2</v>
      </c>
      <c r="X190" s="16">
        <f t="shared" si="45"/>
        <v>1</v>
      </c>
      <c r="Y190" s="18"/>
      <c r="Z190" s="17"/>
    </row>
    <row r="191" spans="1:26" ht="18" customHeight="1" x14ac:dyDescent="0.2">
      <c r="A191" s="13">
        <v>5541001</v>
      </c>
      <c r="B191" s="14" t="s">
        <v>215</v>
      </c>
      <c r="C191" s="15">
        <v>29000</v>
      </c>
      <c r="D191" s="10">
        <f>VLOOKUP($A191,'19.07'!$A$9:$W$200,23,0)</f>
        <v>0</v>
      </c>
      <c r="E191" s="15">
        <v>3</v>
      </c>
      <c r="F191" s="15"/>
      <c r="G191" s="15"/>
      <c r="H191" s="9">
        <f t="shared" si="40"/>
        <v>3</v>
      </c>
      <c r="I191" s="15">
        <v>3</v>
      </c>
      <c r="J191" s="15"/>
      <c r="K191" s="15"/>
      <c r="L191" s="9">
        <f t="shared" si="34"/>
        <v>3</v>
      </c>
      <c r="M191" s="15"/>
      <c r="N191" s="15"/>
      <c r="O191" s="15"/>
      <c r="P191" s="15"/>
      <c r="Q191" s="15"/>
      <c r="R191" s="11">
        <f t="shared" si="39"/>
        <v>0</v>
      </c>
      <c r="S191" s="15"/>
      <c r="T191" s="15"/>
      <c r="U191" s="9">
        <f t="shared" si="44"/>
        <v>0</v>
      </c>
      <c r="V191" s="9">
        <f t="shared" si="42"/>
        <v>0</v>
      </c>
      <c r="W191" s="15"/>
      <c r="X191" s="16">
        <f t="shared" si="45"/>
        <v>0</v>
      </c>
      <c r="Y191" s="18"/>
      <c r="Z191" s="17"/>
    </row>
    <row r="192" spans="1:26" ht="18" customHeight="1" x14ac:dyDescent="0.2">
      <c r="A192" s="13">
        <v>7111005</v>
      </c>
      <c r="B192" s="14" t="s">
        <v>216</v>
      </c>
      <c r="C192" s="15">
        <v>10000</v>
      </c>
      <c r="D192" s="10">
        <f>VLOOKUP($A192,'19.07'!$A$9:$W$200,23,0)</f>
        <v>0</v>
      </c>
      <c r="E192" s="15"/>
      <c r="F192" s="15"/>
      <c r="G192" s="15"/>
      <c r="H192" s="9">
        <f t="shared" si="40"/>
        <v>0</v>
      </c>
      <c r="I192" s="15"/>
      <c r="J192" s="15"/>
      <c r="K192" s="15"/>
      <c r="L192" s="9">
        <f t="shared" si="34"/>
        <v>0</v>
      </c>
      <c r="M192" s="15"/>
      <c r="N192" s="15"/>
      <c r="O192" s="15"/>
      <c r="P192" s="15"/>
      <c r="Q192" s="15"/>
      <c r="R192" s="11">
        <f t="shared" si="39"/>
        <v>0</v>
      </c>
      <c r="S192" s="15"/>
      <c r="T192" s="15"/>
      <c r="U192" s="9">
        <f t="shared" si="44"/>
        <v>0</v>
      </c>
      <c r="V192" s="9">
        <f t="shared" si="42"/>
        <v>0</v>
      </c>
      <c r="W192" s="15"/>
      <c r="X192" s="16">
        <f t="shared" si="45"/>
        <v>0</v>
      </c>
      <c r="Y192" s="18"/>
      <c r="Z192" s="17"/>
    </row>
    <row r="193" spans="1:28" ht="18" customHeight="1" x14ac:dyDescent="0.2">
      <c r="A193" s="13">
        <v>7116001</v>
      </c>
      <c r="B193" s="14" t="s">
        <v>217</v>
      </c>
      <c r="C193" s="15">
        <v>99000</v>
      </c>
      <c r="D193" s="10">
        <f>VLOOKUP($A193,'19.07'!$A$9:$W$200,23,0)</f>
        <v>0</v>
      </c>
      <c r="E193" s="15"/>
      <c r="F193" s="15"/>
      <c r="G193" s="15"/>
      <c r="H193" s="9">
        <f t="shared" si="40"/>
        <v>0</v>
      </c>
      <c r="I193" s="15"/>
      <c r="J193" s="15"/>
      <c r="K193" s="15"/>
      <c r="L193" s="9">
        <f t="shared" si="34"/>
        <v>0</v>
      </c>
      <c r="M193" s="15"/>
      <c r="N193" s="15"/>
      <c r="O193" s="15"/>
      <c r="P193" s="15"/>
      <c r="Q193" s="15"/>
      <c r="R193" s="11">
        <f t="shared" si="39"/>
        <v>0</v>
      </c>
      <c r="S193" s="15"/>
      <c r="T193" s="15"/>
      <c r="U193" s="9">
        <f t="shared" si="44"/>
        <v>0</v>
      </c>
      <c r="V193" s="9">
        <f t="shared" si="42"/>
        <v>0</v>
      </c>
      <c r="W193" s="15"/>
      <c r="X193" s="16">
        <f t="shared" si="45"/>
        <v>0</v>
      </c>
      <c r="Y193" s="18"/>
      <c r="Z193" s="17"/>
    </row>
    <row r="194" spans="1:28" ht="18" customHeight="1" x14ac:dyDescent="0.2">
      <c r="A194" s="13">
        <v>7116002</v>
      </c>
      <c r="B194" s="14" t="s">
        <v>227</v>
      </c>
      <c r="C194" s="15">
        <v>60000</v>
      </c>
      <c r="D194" s="10">
        <f>VLOOKUP($A194,'19.07'!$A$9:$W$200,23,0)</f>
        <v>0</v>
      </c>
      <c r="E194" s="15"/>
      <c r="F194" s="15"/>
      <c r="G194" s="15"/>
      <c r="H194" s="9">
        <f t="shared" si="40"/>
        <v>0</v>
      </c>
      <c r="I194" s="15"/>
      <c r="J194" s="15"/>
      <c r="K194" s="15"/>
      <c r="L194" s="9">
        <f t="shared" si="34"/>
        <v>0</v>
      </c>
      <c r="M194" s="15"/>
      <c r="N194" s="15"/>
      <c r="O194" s="15"/>
      <c r="P194" s="15"/>
      <c r="Q194" s="15"/>
      <c r="R194" s="11">
        <f t="shared" si="39"/>
        <v>0</v>
      </c>
      <c r="S194" s="15"/>
      <c r="T194" s="15"/>
      <c r="U194" s="9">
        <f t="shared" si="44"/>
        <v>0</v>
      </c>
      <c r="V194" s="9">
        <f t="shared" si="42"/>
        <v>0</v>
      </c>
      <c r="W194" s="15"/>
      <c r="X194" s="16">
        <f t="shared" si="45"/>
        <v>0</v>
      </c>
      <c r="Y194" s="18"/>
      <c r="Z194" s="17"/>
    </row>
    <row r="195" spans="1:28" ht="18" customHeight="1" x14ac:dyDescent="0.2">
      <c r="A195" s="13">
        <v>7116003</v>
      </c>
      <c r="B195" s="14" t="s">
        <v>228</v>
      </c>
      <c r="C195" s="15">
        <v>60000</v>
      </c>
      <c r="D195" s="10">
        <f>VLOOKUP($A195,'19.07'!$A$9:$W$200,23,0)</f>
        <v>0</v>
      </c>
      <c r="E195" s="15"/>
      <c r="F195" s="15"/>
      <c r="G195" s="15"/>
      <c r="H195" s="9">
        <f t="shared" si="40"/>
        <v>0</v>
      </c>
      <c r="I195" s="15"/>
      <c r="J195" s="15"/>
      <c r="K195" s="15"/>
      <c r="L195" s="9">
        <f t="shared" si="34"/>
        <v>0</v>
      </c>
      <c r="M195" s="15"/>
      <c r="N195" s="15"/>
      <c r="O195" s="15"/>
      <c r="P195" s="15"/>
      <c r="Q195" s="15"/>
      <c r="R195" s="11">
        <f t="shared" si="39"/>
        <v>0</v>
      </c>
      <c r="S195" s="15"/>
      <c r="T195" s="15"/>
      <c r="U195" s="9">
        <f t="shared" si="44"/>
        <v>0</v>
      </c>
      <c r="V195" s="9">
        <f t="shared" si="42"/>
        <v>0</v>
      </c>
      <c r="W195" s="15"/>
      <c r="X195" s="16">
        <f t="shared" si="45"/>
        <v>0</v>
      </c>
      <c r="Y195" s="18"/>
      <c r="Z195" s="17"/>
    </row>
    <row r="196" spans="1:28" ht="18" customHeight="1" x14ac:dyDescent="0.2">
      <c r="A196" s="13">
        <v>9500002</v>
      </c>
      <c r="B196" s="14" t="s">
        <v>218</v>
      </c>
      <c r="C196" s="15">
        <v>4000</v>
      </c>
      <c r="D196" s="10">
        <f>VLOOKUP($A196,'19.07'!$A$9:$W$200,23,0)</f>
        <v>0</v>
      </c>
      <c r="E196" s="15"/>
      <c r="F196" s="15"/>
      <c r="G196" s="15"/>
      <c r="H196" s="9">
        <f t="shared" si="40"/>
        <v>0</v>
      </c>
      <c r="I196" s="15"/>
      <c r="J196" s="15"/>
      <c r="K196" s="15"/>
      <c r="L196" s="9">
        <f t="shared" si="34"/>
        <v>0</v>
      </c>
      <c r="M196" s="15"/>
      <c r="N196" s="15"/>
      <c r="O196" s="15"/>
      <c r="P196" s="15"/>
      <c r="Q196" s="15"/>
      <c r="R196" s="11">
        <f t="shared" si="39"/>
        <v>0</v>
      </c>
      <c r="S196" s="15"/>
      <c r="T196" s="15"/>
      <c r="U196" s="9">
        <f t="shared" si="44"/>
        <v>0</v>
      </c>
      <c r="V196" s="9">
        <f t="shared" si="42"/>
        <v>0</v>
      </c>
      <c r="W196" s="15"/>
      <c r="X196" s="16">
        <f t="shared" si="45"/>
        <v>0</v>
      </c>
      <c r="Y196" s="18"/>
      <c r="Z196" s="17"/>
    </row>
    <row r="197" spans="1:28" ht="18" customHeight="1" x14ac:dyDescent="0.2">
      <c r="A197" s="13">
        <v>9500003</v>
      </c>
      <c r="B197" s="14" t="s">
        <v>219</v>
      </c>
      <c r="C197" s="15">
        <v>5000</v>
      </c>
      <c r="D197" s="10">
        <f>VLOOKUP($A197,'19.07'!$A$9:$W$200,23,0)</f>
        <v>0</v>
      </c>
      <c r="E197" s="15"/>
      <c r="F197" s="15"/>
      <c r="G197" s="15"/>
      <c r="H197" s="9">
        <f t="shared" si="40"/>
        <v>0</v>
      </c>
      <c r="I197" s="15"/>
      <c r="J197" s="15"/>
      <c r="K197" s="15"/>
      <c r="L197" s="9">
        <f t="shared" si="34"/>
        <v>0</v>
      </c>
      <c r="M197" s="15"/>
      <c r="N197" s="15"/>
      <c r="O197" s="15"/>
      <c r="P197" s="15"/>
      <c r="Q197" s="15"/>
      <c r="R197" s="11">
        <f t="shared" si="39"/>
        <v>0</v>
      </c>
      <c r="S197" s="15"/>
      <c r="T197" s="15"/>
      <c r="U197" s="9">
        <f t="shared" si="44"/>
        <v>0</v>
      </c>
      <c r="V197" s="9">
        <f t="shared" si="42"/>
        <v>0</v>
      </c>
      <c r="W197" s="15"/>
      <c r="X197" s="16">
        <f t="shared" si="45"/>
        <v>0</v>
      </c>
      <c r="Y197" s="18"/>
      <c r="Z197" s="17"/>
    </row>
    <row r="198" spans="1:28" ht="18" customHeight="1" x14ac:dyDescent="0.2">
      <c r="A198" s="7"/>
      <c r="B198" s="28" t="s">
        <v>220</v>
      </c>
      <c r="C198" s="9"/>
      <c r="D198" s="10"/>
      <c r="E198" s="10"/>
      <c r="F198" s="10"/>
      <c r="G198" s="10"/>
      <c r="H198" s="9"/>
      <c r="I198" s="10"/>
      <c r="J198" s="10"/>
      <c r="K198" s="10"/>
      <c r="L198" s="9">
        <f t="shared" si="34"/>
        <v>0</v>
      </c>
      <c r="M198" s="10"/>
      <c r="N198" s="10"/>
      <c r="O198" s="10"/>
      <c r="P198" s="10"/>
      <c r="Q198" s="10"/>
      <c r="R198" s="11">
        <f t="shared" si="39"/>
        <v>0</v>
      </c>
      <c r="S198" s="10"/>
      <c r="T198" s="10"/>
      <c r="U198" s="9"/>
      <c r="V198" s="9"/>
      <c r="W198" s="10"/>
      <c r="X198" s="9"/>
      <c r="Y198" s="18"/>
      <c r="Z198" s="17"/>
    </row>
    <row r="200" spans="1:28" ht="25.5" customHeight="1" x14ac:dyDescent="0.2">
      <c r="D200" s="30">
        <f>SUM(D9:D198)</f>
        <v>616</v>
      </c>
      <c r="E200" s="31"/>
      <c r="F200" s="31"/>
      <c r="G200" s="31"/>
      <c r="H200" s="31"/>
      <c r="I200" s="30">
        <f>SUM(I9:I198)</f>
        <v>403</v>
      </c>
      <c r="J200" s="30">
        <f>SUM(J9:J198)</f>
        <v>0</v>
      </c>
      <c r="K200" s="30"/>
      <c r="L200" s="31"/>
      <c r="M200" s="31"/>
      <c r="N200" s="31"/>
      <c r="O200" s="31"/>
      <c r="P200" s="31"/>
      <c r="Q200" s="30">
        <f>SUM(Q9:Q198)</f>
        <v>1</v>
      </c>
      <c r="R200" s="30">
        <f>SUM(R9:R198)</f>
        <v>6</v>
      </c>
      <c r="S200" s="30">
        <f>SUM(S9:S198)</f>
        <v>48</v>
      </c>
      <c r="T200" s="31"/>
      <c r="U200" s="31"/>
      <c r="V200" s="32"/>
      <c r="W200" s="30">
        <f>SUM(W9:W198)</f>
        <v>578</v>
      </c>
      <c r="X200" s="30">
        <f>SUM(X9:X198)</f>
        <v>-1</v>
      </c>
    </row>
    <row r="201" spans="1:28" ht="12.75" customHeight="1" x14ac:dyDescent="0.2"/>
    <row r="202" spans="1:28" s="1" customFormat="1" x14ac:dyDescent="0.2">
      <c r="A202" s="29"/>
      <c r="B202" s="29" t="s">
        <v>221</v>
      </c>
      <c r="I202" s="33" t="s">
        <v>222</v>
      </c>
      <c r="S202" s="1" t="s">
        <v>223</v>
      </c>
      <c r="V202" s="2"/>
      <c r="W202" s="2"/>
      <c r="X202" s="2"/>
      <c r="Y202" s="3"/>
      <c r="Z202" s="3"/>
      <c r="AA202" s="3"/>
      <c r="AB202" s="3"/>
    </row>
    <row r="204" spans="1:28" s="1" customFormat="1" x14ac:dyDescent="0.2">
      <c r="A204" s="29" t="s">
        <v>224</v>
      </c>
      <c r="B204" s="3"/>
      <c r="V204" s="2"/>
      <c r="W204" s="2"/>
      <c r="X204" s="2"/>
      <c r="Y204" s="3"/>
      <c r="Z204" s="3"/>
      <c r="AA204" s="3"/>
      <c r="AB204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0:B101">
    <cfRule type="duplicateValues" dxfId="519" priority="34" stopIfTrue="1"/>
  </conditionalFormatting>
  <conditionalFormatting sqref="B132">
    <cfRule type="duplicateValues" dxfId="518" priority="33" stopIfTrue="1"/>
  </conditionalFormatting>
  <conditionalFormatting sqref="B118">
    <cfRule type="duplicateValues" dxfId="517" priority="32" stopIfTrue="1"/>
  </conditionalFormatting>
  <conditionalFormatting sqref="B198">
    <cfRule type="duplicateValues" dxfId="516" priority="31" stopIfTrue="1"/>
  </conditionalFormatting>
  <conditionalFormatting sqref="B201:B274">
    <cfRule type="duplicateValues" dxfId="515" priority="30" stopIfTrue="1"/>
  </conditionalFormatting>
  <conditionalFormatting sqref="B200">
    <cfRule type="duplicateValues" dxfId="514" priority="29" stopIfTrue="1"/>
  </conditionalFormatting>
  <conditionalFormatting sqref="I202">
    <cfRule type="duplicateValues" dxfId="513" priority="28" stopIfTrue="1"/>
  </conditionalFormatting>
  <conditionalFormatting sqref="I202">
    <cfRule type="duplicateValues" dxfId="512" priority="25" stopIfTrue="1"/>
    <cfRule type="duplicateValues" dxfId="511" priority="26" stopIfTrue="1"/>
    <cfRule type="duplicateValues" dxfId="510" priority="27" stopIfTrue="1"/>
  </conditionalFormatting>
  <conditionalFormatting sqref="B20">
    <cfRule type="duplicateValues" dxfId="509" priority="19" stopIfTrue="1"/>
  </conditionalFormatting>
  <conditionalFormatting sqref="B20">
    <cfRule type="duplicateValues" dxfId="508" priority="20" stopIfTrue="1"/>
  </conditionalFormatting>
  <conditionalFormatting sqref="B20">
    <cfRule type="duplicateValues" dxfId="507" priority="21" stopIfTrue="1"/>
  </conditionalFormatting>
  <conditionalFormatting sqref="B20">
    <cfRule type="duplicateValues" dxfId="506" priority="22" stopIfTrue="1"/>
    <cfRule type="duplicateValues" dxfId="505" priority="23" stopIfTrue="1"/>
    <cfRule type="duplicateValues" dxfId="504" priority="24" stopIfTrue="1"/>
  </conditionalFormatting>
  <conditionalFormatting sqref="A20:A25">
    <cfRule type="duplicateValues" dxfId="503" priority="18" stopIfTrue="1"/>
  </conditionalFormatting>
  <conditionalFormatting sqref="A26">
    <cfRule type="duplicateValues" dxfId="502" priority="17" stopIfTrue="1"/>
  </conditionalFormatting>
  <conditionalFormatting sqref="A27">
    <cfRule type="duplicateValues" dxfId="501" priority="16" stopIfTrue="1"/>
  </conditionalFormatting>
  <conditionalFormatting sqref="A28">
    <cfRule type="duplicateValues" dxfId="500" priority="15" stopIfTrue="1"/>
  </conditionalFormatting>
  <conditionalFormatting sqref="A29">
    <cfRule type="duplicateValues" dxfId="499" priority="14" stopIfTrue="1"/>
  </conditionalFormatting>
  <conditionalFormatting sqref="A30">
    <cfRule type="duplicateValues" dxfId="498" priority="13" stopIfTrue="1"/>
  </conditionalFormatting>
  <conditionalFormatting sqref="B275:B65318 B200 B5 B8:B19 B119:B131 B21:B117 B133:B197">
    <cfRule type="duplicateValues" dxfId="497" priority="35" stopIfTrue="1"/>
  </conditionalFormatting>
  <conditionalFormatting sqref="B275:B65318 B200 B5 B8:B19 B102:B117 B119:B131 B21:B99 B133:B197">
    <cfRule type="duplicateValues" dxfId="496" priority="36" stopIfTrue="1"/>
  </conditionalFormatting>
  <conditionalFormatting sqref="A200:A65318 A1:A5 A8:A19 A31:A198">
    <cfRule type="duplicateValues" dxfId="495" priority="37" stopIfTrue="1"/>
  </conditionalFormatting>
  <conditionalFormatting sqref="B200:B65318 B5 B8:B19 B21:B198">
    <cfRule type="duplicateValues" dxfId="494" priority="38" stopIfTrue="1"/>
  </conditionalFormatting>
  <conditionalFormatting sqref="B200:B65318 B1:B5 B8:B19 B21:B198">
    <cfRule type="duplicateValues" dxfId="493" priority="39" stopIfTrue="1"/>
    <cfRule type="duplicateValues" dxfId="492" priority="40" stopIfTrue="1"/>
    <cfRule type="duplicateValues" dxfId="491" priority="41" stopIfTrue="1"/>
  </conditionalFormatting>
  <conditionalFormatting sqref="Y17">
    <cfRule type="duplicateValues" dxfId="490" priority="7" stopIfTrue="1"/>
  </conditionalFormatting>
  <conditionalFormatting sqref="Y17">
    <cfRule type="duplicateValues" dxfId="489" priority="8" stopIfTrue="1"/>
  </conditionalFormatting>
  <conditionalFormatting sqref="Y17">
    <cfRule type="duplicateValues" dxfId="488" priority="9" stopIfTrue="1"/>
  </conditionalFormatting>
  <conditionalFormatting sqref="Y17">
    <cfRule type="duplicateValues" dxfId="487" priority="10" stopIfTrue="1"/>
    <cfRule type="duplicateValues" dxfId="486" priority="11" stopIfTrue="1"/>
    <cfRule type="duplicateValues" dxfId="485" priority="12" stopIfTrue="1"/>
  </conditionalFormatting>
  <conditionalFormatting sqref="Y13">
    <cfRule type="duplicateValues" dxfId="484" priority="1" stopIfTrue="1"/>
  </conditionalFormatting>
  <conditionalFormatting sqref="Y13">
    <cfRule type="duplicateValues" dxfId="483" priority="2" stopIfTrue="1"/>
  </conditionalFormatting>
  <conditionalFormatting sqref="Y13">
    <cfRule type="duplicateValues" dxfId="482" priority="3" stopIfTrue="1"/>
  </conditionalFormatting>
  <conditionalFormatting sqref="Y13">
    <cfRule type="duplicateValues" dxfId="481" priority="4" stopIfTrue="1"/>
    <cfRule type="duplicateValues" dxfId="480" priority="5" stopIfTrue="1"/>
    <cfRule type="duplicateValues" dxfId="479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4"/>
  <sheetViews>
    <sheetView zoomScaleNormal="100" workbookViewId="0">
      <pane xSplit="4" ySplit="8" topLeftCell="J24" activePane="bottomRight" state="frozen"/>
      <selection activeCell="F144" sqref="F144"/>
      <selection pane="topRight" activeCell="F144" sqref="F144"/>
      <selection pane="bottomLeft" activeCell="F144" sqref="F144"/>
      <selection pane="bottomRight" activeCell="Y29" sqref="Y29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42578125" style="1" customWidth="1"/>
    <col min="7" max="7" width="0.28515625" style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72" t="s">
        <v>0</v>
      </c>
      <c r="B1" s="172"/>
    </row>
    <row r="2" spans="1:28" x14ac:dyDescent="0.2">
      <c r="A2" s="172" t="s">
        <v>1</v>
      </c>
      <c r="B2" s="172"/>
    </row>
    <row r="3" spans="1:28" ht="19.5" x14ac:dyDescent="0.2">
      <c r="A3" s="173" t="s">
        <v>2</v>
      </c>
      <c r="B3" s="173"/>
      <c r="C3" s="173"/>
      <c r="D3" s="173"/>
      <c r="E3" s="173"/>
      <c r="F3" s="173"/>
      <c r="G3" s="173"/>
      <c r="H3" s="173"/>
      <c r="I3" s="173"/>
      <c r="J3" s="173"/>
      <c r="K3" s="173"/>
      <c r="L3" s="173"/>
      <c r="M3" s="173"/>
      <c r="N3" s="173"/>
      <c r="O3" s="173"/>
      <c r="P3" s="173"/>
      <c r="Q3" s="173"/>
      <c r="R3" s="173"/>
      <c r="S3" s="173"/>
      <c r="T3" s="173"/>
      <c r="U3" s="173"/>
      <c r="V3" s="173"/>
      <c r="W3" s="173"/>
      <c r="X3" s="173"/>
    </row>
    <row r="4" spans="1:28" ht="18.75" x14ac:dyDescent="0.2">
      <c r="A4" s="114" t="s">
        <v>3</v>
      </c>
      <c r="B4" s="4">
        <v>42572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74" t="s">
        <v>4</v>
      </c>
      <c r="B5" s="174" t="s">
        <v>5</v>
      </c>
      <c r="C5" s="175" t="s">
        <v>6</v>
      </c>
      <c r="D5" s="176" t="s">
        <v>7</v>
      </c>
      <c r="E5" s="175" t="s">
        <v>8</v>
      </c>
      <c r="F5" s="175"/>
      <c r="G5" s="175"/>
      <c r="H5" s="175"/>
      <c r="I5" s="175" t="s">
        <v>9</v>
      </c>
      <c r="J5" s="175"/>
      <c r="K5" s="175"/>
      <c r="L5" s="175"/>
      <c r="M5" s="175" t="s">
        <v>10</v>
      </c>
      <c r="N5" s="175"/>
      <c r="O5" s="175"/>
      <c r="P5" s="175"/>
      <c r="Q5" s="175"/>
      <c r="R5" s="175"/>
      <c r="S5" s="160" t="s">
        <v>11</v>
      </c>
      <c r="T5" s="161"/>
      <c r="U5" s="162"/>
      <c r="V5" s="163" t="s">
        <v>12</v>
      </c>
      <c r="W5" s="166" t="s">
        <v>13</v>
      </c>
      <c r="X5" s="166" t="s">
        <v>14</v>
      </c>
      <c r="Z5" s="159" t="s">
        <v>15</v>
      </c>
      <c r="AA5" s="159"/>
      <c r="AB5" s="159"/>
    </row>
    <row r="6" spans="1:28" ht="20.25" customHeight="1" x14ac:dyDescent="0.2">
      <c r="A6" s="174"/>
      <c r="B6" s="174"/>
      <c r="C6" s="175"/>
      <c r="D6" s="176"/>
      <c r="E6" s="169" t="s">
        <v>16</v>
      </c>
      <c r="F6" s="169" t="s">
        <v>17</v>
      </c>
      <c r="G6" s="163" t="s">
        <v>18</v>
      </c>
      <c r="H6" s="163" t="s">
        <v>19</v>
      </c>
      <c r="I6" s="163" t="s">
        <v>20</v>
      </c>
      <c r="J6" s="163" t="s">
        <v>21</v>
      </c>
      <c r="K6" s="163" t="s">
        <v>226</v>
      </c>
      <c r="L6" s="163" t="s">
        <v>22</v>
      </c>
      <c r="M6" s="163" t="s">
        <v>18</v>
      </c>
      <c r="N6" s="163" t="s">
        <v>23</v>
      </c>
      <c r="O6" s="171" t="s">
        <v>24</v>
      </c>
      <c r="P6" s="171"/>
      <c r="Q6" s="171"/>
      <c r="R6" s="163" t="s">
        <v>25</v>
      </c>
      <c r="S6" s="163" t="s">
        <v>26</v>
      </c>
      <c r="T6" s="163" t="s">
        <v>27</v>
      </c>
      <c r="U6" s="163" t="s">
        <v>28</v>
      </c>
      <c r="V6" s="164"/>
      <c r="W6" s="167"/>
      <c r="X6" s="167"/>
      <c r="Z6" s="159"/>
      <c r="AA6" s="159"/>
      <c r="AB6" s="159"/>
    </row>
    <row r="7" spans="1:28" ht="58.5" customHeight="1" x14ac:dyDescent="0.2">
      <c r="A7" s="174"/>
      <c r="B7" s="174"/>
      <c r="C7" s="175"/>
      <c r="D7" s="176"/>
      <c r="E7" s="170"/>
      <c r="F7" s="170"/>
      <c r="G7" s="165"/>
      <c r="H7" s="165"/>
      <c r="I7" s="165"/>
      <c r="J7" s="165"/>
      <c r="K7" s="165"/>
      <c r="L7" s="165"/>
      <c r="M7" s="165"/>
      <c r="N7" s="165"/>
      <c r="O7" s="116" t="s">
        <v>29</v>
      </c>
      <c r="P7" s="116" t="s">
        <v>30</v>
      </c>
      <c r="Q7" s="115" t="s">
        <v>31</v>
      </c>
      <c r="R7" s="165"/>
      <c r="S7" s="165"/>
      <c r="T7" s="165"/>
      <c r="U7" s="165"/>
      <c r="V7" s="165"/>
      <c r="W7" s="168"/>
      <c r="X7" s="168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VLOOKUP($A9,'20.07'!$A$9:$W$200,23,0)</f>
        <v>0</v>
      </c>
      <c r="E9" s="15">
        <v>10</v>
      </c>
      <c r="F9" s="15"/>
      <c r="G9" s="15"/>
      <c r="H9" s="9">
        <f t="shared" ref="H9:H52" si="0">SUM(E9:G9)</f>
        <v>10</v>
      </c>
      <c r="I9" s="15">
        <v>10</v>
      </c>
      <c r="J9" s="15"/>
      <c r="K9" s="15"/>
      <c r="L9" s="9">
        <f>SUM(I9:K9)</f>
        <v>10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VLOOKUP($A10,'20.07'!$A$9:$W$200,23,0)</f>
        <v>0</v>
      </c>
      <c r="E10" s="15">
        <v>6</v>
      </c>
      <c r="F10" s="15"/>
      <c r="G10" s="15"/>
      <c r="H10" s="9">
        <f t="shared" si="0"/>
        <v>6</v>
      </c>
      <c r="I10" s="15">
        <v>6</v>
      </c>
      <c r="J10" s="15"/>
      <c r="K10" s="15"/>
      <c r="L10" s="9">
        <f t="shared" ref="L10:L73" si="4">SUM(I10:K10)</f>
        <v>6</v>
      </c>
      <c r="M10" s="15"/>
      <c r="N10" s="15"/>
      <c r="O10" s="15"/>
      <c r="P10" s="15"/>
      <c r="Q10" s="15"/>
      <c r="R10" s="11">
        <f t="shared" ref="R10:R86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VLOOKUP($A11,'20.07'!$A$9:$W$200,23,0)</f>
        <v>0</v>
      </c>
      <c r="E11" s="15">
        <v>6</v>
      </c>
      <c r="F11" s="15"/>
      <c r="G11" s="15"/>
      <c r="H11" s="9">
        <f t="shared" si="0"/>
        <v>6</v>
      </c>
      <c r="I11" s="15">
        <v>6</v>
      </c>
      <c r="J11" s="15"/>
      <c r="K11" s="15"/>
      <c r="L11" s="9">
        <f t="shared" si="4"/>
        <v>6</v>
      </c>
      <c r="M11" s="15"/>
      <c r="N11" s="15"/>
      <c r="O11" s="15"/>
      <c r="P11" s="15"/>
      <c r="Q11" s="15"/>
      <c r="R11" s="11">
        <f t="shared" si="5"/>
        <v>0</v>
      </c>
      <c r="S11" s="15">
        <v>1</v>
      </c>
      <c r="T11" s="15"/>
      <c r="U11" s="9">
        <f t="shared" si="1"/>
        <v>1</v>
      </c>
      <c r="V11" s="9">
        <f t="shared" si="2"/>
        <v>-1</v>
      </c>
      <c r="W11" s="15"/>
      <c r="X11" s="16">
        <f t="shared" si="3"/>
        <v>1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VLOOKUP($A12,'20.07'!$A$9:$W$200,23,0)</f>
        <v>0</v>
      </c>
      <c r="E12" s="15">
        <v>10</v>
      </c>
      <c r="F12" s="15"/>
      <c r="G12" s="15"/>
      <c r="H12" s="9">
        <f t="shared" si="0"/>
        <v>10</v>
      </c>
      <c r="I12" s="15">
        <v>10</v>
      </c>
      <c r="J12" s="15"/>
      <c r="K12" s="15"/>
      <c r="L12" s="9">
        <f t="shared" si="4"/>
        <v>10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VLOOKUP($A13,'20.07'!$A$9:$W$200,23,0)</f>
        <v>12</v>
      </c>
      <c r="E13" s="15"/>
      <c r="F13" s="15"/>
      <c r="G13" s="15"/>
      <c r="H13" s="9">
        <f t="shared" si="0"/>
        <v>0</v>
      </c>
      <c r="I13" s="15">
        <v>11</v>
      </c>
      <c r="J13" s="15"/>
      <c r="K13" s="15"/>
      <c r="L13" s="9">
        <f t="shared" si="4"/>
        <v>11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1</v>
      </c>
      <c r="W13" s="15">
        <v>1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VLOOKUP($A14,'20.07'!$A$9:$W$200,23,0)</f>
        <v>0</v>
      </c>
      <c r="E14" s="15">
        <v>10</v>
      </c>
      <c r="F14" s="15"/>
      <c r="G14" s="15"/>
      <c r="H14" s="9">
        <f t="shared" si="0"/>
        <v>10</v>
      </c>
      <c r="I14" s="15">
        <v>6</v>
      </c>
      <c r="J14" s="15"/>
      <c r="K14" s="15"/>
      <c r="L14" s="9">
        <f t="shared" si="4"/>
        <v>6</v>
      </c>
      <c r="M14" s="15"/>
      <c r="N14" s="15"/>
      <c r="O14" s="15"/>
      <c r="P14" s="15"/>
      <c r="Q14" s="15"/>
      <c r="R14" s="11">
        <f t="shared" si="5"/>
        <v>0</v>
      </c>
      <c r="S14" s="15">
        <v>4</v>
      </c>
      <c r="T14" s="15"/>
      <c r="U14" s="9">
        <f t="shared" si="1"/>
        <v>4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VLOOKUP($A15,'20.07'!$A$9:$W$200,23,0)</f>
        <v>0</v>
      </c>
      <c r="E15" s="15">
        <v>6</v>
      </c>
      <c r="F15" s="15"/>
      <c r="G15" s="15"/>
      <c r="H15" s="9">
        <f t="shared" si="0"/>
        <v>6</v>
      </c>
      <c r="I15" s="15">
        <v>3</v>
      </c>
      <c r="J15" s="15"/>
      <c r="K15" s="15"/>
      <c r="L15" s="9">
        <f t="shared" si="4"/>
        <v>3</v>
      </c>
      <c r="M15" s="15"/>
      <c r="N15" s="15"/>
      <c r="O15" s="15"/>
      <c r="P15" s="15"/>
      <c r="Q15" s="15"/>
      <c r="R15" s="11">
        <f t="shared" si="5"/>
        <v>0</v>
      </c>
      <c r="S15" s="15">
        <v>3</v>
      </c>
      <c r="T15" s="15"/>
      <c r="U15" s="9">
        <f t="shared" si="1"/>
        <v>3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VLOOKUP($A16,'20.07'!$A$9:$W$200,23,0)</f>
        <v>0</v>
      </c>
      <c r="E16" s="15">
        <v>6</v>
      </c>
      <c r="F16" s="15"/>
      <c r="G16" s="15"/>
      <c r="H16" s="9">
        <f t="shared" si="0"/>
        <v>6</v>
      </c>
      <c r="I16" s="15">
        <v>6</v>
      </c>
      <c r="J16" s="15"/>
      <c r="K16" s="15"/>
      <c r="L16" s="9">
        <f t="shared" si="4"/>
        <v>6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VLOOKUP($A17,'20.07'!$A$9:$W$200,23,0)</f>
        <v>0</v>
      </c>
      <c r="E17" s="15">
        <v>6</v>
      </c>
      <c r="F17" s="15"/>
      <c r="G17" s="15"/>
      <c r="H17" s="9">
        <f t="shared" si="0"/>
        <v>6</v>
      </c>
      <c r="I17" s="15">
        <v>6</v>
      </c>
      <c r="J17" s="15"/>
      <c r="K17" s="15"/>
      <c r="L17" s="9">
        <f t="shared" si="4"/>
        <v>6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VLOOKUP($A18,'20.07'!$A$9:$W$200,23,0)</f>
        <v>0</v>
      </c>
      <c r="E18" s="15">
        <v>16</v>
      </c>
      <c r="F18" s="15"/>
      <c r="G18" s="15"/>
      <c r="H18" s="9">
        <f t="shared" si="0"/>
        <v>16</v>
      </c>
      <c r="I18" s="15">
        <v>15</v>
      </c>
      <c r="J18" s="15"/>
      <c r="K18" s="15"/>
      <c r="L18" s="9">
        <f t="shared" si="4"/>
        <v>15</v>
      </c>
      <c r="M18" s="15"/>
      <c r="N18" s="15"/>
      <c r="O18" s="15"/>
      <c r="P18" s="15"/>
      <c r="Q18" s="15"/>
      <c r="R18" s="11">
        <f>SUM(M18:Q18)</f>
        <v>0</v>
      </c>
      <c r="S18" s="15">
        <v>1</v>
      </c>
      <c r="T18" s="15"/>
      <c r="U18" s="9">
        <f>S18+T18</f>
        <v>1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44</v>
      </c>
      <c r="C19" s="15">
        <v>19000</v>
      </c>
      <c r="D19" s="10">
        <f>VLOOKUP($A19,'20.07'!$A$9:$W$200,23,0)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45</v>
      </c>
      <c r="C20" s="15">
        <v>19000</v>
      </c>
      <c r="D20" s="10">
        <f>VLOOKUP($A20,'20.07'!$A$9:$W$200,23,0)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113"/>
      <c r="Z20" s="17"/>
    </row>
    <row r="21" spans="1:26" ht="18" customHeight="1" x14ac:dyDescent="0.2">
      <c r="A21" s="13">
        <v>1500022</v>
      </c>
      <c r="B21" s="14" t="s">
        <v>46</v>
      </c>
      <c r="C21" s="15">
        <v>19000</v>
      </c>
      <c r="D21" s="10">
        <f>VLOOKUP($A21,'20.07'!$A$9:$W$200,23,0)</f>
        <v>0</v>
      </c>
      <c r="E21" s="15">
        <v>6</v>
      </c>
      <c r="F21" s="15"/>
      <c r="G21" s="15"/>
      <c r="H21" s="9">
        <f t="shared" si="0"/>
        <v>6</v>
      </c>
      <c r="I21" s="15">
        <v>4</v>
      </c>
      <c r="J21" s="15"/>
      <c r="K21" s="15"/>
      <c r="L21" s="9">
        <f t="shared" si="4"/>
        <v>4</v>
      </c>
      <c r="M21" s="15"/>
      <c r="N21" s="15"/>
      <c r="O21" s="15"/>
      <c r="P21" s="15"/>
      <c r="Q21" s="15"/>
      <c r="R21" s="11">
        <f t="shared" si="5"/>
        <v>0</v>
      </c>
      <c r="S21" s="15">
        <v>2</v>
      </c>
      <c r="T21" s="15"/>
      <c r="U21" s="9">
        <f t="shared" si="1"/>
        <v>2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47</v>
      </c>
      <c r="C22" s="15">
        <v>16000</v>
      </c>
      <c r="D22" s="10">
        <f>VLOOKUP($A22,'20.07'!$A$9:$W$200,23,0)</f>
        <v>0</v>
      </c>
      <c r="E22" s="15">
        <v>6</v>
      </c>
      <c r="F22" s="15"/>
      <c r="G22" s="15"/>
      <c r="H22" s="9">
        <f t="shared" si="0"/>
        <v>6</v>
      </c>
      <c r="I22" s="15">
        <v>6</v>
      </c>
      <c r="J22" s="15"/>
      <c r="K22" s="15"/>
      <c r="L22" s="9">
        <f t="shared" si="4"/>
        <v>6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48</v>
      </c>
      <c r="C23" s="15">
        <v>21000</v>
      </c>
      <c r="D23" s="10">
        <f>VLOOKUP($A23,'20.07'!$A$9:$W$200,23,0)</f>
        <v>7</v>
      </c>
      <c r="E23" s="15"/>
      <c r="F23" s="15"/>
      <c r="G23" s="15"/>
      <c r="H23" s="9">
        <f t="shared" si="0"/>
        <v>0</v>
      </c>
      <c r="I23" s="15">
        <v>2</v>
      </c>
      <c r="J23" s="15"/>
      <c r="K23" s="15"/>
      <c r="L23" s="9">
        <f t="shared" si="4"/>
        <v>2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5</v>
      </c>
      <c r="W23" s="15">
        <v>4</v>
      </c>
      <c r="X23" s="16">
        <f t="shared" si="3"/>
        <v>-1</v>
      </c>
      <c r="Y23" s="18"/>
      <c r="Z23" s="17"/>
    </row>
    <row r="24" spans="1:26" ht="18" customHeight="1" x14ac:dyDescent="0.2">
      <c r="A24" s="13">
        <v>1500026</v>
      </c>
      <c r="B24" s="14" t="s">
        <v>49</v>
      </c>
      <c r="C24" s="15">
        <v>21000</v>
      </c>
      <c r="D24" s="10">
        <f>VLOOKUP($A24,'20.07'!$A$9:$W$200,23,0)</f>
        <v>0</v>
      </c>
      <c r="E24" s="15">
        <v>6</v>
      </c>
      <c r="F24" s="15"/>
      <c r="G24" s="15"/>
      <c r="H24" s="9">
        <f t="shared" si="0"/>
        <v>6</v>
      </c>
      <c r="I24" s="15">
        <v>4</v>
      </c>
      <c r="J24" s="15"/>
      <c r="K24" s="15"/>
      <c r="L24" s="9">
        <f t="shared" si="4"/>
        <v>4</v>
      </c>
      <c r="M24" s="15"/>
      <c r="N24" s="15"/>
      <c r="O24" s="15"/>
      <c r="P24" s="15"/>
      <c r="Q24" s="15"/>
      <c r="R24" s="11">
        <f t="shared" si="5"/>
        <v>0</v>
      </c>
      <c r="S24" s="15">
        <v>2</v>
      </c>
      <c r="T24" s="15"/>
      <c r="U24" s="9">
        <f t="shared" si="1"/>
        <v>2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50</v>
      </c>
      <c r="C25" s="15">
        <v>20000</v>
      </c>
      <c r="D25" s="10">
        <f>VLOOKUP($A25,'20.07'!$A$9:$W$200,23,0)</f>
        <v>0</v>
      </c>
      <c r="E25" s="15">
        <v>6</v>
      </c>
      <c r="F25" s="15"/>
      <c r="G25" s="15"/>
      <c r="H25" s="9">
        <f t="shared" si="0"/>
        <v>6</v>
      </c>
      <c r="I25" s="15">
        <v>6</v>
      </c>
      <c r="J25" s="15"/>
      <c r="K25" s="15"/>
      <c r="L25" s="9">
        <f t="shared" si="4"/>
        <v>6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51</v>
      </c>
      <c r="C26" s="15">
        <v>18000</v>
      </c>
      <c r="D26" s="10">
        <f>VLOOKUP($A26,'20.07'!$A$9:$W$200,23,0)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52</v>
      </c>
      <c r="C27" s="15">
        <v>32000</v>
      </c>
      <c r="D27" s="10">
        <f>VLOOKUP($A27,'20.07'!$A$9:$W$200,23,0)</f>
        <v>0</v>
      </c>
      <c r="E27" s="15">
        <v>6</v>
      </c>
      <c r="F27" s="15"/>
      <c r="G27" s="15"/>
      <c r="H27" s="9">
        <f t="shared" si="0"/>
        <v>6</v>
      </c>
      <c r="I27" s="15">
        <v>7</v>
      </c>
      <c r="J27" s="15"/>
      <c r="K27" s="15"/>
      <c r="L27" s="9">
        <f t="shared" si="4"/>
        <v>7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-1</v>
      </c>
      <c r="W27" s="15"/>
      <c r="X27" s="16">
        <f>W27-V27</f>
        <v>1</v>
      </c>
      <c r="Y27" s="18" t="s">
        <v>275</v>
      </c>
      <c r="Z27" s="17"/>
    </row>
    <row r="28" spans="1:26" ht="18" customHeight="1" x14ac:dyDescent="0.2">
      <c r="A28" s="13">
        <v>1500081</v>
      </c>
      <c r="B28" s="14" t="s">
        <v>53</v>
      </c>
      <c r="C28" s="15">
        <v>22000</v>
      </c>
      <c r="D28" s="10">
        <f>VLOOKUP($A28,'20.07'!$A$9:$W$200,23,0)</f>
        <v>0</v>
      </c>
      <c r="E28" s="15">
        <v>6</v>
      </c>
      <c r="F28" s="15"/>
      <c r="G28" s="15"/>
      <c r="H28" s="9">
        <f t="shared" si="0"/>
        <v>6</v>
      </c>
      <c r="I28" s="15">
        <v>6</v>
      </c>
      <c r="J28" s="15"/>
      <c r="K28" s="15"/>
      <c r="L28" s="9">
        <f t="shared" si="4"/>
        <v>6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54</v>
      </c>
      <c r="C29" s="15">
        <v>21000</v>
      </c>
      <c r="D29" s="10">
        <f>VLOOKUP($A29,'20.07'!$A$9:$W$200,23,0)</f>
        <v>0</v>
      </c>
      <c r="E29" s="15">
        <v>6</v>
      </c>
      <c r="F29" s="15"/>
      <c r="G29" s="15"/>
      <c r="H29" s="9">
        <f t="shared" si="0"/>
        <v>6</v>
      </c>
      <c r="I29" s="15">
        <v>4</v>
      </c>
      <c r="J29" s="15"/>
      <c r="K29" s="15"/>
      <c r="L29" s="9">
        <f t="shared" si="4"/>
        <v>4</v>
      </c>
      <c r="M29" s="15"/>
      <c r="N29" s="15"/>
      <c r="O29" s="15"/>
      <c r="P29" s="15"/>
      <c r="Q29" s="15"/>
      <c r="R29" s="11">
        <f t="shared" si="5"/>
        <v>0</v>
      </c>
      <c r="S29" s="15">
        <v>3</v>
      </c>
      <c r="T29" s="15"/>
      <c r="U29" s="9">
        <f t="shared" si="1"/>
        <v>3</v>
      </c>
      <c r="V29" s="9">
        <f t="shared" si="2"/>
        <v>-1</v>
      </c>
      <c r="W29" s="15"/>
      <c r="X29" s="16">
        <f t="shared" si="3"/>
        <v>1</v>
      </c>
      <c r="Y29" s="18"/>
      <c r="Z29" s="17"/>
    </row>
    <row r="30" spans="1:26" ht="18" customHeight="1" x14ac:dyDescent="0.2">
      <c r="A30" s="13">
        <v>1500089</v>
      </c>
      <c r="B30" s="14" t="s">
        <v>55</v>
      </c>
      <c r="C30" s="15">
        <v>20000</v>
      </c>
      <c r="D30" s="10">
        <f>VLOOKUP($A30,'20.07'!$A$9:$W$200,23,0)</f>
        <v>0</v>
      </c>
      <c r="E30" s="15">
        <v>6</v>
      </c>
      <c r="F30" s="15"/>
      <c r="G30" s="15"/>
      <c r="H30" s="9">
        <f t="shared" si="0"/>
        <v>6</v>
      </c>
      <c r="I30" s="15">
        <v>5</v>
      </c>
      <c r="J30" s="15"/>
      <c r="K30" s="15"/>
      <c r="L30" s="9">
        <f t="shared" si="4"/>
        <v>5</v>
      </c>
      <c r="M30" s="15"/>
      <c r="N30" s="15"/>
      <c r="O30" s="15"/>
      <c r="P30" s="15"/>
      <c r="Q30" s="15"/>
      <c r="R30" s="11">
        <f>SUM(M30:Q30)</f>
        <v>0</v>
      </c>
      <c r="S30" s="15">
        <v>1</v>
      </c>
      <c r="T30" s="15"/>
      <c r="U30" s="9">
        <f>S30+T30</f>
        <v>1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56</v>
      </c>
      <c r="C31" s="15">
        <v>24000</v>
      </c>
      <c r="D31" s="10">
        <f>VLOOKUP($A31,'20.07'!$A$9:$W$200,23,0)</f>
        <v>0</v>
      </c>
      <c r="E31" s="15">
        <v>6</v>
      </c>
      <c r="F31" s="15"/>
      <c r="G31" s="15"/>
      <c r="H31" s="9">
        <f t="shared" si="0"/>
        <v>6</v>
      </c>
      <c r="I31" s="15"/>
      <c r="J31" s="15"/>
      <c r="K31" s="15"/>
      <c r="L31" s="9">
        <f t="shared" si="4"/>
        <v>0</v>
      </c>
      <c r="M31" s="15"/>
      <c r="N31" s="15"/>
      <c r="O31" s="15"/>
      <c r="P31" s="15"/>
      <c r="Q31" s="15"/>
      <c r="R31" s="11">
        <f t="shared" si="5"/>
        <v>0</v>
      </c>
      <c r="S31" s="15">
        <v>4</v>
      </c>
      <c r="T31" s="15"/>
      <c r="U31" s="9">
        <f t="shared" si="1"/>
        <v>4</v>
      </c>
      <c r="V31" s="9">
        <f t="shared" si="2"/>
        <v>2</v>
      </c>
      <c r="W31" s="15"/>
      <c r="X31" s="16">
        <f t="shared" si="3"/>
        <v>-2</v>
      </c>
      <c r="Y31" s="18"/>
      <c r="Z31" s="17"/>
    </row>
    <row r="32" spans="1:26" ht="18" customHeight="1" x14ac:dyDescent="0.2">
      <c r="A32" s="13">
        <v>1500228</v>
      </c>
      <c r="B32" s="14" t="s">
        <v>57</v>
      </c>
      <c r="C32" s="15">
        <v>18000</v>
      </c>
      <c r="D32" s="10">
        <f>VLOOKUP($A32,'20.07'!$A$9:$W$200,23,0)</f>
        <v>0</v>
      </c>
      <c r="E32" s="15">
        <v>6</v>
      </c>
      <c r="F32" s="15"/>
      <c r="G32" s="15"/>
      <c r="H32" s="9">
        <f t="shared" si="0"/>
        <v>6</v>
      </c>
      <c r="I32" s="15">
        <v>5</v>
      </c>
      <c r="J32" s="15"/>
      <c r="K32" s="15"/>
      <c r="L32" s="9">
        <f t="shared" si="4"/>
        <v>5</v>
      </c>
      <c r="M32" s="15"/>
      <c r="N32" s="15"/>
      <c r="O32" s="15"/>
      <c r="P32" s="15"/>
      <c r="Q32" s="15">
        <v>1</v>
      </c>
      <c r="R32" s="11">
        <f>SUM(M32:Q32)</f>
        <v>1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58</v>
      </c>
      <c r="C33" s="15">
        <v>22000</v>
      </c>
      <c r="D33" s="10">
        <f>VLOOKUP($A33,'20.07'!$A$9:$W$200,23,0)</f>
        <v>0</v>
      </c>
      <c r="E33" s="15">
        <v>6</v>
      </c>
      <c r="F33" s="15"/>
      <c r="G33" s="15"/>
      <c r="H33" s="9">
        <f t="shared" si="0"/>
        <v>6</v>
      </c>
      <c r="I33" s="15">
        <v>6</v>
      </c>
      <c r="J33" s="15"/>
      <c r="K33" s="15"/>
      <c r="L33" s="9">
        <f t="shared" si="4"/>
        <v>6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113"/>
      <c r="Z33" s="17"/>
    </row>
    <row r="34" spans="1:26" ht="18" customHeight="1" x14ac:dyDescent="0.2">
      <c r="A34" s="13">
        <v>1500301</v>
      </c>
      <c r="B34" s="14" t="s">
        <v>59</v>
      </c>
      <c r="C34" s="15">
        <v>20000</v>
      </c>
      <c r="D34" s="10">
        <f>VLOOKUP($A34,'20.07'!$A$9:$W$200,23,0)</f>
        <v>0</v>
      </c>
      <c r="E34" s="15">
        <v>6</v>
      </c>
      <c r="F34" s="15"/>
      <c r="G34" s="15"/>
      <c r="H34" s="9">
        <f t="shared" si="0"/>
        <v>6</v>
      </c>
      <c r="I34" s="15">
        <v>2</v>
      </c>
      <c r="J34" s="15"/>
      <c r="K34" s="15"/>
      <c r="L34" s="9">
        <f t="shared" si="4"/>
        <v>2</v>
      </c>
      <c r="M34" s="15"/>
      <c r="N34" s="15"/>
      <c r="O34" s="15"/>
      <c r="P34" s="15"/>
      <c r="Q34" s="15"/>
      <c r="R34" s="11">
        <f t="shared" si="5"/>
        <v>0</v>
      </c>
      <c r="S34" s="15">
        <v>4</v>
      </c>
      <c r="T34" s="15"/>
      <c r="U34" s="9">
        <f t="shared" si="1"/>
        <v>4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60</v>
      </c>
      <c r="C35" s="15">
        <v>18000</v>
      </c>
      <c r="D35" s="10">
        <f>VLOOKUP($A35,'20.07'!$A$9:$W$200,23,0)</f>
        <v>0</v>
      </c>
      <c r="E35" s="15">
        <v>6</v>
      </c>
      <c r="F35" s="15"/>
      <c r="G35" s="15"/>
      <c r="H35" s="9">
        <f t="shared" si="0"/>
        <v>6</v>
      </c>
      <c r="I35" s="15">
        <v>4</v>
      </c>
      <c r="J35" s="15"/>
      <c r="K35" s="15"/>
      <c r="L35" s="9">
        <f t="shared" si="4"/>
        <v>4</v>
      </c>
      <c r="M35" s="15"/>
      <c r="N35" s="15"/>
      <c r="O35" s="15"/>
      <c r="P35" s="15"/>
      <c r="Q35" s="15"/>
      <c r="R35" s="11">
        <f t="shared" si="5"/>
        <v>0</v>
      </c>
      <c r="S35" s="15">
        <v>2</v>
      </c>
      <c r="T35" s="15"/>
      <c r="U35" s="9">
        <f t="shared" si="1"/>
        <v>2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61</v>
      </c>
      <c r="C36" s="15">
        <v>18000</v>
      </c>
      <c r="D36" s="10">
        <f>VLOOKUP($A36,'20.07'!$A$9:$W$200,23,0)</f>
        <v>0</v>
      </c>
      <c r="E36" s="15">
        <v>6</v>
      </c>
      <c r="F36" s="15"/>
      <c r="G36" s="15"/>
      <c r="H36" s="9">
        <f t="shared" si="0"/>
        <v>6</v>
      </c>
      <c r="I36" s="15">
        <v>6</v>
      </c>
      <c r="J36" s="15"/>
      <c r="K36" s="15"/>
      <c r="L36" s="9">
        <f t="shared" si="4"/>
        <v>6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62</v>
      </c>
      <c r="C37" s="15">
        <v>17000</v>
      </c>
      <c r="D37" s="10">
        <f>VLOOKUP($A37,'20.07'!$A$9:$W$200,23,0)</f>
        <v>0</v>
      </c>
      <c r="E37" s="15">
        <v>6</v>
      </c>
      <c r="F37" s="15"/>
      <c r="G37" s="15"/>
      <c r="H37" s="9">
        <f t="shared" si="0"/>
        <v>6</v>
      </c>
      <c r="I37" s="15">
        <v>4</v>
      </c>
      <c r="J37" s="15"/>
      <c r="K37" s="15"/>
      <c r="L37" s="9">
        <f t="shared" si="4"/>
        <v>4</v>
      </c>
      <c r="M37" s="15"/>
      <c r="N37" s="15"/>
      <c r="O37" s="15"/>
      <c r="P37" s="15"/>
      <c r="Q37" s="15"/>
      <c r="R37" s="11">
        <f t="shared" si="5"/>
        <v>0</v>
      </c>
      <c r="S37" s="15">
        <v>2</v>
      </c>
      <c r="T37" s="15"/>
      <c r="U37" s="9">
        <f t="shared" si="1"/>
        <v>2</v>
      </c>
      <c r="V37" s="9">
        <f t="shared" si="2"/>
        <v>0</v>
      </c>
      <c r="W37" s="15"/>
      <c r="X37" s="16">
        <f t="shared" si="3"/>
        <v>0</v>
      </c>
      <c r="Y37" s="113"/>
      <c r="Z37" s="17"/>
    </row>
    <row r="38" spans="1:26" ht="18" customHeight="1" x14ac:dyDescent="0.2">
      <c r="A38" s="13">
        <v>1500307</v>
      </c>
      <c r="B38" s="14" t="s">
        <v>63</v>
      </c>
      <c r="C38" s="15">
        <v>20000</v>
      </c>
      <c r="D38" s="10">
        <f>VLOOKUP($A38,'20.07'!$A$9:$W$200,23,0)</f>
        <v>0</v>
      </c>
      <c r="E38" s="15">
        <v>6</v>
      </c>
      <c r="F38" s="15"/>
      <c r="G38" s="15"/>
      <c r="H38" s="9">
        <f t="shared" si="0"/>
        <v>6</v>
      </c>
      <c r="I38" s="15">
        <v>4</v>
      </c>
      <c r="J38" s="15"/>
      <c r="K38" s="15"/>
      <c r="L38" s="9">
        <f t="shared" si="4"/>
        <v>4</v>
      </c>
      <c r="M38" s="15"/>
      <c r="N38" s="15"/>
      <c r="O38" s="15"/>
      <c r="P38" s="15"/>
      <c r="Q38" s="15"/>
      <c r="R38" s="11">
        <f t="shared" si="5"/>
        <v>0</v>
      </c>
      <c r="S38" s="15">
        <v>2</v>
      </c>
      <c r="T38" s="15"/>
      <c r="U38" s="9">
        <f t="shared" si="1"/>
        <v>2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64</v>
      </c>
      <c r="C39" s="15">
        <v>18000</v>
      </c>
      <c r="D39" s="10">
        <f>VLOOKUP($A39,'20.07'!$A$9:$W$200,23,0)</f>
        <v>0</v>
      </c>
      <c r="E39" s="15">
        <v>4</v>
      </c>
      <c r="F39" s="15"/>
      <c r="G39" s="15"/>
      <c r="H39" s="9">
        <f t="shared" si="0"/>
        <v>4</v>
      </c>
      <c r="I39" s="15">
        <v>3</v>
      </c>
      <c r="J39" s="15"/>
      <c r="K39" s="15"/>
      <c r="L39" s="9">
        <f t="shared" si="4"/>
        <v>3</v>
      </c>
      <c r="M39" s="15"/>
      <c r="N39" s="15"/>
      <c r="O39" s="15"/>
      <c r="P39" s="15"/>
      <c r="Q39" s="15"/>
      <c r="R39" s="11">
        <f t="shared" si="5"/>
        <v>0</v>
      </c>
      <c r="S39" s="15">
        <v>1</v>
      </c>
      <c r="T39" s="15"/>
      <c r="U39" s="9">
        <f t="shared" si="1"/>
        <v>1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65</v>
      </c>
      <c r="C40" s="15">
        <v>20000</v>
      </c>
      <c r="D40" s="10">
        <f>VLOOKUP($A40,'20.07'!$A$9:$W$200,23,0)</f>
        <v>0</v>
      </c>
      <c r="E40" s="15">
        <v>6</v>
      </c>
      <c r="F40" s="15"/>
      <c r="G40" s="15"/>
      <c r="H40" s="9">
        <f t="shared" si="0"/>
        <v>6</v>
      </c>
      <c r="I40" s="15">
        <v>6</v>
      </c>
      <c r="J40" s="15"/>
      <c r="K40" s="15"/>
      <c r="L40" s="9">
        <f t="shared" si="4"/>
        <v>6</v>
      </c>
      <c r="M40" s="15"/>
      <c r="N40" s="15"/>
      <c r="O40" s="15"/>
      <c r="P40" s="15"/>
      <c r="Q40" s="15"/>
      <c r="R40" s="11">
        <f t="shared" si="5"/>
        <v>0</v>
      </c>
      <c r="S40" s="15"/>
      <c r="T40" s="15"/>
      <c r="U40" s="9">
        <f t="shared" si="1"/>
        <v>0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66</v>
      </c>
      <c r="C41" s="15">
        <v>21000</v>
      </c>
      <c r="D41" s="10">
        <f>VLOOKUP($A41,'20.07'!$A$9:$W$200,23,0)</f>
        <v>0</v>
      </c>
      <c r="E41" s="15">
        <v>6</v>
      </c>
      <c r="F41" s="15"/>
      <c r="G41" s="15"/>
      <c r="H41" s="9">
        <f t="shared" si="0"/>
        <v>6</v>
      </c>
      <c r="I41" s="15">
        <v>6</v>
      </c>
      <c r="J41" s="15"/>
      <c r="K41" s="15"/>
      <c r="L41" s="9">
        <f t="shared" si="4"/>
        <v>6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67</v>
      </c>
      <c r="C42" s="15">
        <v>21000</v>
      </c>
      <c r="D42" s="10">
        <f>VLOOKUP($A42,'20.07'!$A$9:$W$200,23,0)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68</v>
      </c>
      <c r="C43" s="15">
        <v>20000</v>
      </c>
      <c r="D43" s="10">
        <f>VLOOKUP($A43,'20.07'!$A$9:$W$200,23,0)</f>
        <v>0</v>
      </c>
      <c r="E43" s="15">
        <v>6</v>
      </c>
      <c r="F43" s="15"/>
      <c r="G43" s="15"/>
      <c r="H43" s="9">
        <f t="shared" si="0"/>
        <v>6</v>
      </c>
      <c r="I43" s="15">
        <v>6</v>
      </c>
      <c r="J43" s="15"/>
      <c r="K43" s="15"/>
      <c r="L43" s="9">
        <f t="shared" si="4"/>
        <v>6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69</v>
      </c>
      <c r="C44" s="15">
        <v>17000</v>
      </c>
      <c r="D44" s="10">
        <f>VLOOKUP($A44,'20.07'!$A$9:$W$200,23,0)</f>
        <v>0</v>
      </c>
      <c r="E44" s="15">
        <v>6</v>
      </c>
      <c r="F44" s="15"/>
      <c r="G44" s="15"/>
      <c r="H44" s="9">
        <f t="shared" si="0"/>
        <v>6</v>
      </c>
      <c r="I44" s="15">
        <v>6</v>
      </c>
      <c r="J44" s="15"/>
      <c r="K44" s="15"/>
      <c r="L44" s="9">
        <f t="shared" si="4"/>
        <v>6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70</v>
      </c>
      <c r="C45" s="15">
        <v>19000</v>
      </c>
      <c r="D45" s="10">
        <f>VLOOKUP($A45,'20.07'!$A$9:$W$200,23,0)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71</v>
      </c>
      <c r="C46" s="15">
        <v>17000</v>
      </c>
      <c r="D46" s="10">
        <f>VLOOKUP($A46,'20.07'!$A$9:$W$200,23,0)</f>
        <v>0</v>
      </c>
      <c r="E46" s="15">
        <v>6</v>
      </c>
      <c r="F46" s="15"/>
      <c r="G46" s="15"/>
      <c r="H46" s="9">
        <f t="shared" si="0"/>
        <v>6</v>
      </c>
      <c r="I46" s="15">
        <v>6</v>
      </c>
      <c r="J46" s="15"/>
      <c r="K46" s="15"/>
      <c r="L46" s="9">
        <f t="shared" si="4"/>
        <v>6</v>
      </c>
      <c r="M46" s="15"/>
      <c r="N46" s="15"/>
      <c r="O46" s="15"/>
      <c r="P46" s="15"/>
      <c r="Q46" s="15"/>
      <c r="R46" s="11">
        <f t="shared" si="5"/>
        <v>0</v>
      </c>
      <c r="S46" s="15"/>
      <c r="T46" s="15"/>
      <c r="U46" s="9">
        <f t="shared" si="1"/>
        <v>0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72</v>
      </c>
      <c r="C47" s="15">
        <v>18000</v>
      </c>
      <c r="D47" s="10">
        <f>VLOOKUP($A47,'20.07'!$A$9:$W$200,23,0)</f>
        <v>0</v>
      </c>
      <c r="E47" s="15">
        <v>6</v>
      </c>
      <c r="F47" s="15"/>
      <c r="G47" s="15"/>
      <c r="H47" s="9">
        <f t="shared" si="0"/>
        <v>6</v>
      </c>
      <c r="I47" s="15">
        <v>4</v>
      </c>
      <c r="J47" s="15"/>
      <c r="K47" s="15"/>
      <c r="L47" s="9">
        <f t="shared" si="4"/>
        <v>4</v>
      </c>
      <c r="M47" s="15"/>
      <c r="N47" s="15"/>
      <c r="O47" s="15"/>
      <c r="P47" s="15"/>
      <c r="Q47" s="15"/>
      <c r="R47" s="11">
        <f t="shared" si="5"/>
        <v>0</v>
      </c>
      <c r="S47" s="15">
        <v>2</v>
      </c>
      <c r="T47" s="15"/>
      <c r="U47" s="9">
        <f t="shared" si="1"/>
        <v>2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73</v>
      </c>
      <c r="C48" s="15">
        <v>20000</v>
      </c>
      <c r="D48" s="10">
        <f>VLOOKUP($A48,'20.07'!$A$9:$W$200,23,0)</f>
        <v>0</v>
      </c>
      <c r="E48" s="15">
        <v>6</v>
      </c>
      <c r="F48" s="15"/>
      <c r="G48" s="15"/>
      <c r="H48" s="9">
        <f t="shared" si="0"/>
        <v>6</v>
      </c>
      <c r="I48" s="15">
        <v>5</v>
      </c>
      <c r="J48" s="15"/>
      <c r="K48" s="15"/>
      <c r="L48" s="9">
        <f t="shared" si="4"/>
        <v>5</v>
      </c>
      <c r="M48" s="15"/>
      <c r="N48" s="15"/>
      <c r="O48" s="15"/>
      <c r="P48" s="15"/>
      <c r="Q48" s="15"/>
      <c r="R48" s="11">
        <f t="shared" si="5"/>
        <v>0</v>
      </c>
      <c r="S48" s="15">
        <v>1</v>
      </c>
      <c r="T48" s="15"/>
      <c r="U48" s="9">
        <f t="shared" si="1"/>
        <v>1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74</v>
      </c>
      <c r="C49" s="15">
        <v>22000</v>
      </c>
      <c r="D49" s="10">
        <f>VLOOKUP($A49,'20.07'!$A$9:$W$200,23,0)</f>
        <v>0</v>
      </c>
      <c r="E49" s="15">
        <v>6</v>
      </c>
      <c r="F49" s="15"/>
      <c r="G49" s="15"/>
      <c r="H49" s="9">
        <f t="shared" si="0"/>
        <v>6</v>
      </c>
      <c r="I49" s="15">
        <v>4</v>
      </c>
      <c r="J49" s="15"/>
      <c r="K49" s="15"/>
      <c r="L49" s="9">
        <f t="shared" si="4"/>
        <v>4</v>
      </c>
      <c r="M49" s="15"/>
      <c r="N49" s="15"/>
      <c r="O49" s="15"/>
      <c r="P49" s="15"/>
      <c r="Q49" s="15"/>
      <c r="R49" s="11">
        <f t="shared" si="5"/>
        <v>0</v>
      </c>
      <c r="S49" s="15">
        <v>2</v>
      </c>
      <c r="T49" s="15"/>
      <c r="U49" s="9">
        <f t="shared" si="1"/>
        <v>2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75</v>
      </c>
      <c r="C50" s="15">
        <v>21000</v>
      </c>
      <c r="D50" s="10">
        <f>VLOOKUP($A50,'20.07'!$A$9:$W$200,23,0)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76</v>
      </c>
      <c r="C51" s="15">
        <v>19000</v>
      </c>
      <c r="D51" s="10">
        <f>VLOOKUP($A51,'20.07'!$A$9:$W$200,23,0)</f>
        <v>0</v>
      </c>
      <c r="E51" s="15">
        <v>6</v>
      </c>
      <c r="F51" s="15"/>
      <c r="G51" s="15"/>
      <c r="H51" s="9">
        <f t="shared" si="0"/>
        <v>6</v>
      </c>
      <c r="I51" s="15">
        <v>6</v>
      </c>
      <c r="J51" s="15"/>
      <c r="K51" s="15"/>
      <c r="L51" s="9">
        <f t="shared" si="4"/>
        <v>6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77</v>
      </c>
      <c r="C52" s="15">
        <v>25000</v>
      </c>
      <c r="D52" s="10">
        <f>VLOOKUP($A52,'20.07'!$A$9:$W$200,23,0)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78</v>
      </c>
      <c r="C53" s="9"/>
      <c r="D53" s="10">
        <f>VLOOKUP($A53,'20.07'!$A$9:$W$200,23,0)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79</v>
      </c>
      <c r="C54" s="21">
        <v>22000</v>
      </c>
      <c r="D54" s="10">
        <f>VLOOKUP($A54,'20.07'!$A$9:$W$200,23,0)</f>
        <v>0</v>
      </c>
      <c r="E54" s="21"/>
      <c r="F54" s="21"/>
      <c r="G54" s="21"/>
      <c r="H54" s="9">
        <f t="shared" ref="H54:H61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1" si="7">S54+T54</f>
        <v>0</v>
      </c>
      <c r="V54" s="9">
        <f t="shared" ref="V54:V61" si="8">D54+H54-L54-R54-U54</f>
        <v>0</v>
      </c>
      <c r="W54" s="21"/>
      <c r="X54" s="16">
        <f t="shared" ref="X54:X61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80</v>
      </c>
      <c r="C55" s="21">
        <v>22000</v>
      </c>
      <c r="D55" s="10">
        <f>VLOOKUP($A55,'20.07'!$A$9:$W$200,23,0)</f>
        <v>0</v>
      </c>
      <c r="E55" s="15">
        <v>7</v>
      </c>
      <c r="F55" s="15"/>
      <c r="G55" s="15"/>
      <c r="H55" s="9">
        <f t="shared" si="6"/>
        <v>7</v>
      </c>
      <c r="I55" s="15">
        <v>7</v>
      </c>
      <c r="J55" s="15"/>
      <c r="K55" s="15"/>
      <c r="L55" s="9">
        <f t="shared" si="4"/>
        <v>7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81</v>
      </c>
      <c r="C56" s="15">
        <v>22000</v>
      </c>
      <c r="D56" s="10">
        <f>VLOOKUP($A56,'20.07'!$A$9:$W$200,23,0)</f>
        <v>0</v>
      </c>
      <c r="E56" s="15">
        <v>6</v>
      </c>
      <c r="F56" s="15"/>
      <c r="G56" s="15"/>
      <c r="H56" s="9">
        <f t="shared" si="6"/>
        <v>6</v>
      </c>
      <c r="I56" s="15">
        <v>6</v>
      </c>
      <c r="J56" s="15"/>
      <c r="K56" s="15"/>
      <c r="L56" s="9">
        <f t="shared" si="4"/>
        <v>6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82</v>
      </c>
      <c r="C57" s="15">
        <v>20000</v>
      </c>
      <c r="D57" s="10">
        <f>VLOOKUP($A57,'20.07'!$A$9:$W$200,23,0)</f>
        <v>0</v>
      </c>
      <c r="E57" s="15">
        <v>6</v>
      </c>
      <c r="F57" s="15"/>
      <c r="G57" s="15"/>
      <c r="H57" s="9">
        <f t="shared" si="6"/>
        <v>6</v>
      </c>
      <c r="I57" s="15">
        <v>6</v>
      </c>
      <c r="J57" s="15"/>
      <c r="K57" s="15"/>
      <c r="L57" s="9">
        <f t="shared" si="4"/>
        <v>6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83</v>
      </c>
      <c r="C58" s="15">
        <v>29000</v>
      </c>
      <c r="D58" s="10">
        <f>VLOOKUP($A58,'20.07'!$A$9:$W$200,23,0)</f>
        <v>1</v>
      </c>
      <c r="E58" s="15">
        <v>5</v>
      </c>
      <c r="F58" s="15"/>
      <c r="G58" s="15"/>
      <c r="H58" s="9">
        <f t="shared" si="6"/>
        <v>5</v>
      </c>
      <c r="I58" s="15">
        <v>2</v>
      </c>
      <c r="J58" s="15"/>
      <c r="K58" s="15"/>
      <c r="L58" s="9">
        <f t="shared" si="4"/>
        <v>2</v>
      </c>
      <c r="M58" s="15"/>
      <c r="N58" s="15"/>
      <c r="O58" s="15"/>
      <c r="P58" s="15"/>
      <c r="Q58" s="15"/>
      <c r="R58" s="11">
        <f>SUM(M58:Q58)</f>
        <v>0</v>
      </c>
      <c r="S58" s="15">
        <v>1</v>
      </c>
      <c r="T58" s="15"/>
      <c r="U58" s="9">
        <f>S58+T58</f>
        <v>1</v>
      </c>
      <c r="V58" s="9">
        <f t="shared" si="8"/>
        <v>3</v>
      </c>
      <c r="W58" s="15">
        <v>3</v>
      </c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84</v>
      </c>
      <c r="C59" s="15">
        <v>32000</v>
      </c>
      <c r="D59" s="10">
        <f>VLOOKUP($A59,'20.07'!$A$9:$W$200,23,0)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85</v>
      </c>
      <c r="C60" s="15">
        <v>25000</v>
      </c>
      <c r="D60" s="10">
        <f>VLOOKUP($A60,'20.07'!$A$9:$W$200,23,0)</f>
        <v>0</v>
      </c>
      <c r="E60" s="15"/>
      <c r="F60" s="15"/>
      <c r="G60" s="15"/>
      <c r="H60" s="9">
        <f t="shared" si="6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1522009</v>
      </c>
      <c r="B61" s="14" t="s">
        <v>86</v>
      </c>
      <c r="C61" s="15">
        <v>24000</v>
      </c>
      <c r="D61" s="10">
        <f>VLOOKUP($A61,'20.07'!$A$9:$W$200,23,0)</f>
        <v>0</v>
      </c>
      <c r="E61" s="15"/>
      <c r="F61" s="15"/>
      <c r="G61" s="15"/>
      <c r="H61" s="9">
        <f t="shared" si="6"/>
        <v>0</v>
      </c>
      <c r="I61" s="15"/>
      <c r="J61" s="15"/>
      <c r="K61" s="15"/>
      <c r="L61" s="9">
        <f t="shared" si="4"/>
        <v>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7">
        <v>1530000</v>
      </c>
      <c r="B62" s="8" t="s">
        <v>87</v>
      </c>
      <c r="C62" s="9"/>
      <c r="D62" s="10">
        <f>VLOOKUP($A62,'20.07'!$A$9:$W$200,23,0)</f>
        <v>0</v>
      </c>
      <c r="E62" s="10"/>
      <c r="F62" s="10"/>
      <c r="G62" s="10"/>
      <c r="H62" s="9"/>
      <c r="I62" s="10"/>
      <c r="J62" s="10"/>
      <c r="K62" s="10"/>
      <c r="L62" s="9">
        <f t="shared" si="4"/>
        <v>0</v>
      </c>
      <c r="M62" s="10"/>
      <c r="N62" s="10"/>
      <c r="O62" s="10"/>
      <c r="P62" s="10"/>
      <c r="Q62" s="10"/>
      <c r="R62" s="11">
        <f t="shared" si="5"/>
        <v>0</v>
      </c>
      <c r="S62" s="10"/>
      <c r="T62" s="10"/>
      <c r="U62" s="9"/>
      <c r="V62" s="9"/>
      <c r="W62" s="10"/>
      <c r="X62" s="9"/>
      <c r="Y62" s="18"/>
      <c r="Z62" s="17"/>
    </row>
    <row r="63" spans="1:28" ht="18" customHeight="1" x14ac:dyDescent="0.2">
      <c r="A63" s="13">
        <v>1532013</v>
      </c>
      <c r="B63" s="14" t="s">
        <v>88</v>
      </c>
      <c r="C63" s="15">
        <v>89000</v>
      </c>
      <c r="D63" s="10">
        <f>VLOOKUP($A63,'20.07'!$A$9:$W$200,23,0)</f>
        <v>0</v>
      </c>
      <c r="E63" s="15">
        <v>12</v>
      </c>
      <c r="F63" s="15"/>
      <c r="G63" s="15"/>
      <c r="H63" s="9">
        <f>SUM(E63:G63)</f>
        <v>12</v>
      </c>
      <c r="I63" s="15">
        <v>3</v>
      </c>
      <c r="J63" s="15"/>
      <c r="K63" s="15"/>
      <c r="L63" s="9">
        <f t="shared" si="4"/>
        <v>3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>S63+T63</f>
        <v>0</v>
      </c>
      <c r="V63" s="9">
        <f>D63+H63-L63-R63-U63</f>
        <v>9</v>
      </c>
      <c r="W63" s="15">
        <v>9</v>
      </c>
      <c r="X63" s="16">
        <f>W63-V63</f>
        <v>0</v>
      </c>
      <c r="Y63" s="18"/>
      <c r="Z63" s="17"/>
    </row>
    <row r="64" spans="1:28" ht="18" customHeight="1" x14ac:dyDescent="0.2">
      <c r="A64" s="7">
        <v>1540000</v>
      </c>
      <c r="B64" s="8" t="s">
        <v>89</v>
      </c>
      <c r="C64" s="9"/>
      <c r="D64" s="10">
        <f>VLOOKUP($A64,'20.07'!$A$9:$W$200,23,0)</f>
        <v>0</v>
      </c>
      <c r="E64" s="10"/>
      <c r="F64" s="10"/>
      <c r="G64" s="10"/>
      <c r="H64" s="9"/>
      <c r="I64" s="10"/>
      <c r="J64" s="10"/>
      <c r="K64" s="10"/>
      <c r="L64" s="9">
        <f t="shared" si="4"/>
        <v>0</v>
      </c>
      <c r="M64" s="10"/>
      <c r="N64" s="10"/>
      <c r="O64" s="10"/>
      <c r="P64" s="10"/>
      <c r="Q64" s="10"/>
      <c r="R64" s="11">
        <f t="shared" si="5"/>
        <v>0</v>
      </c>
      <c r="S64" s="10"/>
      <c r="T64" s="10"/>
      <c r="U64" s="9"/>
      <c r="V64" s="9"/>
      <c r="W64" s="10"/>
      <c r="X64" s="9"/>
      <c r="Y64" s="18"/>
      <c r="Z64" s="17"/>
    </row>
    <row r="65" spans="1:26" s="24" customFormat="1" ht="18" customHeight="1" x14ac:dyDescent="0.2">
      <c r="A65" s="25">
        <v>1540002</v>
      </c>
      <c r="B65" s="20" t="s">
        <v>90</v>
      </c>
      <c r="C65" s="21">
        <v>19000</v>
      </c>
      <c r="D65" s="10">
        <f>VLOOKUP($A65,'20.07'!$A$9:$W$200,23,0)</f>
        <v>0</v>
      </c>
      <c r="E65" s="15"/>
      <c r="F65" s="15"/>
      <c r="G65" s="15"/>
      <c r="H65" s="9">
        <f>SUM(E65:G65)</f>
        <v>0</v>
      </c>
      <c r="I65" s="15"/>
      <c r="J65" s="15"/>
      <c r="K65" s="15"/>
      <c r="L65" s="9">
        <f t="shared" si="4"/>
        <v>0</v>
      </c>
      <c r="M65" s="15"/>
      <c r="N65" s="15"/>
      <c r="O65" s="15"/>
      <c r="P65" s="15"/>
      <c r="Q65" s="15"/>
      <c r="R65" s="11">
        <f t="shared" si="5"/>
        <v>0</v>
      </c>
      <c r="S65" s="15"/>
      <c r="T65" s="15"/>
      <c r="U65" s="9">
        <f>S65+T65</f>
        <v>0</v>
      </c>
      <c r="V65" s="9">
        <f>D65+H65-L65-R65-U65</f>
        <v>0</v>
      </c>
      <c r="W65" s="15"/>
      <c r="X65" s="16">
        <f>W65-V65</f>
        <v>0</v>
      </c>
      <c r="Y65" s="22"/>
      <c r="Z65" s="23"/>
    </row>
    <row r="66" spans="1:26" s="24" customFormat="1" ht="18" customHeight="1" x14ac:dyDescent="0.2">
      <c r="A66" s="25">
        <v>1540034</v>
      </c>
      <c r="B66" s="20" t="s">
        <v>91</v>
      </c>
      <c r="C66" s="21">
        <v>16000</v>
      </c>
      <c r="D66" s="10">
        <f>VLOOKUP($A66,'20.07'!$A$9:$W$200,23,0)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ht="18" customHeight="1" x14ac:dyDescent="0.2">
      <c r="A67" s="7">
        <v>1560000</v>
      </c>
      <c r="B67" s="8" t="s">
        <v>92</v>
      </c>
      <c r="C67" s="9"/>
      <c r="D67" s="10">
        <f>VLOOKUP($A67,'20.07'!$A$9:$W$200,23,0)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ht="18" customHeight="1" x14ac:dyDescent="0.2">
      <c r="A68" s="13">
        <v>1560001</v>
      </c>
      <c r="B68" s="14" t="s">
        <v>93</v>
      </c>
      <c r="C68" s="15">
        <v>28000</v>
      </c>
      <c r="D68" s="10">
        <f>VLOOKUP($A68,'20.07'!$A$9:$W$200,23,0)</f>
        <v>0</v>
      </c>
      <c r="E68" s="15">
        <v>7</v>
      </c>
      <c r="F68" s="15"/>
      <c r="G68" s="15"/>
      <c r="H68" s="9">
        <f>SUM(E68:G68)</f>
        <v>7</v>
      </c>
      <c r="I68" s="15">
        <v>7</v>
      </c>
      <c r="J68" s="15"/>
      <c r="K68" s="15"/>
      <c r="L68" s="9">
        <f t="shared" si="4"/>
        <v>7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 t="shared" ref="U68:U72" si="10">S68+T68</f>
        <v>0</v>
      </c>
      <c r="V68" s="9">
        <f>D68+H68-L68-R68-U68</f>
        <v>0</v>
      </c>
      <c r="W68" s="15"/>
      <c r="X68" s="16">
        <f t="shared" ref="X68:X72" si="11">W68-V68</f>
        <v>0</v>
      </c>
      <c r="Y68" s="26"/>
      <c r="Z68" s="17"/>
    </row>
    <row r="69" spans="1:26" ht="18" customHeight="1" x14ac:dyDescent="0.2">
      <c r="A69" s="13">
        <v>1560002</v>
      </c>
      <c r="B69" s="14" t="s">
        <v>94</v>
      </c>
      <c r="C69" s="15">
        <v>28000</v>
      </c>
      <c r="D69" s="10">
        <f>VLOOKUP($A69,'20.07'!$A$9:$W$200,23,0)</f>
        <v>0</v>
      </c>
      <c r="E69" s="15">
        <v>4</v>
      </c>
      <c r="F69" s="15"/>
      <c r="G69" s="15"/>
      <c r="H69" s="9">
        <f>SUM(E69:G69)</f>
        <v>4</v>
      </c>
      <c r="I69" s="15">
        <v>4</v>
      </c>
      <c r="J69" s="15"/>
      <c r="K69" s="15"/>
      <c r="L69" s="9">
        <f t="shared" si="4"/>
        <v>4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 t="shared" si="10"/>
        <v>0</v>
      </c>
      <c r="V69" s="9">
        <f>D69+H69-L69-R69-U69</f>
        <v>0</v>
      </c>
      <c r="W69" s="15"/>
      <c r="X69" s="16">
        <f t="shared" si="11"/>
        <v>0</v>
      </c>
      <c r="Y69" s="26"/>
      <c r="Z69" s="17"/>
    </row>
    <row r="70" spans="1:26" ht="18" customHeight="1" x14ac:dyDescent="0.2">
      <c r="A70" s="13">
        <v>1560006</v>
      </c>
      <c r="B70" s="14" t="s">
        <v>95</v>
      </c>
      <c r="C70" s="15">
        <v>28000</v>
      </c>
      <c r="D70" s="10">
        <f>VLOOKUP($A70,'20.07'!$A$9:$W$200,23,0)</f>
        <v>0</v>
      </c>
      <c r="E70" s="15">
        <v>3</v>
      </c>
      <c r="F70" s="15"/>
      <c r="G70" s="15"/>
      <c r="H70" s="9">
        <f>SUM(E70:G70)</f>
        <v>3</v>
      </c>
      <c r="I70" s="15">
        <v>3</v>
      </c>
      <c r="J70" s="15"/>
      <c r="K70" s="15"/>
      <c r="L70" s="9">
        <f t="shared" si="4"/>
        <v>3</v>
      </c>
      <c r="M70" s="15"/>
      <c r="N70" s="15"/>
      <c r="O70" s="15"/>
      <c r="P70" s="15"/>
      <c r="Q70" s="15"/>
      <c r="R70" s="11">
        <f>SUM(M70:Q70)</f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1560008</v>
      </c>
      <c r="B71" s="14" t="s">
        <v>96</v>
      </c>
      <c r="C71" s="15">
        <v>28000</v>
      </c>
      <c r="D71" s="10">
        <f>VLOOKUP($A71,'20.07'!$A$9:$W$200,23,0)</f>
        <v>0</v>
      </c>
      <c r="E71" s="15">
        <v>4</v>
      </c>
      <c r="F71" s="15"/>
      <c r="G71" s="15"/>
      <c r="H71" s="9">
        <f>SUM(E71:G71)</f>
        <v>4</v>
      </c>
      <c r="I71" s="15">
        <v>4</v>
      </c>
      <c r="J71" s="15"/>
      <c r="K71" s="15"/>
      <c r="L71" s="9">
        <f t="shared" si="4"/>
        <v>4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1560048</v>
      </c>
      <c r="B72" s="14" t="s">
        <v>97</v>
      </c>
      <c r="C72" s="15">
        <v>28000</v>
      </c>
      <c r="D72" s="10">
        <f>VLOOKUP($A72,'20.07'!$A$9:$W$200,23,0)</f>
        <v>0</v>
      </c>
      <c r="E72" s="15"/>
      <c r="F72" s="15"/>
      <c r="G72" s="15"/>
      <c r="H72" s="9">
        <f>SUM(E72:G72)</f>
        <v>0</v>
      </c>
      <c r="I72" s="15"/>
      <c r="J72" s="15"/>
      <c r="K72" s="15"/>
      <c r="L72" s="9">
        <f t="shared" si="4"/>
        <v>0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 t="shared" si="10"/>
        <v>0</v>
      </c>
      <c r="V72" s="9">
        <f>D72+H72-L72-R72-U72</f>
        <v>0</v>
      </c>
      <c r="W72" s="15"/>
      <c r="X72" s="16">
        <f t="shared" si="11"/>
        <v>0</v>
      </c>
      <c r="Y72" s="26"/>
      <c r="Z72" s="17"/>
    </row>
    <row r="73" spans="1:26" ht="18" customHeight="1" x14ac:dyDescent="0.2">
      <c r="A73" s="7">
        <v>1510000</v>
      </c>
      <c r="B73" s="8" t="s">
        <v>98</v>
      </c>
      <c r="C73" s="9"/>
      <c r="D73" s="10">
        <f>VLOOKUP($A73,'20.07'!$A$9:$W$200,23,0)</f>
        <v>0</v>
      </c>
      <c r="E73" s="10"/>
      <c r="F73" s="10"/>
      <c r="G73" s="10"/>
      <c r="H73" s="9"/>
      <c r="I73" s="10"/>
      <c r="J73" s="10"/>
      <c r="K73" s="10"/>
      <c r="L73" s="9">
        <f t="shared" si="4"/>
        <v>0</v>
      </c>
      <c r="M73" s="10"/>
      <c r="N73" s="10"/>
      <c r="O73" s="10"/>
      <c r="P73" s="10"/>
      <c r="Q73" s="10"/>
      <c r="R73" s="11">
        <f t="shared" si="5"/>
        <v>0</v>
      </c>
      <c r="S73" s="10"/>
      <c r="T73" s="10"/>
      <c r="U73" s="9"/>
      <c r="V73" s="9"/>
      <c r="W73" s="10"/>
      <c r="X73" s="9"/>
      <c r="Y73" s="18"/>
      <c r="Z73" s="17"/>
    </row>
    <row r="74" spans="1:26" ht="18" customHeight="1" x14ac:dyDescent="0.2">
      <c r="A74" s="13">
        <v>1510001</v>
      </c>
      <c r="B74" s="14" t="s">
        <v>99</v>
      </c>
      <c r="C74" s="15">
        <v>55000</v>
      </c>
      <c r="D74" s="10">
        <f>VLOOKUP($A74,'20.07'!$A$9:$W$200,23,0)</f>
        <v>0</v>
      </c>
      <c r="E74" s="15">
        <v>2</v>
      </c>
      <c r="F74" s="15"/>
      <c r="G74" s="15"/>
      <c r="H74" s="9">
        <f t="shared" ref="H74:H87" si="12">SUM(E74:G74)</f>
        <v>2</v>
      </c>
      <c r="I74" s="15"/>
      <c r="J74" s="15"/>
      <c r="K74" s="15"/>
      <c r="L74" s="9">
        <f t="shared" ref="L74:L137" si="13">SUM(I74:K74)</f>
        <v>0</v>
      </c>
      <c r="M74" s="15"/>
      <c r="N74" s="15"/>
      <c r="O74" s="15"/>
      <c r="P74" s="15"/>
      <c r="Q74" s="15"/>
      <c r="R74" s="11">
        <f t="shared" si="5"/>
        <v>0</v>
      </c>
      <c r="S74" s="15"/>
      <c r="T74" s="15"/>
      <c r="U74" s="9">
        <f t="shared" ref="U74:U87" si="14">S74+T74</f>
        <v>0</v>
      </c>
      <c r="V74" s="9">
        <f t="shared" ref="V74:V87" si="15">D74+H74-L74-R74-U74</f>
        <v>2</v>
      </c>
      <c r="W74" s="15">
        <v>2</v>
      </c>
      <c r="X74" s="16">
        <f t="shared" ref="X74:X87" si="16">W74-V74</f>
        <v>0</v>
      </c>
      <c r="Y74" s="27"/>
      <c r="Z74" s="17"/>
    </row>
    <row r="75" spans="1:26" ht="18" customHeight="1" x14ac:dyDescent="0.2">
      <c r="A75" s="13">
        <v>1510002</v>
      </c>
      <c r="B75" s="14" t="s">
        <v>100</v>
      </c>
      <c r="C75" s="15">
        <v>30000</v>
      </c>
      <c r="D75" s="10">
        <f>VLOOKUP($A75,'20.07'!$A$9:$W$200,23,0)</f>
        <v>4</v>
      </c>
      <c r="E75" s="15">
        <v>4</v>
      </c>
      <c r="F75" s="15"/>
      <c r="G75" s="15"/>
      <c r="H75" s="9">
        <f t="shared" si="12"/>
        <v>4</v>
      </c>
      <c r="I75" s="15">
        <v>3</v>
      </c>
      <c r="J75" s="15"/>
      <c r="K75" s="15"/>
      <c r="L75" s="9">
        <f t="shared" si="13"/>
        <v>3</v>
      </c>
      <c r="M75" s="15">
        <v>4</v>
      </c>
      <c r="N75" s="15"/>
      <c r="O75" s="15"/>
      <c r="P75" s="15"/>
      <c r="Q75" s="15"/>
      <c r="R75" s="11">
        <f t="shared" si="5"/>
        <v>4</v>
      </c>
      <c r="S75" s="15"/>
      <c r="T75" s="15"/>
      <c r="U75" s="9">
        <f t="shared" si="14"/>
        <v>0</v>
      </c>
      <c r="V75" s="9">
        <f t="shared" si="15"/>
        <v>1</v>
      </c>
      <c r="W75" s="15">
        <v>1</v>
      </c>
      <c r="X75" s="16">
        <f t="shared" si="16"/>
        <v>0</v>
      </c>
      <c r="Y75" s="27"/>
      <c r="Z75" s="17"/>
    </row>
    <row r="76" spans="1:26" ht="18" customHeight="1" x14ac:dyDescent="0.2">
      <c r="A76" s="13">
        <v>1510005</v>
      </c>
      <c r="B76" s="14" t="s">
        <v>101</v>
      </c>
      <c r="C76" s="15">
        <v>70000</v>
      </c>
      <c r="D76" s="10">
        <f>VLOOKUP($A76,'20.07'!$A$9:$W$200,23,0)</f>
        <v>0</v>
      </c>
      <c r="E76" s="15"/>
      <c r="F76" s="15"/>
      <c r="G76" s="15"/>
      <c r="H76" s="9">
        <f t="shared" si="12"/>
        <v>0</v>
      </c>
      <c r="I76" s="15"/>
      <c r="J76" s="15"/>
      <c r="K76" s="15"/>
      <c r="L76" s="9">
        <f t="shared" si="13"/>
        <v>0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4"/>
        <v>0</v>
      </c>
      <c r="V76" s="9">
        <f t="shared" si="15"/>
        <v>0</v>
      </c>
      <c r="W76" s="15"/>
      <c r="X76" s="16">
        <f t="shared" si="16"/>
        <v>0</v>
      </c>
      <c r="Y76" s="18"/>
      <c r="Z76" s="17"/>
    </row>
    <row r="77" spans="1:26" ht="18" customHeight="1" x14ac:dyDescent="0.2">
      <c r="A77" s="13">
        <v>1510006</v>
      </c>
      <c r="B77" s="14" t="s">
        <v>102</v>
      </c>
      <c r="C77" s="15">
        <v>38000</v>
      </c>
      <c r="D77" s="10">
        <f>VLOOKUP($A77,'20.07'!$A$9:$W$200,23,0)</f>
        <v>3</v>
      </c>
      <c r="E77" s="15"/>
      <c r="F77" s="15"/>
      <c r="G77" s="15"/>
      <c r="H77" s="9">
        <f t="shared" si="12"/>
        <v>0</v>
      </c>
      <c r="I77" s="15">
        <v>3</v>
      </c>
      <c r="J77" s="15"/>
      <c r="K77" s="15"/>
      <c r="L77" s="9">
        <f t="shared" si="13"/>
        <v>3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4"/>
        <v>0</v>
      </c>
      <c r="V77" s="9">
        <f t="shared" si="15"/>
        <v>0</v>
      </c>
      <c r="W77" s="15"/>
      <c r="X77" s="16">
        <f t="shared" si="16"/>
        <v>0</v>
      </c>
      <c r="Y77" s="18"/>
      <c r="Z77" s="17"/>
    </row>
    <row r="78" spans="1:26" ht="18" customHeight="1" x14ac:dyDescent="0.2">
      <c r="A78" s="13">
        <v>1510007</v>
      </c>
      <c r="B78" s="14" t="s">
        <v>103</v>
      </c>
      <c r="C78" s="15">
        <v>75000</v>
      </c>
      <c r="D78" s="10">
        <f>VLOOKUP($A78,'20.07'!$A$9:$W$200,23,0)</f>
        <v>0</v>
      </c>
      <c r="E78" s="15"/>
      <c r="F78" s="15"/>
      <c r="G78" s="15"/>
      <c r="H78" s="9">
        <f t="shared" si="12"/>
        <v>0</v>
      </c>
      <c r="I78" s="15"/>
      <c r="J78" s="15"/>
      <c r="K78" s="15"/>
      <c r="L78" s="9">
        <f t="shared" si="13"/>
        <v>0</v>
      </c>
      <c r="M78" s="15"/>
      <c r="N78" s="15"/>
      <c r="O78" s="15"/>
      <c r="P78" s="15"/>
      <c r="Q78" s="15"/>
      <c r="R78" s="11">
        <f>SUM(M78:Q78)</f>
        <v>0</v>
      </c>
      <c r="S78" s="15"/>
      <c r="T78" s="15"/>
      <c r="U78" s="9">
        <f>S78+T78</f>
        <v>0</v>
      </c>
      <c r="V78" s="9">
        <f t="shared" si="15"/>
        <v>0</v>
      </c>
      <c r="W78" s="15"/>
      <c r="X78" s="16">
        <f>W78-V78</f>
        <v>0</v>
      </c>
      <c r="Y78" s="18"/>
      <c r="Z78" s="17"/>
    </row>
    <row r="79" spans="1:26" ht="18" customHeight="1" x14ac:dyDescent="0.2">
      <c r="A79" s="13">
        <v>1510008</v>
      </c>
      <c r="B79" s="14" t="s">
        <v>104</v>
      </c>
      <c r="C79" s="15">
        <v>55000</v>
      </c>
      <c r="D79" s="10">
        <f>VLOOKUP($A79,'20.07'!$A$9:$W$200,23,0)</f>
        <v>0</v>
      </c>
      <c r="E79" s="15"/>
      <c r="F79" s="15"/>
      <c r="G79" s="15"/>
      <c r="H79" s="9">
        <f t="shared" si="12"/>
        <v>0</v>
      </c>
      <c r="I79" s="15"/>
      <c r="J79" s="15"/>
      <c r="K79" s="15"/>
      <c r="L79" s="9">
        <f t="shared" si="13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5"/>
        <v>0</v>
      </c>
      <c r="W79" s="15"/>
      <c r="X79" s="16">
        <f>W79-V79</f>
        <v>0</v>
      </c>
      <c r="Y79" s="26"/>
      <c r="Z79" s="17"/>
    </row>
    <row r="80" spans="1:26" ht="18" customHeight="1" x14ac:dyDescent="0.2">
      <c r="A80" s="13">
        <v>1510009</v>
      </c>
      <c r="B80" s="14" t="s">
        <v>105</v>
      </c>
      <c r="C80" s="15">
        <v>30000</v>
      </c>
      <c r="D80" s="10">
        <f>VLOOKUP($A80,'20.07'!$A$9:$W$200,23,0)</f>
        <v>2</v>
      </c>
      <c r="E80" s="15"/>
      <c r="F80" s="15"/>
      <c r="G80" s="15"/>
      <c r="H80" s="9">
        <f t="shared" si="12"/>
        <v>0</v>
      </c>
      <c r="I80" s="15">
        <v>2</v>
      </c>
      <c r="J80" s="15"/>
      <c r="K80" s="15"/>
      <c r="L80" s="9">
        <f t="shared" si="13"/>
        <v>2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4"/>
        <v>0</v>
      </c>
      <c r="V80" s="9">
        <f t="shared" si="15"/>
        <v>0</v>
      </c>
      <c r="W80" s="15"/>
      <c r="X80" s="16">
        <f t="shared" si="16"/>
        <v>0</v>
      </c>
      <c r="Y80" s="26"/>
      <c r="Z80" s="17"/>
    </row>
    <row r="81" spans="1:26" ht="18" customHeight="1" x14ac:dyDescent="0.2">
      <c r="A81" s="13">
        <v>1510018</v>
      </c>
      <c r="B81" s="14" t="s">
        <v>106</v>
      </c>
      <c r="C81" s="15">
        <v>60000</v>
      </c>
      <c r="D81" s="10">
        <f>VLOOKUP($A81,'20.07'!$A$9:$W$200,23,0)</f>
        <v>1</v>
      </c>
      <c r="E81" s="15">
        <v>1</v>
      </c>
      <c r="F81" s="15"/>
      <c r="G81" s="15"/>
      <c r="H81" s="9">
        <f t="shared" si="12"/>
        <v>1</v>
      </c>
      <c r="I81" s="15">
        <v>1</v>
      </c>
      <c r="J81" s="15"/>
      <c r="K81" s="15"/>
      <c r="L81" s="9">
        <f t="shared" si="13"/>
        <v>1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4"/>
        <v>0</v>
      </c>
      <c r="V81" s="9">
        <f t="shared" si="15"/>
        <v>1</v>
      </c>
      <c r="W81" s="15">
        <v>1</v>
      </c>
      <c r="X81" s="16">
        <f t="shared" si="16"/>
        <v>0</v>
      </c>
      <c r="Y81" s="18"/>
      <c r="Z81" s="17"/>
    </row>
    <row r="82" spans="1:26" ht="18" customHeight="1" x14ac:dyDescent="0.2">
      <c r="A82" s="13">
        <v>1510021</v>
      </c>
      <c r="B82" s="14" t="s">
        <v>107</v>
      </c>
      <c r="C82" s="15">
        <v>38000</v>
      </c>
      <c r="D82" s="10">
        <f>VLOOKUP($A82,'20.07'!$A$9:$W$200,23,0)</f>
        <v>0</v>
      </c>
      <c r="E82" s="15"/>
      <c r="F82" s="15"/>
      <c r="G82" s="15"/>
      <c r="H82" s="9">
        <f t="shared" si="12"/>
        <v>0</v>
      </c>
      <c r="I82" s="15"/>
      <c r="J82" s="15"/>
      <c r="K82" s="15"/>
      <c r="L82" s="9">
        <f t="shared" si="13"/>
        <v>0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4"/>
        <v>0</v>
      </c>
      <c r="V82" s="9">
        <f t="shared" si="15"/>
        <v>0</v>
      </c>
      <c r="W82" s="15"/>
      <c r="X82" s="16">
        <f t="shared" si="16"/>
        <v>0</v>
      </c>
      <c r="Y82" s="18"/>
      <c r="Z82" s="17"/>
    </row>
    <row r="83" spans="1:26" ht="18" customHeight="1" x14ac:dyDescent="0.2">
      <c r="A83" s="13">
        <v>1510023</v>
      </c>
      <c r="B83" s="14" t="s">
        <v>108</v>
      </c>
      <c r="C83" s="15">
        <v>55000</v>
      </c>
      <c r="D83" s="10">
        <f>VLOOKUP($A83,'20.07'!$A$9:$W$200,23,0)</f>
        <v>0</v>
      </c>
      <c r="E83" s="15"/>
      <c r="F83" s="15"/>
      <c r="G83" s="15"/>
      <c r="H83" s="9">
        <f t="shared" si="12"/>
        <v>0</v>
      </c>
      <c r="I83" s="15"/>
      <c r="J83" s="15"/>
      <c r="K83" s="15"/>
      <c r="L83" s="9">
        <f t="shared" si="13"/>
        <v>0</v>
      </c>
      <c r="M83" s="15"/>
      <c r="N83" s="15"/>
      <c r="O83" s="15"/>
      <c r="P83" s="15"/>
      <c r="Q83" s="15"/>
      <c r="R83" s="11">
        <f>SUM(M83:Q83)</f>
        <v>0</v>
      </c>
      <c r="S83" s="15"/>
      <c r="T83" s="15"/>
      <c r="U83" s="9">
        <f>S83+T83</f>
        <v>0</v>
      </c>
      <c r="V83" s="9">
        <f t="shared" si="15"/>
        <v>0</v>
      </c>
      <c r="W83" s="15"/>
      <c r="X83" s="16">
        <f>W83-V83</f>
        <v>0</v>
      </c>
      <c r="Y83" s="18"/>
      <c r="Z83" s="17"/>
    </row>
    <row r="84" spans="1:26" ht="18" customHeight="1" x14ac:dyDescent="0.2">
      <c r="A84" s="13">
        <v>1510024</v>
      </c>
      <c r="B84" s="14" t="s">
        <v>109</v>
      </c>
      <c r="C84" s="15">
        <v>30000</v>
      </c>
      <c r="D84" s="10">
        <f>VLOOKUP($A84,'20.07'!$A$9:$W$200,23,0)</f>
        <v>0</v>
      </c>
      <c r="E84" s="15"/>
      <c r="F84" s="15"/>
      <c r="G84" s="15"/>
      <c r="H84" s="9">
        <f t="shared" si="12"/>
        <v>0</v>
      </c>
      <c r="I84" s="15"/>
      <c r="J84" s="15"/>
      <c r="K84" s="15"/>
      <c r="L84" s="9">
        <f t="shared" si="13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5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1510039</v>
      </c>
      <c r="B85" s="14" t="s">
        <v>110</v>
      </c>
      <c r="C85" s="15">
        <v>30000</v>
      </c>
      <c r="D85" s="10">
        <f>VLOOKUP($A85,'20.07'!$A$9:$W$200,23,0)</f>
        <v>0</v>
      </c>
      <c r="E85" s="15">
        <v>4</v>
      </c>
      <c r="F85" s="15"/>
      <c r="G85" s="15"/>
      <c r="H85" s="9">
        <f t="shared" si="12"/>
        <v>4</v>
      </c>
      <c r="I85" s="15">
        <v>2</v>
      </c>
      <c r="J85" s="15"/>
      <c r="K85" s="15"/>
      <c r="L85" s="9">
        <f t="shared" si="13"/>
        <v>2</v>
      </c>
      <c r="M85" s="15"/>
      <c r="N85" s="15"/>
      <c r="O85" s="15"/>
      <c r="P85" s="15"/>
      <c r="Q85" s="15"/>
      <c r="R85" s="11">
        <f t="shared" si="5"/>
        <v>0</v>
      </c>
      <c r="S85" s="15"/>
      <c r="T85" s="15"/>
      <c r="U85" s="9">
        <f t="shared" si="14"/>
        <v>0</v>
      </c>
      <c r="V85" s="9">
        <f t="shared" si="15"/>
        <v>2</v>
      </c>
      <c r="W85" s="15">
        <v>2</v>
      </c>
      <c r="X85" s="16">
        <f t="shared" si="16"/>
        <v>0</v>
      </c>
      <c r="Y85" s="27"/>
      <c r="Z85" s="17"/>
    </row>
    <row r="86" spans="1:26" ht="18" customHeight="1" x14ac:dyDescent="0.2">
      <c r="A86" s="13">
        <v>1510040</v>
      </c>
      <c r="B86" s="14" t="s">
        <v>111</v>
      </c>
      <c r="C86" s="15">
        <v>55000</v>
      </c>
      <c r="D86" s="10">
        <f>VLOOKUP($A86,'20.07'!$A$9:$W$200,23,0)</f>
        <v>1</v>
      </c>
      <c r="E86" s="15">
        <v>2</v>
      </c>
      <c r="F86" s="15"/>
      <c r="G86" s="15"/>
      <c r="H86" s="9">
        <f t="shared" si="12"/>
        <v>2</v>
      </c>
      <c r="I86" s="15"/>
      <c r="J86" s="15"/>
      <c r="K86" s="15"/>
      <c r="L86" s="9">
        <f t="shared" si="13"/>
        <v>0</v>
      </c>
      <c r="M86" s="15">
        <v>1</v>
      </c>
      <c r="N86" s="15"/>
      <c r="O86" s="15"/>
      <c r="P86" s="15"/>
      <c r="Q86" s="15"/>
      <c r="R86" s="11">
        <f t="shared" si="5"/>
        <v>1</v>
      </c>
      <c r="S86" s="15"/>
      <c r="T86" s="15"/>
      <c r="U86" s="9">
        <f t="shared" si="14"/>
        <v>0</v>
      </c>
      <c r="V86" s="9">
        <f t="shared" si="15"/>
        <v>2</v>
      </c>
      <c r="W86" s="15">
        <v>2</v>
      </c>
      <c r="X86" s="16">
        <f t="shared" si="16"/>
        <v>0</v>
      </c>
      <c r="Y86" s="27"/>
      <c r="Z86" s="17"/>
    </row>
    <row r="87" spans="1:26" ht="18" customHeight="1" x14ac:dyDescent="0.2">
      <c r="A87" s="13">
        <v>1510053</v>
      </c>
      <c r="B87" s="14" t="s">
        <v>112</v>
      </c>
      <c r="C87" s="15">
        <v>35000</v>
      </c>
      <c r="D87" s="10">
        <f>VLOOKUP($A87,'20.07'!$A$9:$W$200,23,0)</f>
        <v>2</v>
      </c>
      <c r="E87" s="15">
        <v>2</v>
      </c>
      <c r="F87" s="15"/>
      <c r="G87" s="15"/>
      <c r="H87" s="9">
        <f t="shared" si="12"/>
        <v>2</v>
      </c>
      <c r="I87" s="15">
        <v>3</v>
      </c>
      <c r="J87" s="15"/>
      <c r="K87" s="15"/>
      <c r="L87" s="9">
        <f t="shared" si="13"/>
        <v>3</v>
      </c>
      <c r="M87" s="15"/>
      <c r="N87" s="15"/>
      <c r="O87" s="15"/>
      <c r="P87" s="15"/>
      <c r="Q87" s="15"/>
      <c r="R87" s="11">
        <f t="shared" ref="R87:R155" si="17">SUM(M87:Q87)</f>
        <v>0</v>
      </c>
      <c r="S87" s="15"/>
      <c r="T87" s="15"/>
      <c r="U87" s="9">
        <f t="shared" si="14"/>
        <v>0</v>
      </c>
      <c r="V87" s="9">
        <f t="shared" si="15"/>
        <v>1</v>
      </c>
      <c r="W87" s="15">
        <v>1</v>
      </c>
      <c r="X87" s="16">
        <f t="shared" si="16"/>
        <v>0</v>
      </c>
      <c r="Y87" s="27"/>
      <c r="Z87" s="17"/>
    </row>
    <row r="88" spans="1:26" ht="18" customHeight="1" x14ac:dyDescent="0.2">
      <c r="A88" s="7">
        <v>3500000</v>
      </c>
      <c r="B88" s="8" t="s">
        <v>113</v>
      </c>
      <c r="C88" s="9"/>
      <c r="D88" s="10">
        <f>VLOOKUP($A88,'20.07'!$A$9:$W$200,23,0)</f>
        <v>0</v>
      </c>
      <c r="E88" s="10"/>
      <c r="F88" s="10"/>
      <c r="G88" s="10"/>
      <c r="H88" s="9"/>
      <c r="I88" s="10"/>
      <c r="J88" s="10"/>
      <c r="K88" s="10"/>
      <c r="L88" s="9">
        <f t="shared" si="13"/>
        <v>0</v>
      </c>
      <c r="M88" s="10"/>
      <c r="N88" s="10"/>
      <c r="O88" s="10"/>
      <c r="P88" s="10"/>
      <c r="Q88" s="10"/>
      <c r="R88" s="11">
        <f t="shared" si="17"/>
        <v>0</v>
      </c>
      <c r="S88" s="10"/>
      <c r="T88" s="10"/>
      <c r="U88" s="9"/>
      <c r="V88" s="9"/>
      <c r="W88" s="10"/>
      <c r="X88" s="9"/>
      <c r="Y88" s="18"/>
      <c r="Z88" s="17"/>
    </row>
    <row r="89" spans="1:26" ht="18" customHeight="1" x14ac:dyDescent="0.2">
      <c r="A89" s="13">
        <v>3500003</v>
      </c>
      <c r="B89" s="14" t="s">
        <v>114</v>
      </c>
      <c r="C89" s="15">
        <v>390000</v>
      </c>
      <c r="D89" s="10">
        <f>VLOOKUP($A89,'20.07'!$A$9:$W$200,23,0)</f>
        <v>0</v>
      </c>
      <c r="E89" s="15"/>
      <c r="F89" s="15"/>
      <c r="G89" s="15"/>
      <c r="H89" s="9">
        <f t="shared" ref="H89:H106" si="18">SUM(E89:G89)</f>
        <v>0</v>
      </c>
      <c r="I89" s="15"/>
      <c r="J89" s="15"/>
      <c r="K89" s="15"/>
      <c r="L89" s="9">
        <f t="shared" si="13"/>
        <v>0</v>
      </c>
      <c r="M89" s="15"/>
      <c r="N89" s="15"/>
      <c r="O89" s="15"/>
      <c r="P89" s="15"/>
      <c r="Q89" s="15"/>
      <c r="R89" s="11">
        <f>SUM(M89:Q89)</f>
        <v>0</v>
      </c>
      <c r="S89" s="15"/>
      <c r="T89" s="15"/>
      <c r="U89" s="9">
        <f>S89+T89</f>
        <v>0</v>
      </c>
      <c r="V89" s="9">
        <f t="shared" ref="V89:V106" si="19">D89+H89-L89-R89-U89</f>
        <v>0</v>
      </c>
      <c r="W89" s="15"/>
      <c r="X89" s="16">
        <f>W89-V89</f>
        <v>0</v>
      </c>
      <c r="Y89" s="18"/>
      <c r="Z89" s="17"/>
    </row>
    <row r="90" spans="1:26" ht="18" customHeight="1" x14ac:dyDescent="0.2">
      <c r="A90" s="13">
        <v>3500004</v>
      </c>
      <c r="B90" s="14" t="s">
        <v>115</v>
      </c>
      <c r="C90" s="15">
        <v>300000</v>
      </c>
      <c r="D90" s="10">
        <f>VLOOKUP($A90,'20.07'!$A$9:$W$200,23,0)</f>
        <v>0</v>
      </c>
      <c r="E90" s="15"/>
      <c r="F90" s="15"/>
      <c r="G90" s="15"/>
      <c r="H90" s="9">
        <f t="shared" si="18"/>
        <v>0</v>
      </c>
      <c r="I90" s="15"/>
      <c r="J90" s="15"/>
      <c r="K90" s="15"/>
      <c r="L90" s="9">
        <f t="shared" si="13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si="19"/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3500001</v>
      </c>
      <c r="B91" s="14" t="s">
        <v>116</v>
      </c>
      <c r="C91" s="15">
        <v>300000</v>
      </c>
      <c r="D91" s="10">
        <f>VLOOKUP($A91,'20.07'!$A$9:$W$200,23,0)</f>
        <v>0</v>
      </c>
      <c r="E91" s="15"/>
      <c r="F91" s="15"/>
      <c r="G91" s="15"/>
      <c r="H91" s="9">
        <f t="shared" si="18"/>
        <v>0</v>
      </c>
      <c r="I91" s="15"/>
      <c r="J91" s="15"/>
      <c r="K91" s="15"/>
      <c r="L91" s="9">
        <f t="shared" si="13"/>
        <v>0</v>
      </c>
      <c r="M91" s="15"/>
      <c r="N91" s="15"/>
      <c r="O91" s="15"/>
      <c r="P91" s="15"/>
      <c r="Q91" s="15"/>
      <c r="R91" s="11">
        <f t="shared" si="17"/>
        <v>0</v>
      </c>
      <c r="S91" s="15"/>
      <c r="T91" s="15"/>
      <c r="U91" s="9">
        <f t="shared" ref="U91:U106" si="20">S91+T91</f>
        <v>0</v>
      </c>
      <c r="V91" s="9">
        <f t="shared" si="19"/>
        <v>0</v>
      </c>
      <c r="W91" s="15"/>
      <c r="X91" s="16">
        <f t="shared" ref="X91:X106" si="21">W91-V91</f>
        <v>0</v>
      </c>
      <c r="Y91" s="18"/>
      <c r="Z91" s="17"/>
    </row>
    <row r="92" spans="1:26" ht="18" customHeight="1" x14ac:dyDescent="0.2">
      <c r="A92" s="13">
        <v>3500009</v>
      </c>
      <c r="B92" s="14" t="s">
        <v>117</v>
      </c>
      <c r="C92" s="15">
        <v>390000</v>
      </c>
      <c r="D92" s="10">
        <f>VLOOKUP($A92,'20.07'!$A$9:$W$200,23,0)</f>
        <v>0</v>
      </c>
      <c r="E92" s="15">
        <v>1</v>
      </c>
      <c r="F92" s="15"/>
      <c r="G92" s="15"/>
      <c r="H92" s="9">
        <f t="shared" si="18"/>
        <v>1</v>
      </c>
      <c r="I92" s="15"/>
      <c r="J92" s="15"/>
      <c r="K92" s="15"/>
      <c r="L92" s="9">
        <f t="shared" si="13"/>
        <v>0</v>
      </c>
      <c r="M92" s="15"/>
      <c r="N92" s="15"/>
      <c r="O92" s="15"/>
      <c r="P92" s="15"/>
      <c r="Q92" s="15"/>
      <c r="R92" s="11">
        <f t="shared" si="17"/>
        <v>0</v>
      </c>
      <c r="S92" s="15"/>
      <c r="T92" s="15"/>
      <c r="U92" s="9">
        <f t="shared" si="20"/>
        <v>0</v>
      </c>
      <c r="V92" s="9">
        <f t="shared" si="19"/>
        <v>1</v>
      </c>
      <c r="W92" s="15">
        <v>1</v>
      </c>
      <c r="X92" s="16">
        <f t="shared" si="21"/>
        <v>0</v>
      </c>
      <c r="Y92" s="18"/>
      <c r="Z92" s="17"/>
    </row>
    <row r="93" spans="1:26" ht="18" customHeight="1" x14ac:dyDescent="0.2">
      <c r="A93" s="13">
        <v>3500021</v>
      </c>
      <c r="B93" s="14" t="s">
        <v>118</v>
      </c>
      <c r="C93" s="15">
        <v>390000</v>
      </c>
      <c r="D93" s="10">
        <f>VLOOKUP($A93,'20.07'!$A$9:$W$200,23,0)</f>
        <v>1</v>
      </c>
      <c r="E93" s="15"/>
      <c r="F93" s="15"/>
      <c r="G93" s="15"/>
      <c r="H93" s="9">
        <f t="shared" si="18"/>
        <v>0</v>
      </c>
      <c r="I93" s="15">
        <v>1</v>
      </c>
      <c r="J93" s="15"/>
      <c r="K93" s="15"/>
      <c r="L93" s="9">
        <f t="shared" si="13"/>
        <v>1</v>
      </c>
      <c r="M93" s="15"/>
      <c r="N93" s="15"/>
      <c r="O93" s="15"/>
      <c r="P93" s="15"/>
      <c r="Q93" s="15"/>
      <c r="R93" s="11">
        <f t="shared" si="17"/>
        <v>0</v>
      </c>
      <c r="S93" s="15"/>
      <c r="T93" s="15"/>
      <c r="U93" s="9">
        <f t="shared" si="20"/>
        <v>0</v>
      </c>
      <c r="V93" s="9">
        <f t="shared" si="19"/>
        <v>0</v>
      </c>
      <c r="W93" s="15"/>
      <c r="X93" s="16">
        <f t="shared" si="21"/>
        <v>0</v>
      </c>
      <c r="Y93" s="18"/>
      <c r="Z93" s="17"/>
    </row>
    <row r="94" spans="1:26" ht="18" customHeight="1" x14ac:dyDescent="0.2">
      <c r="A94" s="13">
        <v>3500022</v>
      </c>
      <c r="B94" s="14" t="s">
        <v>119</v>
      </c>
      <c r="C94" s="15">
        <v>300000</v>
      </c>
      <c r="D94" s="10">
        <f>VLOOKUP($A94,'20.07'!$A$9:$W$200,23,0)</f>
        <v>0</v>
      </c>
      <c r="E94" s="15"/>
      <c r="F94" s="15"/>
      <c r="G94" s="15"/>
      <c r="H94" s="9">
        <f t="shared" si="18"/>
        <v>0</v>
      </c>
      <c r="I94" s="15"/>
      <c r="J94" s="15"/>
      <c r="K94" s="15"/>
      <c r="L94" s="9">
        <f t="shared" si="13"/>
        <v>0</v>
      </c>
      <c r="M94" s="15"/>
      <c r="N94" s="15"/>
      <c r="O94" s="15"/>
      <c r="P94" s="15"/>
      <c r="Q94" s="15"/>
      <c r="R94" s="11">
        <f>SUM(M94:Q94)</f>
        <v>0</v>
      </c>
      <c r="S94" s="15"/>
      <c r="T94" s="15"/>
      <c r="U94" s="9">
        <f>S94+T94</f>
        <v>0</v>
      </c>
      <c r="V94" s="9">
        <f t="shared" si="19"/>
        <v>0</v>
      </c>
      <c r="W94" s="15"/>
      <c r="X94" s="16">
        <f>W94-V94</f>
        <v>0</v>
      </c>
      <c r="Y94" s="18"/>
      <c r="Z94" s="17"/>
    </row>
    <row r="95" spans="1:26" ht="18" customHeight="1" x14ac:dyDescent="0.2">
      <c r="A95" s="13">
        <v>3500029</v>
      </c>
      <c r="B95" s="14" t="s">
        <v>120</v>
      </c>
      <c r="C95" s="15">
        <v>390000</v>
      </c>
      <c r="D95" s="10">
        <f>VLOOKUP($A95,'20.07'!$A$9:$W$200,23,0)</f>
        <v>0</v>
      </c>
      <c r="E95" s="15"/>
      <c r="F95" s="15"/>
      <c r="G95" s="15"/>
      <c r="H95" s="9">
        <f t="shared" si="18"/>
        <v>0</v>
      </c>
      <c r="I95" s="15"/>
      <c r="J95" s="15"/>
      <c r="K95" s="15"/>
      <c r="L95" s="9">
        <f t="shared" si="13"/>
        <v>0</v>
      </c>
      <c r="M95" s="15"/>
      <c r="N95" s="15"/>
      <c r="O95" s="15"/>
      <c r="P95" s="15"/>
      <c r="Q95" s="15"/>
      <c r="R95" s="11">
        <f t="shared" si="17"/>
        <v>0</v>
      </c>
      <c r="S95" s="15"/>
      <c r="T95" s="15"/>
      <c r="U95" s="9">
        <f t="shared" si="20"/>
        <v>0</v>
      </c>
      <c r="V95" s="9">
        <f t="shared" si="19"/>
        <v>0</v>
      </c>
      <c r="W95" s="15"/>
      <c r="X95" s="16">
        <f t="shared" si="21"/>
        <v>0</v>
      </c>
      <c r="Y95" s="18"/>
      <c r="Z95" s="17"/>
    </row>
    <row r="96" spans="1:26" ht="18" customHeight="1" x14ac:dyDescent="0.2">
      <c r="A96" s="13">
        <v>3500030</v>
      </c>
      <c r="B96" s="14" t="s">
        <v>121</v>
      </c>
      <c r="C96" s="15">
        <v>300000</v>
      </c>
      <c r="D96" s="10">
        <f>VLOOKUP($A96,'20.07'!$A$9:$W$200,23,0)</f>
        <v>0</v>
      </c>
      <c r="E96" s="15"/>
      <c r="F96" s="15"/>
      <c r="G96" s="15"/>
      <c r="H96" s="9">
        <f t="shared" si="18"/>
        <v>0</v>
      </c>
      <c r="I96" s="15"/>
      <c r="J96" s="15"/>
      <c r="K96" s="15"/>
      <c r="L96" s="9">
        <f t="shared" si="13"/>
        <v>0</v>
      </c>
      <c r="M96" s="15"/>
      <c r="N96" s="15"/>
      <c r="O96" s="15"/>
      <c r="P96" s="15"/>
      <c r="Q96" s="15"/>
      <c r="R96" s="11">
        <f>SUM(M96:Q96)</f>
        <v>0</v>
      </c>
      <c r="S96" s="15"/>
      <c r="T96" s="15"/>
      <c r="U96" s="9">
        <f>S96+T96</f>
        <v>0</v>
      </c>
      <c r="V96" s="9">
        <f t="shared" si="19"/>
        <v>0</v>
      </c>
      <c r="W96" s="15"/>
      <c r="X96" s="16">
        <f>W96-V96</f>
        <v>0</v>
      </c>
      <c r="Y96" s="18"/>
      <c r="Z96" s="17"/>
    </row>
    <row r="97" spans="1:26" ht="18" customHeight="1" x14ac:dyDescent="0.2">
      <c r="A97" s="13">
        <v>3500049</v>
      </c>
      <c r="B97" s="14" t="s">
        <v>122</v>
      </c>
      <c r="C97" s="15">
        <v>390000</v>
      </c>
      <c r="D97" s="10">
        <f>VLOOKUP($A97,'20.07'!$A$9:$W$200,23,0)</f>
        <v>0</v>
      </c>
      <c r="E97" s="15"/>
      <c r="F97" s="15"/>
      <c r="G97" s="15"/>
      <c r="H97" s="9">
        <f t="shared" si="18"/>
        <v>0</v>
      </c>
      <c r="I97" s="15"/>
      <c r="J97" s="15"/>
      <c r="K97" s="15"/>
      <c r="L97" s="9">
        <f t="shared" si="13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9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3500139</v>
      </c>
      <c r="B98" s="14" t="s">
        <v>123</v>
      </c>
      <c r="C98" s="15">
        <v>390000</v>
      </c>
      <c r="D98" s="10">
        <f>VLOOKUP($A98,'20.07'!$A$9:$W$200,23,0)</f>
        <v>0</v>
      </c>
      <c r="E98" s="15"/>
      <c r="F98" s="15"/>
      <c r="G98" s="15"/>
      <c r="H98" s="9">
        <f t="shared" si="18"/>
        <v>0</v>
      </c>
      <c r="I98" s="15"/>
      <c r="J98" s="15"/>
      <c r="K98" s="15"/>
      <c r="L98" s="9">
        <f t="shared" si="13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9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3500140</v>
      </c>
      <c r="B99" s="14" t="s">
        <v>124</v>
      </c>
      <c r="C99" s="15">
        <v>300000</v>
      </c>
      <c r="D99" s="10">
        <f>VLOOKUP($A99,'20.07'!$A$9:$W$200,23,0)</f>
        <v>0</v>
      </c>
      <c r="E99" s="15"/>
      <c r="F99" s="15"/>
      <c r="G99" s="15"/>
      <c r="H99" s="9">
        <f t="shared" si="18"/>
        <v>0</v>
      </c>
      <c r="I99" s="15"/>
      <c r="J99" s="15"/>
      <c r="K99" s="15"/>
      <c r="L99" s="9">
        <f t="shared" si="13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9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3500155</v>
      </c>
      <c r="B100" s="14" t="s">
        <v>125</v>
      </c>
      <c r="C100" s="15">
        <v>300000</v>
      </c>
      <c r="D100" s="10">
        <f>VLOOKUP($A100,'20.07'!$A$9:$W$200,23,0)</f>
        <v>0</v>
      </c>
      <c r="E100" s="15"/>
      <c r="F100" s="15"/>
      <c r="G100" s="15"/>
      <c r="H100" s="9">
        <f t="shared" si="18"/>
        <v>0</v>
      </c>
      <c r="I100" s="15"/>
      <c r="J100" s="15"/>
      <c r="K100" s="15"/>
      <c r="L100" s="9">
        <f t="shared" si="13"/>
        <v>0</v>
      </c>
      <c r="M100" s="15"/>
      <c r="N100" s="15"/>
      <c r="O100" s="15"/>
      <c r="P100" s="15"/>
      <c r="Q100" s="15"/>
      <c r="R100" s="11">
        <f t="shared" si="17"/>
        <v>0</v>
      </c>
      <c r="S100" s="15"/>
      <c r="T100" s="15"/>
      <c r="U100" s="9">
        <f t="shared" si="20"/>
        <v>0</v>
      </c>
      <c r="V100" s="9">
        <f t="shared" si="19"/>
        <v>0</v>
      </c>
      <c r="W100" s="15"/>
      <c r="X100" s="16">
        <f t="shared" si="21"/>
        <v>0</v>
      </c>
      <c r="Y100" s="18"/>
      <c r="Z100" s="17"/>
    </row>
    <row r="101" spans="1:26" ht="18" customHeight="1" x14ac:dyDescent="0.2">
      <c r="A101" s="13">
        <v>3500156</v>
      </c>
      <c r="B101" s="14" t="s">
        <v>126</v>
      </c>
      <c r="C101" s="15">
        <v>390000</v>
      </c>
      <c r="D101" s="10">
        <f>VLOOKUP($A101,'20.07'!$A$9:$W$200,23,0)</f>
        <v>0</v>
      </c>
      <c r="E101" s="15">
        <v>1</v>
      </c>
      <c r="F101" s="15"/>
      <c r="G101" s="15"/>
      <c r="H101" s="9">
        <f t="shared" si="18"/>
        <v>1</v>
      </c>
      <c r="I101" s="15"/>
      <c r="J101" s="15"/>
      <c r="K101" s="15"/>
      <c r="L101" s="9">
        <f t="shared" si="13"/>
        <v>0</v>
      </c>
      <c r="M101" s="15"/>
      <c r="N101" s="15"/>
      <c r="O101" s="15"/>
      <c r="P101" s="15"/>
      <c r="Q101" s="15"/>
      <c r="R101" s="11">
        <f t="shared" si="17"/>
        <v>0</v>
      </c>
      <c r="S101" s="15"/>
      <c r="T101" s="15"/>
      <c r="U101" s="9">
        <f t="shared" si="20"/>
        <v>0</v>
      </c>
      <c r="V101" s="9">
        <f t="shared" si="19"/>
        <v>1</v>
      </c>
      <c r="W101" s="15">
        <v>1</v>
      </c>
      <c r="X101" s="16">
        <f t="shared" si="21"/>
        <v>0</v>
      </c>
      <c r="Y101" s="18"/>
      <c r="Z101" s="17"/>
    </row>
    <row r="102" spans="1:26" ht="18" customHeight="1" x14ac:dyDescent="0.2">
      <c r="A102" s="13">
        <v>3500141</v>
      </c>
      <c r="B102" s="14" t="s">
        <v>127</v>
      </c>
      <c r="C102" s="15">
        <v>300000</v>
      </c>
      <c r="D102" s="10">
        <f>VLOOKUP($A102,'20.07'!$A$9:$W$200,23,0)</f>
        <v>0</v>
      </c>
      <c r="E102" s="15"/>
      <c r="F102" s="15"/>
      <c r="G102" s="15"/>
      <c r="H102" s="9">
        <f t="shared" si="18"/>
        <v>0</v>
      </c>
      <c r="I102" s="15"/>
      <c r="J102" s="15"/>
      <c r="K102" s="15"/>
      <c r="L102" s="9">
        <f t="shared" si="13"/>
        <v>0</v>
      </c>
      <c r="M102" s="15"/>
      <c r="N102" s="15"/>
      <c r="O102" s="15"/>
      <c r="P102" s="15"/>
      <c r="Q102" s="15"/>
      <c r="R102" s="11">
        <f t="shared" si="17"/>
        <v>0</v>
      </c>
      <c r="S102" s="15"/>
      <c r="T102" s="15"/>
      <c r="U102" s="9">
        <f t="shared" si="20"/>
        <v>0</v>
      </c>
      <c r="V102" s="9">
        <f t="shared" si="19"/>
        <v>0</v>
      </c>
      <c r="W102" s="15"/>
      <c r="X102" s="16">
        <f t="shared" si="21"/>
        <v>0</v>
      </c>
      <c r="Y102" s="18"/>
      <c r="Z102" s="17"/>
    </row>
    <row r="103" spans="1:26" ht="18" customHeight="1" x14ac:dyDescent="0.2">
      <c r="A103" s="13">
        <v>3500142</v>
      </c>
      <c r="B103" s="14" t="s">
        <v>128</v>
      </c>
      <c r="C103" s="15">
        <v>390000</v>
      </c>
      <c r="D103" s="10">
        <f>VLOOKUP($A103,'20.07'!$A$9:$W$200,23,0)</f>
        <v>0</v>
      </c>
      <c r="E103" s="15">
        <v>1</v>
      </c>
      <c r="F103" s="15"/>
      <c r="G103" s="15"/>
      <c r="H103" s="9">
        <f t="shared" si="18"/>
        <v>1</v>
      </c>
      <c r="I103" s="15">
        <v>1</v>
      </c>
      <c r="J103" s="15"/>
      <c r="K103" s="15"/>
      <c r="L103" s="9">
        <f t="shared" si="13"/>
        <v>1</v>
      </c>
      <c r="M103" s="15"/>
      <c r="N103" s="15"/>
      <c r="O103" s="15"/>
      <c r="P103" s="15"/>
      <c r="Q103" s="15"/>
      <c r="R103" s="11">
        <f t="shared" si="17"/>
        <v>0</v>
      </c>
      <c r="S103" s="15"/>
      <c r="T103" s="15"/>
      <c r="U103" s="9">
        <f t="shared" si="20"/>
        <v>0</v>
      </c>
      <c r="V103" s="9">
        <f t="shared" si="19"/>
        <v>0</v>
      </c>
      <c r="W103" s="15"/>
      <c r="X103" s="16">
        <f t="shared" si="21"/>
        <v>0</v>
      </c>
      <c r="Y103" s="18"/>
      <c r="Z103" s="17"/>
    </row>
    <row r="104" spans="1:26" ht="18" customHeight="1" x14ac:dyDescent="0.2">
      <c r="A104" s="13">
        <v>3500143</v>
      </c>
      <c r="B104" s="14" t="s">
        <v>129</v>
      </c>
      <c r="C104" s="15">
        <v>220000</v>
      </c>
      <c r="D104" s="10">
        <f>VLOOKUP($A104,'20.07'!$A$9:$W$200,23,0)</f>
        <v>0</v>
      </c>
      <c r="E104" s="15">
        <v>1</v>
      </c>
      <c r="F104" s="15"/>
      <c r="G104" s="15"/>
      <c r="H104" s="9">
        <f t="shared" si="18"/>
        <v>1</v>
      </c>
      <c r="I104" s="15">
        <v>1</v>
      </c>
      <c r="J104" s="15"/>
      <c r="K104" s="15"/>
      <c r="L104" s="9">
        <f t="shared" si="13"/>
        <v>1</v>
      </c>
      <c r="M104" s="15"/>
      <c r="N104" s="15"/>
      <c r="O104" s="15"/>
      <c r="P104" s="15"/>
      <c r="Q104" s="15"/>
      <c r="R104" s="11">
        <f t="shared" si="17"/>
        <v>0</v>
      </c>
      <c r="S104" s="15"/>
      <c r="T104" s="15"/>
      <c r="U104" s="9">
        <f t="shared" si="20"/>
        <v>0</v>
      </c>
      <c r="V104" s="9">
        <f t="shared" si="19"/>
        <v>0</v>
      </c>
      <c r="W104" s="15"/>
      <c r="X104" s="16">
        <f t="shared" si="21"/>
        <v>0</v>
      </c>
      <c r="Y104" s="18"/>
      <c r="Z104" s="17"/>
    </row>
    <row r="105" spans="1:26" ht="18" customHeight="1" x14ac:dyDescent="0.2">
      <c r="A105" s="13">
        <v>3500144</v>
      </c>
      <c r="B105" s="14" t="s">
        <v>130</v>
      </c>
      <c r="C105" s="15">
        <v>260000</v>
      </c>
      <c r="D105" s="10">
        <f>VLOOKUP($A105,'20.07'!$A$9:$W$200,23,0)</f>
        <v>0</v>
      </c>
      <c r="E105" s="15">
        <v>3</v>
      </c>
      <c r="F105" s="15"/>
      <c r="G105" s="15"/>
      <c r="H105" s="9">
        <f t="shared" si="18"/>
        <v>3</v>
      </c>
      <c r="I105" s="15"/>
      <c r="J105" s="15"/>
      <c r="K105" s="15"/>
      <c r="L105" s="9">
        <f t="shared" si="13"/>
        <v>0</v>
      </c>
      <c r="M105" s="15"/>
      <c r="N105" s="15"/>
      <c r="O105" s="15"/>
      <c r="P105" s="15"/>
      <c r="Q105" s="15"/>
      <c r="R105" s="11">
        <f t="shared" si="17"/>
        <v>0</v>
      </c>
      <c r="S105" s="15"/>
      <c r="T105" s="15"/>
      <c r="U105" s="9">
        <f t="shared" si="20"/>
        <v>0</v>
      </c>
      <c r="V105" s="9">
        <f t="shared" si="19"/>
        <v>3</v>
      </c>
      <c r="W105" s="15">
        <v>3</v>
      </c>
      <c r="X105" s="16">
        <f t="shared" si="21"/>
        <v>0</v>
      </c>
      <c r="Y105" s="18"/>
      <c r="Z105" s="17"/>
    </row>
    <row r="106" spans="1:26" ht="18" customHeight="1" x14ac:dyDescent="0.2">
      <c r="A106" s="13">
        <v>3500145</v>
      </c>
      <c r="B106" s="14" t="s">
        <v>131</v>
      </c>
      <c r="C106" s="15">
        <v>350000</v>
      </c>
      <c r="D106" s="10">
        <f>VLOOKUP($A106,'20.07'!$A$9:$W$200,23,0)</f>
        <v>0</v>
      </c>
      <c r="E106" s="15"/>
      <c r="F106" s="15"/>
      <c r="G106" s="15"/>
      <c r="H106" s="9">
        <f t="shared" si="18"/>
        <v>0</v>
      </c>
      <c r="I106" s="15"/>
      <c r="J106" s="15"/>
      <c r="K106" s="15"/>
      <c r="L106" s="9">
        <f t="shared" si="13"/>
        <v>0</v>
      </c>
      <c r="M106" s="15"/>
      <c r="N106" s="15"/>
      <c r="O106" s="15"/>
      <c r="P106" s="15"/>
      <c r="Q106" s="15"/>
      <c r="R106" s="11">
        <f t="shared" si="17"/>
        <v>0</v>
      </c>
      <c r="S106" s="15"/>
      <c r="T106" s="15"/>
      <c r="U106" s="9">
        <f t="shared" si="20"/>
        <v>0</v>
      </c>
      <c r="V106" s="9">
        <f t="shared" si="19"/>
        <v>0</v>
      </c>
      <c r="W106" s="15"/>
      <c r="X106" s="16">
        <f t="shared" si="21"/>
        <v>0</v>
      </c>
      <c r="Y106" s="18"/>
      <c r="Z106" s="17"/>
    </row>
    <row r="107" spans="1:26" ht="18" customHeight="1" x14ac:dyDescent="0.2">
      <c r="A107" s="7">
        <v>3510000</v>
      </c>
      <c r="B107" s="8" t="s">
        <v>132</v>
      </c>
      <c r="C107" s="9"/>
      <c r="D107" s="10">
        <f>VLOOKUP($A107,'20.07'!$A$9:$W$200,23,0)</f>
        <v>0</v>
      </c>
      <c r="E107" s="10"/>
      <c r="F107" s="10"/>
      <c r="G107" s="10"/>
      <c r="H107" s="9"/>
      <c r="I107" s="10"/>
      <c r="J107" s="10"/>
      <c r="K107" s="10"/>
      <c r="L107" s="9">
        <f t="shared" si="13"/>
        <v>0</v>
      </c>
      <c r="M107" s="10"/>
      <c r="N107" s="10"/>
      <c r="O107" s="10"/>
      <c r="P107" s="10"/>
      <c r="Q107" s="10"/>
      <c r="R107" s="11">
        <f t="shared" si="17"/>
        <v>0</v>
      </c>
      <c r="S107" s="10"/>
      <c r="T107" s="10"/>
      <c r="U107" s="9"/>
      <c r="V107" s="9"/>
      <c r="W107" s="10"/>
      <c r="X107" s="9"/>
      <c r="Y107" s="18"/>
      <c r="Z107" s="17"/>
    </row>
    <row r="108" spans="1:26" ht="18" customHeight="1" x14ac:dyDescent="0.2">
      <c r="A108" s="13">
        <v>3510004</v>
      </c>
      <c r="B108" s="14" t="s">
        <v>133</v>
      </c>
      <c r="C108" s="15">
        <v>43000</v>
      </c>
      <c r="D108" s="10">
        <f>VLOOKUP($A108,'20.07'!$A$9:$W$200,23,0)</f>
        <v>1</v>
      </c>
      <c r="E108" s="15">
        <v>6</v>
      </c>
      <c r="F108" s="15"/>
      <c r="G108" s="15"/>
      <c r="H108" s="9">
        <f t="shared" ref="H108:H117" si="22">SUM(E108:G108)</f>
        <v>6</v>
      </c>
      <c r="I108" s="15">
        <v>7</v>
      </c>
      <c r="J108" s="15"/>
      <c r="K108" s="15"/>
      <c r="L108" s="9">
        <f t="shared" si="13"/>
        <v>7</v>
      </c>
      <c r="M108" s="15"/>
      <c r="N108" s="15"/>
      <c r="O108" s="15"/>
      <c r="P108" s="15"/>
      <c r="Q108" s="15"/>
      <c r="R108" s="11">
        <f>SUM(M108:Q108)</f>
        <v>0</v>
      </c>
      <c r="S108" s="15"/>
      <c r="T108" s="15"/>
      <c r="U108" s="9">
        <f>S108+T108</f>
        <v>0</v>
      </c>
      <c r="V108" s="9">
        <f t="shared" ref="V108:V117" si="23">D108+H108-L108-R108-U108</f>
        <v>0</v>
      </c>
      <c r="W108" s="15"/>
      <c r="X108" s="16">
        <f>W108-V108</f>
        <v>0</v>
      </c>
      <c r="Y108" s="18"/>
      <c r="Z108" s="17"/>
    </row>
    <row r="109" spans="1:26" ht="18" customHeight="1" x14ac:dyDescent="0.2">
      <c r="A109" s="13">
        <v>3510011</v>
      </c>
      <c r="B109" s="14" t="s">
        <v>134</v>
      </c>
      <c r="C109" s="15">
        <v>42000</v>
      </c>
      <c r="D109" s="10">
        <f>VLOOKUP($A109,'20.07'!$A$9:$W$200,23,0)</f>
        <v>0</v>
      </c>
      <c r="E109" s="15"/>
      <c r="F109" s="15"/>
      <c r="G109" s="15"/>
      <c r="H109" s="9">
        <f t="shared" si="22"/>
        <v>0</v>
      </c>
      <c r="I109" s="15"/>
      <c r="J109" s="15"/>
      <c r="K109" s="15"/>
      <c r="L109" s="9">
        <f t="shared" si="13"/>
        <v>0</v>
      </c>
      <c r="M109" s="15"/>
      <c r="N109" s="15"/>
      <c r="O109" s="15"/>
      <c r="P109" s="15"/>
      <c r="Q109" s="15"/>
      <c r="R109" s="11">
        <f t="shared" si="17"/>
        <v>0</v>
      </c>
      <c r="S109" s="15"/>
      <c r="T109" s="15"/>
      <c r="U109" s="9">
        <f t="shared" ref="U109:U117" si="24">S109+T109</f>
        <v>0</v>
      </c>
      <c r="V109" s="9">
        <f t="shared" si="23"/>
        <v>0</v>
      </c>
      <c r="W109" s="15"/>
      <c r="X109" s="16">
        <f t="shared" ref="X109:X117" si="25">W109-V109</f>
        <v>0</v>
      </c>
      <c r="Y109" s="18"/>
      <c r="Z109" s="17"/>
    </row>
    <row r="110" spans="1:26" ht="18" customHeight="1" x14ac:dyDescent="0.2">
      <c r="A110" s="13">
        <v>3510012</v>
      </c>
      <c r="B110" s="14" t="s">
        <v>135</v>
      </c>
      <c r="C110" s="15">
        <v>43000</v>
      </c>
      <c r="D110" s="10">
        <f>VLOOKUP($A110,'20.07'!$A$9:$W$200,23,0)</f>
        <v>7</v>
      </c>
      <c r="E110" s="15">
        <v>6</v>
      </c>
      <c r="F110" s="15"/>
      <c r="G110" s="15"/>
      <c r="H110" s="9">
        <f t="shared" si="22"/>
        <v>6</v>
      </c>
      <c r="I110" s="15">
        <v>3</v>
      </c>
      <c r="J110" s="15"/>
      <c r="K110" s="15"/>
      <c r="L110" s="9">
        <f t="shared" si="13"/>
        <v>3</v>
      </c>
      <c r="M110" s="15"/>
      <c r="N110" s="15"/>
      <c r="O110" s="15"/>
      <c r="P110" s="15"/>
      <c r="Q110" s="15"/>
      <c r="R110" s="11">
        <f>SUM(M110:Q110)</f>
        <v>0</v>
      </c>
      <c r="S110" s="15"/>
      <c r="T110" s="15"/>
      <c r="U110" s="9">
        <f>S110+T110</f>
        <v>0</v>
      </c>
      <c r="V110" s="9">
        <f t="shared" si="23"/>
        <v>10</v>
      </c>
      <c r="W110" s="15">
        <v>10</v>
      </c>
      <c r="X110" s="16">
        <f>W110-V110</f>
        <v>0</v>
      </c>
      <c r="Y110" s="18"/>
      <c r="Z110" s="17"/>
    </row>
    <row r="111" spans="1:26" ht="18" customHeight="1" x14ac:dyDescent="0.2">
      <c r="A111" s="13">
        <v>3510018</v>
      </c>
      <c r="B111" s="14" t="s">
        <v>136</v>
      </c>
      <c r="C111" s="15">
        <v>65000</v>
      </c>
      <c r="D111" s="10">
        <f>VLOOKUP($A111,'20.07'!$A$9:$W$200,23,0)</f>
        <v>3</v>
      </c>
      <c r="E111" s="15"/>
      <c r="F111" s="15"/>
      <c r="G111" s="15"/>
      <c r="H111" s="9">
        <f t="shared" si="22"/>
        <v>0</v>
      </c>
      <c r="I111" s="15">
        <v>1</v>
      </c>
      <c r="J111" s="15"/>
      <c r="K111" s="15"/>
      <c r="L111" s="9">
        <f t="shared" si="13"/>
        <v>1</v>
      </c>
      <c r="M111" s="15"/>
      <c r="N111" s="15"/>
      <c r="O111" s="15"/>
      <c r="P111" s="15"/>
      <c r="Q111" s="15"/>
      <c r="R111" s="11">
        <f t="shared" si="17"/>
        <v>0</v>
      </c>
      <c r="S111" s="15"/>
      <c r="T111" s="15"/>
      <c r="U111" s="9">
        <f t="shared" si="24"/>
        <v>0</v>
      </c>
      <c r="V111" s="9">
        <f t="shared" si="23"/>
        <v>2</v>
      </c>
      <c r="W111" s="15">
        <v>2</v>
      </c>
      <c r="X111" s="16">
        <f t="shared" si="25"/>
        <v>0</v>
      </c>
      <c r="Y111" s="18"/>
      <c r="Z111" s="17"/>
    </row>
    <row r="112" spans="1:26" ht="18" customHeight="1" x14ac:dyDescent="0.2">
      <c r="A112" s="13">
        <v>3510066</v>
      </c>
      <c r="B112" s="14" t="s">
        <v>137</v>
      </c>
      <c r="C112" s="15">
        <v>42000</v>
      </c>
      <c r="D112" s="10">
        <f>VLOOKUP($A112,'20.07'!$A$9:$W$200,23,0)</f>
        <v>0</v>
      </c>
      <c r="E112" s="15"/>
      <c r="F112" s="15"/>
      <c r="G112" s="15"/>
      <c r="H112" s="9">
        <f t="shared" si="22"/>
        <v>0</v>
      </c>
      <c r="I112" s="15"/>
      <c r="J112" s="15"/>
      <c r="K112" s="15"/>
      <c r="L112" s="9">
        <f t="shared" si="13"/>
        <v>0</v>
      </c>
      <c r="M112" s="15"/>
      <c r="N112" s="15"/>
      <c r="O112" s="15"/>
      <c r="P112" s="15"/>
      <c r="Q112" s="15"/>
      <c r="R112" s="11">
        <f t="shared" si="17"/>
        <v>0</v>
      </c>
      <c r="S112" s="15"/>
      <c r="T112" s="15"/>
      <c r="U112" s="9">
        <f t="shared" si="24"/>
        <v>0</v>
      </c>
      <c r="V112" s="9">
        <f t="shared" si="23"/>
        <v>0</v>
      </c>
      <c r="W112" s="15"/>
      <c r="X112" s="16">
        <f t="shared" si="25"/>
        <v>0</v>
      </c>
      <c r="Y112" s="18"/>
      <c r="Z112" s="17"/>
    </row>
    <row r="113" spans="1:26" ht="18" customHeight="1" x14ac:dyDescent="0.2">
      <c r="A113" s="13">
        <v>3510067</v>
      </c>
      <c r="B113" s="14" t="s">
        <v>138</v>
      </c>
      <c r="C113" s="15">
        <v>43000</v>
      </c>
      <c r="D113" s="10">
        <f>VLOOKUP($A113,'20.07'!$A$9:$W$200,23,0)</f>
        <v>0</v>
      </c>
      <c r="E113" s="15">
        <v>8</v>
      </c>
      <c r="F113" s="15"/>
      <c r="G113" s="15"/>
      <c r="H113" s="9">
        <f t="shared" si="22"/>
        <v>8</v>
      </c>
      <c r="I113" s="15">
        <v>4</v>
      </c>
      <c r="J113" s="15"/>
      <c r="K113" s="15"/>
      <c r="L113" s="9">
        <f t="shared" si="13"/>
        <v>4</v>
      </c>
      <c r="M113" s="15"/>
      <c r="N113" s="15"/>
      <c r="O113" s="15"/>
      <c r="P113" s="15"/>
      <c r="Q113" s="15"/>
      <c r="R113" s="11">
        <f t="shared" si="17"/>
        <v>0</v>
      </c>
      <c r="S113" s="15"/>
      <c r="T113" s="15"/>
      <c r="U113" s="9">
        <f t="shared" si="24"/>
        <v>0</v>
      </c>
      <c r="V113" s="9">
        <f t="shared" si="23"/>
        <v>4</v>
      </c>
      <c r="W113" s="15">
        <v>4</v>
      </c>
      <c r="X113" s="16">
        <f t="shared" si="25"/>
        <v>0</v>
      </c>
      <c r="Y113" s="18"/>
      <c r="Z113" s="17"/>
    </row>
    <row r="114" spans="1:26" ht="18" customHeight="1" x14ac:dyDescent="0.2">
      <c r="A114" s="13">
        <v>3510068</v>
      </c>
      <c r="B114" s="14" t="s">
        <v>139</v>
      </c>
      <c r="C114" s="15">
        <v>12000</v>
      </c>
      <c r="D114" s="10">
        <f>VLOOKUP($A114,'20.07'!$A$9:$W$200,23,0)</f>
        <v>0</v>
      </c>
      <c r="E114" s="15"/>
      <c r="F114" s="15"/>
      <c r="G114" s="15"/>
      <c r="H114" s="9">
        <f t="shared" si="22"/>
        <v>0</v>
      </c>
      <c r="I114" s="15"/>
      <c r="J114" s="15"/>
      <c r="K114" s="15"/>
      <c r="L114" s="9">
        <f t="shared" si="13"/>
        <v>0</v>
      </c>
      <c r="M114" s="15"/>
      <c r="N114" s="15"/>
      <c r="O114" s="15"/>
      <c r="P114" s="15"/>
      <c r="Q114" s="15"/>
      <c r="R114" s="11">
        <f>SUM(M114:Q114)</f>
        <v>0</v>
      </c>
      <c r="S114" s="15"/>
      <c r="T114" s="15"/>
      <c r="U114" s="9">
        <f>S114+T114</f>
        <v>0</v>
      </c>
      <c r="V114" s="9">
        <f t="shared" si="23"/>
        <v>0</v>
      </c>
      <c r="W114" s="15"/>
      <c r="X114" s="16">
        <f>W114-V114</f>
        <v>0</v>
      </c>
      <c r="Y114" s="18"/>
      <c r="Z114" s="17"/>
    </row>
    <row r="115" spans="1:26" ht="18" customHeight="1" x14ac:dyDescent="0.2">
      <c r="A115" s="13">
        <v>3510069</v>
      </c>
      <c r="B115" s="14" t="s">
        <v>140</v>
      </c>
      <c r="C115" s="15">
        <v>12000</v>
      </c>
      <c r="D115" s="10">
        <f>VLOOKUP($A115,'20.07'!$A$9:$W$200,23,0)</f>
        <v>0</v>
      </c>
      <c r="E115" s="15"/>
      <c r="F115" s="15"/>
      <c r="G115" s="15"/>
      <c r="H115" s="9">
        <f t="shared" si="22"/>
        <v>0</v>
      </c>
      <c r="I115" s="15"/>
      <c r="J115" s="15"/>
      <c r="K115" s="15"/>
      <c r="L115" s="9">
        <f t="shared" si="13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3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3510070</v>
      </c>
      <c r="B116" s="14" t="s">
        <v>141</v>
      </c>
      <c r="C116" s="15">
        <v>12000</v>
      </c>
      <c r="D116" s="10">
        <f>VLOOKUP($A116,'20.07'!$A$9:$W$200,23,0)</f>
        <v>0</v>
      </c>
      <c r="E116" s="15"/>
      <c r="F116" s="15"/>
      <c r="G116" s="15"/>
      <c r="H116" s="9">
        <f t="shared" si="22"/>
        <v>0</v>
      </c>
      <c r="I116" s="15"/>
      <c r="J116" s="15"/>
      <c r="K116" s="15"/>
      <c r="L116" s="9">
        <f t="shared" si="13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3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3512008</v>
      </c>
      <c r="B117" s="14" t="s">
        <v>142</v>
      </c>
      <c r="C117" s="15">
        <v>44000</v>
      </c>
      <c r="D117" s="10">
        <f>VLOOKUP($A117,'20.07'!$A$9:$W$200,23,0)</f>
        <v>0</v>
      </c>
      <c r="E117" s="15"/>
      <c r="F117" s="15"/>
      <c r="G117" s="15"/>
      <c r="H117" s="9">
        <f t="shared" si="22"/>
        <v>0</v>
      </c>
      <c r="I117" s="15"/>
      <c r="J117" s="15"/>
      <c r="K117" s="15"/>
      <c r="L117" s="9">
        <f t="shared" si="13"/>
        <v>0</v>
      </c>
      <c r="M117" s="15"/>
      <c r="N117" s="15"/>
      <c r="O117" s="15"/>
      <c r="P117" s="15"/>
      <c r="Q117" s="15"/>
      <c r="R117" s="11">
        <f t="shared" si="17"/>
        <v>0</v>
      </c>
      <c r="S117" s="15"/>
      <c r="T117" s="15"/>
      <c r="U117" s="9">
        <f t="shared" si="24"/>
        <v>0</v>
      </c>
      <c r="V117" s="9">
        <f t="shared" si="23"/>
        <v>0</v>
      </c>
      <c r="W117" s="15"/>
      <c r="X117" s="16">
        <f t="shared" si="25"/>
        <v>0</v>
      </c>
      <c r="Y117" s="18"/>
      <c r="Z117" s="17"/>
    </row>
    <row r="118" spans="1:26" ht="18" customHeight="1" x14ac:dyDescent="0.2">
      <c r="A118" s="7">
        <v>3530000</v>
      </c>
      <c r="B118" s="28" t="s">
        <v>143</v>
      </c>
      <c r="C118" s="9"/>
      <c r="D118" s="10">
        <f>VLOOKUP($A118,'20.07'!$A$9:$W$200,23,0)</f>
        <v>0</v>
      </c>
      <c r="E118" s="10"/>
      <c r="F118" s="10"/>
      <c r="G118" s="10"/>
      <c r="H118" s="9"/>
      <c r="I118" s="10"/>
      <c r="J118" s="10"/>
      <c r="K118" s="10"/>
      <c r="L118" s="9">
        <f t="shared" si="13"/>
        <v>0</v>
      </c>
      <c r="M118" s="10"/>
      <c r="N118" s="10"/>
      <c r="O118" s="10"/>
      <c r="P118" s="10"/>
      <c r="Q118" s="10"/>
      <c r="R118" s="11">
        <f t="shared" si="17"/>
        <v>0</v>
      </c>
      <c r="S118" s="10"/>
      <c r="T118" s="10"/>
      <c r="U118" s="9"/>
      <c r="V118" s="9"/>
      <c r="W118" s="10"/>
      <c r="X118" s="9"/>
      <c r="Y118" s="18"/>
      <c r="Z118" s="17"/>
    </row>
    <row r="119" spans="1:26" ht="18" customHeight="1" x14ac:dyDescent="0.2">
      <c r="A119" s="13">
        <v>3530003</v>
      </c>
      <c r="B119" s="14" t="s">
        <v>144</v>
      </c>
      <c r="C119" s="15">
        <v>20000</v>
      </c>
      <c r="D119" s="10">
        <f>VLOOKUP($A119,'20.07'!$A$9:$W$200,23,0)</f>
        <v>0</v>
      </c>
      <c r="E119" s="15"/>
      <c r="F119" s="15"/>
      <c r="G119" s="15"/>
      <c r="H119" s="9">
        <f t="shared" ref="H119:H131" si="26">SUM(E119:G119)</f>
        <v>0</v>
      </c>
      <c r="I119" s="15"/>
      <c r="J119" s="15"/>
      <c r="K119" s="15"/>
      <c r="L119" s="9">
        <f t="shared" si="13"/>
        <v>0</v>
      </c>
      <c r="M119" s="15"/>
      <c r="N119" s="15"/>
      <c r="O119" s="15"/>
      <c r="P119" s="15"/>
      <c r="Q119" s="15"/>
      <c r="R119" s="11">
        <f t="shared" si="17"/>
        <v>0</v>
      </c>
      <c r="S119" s="15"/>
      <c r="T119" s="15"/>
      <c r="U119" s="9">
        <f t="shared" ref="U119:U131" si="27">S119+T119</f>
        <v>0</v>
      </c>
      <c r="V119" s="9">
        <f t="shared" ref="V119:V131" si="28">D119+H119-L119-R119-U119</f>
        <v>0</v>
      </c>
      <c r="W119" s="15"/>
      <c r="X119" s="16">
        <f t="shared" ref="X119:X131" si="29">W119-V119</f>
        <v>0</v>
      </c>
      <c r="Y119" s="18"/>
      <c r="Z119" s="17"/>
    </row>
    <row r="120" spans="1:26" ht="18" customHeight="1" x14ac:dyDescent="0.2">
      <c r="A120" s="13">
        <v>3530008</v>
      </c>
      <c r="B120" s="14" t="s">
        <v>145</v>
      </c>
      <c r="C120" s="15">
        <v>20000</v>
      </c>
      <c r="D120" s="10">
        <f>VLOOKUP($A120,'20.07'!$A$9:$W$200,23,0)</f>
        <v>0</v>
      </c>
      <c r="E120" s="15"/>
      <c r="F120" s="15"/>
      <c r="G120" s="15"/>
      <c r="H120" s="9">
        <f t="shared" si="26"/>
        <v>0</v>
      </c>
      <c r="I120" s="15"/>
      <c r="J120" s="15"/>
      <c r="K120" s="15"/>
      <c r="L120" s="9">
        <f t="shared" si="13"/>
        <v>0</v>
      </c>
      <c r="M120" s="15"/>
      <c r="N120" s="15"/>
      <c r="O120" s="15"/>
      <c r="P120" s="15"/>
      <c r="Q120" s="15"/>
      <c r="R120" s="11">
        <f t="shared" si="17"/>
        <v>0</v>
      </c>
      <c r="S120" s="15"/>
      <c r="T120" s="15"/>
      <c r="U120" s="9">
        <f t="shared" si="27"/>
        <v>0</v>
      </c>
      <c r="V120" s="9">
        <f t="shared" si="28"/>
        <v>0</v>
      </c>
      <c r="W120" s="15"/>
      <c r="X120" s="16">
        <f t="shared" si="29"/>
        <v>0</v>
      </c>
      <c r="Y120" s="18"/>
      <c r="Z120" s="17"/>
    </row>
    <row r="121" spans="1:26" ht="18" customHeight="1" x14ac:dyDescent="0.2">
      <c r="A121" s="13">
        <v>3530009</v>
      </c>
      <c r="B121" s="14" t="s">
        <v>146</v>
      </c>
      <c r="C121" s="15">
        <v>20000</v>
      </c>
      <c r="D121" s="10">
        <f>VLOOKUP($A121,'20.07'!$A$9:$W$200,23,0)</f>
        <v>0</v>
      </c>
      <c r="E121" s="15"/>
      <c r="F121" s="15"/>
      <c r="G121" s="15"/>
      <c r="H121" s="9">
        <f t="shared" si="26"/>
        <v>0</v>
      </c>
      <c r="I121" s="15"/>
      <c r="J121" s="15"/>
      <c r="K121" s="15"/>
      <c r="L121" s="9">
        <f t="shared" si="13"/>
        <v>0</v>
      </c>
      <c r="M121" s="15"/>
      <c r="N121" s="15"/>
      <c r="O121" s="15"/>
      <c r="P121" s="15"/>
      <c r="Q121" s="15"/>
      <c r="R121" s="11">
        <f t="shared" si="17"/>
        <v>0</v>
      </c>
      <c r="S121" s="15"/>
      <c r="T121" s="15"/>
      <c r="U121" s="9">
        <f t="shared" si="27"/>
        <v>0</v>
      </c>
      <c r="V121" s="9">
        <f t="shared" si="28"/>
        <v>0</v>
      </c>
      <c r="W121" s="15"/>
      <c r="X121" s="16">
        <f t="shared" si="29"/>
        <v>0</v>
      </c>
      <c r="Y121" s="18"/>
      <c r="Z121" s="17"/>
    </row>
    <row r="122" spans="1:26" ht="18" customHeight="1" x14ac:dyDescent="0.2">
      <c r="A122" s="13">
        <v>3530010</v>
      </c>
      <c r="B122" s="14" t="s">
        <v>147</v>
      </c>
      <c r="C122" s="15">
        <v>108000</v>
      </c>
      <c r="D122" s="10">
        <f>VLOOKUP($A122,'20.07'!$A$9:$W$200,23,0)</f>
        <v>17</v>
      </c>
      <c r="E122" s="15"/>
      <c r="F122" s="15"/>
      <c r="G122" s="15"/>
      <c r="H122" s="9">
        <f t="shared" si="26"/>
        <v>0</v>
      </c>
      <c r="I122" s="15">
        <v>12</v>
      </c>
      <c r="J122" s="15"/>
      <c r="K122" s="15"/>
      <c r="L122" s="9">
        <f t="shared" si="13"/>
        <v>12</v>
      </c>
      <c r="M122" s="15"/>
      <c r="N122" s="15"/>
      <c r="O122" s="15"/>
      <c r="P122" s="15"/>
      <c r="Q122" s="15"/>
      <c r="R122" s="11">
        <f t="shared" si="17"/>
        <v>0</v>
      </c>
      <c r="S122" s="15"/>
      <c r="T122" s="15"/>
      <c r="U122" s="9">
        <f t="shared" si="27"/>
        <v>0</v>
      </c>
      <c r="V122" s="9">
        <f t="shared" si="28"/>
        <v>5</v>
      </c>
      <c r="W122" s="15">
        <v>5</v>
      </c>
      <c r="X122" s="16">
        <f t="shared" si="29"/>
        <v>0</v>
      </c>
      <c r="Y122" s="18"/>
      <c r="Z122" s="17"/>
    </row>
    <row r="123" spans="1:26" ht="18" customHeight="1" x14ac:dyDescent="0.2">
      <c r="A123" s="13">
        <v>3530014</v>
      </c>
      <c r="B123" s="14" t="s">
        <v>148</v>
      </c>
      <c r="C123" s="15">
        <v>20000</v>
      </c>
      <c r="D123" s="10">
        <f>VLOOKUP($A123,'20.07'!$A$9:$W$200,23,0)</f>
        <v>0</v>
      </c>
      <c r="E123" s="15"/>
      <c r="F123" s="15"/>
      <c r="G123" s="15"/>
      <c r="H123" s="9">
        <f t="shared" si="26"/>
        <v>0</v>
      </c>
      <c r="I123" s="15"/>
      <c r="J123" s="15"/>
      <c r="K123" s="15"/>
      <c r="L123" s="9">
        <f t="shared" si="13"/>
        <v>0</v>
      </c>
      <c r="M123" s="15"/>
      <c r="N123" s="15"/>
      <c r="O123" s="15"/>
      <c r="P123" s="15"/>
      <c r="Q123" s="15"/>
      <c r="R123" s="11">
        <f>SUM(M123:Q123)</f>
        <v>0</v>
      </c>
      <c r="S123" s="15"/>
      <c r="T123" s="15"/>
      <c r="U123" s="9">
        <f>S123+T123</f>
        <v>0</v>
      </c>
      <c r="V123" s="9">
        <f t="shared" si="28"/>
        <v>0</v>
      </c>
      <c r="W123" s="15"/>
      <c r="X123" s="16">
        <f>W123-V123</f>
        <v>0</v>
      </c>
      <c r="Y123" s="18"/>
      <c r="Z123" s="17"/>
    </row>
    <row r="124" spans="1:26" ht="18" customHeight="1" x14ac:dyDescent="0.2">
      <c r="A124" s="13">
        <v>3530087</v>
      </c>
      <c r="B124" s="14" t="s">
        <v>149</v>
      </c>
      <c r="C124" s="15"/>
      <c r="D124" s="10">
        <f>VLOOKUP($A124,'20.07'!$A$9:$W$200,23,0)</f>
        <v>0</v>
      </c>
      <c r="E124" s="15"/>
      <c r="F124" s="15"/>
      <c r="G124" s="15"/>
      <c r="H124" s="9">
        <f t="shared" si="26"/>
        <v>0</v>
      </c>
      <c r="I124" s="15"/>
      <c r="J124" s="15"/>
      <c r="K124" s="15"/>
      <c r="L124" s="9">
        <f t="shared" si="13"/>
        <v>0</v>
      </c>
      <c r="M124" s="15"/>
      <c r="N124" s="15"/>
      <c r="O124" s="15"/>
      <c r="P124" s="15"/>
      <c r="Q124" s="15"/>
      <c r="R124" s="11">
        <f t="shared" si="17"/>
        <v>0</v>
      </c>
      <c r="S124" s="15"/>
      <c r="T124" s="15"/>
      <c r="U124" s="9">
        <f t="shared" si="27"/>
        <v>0</v>
      </c>
      <c r="V124" s="9">
        <f t="shared" si="28"/>
        <v>0</v>
      </c>
      <c r="W124" s="15"/>
      <c r="X124" s="16">
        <f t="shared" si="29"/>
        <v>0</v>
      </c>
      <c r="Y124" s="18"/>
      <c r="Z124" s="17"/>
    </row>
    <row r="125" spans="1:26" ht="18" customHeight="1" x14ac:dyDescent="0.2">
      <c r="A125" s="13">
        <v>3530088</v>
      </c>
      <c r="B125" s="14" t="s">
        <v>150</v>
      </c>
      <c r="C125" s="15">
        <v>20000</v>
      </c>
      <c r="D125" s="10">
        <f>VLOOKUP($A125,'20.07'!$A$9:$W$200,23,0)</f>
        <v>0</v>
      </c>
      <c r="E125" s="15"/>
      <c r="F125" s="15"/>
      <c r="G125" s="15"/>
      <c r="H125" s="9">
        <f t="shared" si="26"/>
        <v>0</v>
      </c>
      <c r="I125" s="15"/>
      <c r="J125" s="15"/>
      <c r="K125" s="15"/>
      <c r="L125" s="9">
        <f t="shared" si="13"/>
        <v>0</v>
      </c>
      <c r="M125" s="15"/>
      <c r="N125" s="15"/>
      <c r="O125" s="15"/>
      <c r="P125" s="15"/>
      <c r="Q125" s="15"/>
      <c r="R125" s="11">
        <f t="shared" si="17"/>
        <v>0</v>
      </c>
      <c r="S125" s="15"/>
      <c r="T125" s="15"/>
      <c r="U125" s="9">
        <f t="shared" si="27"/>
        <v>0</v>
      </c>
      <c r="V125" s="9">
        <f t="shared" si="28"/>
        <v>0</v>
      </c>
      <c r="W125" s="15"/>
      <c r="X125" s="16">
        <f t="shared" si="29"/>
        <v>0</v>
      </c>
      <c r="Y125" s="26"/>
      <c r="Z125" s="17"/>
    </row>
    <row r="126" spans="1:26" ht="18" customHeight="1" x14ac:dyDescent="0.2">
      <c r="A126" s="13">
        <v>3530089</v>
      </c>
      <c r="B126" s="14" t="s">
        <v>151</v>
      </c>
      <c r="C126" s="15">
        <v>95000</v>
      </c>
      <c r="D126" s="10">
        <f>VLOOKUP($A126,'20.07'!$A$9:$W$200,23,0)</f>
        <v>0</v>
      </c>
      <c r="E126" s="15"/>
      <c r="F126" s="15"/>
      <c r="G126" s="15"/>
      <c r="H126" s="9">
        <f t="shared" si="26"/>
        <v>0</v>
      </c>
      <c r="I126" s="15"/>
      <c r="J126" s="15"/>
      <c r="K126" s="15"/>
      <c r="L126" s="9">
        <f t="shared" si="13"/>
        <v>0</v>
      </c>
      <c r="M126" s="15"/>
      <c r="N126" s="15"/>
      <c r="O126" s="15"/>
      <c r="P126" s="15"/>
      <c r="Q126" s="15"/>
      <c r="R126" s="11">
        <f t="shared" si="17"/>
        <v>0</v>
      </c>
      <c r="S126" s="15"/>
      <c r="T126" s="15"/>
      <c r="U126" s="9">
        <f t="shared" si="27"/>
        <v>0</v>
      </c>
      <c r="V126" s="9">
        <f t="shared" si="28"/>
        <v>0</v>
      </c>
      <c r="W126" s="15"/>
      <c r="X126" s="16">
        <f t="shared" si="29"/>
        <v>0</v>
      </c>
      <c r="Y126" s="26"/>
      <c r="Z126" s="17"/>
    </row>
    <row r="127" spans="1:26" ht="18" customHeight="1" x14ac:dyDescent="0.2">
      <c r="A127" s="13">
        <v>3530100</v>
      </c>
      <c r="B127" s="14" t="s">
        <v>152</v>
      </c>
      <c r="C127" s="15">
        <v>22000</v>
      </c>
      <c r="D127" s="10">
        <f>VLOOKUP($A127,'20.07'!$A$9:$W$200,23,0)</f>
        <v>0</v>
      </c>
      <c r="E127" s="15"/>
      <c r="F127" s="15"/>
      <c r="G127" s="15"/>
      <c r="H127" s="9">
        <f t="shared" si="26"/>
        <v>0</v>
      </c>
      <c r="I127" s="15"/>
      <c r="J127" s="15"/>
      <c r="K127" s="15"/>
      <c r="L127" s="9">
        <f t="shared" si="13"/>
        <v>0</v>
      </c>
      <c r="M127" s="15"/>
      <c r="N127" s="15"/>
      <c r="O127" s="15"/>
      <c r="P127" s="15"/>
      <c r="Q127" s="15"/>
      <c r="R127" s="11">
        <f t="shared" si="17"/>
        <v>0</v>
      </c>
      <c r="S127" s="15"/>
      <c r="T127" s="15"/>
      <c r="U127" s="9">
        <f t="shared" si="27"/>
        <v>0</v>
      </c>
      <c r="V127" s="9">
        <f t="shared" si="28"/>
        <v>0</v>
      </c>
      <c r="W127" s="15"/>
      <c r="X127" s="16">
        <f t="shared" si="29"/>
        <v>0</v>
      </c>
      <c r="Y127" s="26"/>
      <c r="Z127" s="17"/>
    </row>
    <row r="128" spans="1:26" ht="18" customHeight="1" x14ac:dyDescent="0.2">
      <c r="A128" s="13">
        <v>3550002</v>
      </c>
      <c r="B128" s="14" t="s">
        <v>153</v>
      </c>
      <c r="C128" s="15">
        <v>20000</v>
      </c>
      <c r="D128" s="10">
        <f>VLOOKUP($A128,'20.07'!$A$9:$W$200,23,0)</f>
        <v>0</v>
      </c>
      <c r="E128" s="15">
        <v>28</v>
      </c>
      <c r="F128" s="15"/>
      <c r="G128" s="15"/>
      <c r="H128" s="9">
        <f>SUM(E128:G128)</f>
        <v>28</v>
      </c>
      <c r="I128" s="15">
        <v>6</v>
      </c>
      <c r="J128" s="15"/>
      <c r="K128" s="15"/>
      <c r="L128" s="9">
        <f t="shared" si="13"/>
        <v>6</v>
      </c>
      <c r="M128" s="15"/>
      <c r="N128" s="15"/>
      <c r="O128" s="15"/>
      <c r="P128" s="15"/>
      <c r="Q128" s="15"/>
      <c r="R128" s="11">
        <f t="shared" si="17"/>
        <v>0</v>
      </c>
      <c r="S128" s="15"/>
      <c r="T128" s="15"/>
      <c r="U128" s="9">
        <f t="shared" si="27"/>
        <v>0</v>
      </c>
      <c r="V128" s="9">
        <f t="shared" si="28"/>
        <v>22</v>
      </c>
      <c r="W128" s="15">
        <v>22</v>
      </c>
      <c r="X128" s="16">
        <f t="shared" si="29"/>
        <v>0</v>
      </c>
      <c r="Y128" s="26"/>
      <c r="Z128" s="17"/>
    </row>
    <row r="129" spans="1:26" ht="18" customHeight="1" x14ac:dyDescent="0.2">
      <c r="A129" s="13">
        <v>3550005</v>
      </c>
      <c r="B129" s="14" t="s">
        <v>154</v>
      </c>
      <c r="C129" s="15">
        <v>20000</v>
      </c>
      <c r="D129" s="10">
        <f>VLOOKUP($A129,'20.07'!$A$9:$W$200,23,0)</f>
        <v>14</v>
      </c>
      <c r="E129" s="15"/>
      <c r="F129" s="15"/>
      <c r="G129" s="15"/>
      <c r="H129" s="9">
        <f>SUM(E129:G129)</f>
        <v>0</v>
      </c>
      <c r="I129" s="15">
        <v>11</v>
      </c>
      <c r="J129" s="15"/>
      <c r="K129" s="15"/>
      <c r="L129" s="9">
        <f t="shared" si="13"/>
        <v>11</v>
      </c>
      <c r="M129" s="15"/>
      <c r="N129" s="15"/>
      <c r="O129" s="15"/>
      <c r="P129" s="15"/>
      <c r="Q129" s="15"/>
      <c r="R129" s="11">
        <f t="shared" si="17"/>
        <v>0</v>
      </c>
      <c r="S129" s="15"/>
      <c r="T129" s="15"/>
      <c r="U129" s="9">
        <f t="shared" si="27"/>
        <v>0</v>
      </c>
      <c r="V129" s="9">
        <f t="shared" si="28"/>
        <v>3</v>
      </c>
      <c r="W129" s="15">
        <v>3</v>
      </c>
      <c r="X129" s="16">
        <f t="shared" si="29"/>
        <v>0</v>
      </c>
      <c r="Y129" s="26"/>
      <c r="Z129" s="17"/>
    </row>
    <row r="130" spans="1:26" ht="18" customHeight="1" x14ac:dyDescent="0.2">
      <c r="A130" s="13">
        <v>3550007</v>
      </c>
      <c r="B130" s="14" t="s">
        <v>155</v>
      </c>
      <c r="C130" s="15">
        <v>20000</v>
      </c>
      <c r="D130" s="10">
        <f>VLOOKUP($A130,'20.07'!$A$9:$W$200,23,0)</f>
        <v>0</v>
      </c>
      <c r="E130" s="15"/>
      <c r="F130" s="15"/>
      <c r="G130" s="15"/>
      <c r="H130" s="9">
        <f>SUM(E130:G130)</f>
        <v>0</v>
      </c>
      <c r="I130" s="15"/>
      <c r="J130" s="15"/>
      <c r="K130" s="15"/>
      <c r="L130" s="9">
        <f t="shared" si="13"/>
        <v>0</v>
      </c>
      <c r="M130" s="15"/>
      <c r="N130" s="15"/>
      <c r="O130" s="15"/>
      <c r="P130" s="15"/>
      <c r="Q130" s="15"/>
      <c r="R130" s="11">
        <f t="shared" si="17"/>
        <v>0</v>
      </c>
      <c r="S130" s="15"/>
      <c r="T130" s="15"/>
      <c r="U130" s="9">
        <f t="shared" si="27"/>
        <v>0</v>
      </c>
      <c r="V130" s="9">
        <f t="shared" si="28"/>
        <v>0</v>
      </c>
      <c r="W130" s="15"/>
      <c r="X130" s="16">
        <f t="shared" si="29"/>
        <v>0</v>
      </c>
      <c r="Y130" s="26"/>
      <c r="Z130" s="17"/>
    </row>
    <row r="131" spans="1:26" ht="18" customHeight="1" x14ac:dyDescent="0.2">
      <c r="A131" s="13">
        <v>3550011</v>
      </c>
      <c r="B131" s="14" t="s">
        <v>156</v>
      </c>
      <c r="C131" s="15">
        <v>85000</v>
      </c>
      <c r="D131" s="10">
        <f>VLOOKUP($A131,'20.07'!$A$9:$W$200,23,0)</f>
        <v>0</v>
      </c>
      <c r="E131" s="15">
        <v>3</v>
      </c>
      <c r="F131" s="15"/>
      <c r="G131" s="15"/>
      <c r="H131" s="9">
        <f t="shared" si="26"/>
        <v>3</v>
      </c>
      <c r="I131" s="15"/>
      <c r="J131" s="15">
        <v>1</v>
      </c>
      <c r="K131" s="15"/>
      <c r="L131" s="9">
        <f t="shared" si="13"/>
        <v>1</v>
      </c>
      <c r="M131" s="15"/>
      <c r="N131" s="15"/>
      <c r="O131" s="15"/>
      <c r="P131" s="15"/>
      <c r="Q131" s="15"/>
      <c r="R131" s="11">
        <f t="shared" si="17"/>
        <v>0</v>
      </c>
      <c r="S131" s="15"/>
      <c r="T131" s="15"/>
      <c r="U131" s="9">
        <f t="shared" si="27"/>
        <v>0</v>
      </c>
      <c r="V131" s="9">
        <f t="shared" si="28"/>
        <v>2</v>
      </c>
      <c r="W131" s="15">
        <v>2</v>
      </c>
      <c r="X131" s="16">
        <f t="shared" si="29"/>
        <v>0</v>
      </c>
      <c r="Y131" s="18"/>
      <c r="Z131" s="17"/>
    </row>
    <row r="132" spans="1:26" ht="18" customHeight="1" x14ac:dyDescent="0.2">
      <c r="A132" s="7">
        <v>5530000</v>
      </c>
      <c r="B132" s="28" t="s">
        <v>157</v>
      </c>
      <c r="C132" s="9"/>
      <c r="D132" s="10">
        <f>VLOOKUP($A132,'20.07'!$A$9:$W$200,23,0)</f>
        <v>0</v>
      </c>
      <c r="E132" s="10"/>
      <c r="F132" s="10"/>
      <c r="G132" s="10"/>
      <c r="H132" s="9"/>
      <c r="I132" s="10"/>
      <c r="J132" s="10"/>
      <c r="K132" s="10"/>
      <c r="L132" s="9">
        <f t="shared" si="13"/>
        <v>0</v>
      </c>
      <c r="M132" s="10"/>
      <c r="N132" s="10"/>
      <c r="O132" s="10"/>
      <c r="P132" s="10"/>
      <c r="Q132" s="10"/>
      <c r="R132" s="11">
        <f t="shared" si="17"/>
        <v>0</v>
      </c>
      <c r="S132" s="10"/>
      <c r="T132" s="10"/>
      <c r="U132" s="9"/>
      <c r="V132" s="9"/>
      <c r="W132" s="10"/>
      <c r="X132" s="9"/>
      <c r="Y132" s="18"/>
      <c r="Z132" s="17"/>
    </row>
    <row r="133" spans="1:26" ht="18" customHeight="1" x14ac:dyDescent="0.2">
      <c r="A133" s="13">
        <v>5530012</v>
      </c>
      <c r="B133" s="14" t="s">
        <v>158</v>
      </c>
      <c r="C133" s="15">
        <v>30000</v>
      </c>
      <c r="D133" s="10">
        <f>VLOOKUP($A133,'20.07'!$A$9:$W$200,23,0)</f>
        <v>0</v>
      </c>
      <c r="E133" s="15"/>
      <c r="F133" s="15"/>
      <c r="G133" s="15"/>
      <c r="H133" s="9">
        <f t="shared" ref="H133:H140" si="30">SUM(E133:G133)</f>
        <v>0</v>
      </c>
      <c r="I133" s="15"/>
      <c r="J133" s="15"/>
      <c r="K133" s="15"/>
      <c r="L133" s="9">
        <f t="shared" si="13"/>
        <v>0</v>
      </c>
      <c r="M133" s="15"/>
      <c r="N133" s="15"/>
      <c r="O133" s="15"/>
      <c r="P133" s="15"/>
      <c r="Q133" s="15"/>
      <c r="R133" s="11">
        <f t="shared" si="17"/>
        <v>0</v>
      </c>
      <c r="S133" s="15"/>
      <c r="T133" s="15"/>
      <c r="U133" s="9">
        <f t="shared" ref="U133:U140" si="31">S133+T133</f>
        <v>0</v>
      </c>
      <c r="V133" s="9">
        <f t="shared" ref="V133:V140" si="32">D133+H133-L133-R133-U133</f>
        <v>0</v>
      </c>
      <c r="W133" s="15"/>
      <c r="X133" s="16">
        <f t="shared" ref="X133:X140" si="33">W133-V133</f>
        <v>0</v>
      </c>
      <c r="Y133" s="18"/>
      <c r="Z133" s="17"/>
    </row>
    <row r="134" spans="1:26" ht="18" customHeight="1" x14ac:dyDescent="0.2">
      <c r="A134" s="13">
        <v>5530013</v>
      </c>
      <c r="B134" s="14" t="s">
        <v>159</v>
      </c>
      <c r="C134" s="15">
        <v>30000</v>
      </c>
      <c r="D134" s="10">
        <f>VLOOKUP($A134,'20.07'!$A$9:$W$200,23,0)</f>
        <v>0</v>
      </c>
      <c r="E134" s="15"/>
      <c r="F134" s="15"/>
      <c r="G134" s="15"/>
      <c r="H134" s="9">
        <f t="shared" si="30"/>
        <v>0</v>
      </c>
      <c r="I134" s="15"/>
      <c r="J134" s="15"/>
      <c r="K134" s="15"/>
      <c r="L134" s="9">
        <f t="shared" si="13"/>
        <v>0</v>
      </c>
      <c r="M134" s="15"/>
      <c r="N134" s="15"/>
      <c r="O134" s="15"/>
      <c r="P134" s="15"/>
      <c r="Q134" s="15"/>
      <c r="R134" s="11">
        <f t="shared" si="17"/>
        <v>0</v>
      </c>
      <c r="S134" s="15"/>
      <c r="T134" s="15"/>
      <c r="U134" s="9">
        <f t="shared" si="31"/>
        <v>0</v>
      </c>
      <c r="V134" s="9">
        <f t="shared" si="32"/>
        <v>0</v>
      </c>
      <c r="W134" s="15"/>
      <c r="X134" s="16">
        <f t="shared" si="33"/>
        <v>0</v>
      </c>
      <c r="Y134" s="18"/>
      <c r="Z134" s="17"/>
    </row>
    <row r="135" spans="1:26" ht="18" customHeight="1" x14ac:dyDescent="0.2">
      <c r="A135" s="13">
        <v>5530014</v>
      </c>
      <c r="B135" s="14" t="s">
        <v>160</v>
      </c>
      <c r="C135" s="15">
        <v>30000</v>
      </c>
      <c r="D135" s="10">
        <f>VLOOKUP($A135,'20.07'!$A$9:$W$200,23,0)</f>
        <v>0</v>
      </c>
      <c r="E135" s="15"/>
      <c r="F135" s="15"/>
      <c r="G135" s="15"/>
      <c r="H135" s="9">
        <f t="shared" si="30"/>
        <v>0</v>
      </c>
      <c r="I135" s="15"/>
      <c r="J135" s="15"/>
      <c r="K135" s="15"/>
      <c r="L135" s="9">
        <f t="shared" si="13"/>
        <v>0</v>
      </c>
      <c r="M135" s="15"/>
      <c r="N135" s="15"/>
      <c r="O135" s="15"/>
      <c r="P135" s="15"/>
      <c r="Q135" s="15"/>
      <c r="R135" s="11">
        <f t="shared" si="17"/>
        <v>0</v>
      </c>
      <c r="S135" s="15"/>
      <c r="T135" s="15"/>
      <c r="U135" s="9">
        <f t="shared" si="31"/>
        <v>0</v>
      </c>
      <c r="V135" s="9">
        <f t="shared" si="32"/>
        <v>0</v>
      </c>
      <c r="W135" s="15"/>
      <c r="X135" s="16">
        <f t="shared" si="33"/>
        <v>0</v>
      </c>
      <c r="Y135" s="18"/>
      <c r="Z135" s="17"/>
    </row>
    <row r="136" spans="1:26" ht="18" customHeight="1" x14ac:dyDescent="0.2">
      <c r="A136" s="13">
        <v>5530015</v>
      </c>
      <c r="B136" s="14" t="s">
        <v>161</v>
      </c>
      <c r="C136" s="15">
        <v>30000</v>
      </c>
      <c r="D136" s="10">
        <f>VLOOKUP($A136,'20.07'!$A$9:$W$200,23,0)</f>
        <v>10</v>
      </c>
      <c r="E136" s="15"/>
      <c r="F136" s="15"/>
      <c r="G136" s="15"/>
      <c r="H136" s="9">
        <f t="shared" si="30"/>
        <v>0</v>
      </c>
      <c r="I136" s="15">
        <v>2</v>
      </c>
      <c r="J136" s="15"/>
      <c r="K136" s="15"/>
      <c r="L136" s="9">
        <f t="shared" si="13"/>
        <v>2</v>
      </c>
      <c r="M136" s="15"/>
      <c r="N136" s="15"/>
      <c r="O136" s="15"/>
      <c r="P136" s="15"/>
      <c r="Q136" s="15"/>
      <c r="R136" s="11">
        <f t="shared" si="17"/>
        <v>0</v>
      </c>
      <c r="S136" s="15"/>
      <c r="T136" s="15"/>
      <c r="U136" s="9">
        <f t="shared" si="31"/>
        <v>0</v>
      </c>
      <c r="V136" s="9">
        <f t="shared" si="32"/>
        <v>8</v>
      </c>
      <c r="W136" s="15">
        <v>8</v>
      </c>
      <c r="X136" s="16">
        <f t="shared" si="33"/>
        <v>0</v>
      </c>
      <c r="Y136" s="18"/>
      <c r="Z136" s="17"/>
    </row>
    <row r="137" spans="1:26" ht="18" customHeight="1" x14ac:dyDescent="0.2">
      <c r="A137" s="13">
        <v>5530016</v>
      </c>
      <c r="B137" s="14" t="s">
        <v>162</v>
      </c>
      <c r="C137" s="15">
        <v>30000</v>
      </c>
      <c r="D137" s="10">
        <f>VLOOKUP($A137,'20.07'!$A$9:$W$200,23,0)</f>
        <v>12</v>
      </c>
      <c r="E137" s="15"/>
      <c r="F137" s="15"/>
      <c r="G137" s="15"/>
      <c r="H137" s="9">
        <f t="shared" si="30"/>
        <v>0</v>
      </c>
      <c r="I137" s="15">
        <v>7</v>
      </c>
      <c r="J137" s="15"/>
      <c r="K137" s="15"/>
      <c r="L137" s="9">
        <f t="shared" si="13"/>
        <v>7</v>
      </c>
      <c r="M137" s="15"/>
      <c r="N137" s="15"/>
      <c r="O137" s="15"/>
      <c r="P137" s="15"/>
      <c r="Q137" s="15"/>
      <c r="R137" s="11">
        <f t="shared" si="17"/>
        <v>0</v>
      </c>
      <c r="S137" s="15"/>
      <c r="T137" s="15"/>
      <c r="U137" s="9">
        <f t="shared" si="31"/>
        <v>0</v>
      </c>
      <c r="V137" s="9">
        <f t="shared" si="32"/>
        <v>5</v>
      </c>
      <c r="W137" s="15">
        <v>5</v>
      </c>
      <c r="X137" s="16">
        <f t="shared" si="33"/>
        <v>0</v>
      </c>
      <c r="Y137" s="18"/>
      <c r="Z137" s="17"/>
    </row>
    <row r="138" spans="1:26" ht="18" customHeight="1" x14ac:dyDescent="0.2">
      <c r="A138" s="13">
        <v>5530018</v>
      </c>
      <c r="B138" s="14" t="s">
        <v>163</v>
      </c>
      <c r="C138" s="15">
        <v>30000</v>
      </c>
      <c r="D138" s="10">
        <f>VLOOKUP($A138,'20.07'!$A$9:$W$200,23,0)</f>
        <v>0</v>
      </c>
      <c r="E138" s="15"/>
      <c r="F138" s="15"/>
      <c r="G138" s="15"/>
      <c r="H138" s="9">
        <f t="shared" si="30"/>
        <v>0</v>
      </c>
      <c r="I138" s="15"/>
      <c r="J138" s="15"/>
      <c r="K138" s="15"/>
      <c r="L138" s="9">
        <f t="shared" ref="L138:L198" si="34">SUM(I138:K138)</f>
        <v>0</v>
      </c>
      <c r="M138" s="15"/>
      <c r="N138" s="15"/>
      <c r="O138" s="15"/>
      <c r="P138" s="15"/>
      <c r="Q138" s="15"/>
      <c r="R138" s="11">
        <f>SUM(M138:Q138)</f>
        <v>0</v>
      </c>
      <c r="S138" s="15"/>
      <c r="T138" s="15"/>
      <c r="U138" s="9">
        <f>S138+T138</f>
        <v>0</v>
      </c>
      <c r="V138" s="9">
        <f t="shared" si="32"/>
        <v>0</v>
      </c>
      <c r="W138" s="15"/>
      <c r="X138" s="16">
        <f>W138-V138</f>
        <v>0</v>
      </c>
      <c r="Y138" s="18"/>
      <c r="Z138" s="17"/>
    </row>
    <row r="139" spans="1:26" ht="18" customHeight="1" x14ac:dyDescent="0.2">
      <c r="A139" s="13">
        <v>5530019</v>
      </c>
      <c r="B139" s="14" t="s">
        <v>164</v>
      </c>
      <c r="C139" s="15">
        <v>30000</v>
      </c>
      <c r="D139" s="10">
        <f>VLOOKUP($A139,'20.07'!$A$9:$W$200,23,0)</f>
        <v>0</v>
      </c>
      <c r="E139" s="15"/>
      <c r="F139" s="15"/>
      <c r="G139" s="15"/>
      <c r="H139" s="9">
        <f t="shared" si="30"/>
        <v>0</v>
      </c>
      <c r="I139" s="15"/>
      <c r="J139" s="15"/>
      <c r="K139" s="15"/>
      <c r="L139" s="9">
        <f t="shared" si="34"/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2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5530020</v>
      </c>
      <c r="B140" s="14" t="s">
        <v>165</v>
      </c>
      <c r="C140" s="15">
        <v>30000</v>
      </c>
      <c r="D140" s="10">
        <f>VLOOKUP($A140,'20.07'!$A$9:$W$200,23,0)</f>
        <v>0</v>
      </c>
      <c r="E140" s="15"/>
      <c r="F140" s="15"/>
      <c r="G140" s="15"/>
      <c r="H140" s="9">
        <f t="shared" si="30"/>
        <v>0</v>
      </c>
      <c r="I140" s="15"/>
      <c r="J140" s="15"/>
      <c r="K140" s="15"/>
      <c r="L140" s="9">
        <f t="shared" si="34"/>
        <v>0</v>
      </c>
      <c r="M140" s="15"/>
      <c r="N140" s="15"/>
      <c r="O140" s="15"/>
      <c r="P140" s="15"/>
      <c r="Q140" s="15"/>
      <c r="R140" s="11">
        <f t="shared" si="17"/>
        <v>0</v>
      </c>
      <c r="S140" s="15"/>
      <c r="T140" s="15"/>
      <c r="U140" s="9">
        <f t="shared" si="31"/>
        <v>0</v>
      </c>
      <c r="V140" s="9">
        <f t="shared" si="32"/>
        <v>0</v>
      </c>
      <c r="W140" s="15"/>
      <c r="X140" s="16">
        <f t="shared" si="33"/>
        <v>0</v>
      </c>
      <c r="Y140" s="18"/>
      <c r="Z140" s="17"/>
    </row>
    <row r="141" spans="1:26" ht="18" customHeight="1" x14ac:dyDescent="0.2">
      <c r="A141" s="7">
        <v>7550000</v>
      </c>
      <c r="B141" s="8" t="s">
        <v>166</v>
      </c>
      <c r="C141" s="9"/>
      <c r="D141" s="10">
        <f>VLOOKUP($A141,'20.07'!$A$9:$W$200,23,0)</f>
        <v>0</v>
      </c>
      <c r="E141" s="10"/>
      <c r="F141" s="10"/>
      <c r="G141" s="10"/>
      <c r="H141" s="9"/>
      <c r="I141" s="10"/>
      <c r="J141" s="10"/>
      <c r="K141" s="10"/>
      <c r="L141" s="9">
        <f t="shared" si="34"/>
        <v>0</v>
      </c>
      <c r="M141" s="10"/>
      <c r="N141" s="10"/>
      <c r="O141" s="10"/>
      <c r="P141" s="10"/>
      <c r="Q141" s="10"/>
      <c r="R141" s="11">
        <f t="shared" si="17"/>
        <v>0</v>
      </c>
      <c r="S141" s="10"/>
      <c r="T141" s="10"/>
      <c r="U141" s="9"/>
      <c r="V141" s="9"/>
      <c r="W141" s="10"/>
      <c r="X141" s="9"/>
      <c r="Y141" s="18"/>
      <c r="Z141" s="17"/>
    </row>
    <row r="142" spans="1:26" ht="18" customHeight="1" x14ac:dyDescent="0.2">
      <c r="A142" s="13">
        <v>7520001</v>
      </c>
      <c r="B142" s="14" t="s">
        <v>167</v>
      </c>
      <c r="C142" s="15">
        <v>80000</v>
      </c>
      <c r="D142" s="10">
        <f>VLOOKUP($A142,'20.07'!$A$9:$W$200,23,0)</f>
        <v>0</v>
      </c>
      <c r="E142" s="15"/>
      <c r="F142" s="15"/>
      <c r="G142" s="15"/>
      <c r="H142" s="9">
        <f t="shared" ref="H142:H156" si="35">SUM(E142:G142)</f>
        <v>0</v>
      </c>
      <c r="I142" s="15"/>
      <c r="J142" s="15"/>
      <c r="K142" s="15"/>
      <c r="L142" s="9">
        <f t="shared" si="34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ref="V142:V156" si="36">D142+H142-L142-R142-U142</f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7520012</v>
      </c>
      <c r="B143" s="14" t="s">
        <v>168</v>
      </c>
      <c r="C143" s="15">
        <v>80000</v>
      </c>
      <c r="D143" s="10">
        <f>VLOOKUP($A143,'20.07'!$A$9:$W$200,23,0)</f>
        <v>0</v>
      </c>
      <c r="E143" s="15"/>
      <c r="F143" s="15"/>
      <c r="G143" s="15"/>
      <c r="H143" s="9">
        <f t="shared" si="35"/>
        <v>0</v>
      </c>
      <c r="I143" s="15"/>
      <c r="J143" s="15"/>
      <c r="K143" s="15"/>
      <c r="L143" s="9">
        <f t="shared" si="34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si="36"/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7520013</v>
      </c>
      <c r="B144" s="14" t="s">
        <v>169</v>
      </c>
      <c r="C144" s="15">
        <v>80000</v>
      </c>
      <c r="D144" s="10">
        <f>VLOOKUP($A144,'20.07'!$A$9:$W$200,23,0)</f>
        <v>5</v>
      </c>
      <c r="E144" s="15"/>
      <c r="F144" s="15"/>
      <c r="G144" s="15"/>
      <c r="H144" s="9">
        <f t="shared" si="35"/>
        <v>0</v>
      </c>
      <c r="I144" s="15"/>
      <c r="J144" s="15"/>
      <c r="K144" s="15"/>
      <c r="L144" s="9">
        <f t="shared" si="34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6"/>
        <v>5</v>
      </c>
      <c r="W144" s="15">
        <v>5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7520014</v>
      </c>
      <c r="B145" s="14" t="s">
        <v>170</v>
      </c>
      <c r="C145" s="15">
        <v>5000</v>
      </c>
      <c r="D145" s="10">
        <f>VLOOKUP($A145,'20.07'!$A$9:$W$200,23,0)</f>
        <v>0</v>
      </c>
      <c r="E145" s="15"/>
      <c r="F145" s="15"/>
      <c r="G145" s="15"/>
      <c r="H145" s="9">
        <f t="shared" si="35"/>
        <v>0</v>
      </c>
      <c r="I145" s="15"/>
      <c r="J145" s="15"/>
      <c r="K145" s="15"/>
      <c r="L145" s="9">
        <f t="shared" si="34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6"/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7550006</v>
      </c>
      <c r="B146" s="14" t="s">
        <v>171</v>
      </c>
      <c r="C146" s="15">
        <v>12000</v>
      </c>
      <c r="D146" s="10">
        <f>VLOOKUP($A146,'20.07'!$A$9:$W$200,23,0)</f>
        <v>6</v>
      </c>
      <c r="E146" s="15"/>
      <c r="F146" s="15"/>
      <c r="G146" s="15"/>
      <c r="H146" s="9">
        <f t="shared" si="35"/>
        <v>0</v>
      </c>
      <c r="I146" s="15"/>
      <c r="J146" s="15"/>
      <c r="K146" s="15"/>
      <c r="L146" s="9">
        <f t="shared" si="34"/>
        <v>0</v>
      </c>
      <c r="M146" s="15"/>
      <c r="N146" s="15"/>
      <c r="O146" s="15"/>
      <c r="P146" s="15"/>
      <c r="Q146" s="15"/>
      <c r="R146" s="11">
        <f t="shared" si="17"/>
        <v>0</v>
      </c>
      <c r="S146" s="15"/>
      <c r="T146" s="15"/>
      <c r="U146" s="9">
        <f t="shared" ref="U146:U156" si="37">S146+T146</f>
        <v>0</v>
      </c>
      <c r="V146" s="9">
        <f t="shared" si="36"/>
        <v>6</v>
      </c>
      <c r="W146" s="15">
        <v>6</v>
      </c>
      <c r="X146" s="16">
        <f t="shared" ref="X146:X156" si="38">W146-V146</f>
        <v>0</v>
      </c>
      <c r="Y146" s="18"/>
      <c r="Z146" s="17"/>
    </row>
    <row r="147" spans="1:26" ht="18" customHeight="1" x14ac:dyDescent="0.2">
      <c r="A147" s="13">
        <v>7550007</v>
      </c>
      <c r="B147" s="14" t="s">
        <v>172</v>
      </c>
      <c r="C147" s="15">
        <v>9000</v>
      </c>
      <c r="D147" s="10">
        <f>VLOOKUP($A147,'20.07'!$A$9:$W$200,23,0)</f>
        <v>7</v>
      </c>
      <c r="E147" s="15"/>
      <c r="F147" s="15"/>
      <c r="G147" s="15"/>
      <c r="H147" s="9">
        <f t="shared" si="35"/>
        <v>0</v>
      </c>
      <c r="I147" s="15"/>
      <c r="J147" s="15"/>
      <c r="K147" s="15"/>
      <c r="L147" s="9">
        <f t="shared" si="34"/>
        <v>0</v>
      </c>
      <c r="M147" s="15"/>
      <c r="N147" s="15"/>
      <c r="O147" s="15"/>
      <c r="P147" s="15"/>
      <c r="Q147" s="15"/>
      <c r="R147" s="11">
        <f t="shared" si="17"/>
        <v>0</v>
      </c>
      <c r="S147" s="15"/>
      <c r="T147" s="15"/>
      <c r="U147" s="9">
        <f t="shared" si="37"/>
        <v>0</v>
      </c>
      <c r="V147" s="9">
        <f t="shared" si="36"/>
        <v>7</v>
      </c>
      <c r="W147" s="15">
        <v>7</v>
      </c>
      <c r="X147" s="16">
        <f t="shared" si="38"/>
        <v>0</v>
      </c>
      <c r="Y147" s="18"/>
      <c r="Z147" s="17"/>
    </row>
    <row r="148" spans="1:26" ht="18" customHeight="1" x14ac:dyDescent="0.2">
      <c r="A148" s="13">
        <v>7550008</v>
      </c>
      <c r="B148" s="14" t="s">
        <v>173</v>
      </c>
      <c r="C148" s="15">
        <v>21000</v>
      </c>
      <c r="D148" s="10">
        <f>VLOOKUP($A148,'20.07'!$A$9:$W$200,23,0)</f>
        <v>8</v>
      </c>
      <c r="E148" s="15"/>
      <c r="F148" s="15"/>
      <c r="G148" s="15"/>
      <c r="H148" s="9">
        <f t="shared" si="35"/>
        <v>0</v>
      </c>
      <c r="I148" s="15"/>
      <c r="J148" s="15"/>
      <c r="K148" s="15"/>
      <c r="L148" s="9">
        <f t="shared" si="34"/>
        <v>0</v>
      </c>
      <c r="M148" s="15"/>
      <c r="N148" s="15"/>
      <c r="O148" s="15"/>
      <c r="P148" s="15"/>
      <c r="Q148" s="15"/>
      <c r="R148" s="11">
        <f t="shared" si="17"/>
        <v>0</v>
      </c>
      <c r="S148" s="15"/>
      <c r="T148" s="15"/>
      <c r="U148" s="9">
        <f t="shared" si="37"/>
        <v>0</v>
      </c>
      <c r="V148" s="9">
        <f t="shared" si="36"/>
        <v>8</v>
      </c>
      <c r="W148" s="15">
        <v>8</v>
      </c>
      <c r="X148" s="16">
        <f t="shared" si="38"/>
        <v>0</v>
      </c>
      <c r="Y148" s="18"/>
      <c r="Z148" s="17"/>
    </row>
    <row r="149" spans="1:26" ht="18" customHeight="1" x14ac:dyDescent="0.2">
      <c r="A149" s="13">
        <v>7550011</v>
      </c>
      <c r="B149" s="14" t="s">
        <v>174</v>
      </c>
      <c r="C149" s="15">
        <v>16000</v>
      </c>
      <c r="D149" s="10">
        <f>VLOOKUP($A149,'20.07'!$A$9:$W$200,23,0)</f>
        <v>7</v>
      </c>
      <c r="E149" s="15"/>
      <c r="F149" s="15"/>
      <c r="G149" s="15"/>
      <c r="H149" s="9">
        <f t="shared" si="35"/>
        <v>0</v>
      </c>
      <c r="I149" s="15"/>
      <c r="J149" s="15"/>
      <c r="K149" s="15"/>
      <c r="L149" s="9">
        <f t="shared" si="34"/>
        <v>0</v>
      </c>
      <c r="M149" s="15"/>
      <c r="N149" s="15"/>
      <c r="O149" s="15"/>
      <c r="P149" s="15"/>
      <c r="Q149" s="15"/>
      <c r="R149" s="11">
        <f t="shared" si="17"/>
        <v>0</v>
      </c>
      <c r="S149" s="15"/>
      <c r="T149" s="15"/>
      <c r="U149" s="9">
        <f t="shared" si="37"/>
        <v>0</v>
      </c>
      <c r="V149" s="9">
        <f t="shared" si="36"/>
        <v>7</v>
      </c>
      <c r="W149" s="15">
        <v>7</v>
      </c>
      <c r="X149" s="16">
        <f t="shared" si="38"/>
        <v>0</v>
      </c>
      <c r="Y149" s="18"/>
      <c r="Z149" s="17"/>
    </row>
    <row r="150" spans="1:26" ht="18" customHeight="1" x14ac:dyDescent="0.2">
      <c r="A150" s="13">
        <v>7550012</v>
      </c>
      <c r="B150" s="14" t="s">
        <v>175</v>
      </c>
      <c r="C150" s="15">
        <v>24000</v>
      </c>
      <c r="D150" s="10">
        <f>VLOOKUP($A150,'20.07'!$A$9:$W$200,23,0)</f>
        <v>1</v>
      </c>
      <c r="E150" s="15"/>
      <c r="F150" s="15"/>
      <c r="G150" s="15"/>
      <c r="H150" s="9">
        <f t="shared" si="35"/>
        <v>0</v>
      </c>
      <c r="I150" s="15"/>
      <c r="J150" s="15"/>
      <c r="K150" s="15"/>
      <c r="L150" s="9">
        <f t="shared" si="34"/>
        <v>0</v>
      </c>
      <c r="M150" s="15"/>
      <c r="N150" s="15"/>
      <c r="O150" s="15"/>
      <c r="P150" s="15"/>
      <c r="Q150" s="15"/>
      <c r="R150" s="11">
        <f t="shared" si="17"/>
        <v>0</v>
      </c>
      <c r="S150" s="15"/>
      <c r="T150" s="15"/>
      <c r="U150" s="9">
        <f t="shared" si="37"/>
        <v>0</v>
      </c>
      <c r="V150" s="9">
        <f t="shared" si="36"/>
        <v>1</v>
      </c>
      <c r="W150" s="15">
        <v>1</v>
      </c>
      <c r="X150" s="16">
        <f t="shared" si="38"/>
        <v>0</v>
      </c>
      <c r="Y150" s="18"/>
      <c r="Z150" s="17"/>
    </row>
    <row r="151" spans="1:26" ht="18" customHeight="1" x14ac:dyDescent="0.2">
      <c r="A151" s="13">
        <v>7550015</v>
      </c>
      <c r="B151" s="14" t="s">
        <v>176</v>
      </c>
      <c r="C151" s="15">
        <v>14000</v>
      </c>
      <c r="D151" s="10">
        <f>VLOOKUP($A151,'20.07'!$A$9:$W$200,23,0)</f>
        <v>10</v>
      </c>
      <c r="E151" s="15"/>
      <c r="F151" s="15"/>
      <c r="G151" s="15"/>
      <c r="H151" s="9">
        <f t="shared" si="35"/>
        <v>0</v>
      </c>
      <c r="I151" s="15"/>
      <c r="J151" s="15"/>
      <c r="K151" s="15"/>
      <c r="L151" s="9">
        <f t="shared" si="34"/>
        <v>0</v>
      </c>
      <c r="M151" s="15"/>
      <c r="N151" s="15"/>
      <c r="O151" s="15"/>
      <c r="P151" s="15"/>
      <c r="Q151" s="15"/>
      <c r="R151" s="11">
        <f t="shared" si="17"/>
        <v>0</v>
      </c>
      <c r="S151" s="15"/>
      <c r="T151" s="15"/>
      <c r="U151" s="9">
        <f t="shared" si="37"/>
        <v>0</v>
      </c>
      <c r="V151" s="9">
        <f t="shared" si="36"/>
        <v>10</v>
      </c>
      <c r="W151" s="15">
        <v>10</v>
      </c>
      <c r="X151" s="16">
        <f t="shared" si="38"/>
        <v>0</v>
      </c>
      <c r="Y151" s="18"/>
      <c r="Z151" s="17"/>
    </row>
    <row r="152" spans="1:26" ht="18" customHeight="1" x14ac:dyDescent="0.2">
      <c r="A152" s="13">
        <v>7550016</v>
      </c>
      <c r="B152" s="14" t="s">
        <v>177</v>
      </c>
      <c r="C152" s="15">
        <v>14000</v>
      </c>
      <c r="D152" s="10">
        <f>VLOOKUP($A152,'20.07'!$A$9:$W$200,23,0)</f>
        <v>5</v>
      </c>
      <c r="E152" s="15"/>
      <c r="F152" s="15"/>
      <c r="G152" s="15"/>
      <c r="H152" s="9">
        <f t="shared" si="35"/>
        <v>0</v>
      </c>
      <c r="I152" s="15"/>
      <c r="J152" s="15"/>
      <c r="K152" s="15"/>
      <c r="L152" s="9">
        <f t="shared" si="34"/>
        <v>0</v>
      </c>
      <c r="M152" s="15"/>
      <c r="N152" s="15"/>
      <c r="O152" s="15"/>
      <c r="P152" s="15"/>
      <c r="Q152" s="15"/>
      <c r="R152" s="11">
        <f t="shared" si="17"/>
        <v>0</v>
      </c>
      <c r="S152" s="15"/>
      <c r="T152" s="15"/>
      <c r="U152" s="9">
        <f t="shared" si="37"/>
        <v>0</v>
      </c>
      <c r="V152" s="9">
        <f t="shared" si="36"/>
        <v>5</v>
      </c>
      <c r="W152" s="15">
        <v>5</v>
      </c>
      <c r="X152" s="16">
        <f t="shared" si="38"/>
        <v>0</v>
      </c>
      <c r="Y152" s="18"/>
      <c r="Z152" s="17"/>
    </row>
    <row r="153" spans="1:26" ht="18" customHeight="1" x14ac:dyDescent="0.2">
      <c r="A153" s="13">
        <v>7550017</v>
      </c>
      <c r="B153" s="14" t="s">
        <v>178</v>
      </c>
      <c r="C153" s="15">
        <v>14000</v>
      </c>
      <c r="D153" s="10">
        <f>VLOOKUP($A153,'20.07'!$A$9:$W$200,23,0)</f>
        <v>9</v>
      </c>
      <c r="E153" s="15"/>
      <c r="F153" s="15"/>
      <c r="G153" s="15"/>
      <c r="H153" s="9">
        <f t="shared" si="35"/>
        <v>0</v>
      </c>
      <c r="I153" s="15">
        <v>2</v>
      </c>
      <c r="J153" s="15"/>
      <c r="K153" s="15"/>
      <c r="L153" s="9">
        <f t="shared" si="34"/>
        <v>2</v>
      </c>
      <c r="M153" s="15"/>
      <c r="N153" s="15"/>
      <c r="O153" s="15"/>
      <c r="P153" s="15"/>
      <c r="Q153" s="15"/>
      <c r="R153" s="11">
        <f t="shared" si="17"/>
        <v>0</v>
      </c>
      <c r="S153" s="15"/>
      <c r="T153" s="15"/>
      <c r="U153" s="9">
        <f t="shared" si="37"/>
        <v>0</v>
      </c>
      <c r="V153" s="9">
        <f t="shared" si="36"/>
        <v>7</v>
      </c>
      <c r="W153" s="15">
        <v>7</v>
      </c>
      <c r="X153" s="16">
        <f t="shared" si="38"/>
        <v>0</v>
      </c>
      <c r="Y153" s="18"/>
      <c r="Z153" s="17"/>
    </row>
    <row r="154" spans="1:26" ht="18" customHeight="1" x14ac:dyDescent="0.2">
      <c r="A154" s="13">
        <v>7550019</v>
      </c>
      <c r="B154" s="14" t="s">
        <v>179</v>
      </c>
      <c r="C154" s="15">
        <v>10000</v>
      </c>
      <c r="D154" s="10">
        <f>VLOOKUP($A154,'20.07'!$A$9:$W$200,23,0)</f>
        <v>0</v>
      </c>
      <c r="E154" s="15"/>
      <c r="F154" s="15"/>
      <c r="G154" s="15"/>
      <c r="H154" s="9">
        <f t="shared" si="35"/>
        <v>0</v>
      </c>
      <c r="I154" s="15"/>
      <c r="J154" s="15"/>
      <c r="K154" s="15"/>
      <c r="L154" s="9">
        <f t="shared" si="34"/>
        <v>0</v>
      </c>
      <c r="M154" s="15"/>
      <c r="N154" s="15"/>
      <c r="O154" s="15"/>
      <c r="P154" s="15"/>
      <c r="Q154" s="15"/>
      <c r="R154" s="11">
        <f t="shared" si="17"/>
        <v>0</v>
      </c>
      <c r="S154" s="15"/>
      <c r="T154" s="15"/>
      <c r="U154" s="9">
        <f t="shared" si="37"/>
        <v>0</v>
      </c>
      <c r="V154" s="9">
        <f t="shared" si="36"/>
        <v>0</v>
      </c>
      <c r="W154" s="15"/>
      <c r="X154" s="16">
        <f t="shared" si="38"/>
        <v>0</v>
      </c>
      <c r="Y154" s="18"/>
      <c r="Z154" s="17"/>
    </row>
    <row r="155" spans="1:26" ht="18" customHeight="1" x14ac:dyDescent="0.2">
      <c r="A155" s="13">
        <v>7550026</v>
      </c>
      <c r="B155" s="14" t="s">
        <v>180</v>
      </c>
      <c r="C155" s="15">
        <v>26000</v>
      </c>
      <c r="D155" s="10">
        <f>VLOOKUP($A155,'20.07'!$A$9:$W$200,23,0)</f>
        <v>0</v>
      </c>
      <c r="E155" s="15"/>
      <c r="F155" s="15"/>
      <c r="G155" s="15"/>
      <c r="H155" s="9">
        <f t="shared" si="35"/>
        <v>0</v>
      </c>
      <c r="I155" s="15"/>
      <c r="J155" s="15"/>
      <c r="K155" s="15"/>
      <c r="L155" s="9">
        <f t="shared" si="34"/>
        <v>0</v>
      </c>
      <c r="M155" s="15"/>
      <c r="N155" s="15"/>
      <c r="O155" s="15"/>
      <c r="P155" s="15"/>
      <c r="Q155" s="15"/>
      <c r="R155" s="11">
        <f t="shared" si="17"/>
        <v>0</v>
      </c>
      <c r="S155" s="15"/>
      <c r="T155" s="15"/>
      <c r="U155" s="9">
        <f t="shared" si="37"/>
        <v>0</v>
      </c>
      <c r="V155" s="9">
        <f t="shared" si="36"/>
        <v>0</v>
      </c>
      <c r="W155" s="15"/>
      <c r="X155" s="16">
        <f t="shared" si="38"/>
        <v>0</v>
      </c>
      <c r="Y155" s="18"/>
      <c r="Z155" s="17"/>
    </row>
    <row r="156" spans="1:26" ht="18" customHeight="1" x14ac:dyDescent="0.2">
      <c r="A156" s="13">
        <v>4551001</v>
      </c>
      <c r="B156" s="14" t="s">
        <v>225</v>
      </c>
      <c r="C156" s="15">
        <v>15000</v>
      </c>
      <c r="D156" s="10">
        <f>VLOOKUP($A156,'20.07'!$A$9:$W$200,23,0)</f>
        <v>0</v>
      </c>
      <c r="E156" s="15"/>
      <c r="F156" s="15"/>
      <c r="G156" s="15"/>
      <c r="H156" s="9">
        <f t="shared" si="35"/>
        <v>0</v>
      </c>
      <c r="I156" s="15"/>
      <c r="J156" s="15"/>
      <c r="K156" s="15"/>
      <c r="L156" s="9">
        <f t="shared" si="34"/>
        <v>0</v>
      </c>
      <c r="M156" s="15"/>
      <c r="N156" s="15"/>
      <c r="O156" s="15"/>
      <c r="P156" s="15"/>
      <c r="Q156" s="15"/>
      <c r="R156" s="11">
        <f t="shared" ref="R156:R198" si="39">SUM(M156:Q156)</f>
        <v>0</v>
      </c>
      <c r="S156" s="15"/>
      <c r="T156" s="15"/>
      <c r="U156" s="9">
        <f t="shared" si="37"/>
        <v>0</v>
      </c>
      <c r="V156" s="9">
        <f t="shared" si="36"/>
        <v>0</v>
      </c>
      <c r="W156" s="15"/>
      <c r="X156" s="16">
        <f t="shared" si="38"/>
        <v>0</v>
      </c>
      <c r="Y156" s="18"/>
      <c r="Z156" s="17"/>
    </row>
    <row r="157" spans="1:26" ht="18" customHeight="1" x14ac:dyDescent="0.2">
      <c r="A157" s="7">
        <v>5500000</v>
      </c>
      <c r="B157" s="8" t="s">
        <v>181</v>
      </c>
      <c r="C157" s="9"/>
      <c r="D157" s="10">
        <f>VLOOKUP($A157,'20.07'!$A$9:$W$200,23,0)</f>
        <v>0</v>
      </c>
      <c r="E157" s="10"/>
      <c r="F157" s="10"/>
      <c r="G157" s="10"/>
      <c r="H157" s="9"/>
      <c r="I157" s="10"/>
      <c r="J157" s="10"/>
      <c r="K157" s="10"/>
      <c r="L157" s="9">
        <f t="shared" si="34"/>
        <v>0</v>
      </c>
      <c r="M157" s="10"/>
      <c r="N157" s="10"/>
      <c r="O157" s="10"/>
      <c r="P157" s="10"/>
      <c r="Q157" s="10"/>
      <c r="R157" s="11">
        <f t="shared" si="39"/>
        <v>0</v>
      </c>
      <c r="S157" s="10"/>
      <c r="T157" s="10"/>
      <c r="U157" s="9"/>
      <c r="V157" s="9"/>
      <c r="W157" s="10"/>
      <c r="X157" s="9"/>
      <c r="Y157" s="18"/>
      <c r="Z157" s="17"/>
    </row>
    <row r="158" spans="1:26" s="24" customFormat="1" ht="18" customHeight="1" x14ac:dyDescent="0.2">
      <c r="A158" s="13">
        <v>5500044</v>
      </c>
      <c r="B158" s="20" t="s">
        <v>182</v>
      </c>
      <c r="C158" s="21">
        <v>28000</v>
      </c>
      <c r="D158" s="10">
        <f>VLOOKUP($A158,'20.07'!$A$9:$W$200,23,0)</f>
        <v>0</v>
      </c>
      <c r="E158" s="15"/>
      <c r="F158" s="15"/>
      <c r="G158" s="15"/>
      <c r="H158" s="9">
        <f t="shared" ref="H158:H197" si="40">SUM(E158:G158)</f>
        <v>0</v>
      </c>
      <c r="I158" s="15"/>
      <c r="J158" s="15"/>
      <c r="K158" s="15"/>
      <c r="L158" s="9">
        <f t="shared" si="34"/>
        <v>0</v>
      </c>
      <c r="M158" s="15"/>
      <c r="N158" s="15"/>
      <c r="O158" s="15"/>
      <c r="P158" s="15"/>
      <c r="Q158" s="15"/>
      <c r="R158" s="11">
        <f t="shared" si="39"/>
        <v>0</v>
      </c>
      <c r="S158" s="15"/>
      <c r="T158" s="15"/>
      <c r="U158" s="9">
        <f t="shared" ref="U158:U184" si="41">S158+T158</f>
        <v>0</v>
      </c>
      <c r="V158" s="9">
        <f t="shared" ref="V158:V197" si="42">D158+H158-L158-R158-U158</f>
        <v>0</v>
      </c>
      <c r="W158" s="15"/>
      <c r="X158" s="16">
        <f t="shared" ref="X158:X184" si="43">W158-V158</f>
        <v>0</v>
      </c>
      <c r="Y158" s="22"/>
      <c r="Z158" s="23"/>
    </row>
    <row r="159" spans="1:26" s="24" customFormat="1" ht="18" customHeight="1" x14ac:dyDescent="0.2">
      <c r="A159" s="13">
        <v>5500045</v>
      </c>
      <c r="B159" s="20" t="s">
        <v>183</v>
      </c>
      <c r="C159" s="21">
        <v>30000</v>
      </c>
      <c r="D159" s="10">
        <f>VLOOKUP($A159,'20.07'!$A$9:$W$200,23,0)</f>
        <v>0</v>
      </c>
      <c r="E159" s="15"/>
      <c r="F159" s="15"/>
      <c r="G159" s="15"/>
      <c r="H159" s="9">
        <f t="shared" si="40"/>
        <v>0</v>
      </c>
      <c r="I159" s="15"/>
      <c r="J159" s="15"/>
      <c r="K159" s="15"/>
      <c r="L159" s="9">
        <f t="shared" si="34"/>
        <v>0</v>
      </c>
      <c r="M159" s="15"/>
      <c r="N159" s="15"/>
      <c r="O159" s="15"/>
      <c r="P159" s="15"/>
      <c r="Q159" s="15"/>
      <c r="R159" s="11">
        <f t="shared" si="39"/>
        <v>0</v>
      </c>
      <c r="S159" s="15"/>
      <c r="T159" s="15"/>
      <c r="U159" s="9">
        <f t="shared" si="41"/>
        <v>0</v>
      </c>
      <c r="V159" s="9">
        <f t="shared" si="42"/>
        <v>0</v>
      </c>
      <c r="W159" s="15"/>
      <c r="X159" s="16">
        <f t="shared" si="43"/>
        <v>0</v>
      </c>
      <c r="Y159" s="22"/>
      <c r="Z159" s="23"/>
    </row>
    <row r="160" spans="1:26" ht="18" customHeight="1" x14ac:dyDescent="0.2">
      <c r="A160" s="13">
        <v>5500063</v>
      </c>
      <c r="B160" s="14" t="s">
        <v>184</v>
      </c>
      <c r="C160" s="15">
        <v>21000</v>
      </c>
      <c r="D160" s="10">
        <f>VLOOKUP($A160,'20.07'!$A$9:$W$200,23,0)</f>
        <v>0</v>
      </c>
      <c r="E160" s="15"/>
      <c r="F160" s="15"/>
      <c r="G160" s="15"/>
      <c r="H160" s="9">
        <f t="shared" si="40"/>
        <v>0</v>
      </c>
      <c r="I160" s="15"/>
      <c r="J160" s="15"/>
      <c r="K160" s="15"/>
      <c r="L160" s="9">
        <f t="shared" si="34"/>
        <v>0</v>
      </c>
      <c r="M160" s="15"/>
      <c r="N160" s="15"/>
      <c r="O160" s="15"/>
      <c r="P160" s="15"/>
      <c r="Q160" s="15"/>
      <c r="R160" s="11">
        <f t="shared" si="39"/>
        <v>0</v>
      </c>
      <c r="S160" s="15"/>
      <c r="T160" s="15"/>
      <c r="U160" s="9">
        <f t="shared" si="41"/>
        <v>0</v>
      </c>
      <c r="V160" s="9">
        <f t="shared" si="42"/>
        <v>0</v>
      </c>
      <c r="W160" s="15"/>
      <c r="X160" s="16">
        <f t="shared" si="43"/>
        <v>0</v>
      </c>
      <c r="Y160" s="18"/>
      <c r="Z160" s="17"/>
    </row>
    <row r="161" spans="1:26" ht="18" customHeight="1" x14ac:dyDescent="0.2">
      <c r="A161" s="13">
        <v>5500064</v>
      </c>
      <c r="B161" s="14" t="s">
        <v>185</v>
      </c>
      <c r="C161" s="15">
        <v>26000</v>
      </c>
      <c r="D161" s="10">
        <f>VLOOKUP($A161,'20.07'!$A$9:$W$200,23,0)</f>
        <v>0</v>
      </c>
      <c r="E161" s="15"/>
      <c r="F161" s="15"/>
      <c r="G161" s="15"/>
      <c r="H161" s="9">
        <f t="shared" si="40"/>
        <v>0</v>
      </c>
      <c r="I161" s="15"/>
      <c r="J161" s="15"/>
      <c r="K161" s="15"/>
      <c r="L161" s="9">
        <f t="shared" si="34"/>
        <v>0</v>
      </c>
      <c r="M161" s="15"/>
      <c r="N161" s="15"/>
      <c r="O161" s="15"/>
      <c r="P161" s="15"/>
      <c r="Q161" s="15"/>
      <c r="R161" s="11">
        <f t="shared" si="39"/>
        <v>0</v>
      </c>
      <c r="S161" s="15"/>
      <c r="T161" s="15"/>
      <c r="U161" s="9">
        <f t="shared" si="41"/>
        <v>0</v>
      </c>
      <c r="V161" s="9">
        <f t="shared" si="42"/>
        <v>0</v>
      </c>
      <c r="W161" s="15"/>
      <c r="X161" s="16">
        <f t="shared" si="43"/>
        <v>0</v>
      </c>
      <c r="Y161" s="18"/>
      <c r="Z161" s="17"/>
    </row>
    <row r="162" spans="1:26" ht="18" customHeight="1" x14ac:dyDescent="0.2">
      <c r="A162" s="13">
        <v>5500065</v>
      </c>
      <c r="B162" s="14" t="s">
        <v>186</v>
      </c>
      <c r="C162" s="15">
        <v>24000</v>
      </c>
      <c r="D162" s="10">
        <f>VLOOKUP($A162,'20.07'!$A$9:$W$200,23,0)</f>
        <v>0</v>
      </c>
      <c r="E162" s="15"/>
      <c r="F162" s="15"/>
      <c r="G162" s="15"/>
      <c r="H162" s="9">
        <f t="shared" si="40"/>
        <v>0</v>
      </c>
      <c r="I162" s="15"/>
      <c r="J162" s="15"/>
      <c r="K162" s="15"/>
      <c r="L162" s="9">
        <f t="shared" si="34"/>
        <v>0</v>
      </c>
      <c r="M162" s="15"/>
      <c r="N162" s="15"/>
      <c r="O162" s="15"/>
      <c r="P162" s="15"/>
      <c r="Q162" s="15"/>
      <c r="R162" s="11">
        <f t="shared" si="39"/>
        <v>0</v>
      </c>
      <c r="S162" s="15"/>
      <c r="T162" s="15"/>
      <c r="U162" s="9">
        <f t="shared" si="41"/>
        <v>0</v>
      </c>
      <c r="V162" s="9">
        <f t="shared" si="42"/>
        <v>0</v>
      </c>
      <c r="W162" s="15"/>
      <c r="X162" s="16">
        <f t="shared" si="43"/>
        <v>0</v>
      </c>
      <c r="Y162" s="18"/>
      <c r="Z162" s="17"/>
    </row>
    <row r="163" spans="1:26" ht="18" customHeight="1" x14ac:dyDescent="0.2">
      <c r="A163" s="13">
        <v>5500066</v>
      </c>
      <c r="B163" s="14" t="s">
        <v>187</v>
      </c>
      <c r="C163" s="15">
        <v>32000</v>
      </c>
      <c r="D163" s="10">
        <f>VLOOKUP($A163,'20.07'!$A$9:$W$200,23,0)</f>
        <v>0</v>
      </c>
      <c r="E163" s="15"/>
      <c r="F163" s="15"/>
      <c r="G163" s="15"/>
      <c r="H163" s="9">
        <f t="shared" si="40"/>
        <v>0</v>
      </c>
      <c r="I163" s="15"/>
      <c r="J163" s="15"/>
      <c r="K163" s="15"/>
      <c r="L163" s="9">
        <f t="shared" si="34"/>
        <v>0</v>
      </c>
      <c r="M163" s="15"/>
      <c r="N163" s="15"/>
      <c r="O163" s="15"/>
      <c r="P163" s="15"/>
      <c r="Q163" s="15"/>
      <c r="R163" s="11">
        <f t="shared" si="39"/>
        <v>0</v>
      </c>
      <c r="S163" s="15"/>
      <c r="T163" s="15"/>
      <c r="U163" s="9">
        <f t="shared" si="41"/>
        <v>0</v>
      </c>
      <c r="V163" s="9">
        <f t="shared" si="42"/>
        <v>0</v>
      </c>
      <c r="W163" s="15"/>
      <c r="X163" s="16">
        <f t="shared" si="43"/>
        <v>0</v>
      </c>
      <c r="Y163" s="18"/>
      <c r="Z163" s="17"/>
    </row>
    <row r="164" spans="1:26" ht="18" customHeight="1" x14ac:dyDescent="0.2">
      <c r="A164" s="13">
        <v>5510070</v>
      </c>
      <c r="B164" s="14" t="s">
        <v>188</v>
      </c>
      <c r="C164" s="15">
        <v>28000</v>
      </c>
      <c r="D164" s="10">
        <f>VLOOKUP($A164,'20.07'!$A$9:$W$200,23,0)</f>
        <v>0</v>
      </c>
      <c r="E164" s="15">
        <v>2</v>
      </c>
      <c r="F164" s="15"/>
      <c r="G164" s="15"/>
      <c r="H164" s="9">
        <f t="shared" si="40"/>
        <v>2</v>
      </c>
      <c r="I164" s="15">
        <v>2</v>
      </c>
      <c r="J164" s="15"/>
      <c r="K164" s="15"/>
      <c r="L164" s="9">
        <f t="shared" si="34"/>
        <v>2</v>
      </c>
      <c r="M164" s="15"/>
      <c r="N164" s="15"/>
      <c r="O164" s="15"/>
      <c r="P164" s="15"/>
      <c r="Q164" s="15"/>
      <c r="R164" s="11">
        <f t="shared" si="39"/>
        <v>0</v>
      </c>
      <c r="S164" s="15"/>
      <c r="T164" s="15"/>
      <c r="U164" s="9">
        <f t="shared" si="41"/>
        <v>0</v>
      </c>
      <c r="V164" s="9">
        <f t="shared" si="42"/>
        <v>0</v>
      </c>
      <c r="W164" s="15"/>
      <c r="X164" s="16">
        <f t="shared" si="43"/>
        <v>0</v>
      </c>
      <c r="Y164" s="18"/>
      <c r="Z164" s="17"/>
    </row>
    <row r="165" spans="1:26" ht="18" customHeight="1" x14ac:dyDescent="0.2">
      <c r="A165" s="13">
        <v>5510072</v>
      </c>
      <c r="B165" s="14" t="s">
        <v>189</v>
      </c>
      <c r="C165" s="15">
        <v>29000</v>
      </c>
      <c r="D165" s="10">
        <f>VLOOKUP($A165,'20.07'!$A$9:$W$200,23,0)</f>
        <v>0</v>
      </c>
      <c r="E165" s="15"/>
      <c r="F165" s="15"/>
      <c r="G165" s="15"/>
      <c r="H165" s="9">
        <f t="shared" si="40"/>
        <v>0</v>
      </c>
      <c r="I165" s="15"/>
      <c r="J165" s="15"/>
      <c r="K165" s="15"/>
      <c r="L165" s="9">
        <f t="shared" si="34"/>
        <v>0</v>
      </c>
      <c r="M165" s="15"/>
      <c r="N165" s="15"/>
      <c r="O165" s="15"/>
      <c r="P165" s="15"/>
      <c r="Q165" s="15"/>
      <c r="R165" s="11">
        <f t="shared" si="39"/>
        <v>0</v>
      </c>
      <c r="S165" s="15"/>
      <c r="T165" s="15"/>
      <c r="U165" s="9">
        <f t="shared" si="41"/>
        <v>0</v>
      </c>
      <c r="V165" s="9">
        <f t="shared" si="42"/>
        <v>0</v>
      </c>
      <c r="W165" s="15"/>
      <c r="X165" s="16">
        <f t="shared" si="43"/>
        <v>0</v>
      </c>
      <c r="Y165" s="18"/>
      <c r="Z165" s="17"/>
    </row>
    <row r="166" spans="1:26" ht="18" customHeight="1" x14ac:dyDescent="0.2">
      <c r="A166" s="13">
        <v>5510074</v>
      </c>
      <c r="B166" s="14" t="s">
        <v>190</v>
      </c>
      <c r="C166" s="15">
        <v>30000</v>
      </c>
      <c r="D166" s="10">
        <f>VLOOKUP($A166,'20.07'!$A$9:$W$200,23,0)</f>
        <v>0</v>
      </c>
      <c r="E166" s="15">
        <v>1</v>
      </c>
      <c r="F166" s="15"/>
      <c r="G166" s="15"/>
      <c r="H166" s="9">
        <f t="shared" si="40"/>
        <v>1</v>
      </c>
      <c r="I166" s="15">
        <v>1</v>
      </c>
      <c r="J166" s="15"/>
      <c r="K166" s="15"/>
      <c r="L166" s="9">
        <f t="shared" si="34"/>
        <v>1</v>
      </c>
      <c r="M166" s="15"/>
      <c r="N166" s="15"/>
      <c r="O166" s="15"/>
      <c r="P166" s="15"/>
      <c r="Q166" s="15"/>
      <c r="R166" s="11">
        <f t="shared" si="39"/>
        <v>0</v>
      </c>
      <c r="S166" s="15"/>
      <c r="T166" s="15"/>
      <c r="U166" s="9">
        <f t="shared" si="41"/>
        <v>0</v>
      </c>
      <c r="V166" s="9">
        <f t="shared" si="42"/>
        <v>0</v>
      </c>
      <c r="W166" s="15"/>
      <c r="X166" s="16">
        <f t="shared" si="43"/>
        <v>0</v>
      </c>
      <c r="Y166" s="18"/>
      <c r="Z166" s="17"/>
    </row>
    <row r="167" spans="1:26" ht="18" customHeight="1" x14ac:dyDescent="0.2">
      <c r="A167" s="13">
        <v>5520002</v>
      </c>
      <c r="B167" s="14" t="s">
        <v>191</v>
      </c>
      <c r="C167" s="15">
        <v>34000</v>
      </c>
      <c r="D167" s="10">
        <f>VLOOKUP($A167,'20.07'!$A$9:$W$200,23,0)</f>
        <v>0</v>
      </c>
      <c r="E167" s="15"/>
      <c r="F167" s="15"/>
      <c r="G167" s="15"/>
      <c r="H167" s="9">
        <f t="shared" si="40"/>
        <v>0</v>
      </c>
      <c r="I167" s="15"/>
      <c r="J167" s="15"/>
      <c r="K167" s="15"/>
      <c r="L167" s="9">
        <f t="shared" si="34"/>
        <v>0</v>
      </c>
      <c r="M167" s="15"/>
      <c r="N167" s="15"/>
      <c r="O167" s="15"/>
      <c r="P167" s="15"/>
      <c r="Q167" s="15"/>
      <c r="R167" s="11">
        <f>SUM(M167:Q167)</f>
        <v>0</v>
      </c>
      <c r="S167" s="15"/>
      <c r="T167" s="15"/>
      <c r="U167" s="9">
        <f>S167+T167</f>
        <v>0</v>
      </c>
      <c r="V167" s="9">
        <f t="shared" si="42"/>
        <v>0</v>
      </c>
      <c r="W167" s="15"/>
      <c r="X167" s="16">
        <f>W167-V167</f>
        <v>0</v>
      </c>
      <c r="Y167" s="18"/>
      <c r="Z167" s="17"/>
    </row>
    <row r="168" spans="1:26" ht="18" customHeight="1" x14ac:dyDescent="0.2">
      <c r="A168" s="13">
        <v>5520003</v>
      </c>
      <c r="B168" s="14" t="s">
        <v>192</v>
      </c>
      <c r="C168" s="15">
        <v>34000</v>
      </c>
      <c r="D168" s="10">
        <f>VLOOKUP($A168,'20.07'!$A$9:$W$200,23,0)</f>
        <v>0</v>
      </c>
      <c r="E168" s="15"/>
      <c r="F168" s="15"/>
      <c r="G168" s="15"/>
      <c r="H168" s="9">
        <f t="shared" si="40"/>
        <v>0</v>
      </c>
      <c r="I168" s="15"/>
      <c r="J168" s="15"/>
      <c r="K168" s="15"/>
      <c r="L168" s="9">
        <f t="shared" si="34"/>
        <v>0</v>
      </c>
      <c r="M168" s="15"/>
      <c r="N168" s="15"/>
      <c r="O168" s="15"/>
      <c r="P168" s="15"/>
      <c r="Q168" s="15"/>
      <c r="R168" s="11">
        <f>SUM(M168:Q168)</f>
        <v>0</v>
      </c>
      <c r="S168" s="15"/>
      <c r="T168" s="15"/>
      <c r="U168" s="9">
        <f>S168+T168</f>
        <v>0</v>
      </c>
      <c r="V168" s="9">
        <f t="shared" si="42"/>
        <v>0</v>
      </c>
      <c r="W168" s="15"/>
      <c r="X168" s="16">
        <f>W168-V168</f>
        <v>0</v>
      </c>
      <c r="Y168" s="18"/>
      <c r="Z168" s="17"/>
    </row>
    <row r="169" spans="1:26" ht="18" customHeight="1" x14ac:dyDescent="0.2">
      <c r="A169" s="13">
        <v>5520005</v>
      </c>
      <c r="B169" s="14" t="s">
        <v>193</v>
      </c>
      <c r="C169" s="15">
        <v>19000</v>
      </c>
      <c r="D169" s="10">
        <f>VLOOKUP($A169,'20.07'!$A$9:$W$200,23,0)</f>
        <v>0</v>
      </c>
      <c r="E169" s="15">
        <v>4</v>
      </c>
      <c r="F169" s="15"/>
      <c r="G169" s="15"/>
      <c r="H169" s="9">
        <f t="shared" si="40"/>
        <v>4</v>
      </c>
      <c r="I169" s="15">
        <v>4</v>
      </c>
      <c r="J169" s="15"/>
      <c r="K169" s="15"/>
      <c r="L169" s="9">
        <f t="shared" si="34"/>
        <v>4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2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5530001</v>
      </c>
      <c r="B170" s="14" t="s">
        <v>194</v>
      </c>
      <c r="C170" s="15">
        <v>46000</v>
      </c>
      <c r="D170" s="10">
        <f>VLOOKUP($A170,'20.07'!$A$9:$W$200,23,0)</f>
        <v>0</v>
      </c>
      <c r="E170" s="15"/>
      <c r="F170" s="15"/>
      <c r="G170" s="15"/>
      <c r="H170" s="9">
        <f t="shared" si="40"/>
        <v>0</v>
      </c>
      <c r="I170" s="15"/>
      <c r="J170" s="15"/>
      <c r="K170" s="15"/>
      <c r="L170" s="9">
        <f t="shared" si="34"/>
        <v>0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2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5530002</v>
      </c>
      <c r="B171" s="14" t="s">
        <v>195</v>
      </c>
      <c r="C171" s="15">
        <v>38000</v>
      </c>
      <c r="D171" s="10">
        <f>VLOOKUP($A171,'20.07'!$A$9:$W$200,23,0)</f>
        <v>0</v>
      </c>
      <c r="E171" s="15"/>
      <c r="F171" s="15"/>
      <c r="G171" s="15"/>
      <c r="H171" s="9">
        <f t="shared" si="40"/>
        <v>0</v>
      </c>
      <c r="I171" s="15"/>
      <c r="J171" s="15"/>
      <c r="K171" s="15"/>
      <c r="L171" s="9">
        <f t="shared" si="34"/>
        <v>0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2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5530003</v>
      </c>
      <c r="B172" s="14" t="s">
        <v>196</v>
      </c>
      <c r="C172" s="15">
        <v>38000</v>
      </c>
      <c r="D172" s="10">
        <f>VLOOKUP($A172,'20.07'!$A$9:$W$200,23,0)</f>
        <v>0</v>
      </c>
      <c r="E172" s="15"/>
      <c r="F172" s="15"/>
      <c r="G172" s="15"/>
      <c r="H172" s="9">
        <f t="shared" si="40"/>
        <v>0</v>
      </c>
      <c r="I172" s="15"/>
      <c r="J172" s="15"/>
      <c r="K172" s="15"/>
      <c r="L172" s="9">
        <f t="shared" si="34"/>
        <v>0</v>
      </c>
      <c r="M172" s="15"/>
      <c r="N172" s="15"/>
      <c r="O172" s="15"/>
      <c r="P172" s="15"/>
      <c r="Q172" s="15"/>
      <c r="R172" s="11">
        <f t="shared" si="39"/>
        <v>0</v>
      </c>
      <c r="S172" s="15"/>
      <c r="T172" s="15"/>
      <c r="U172" s="9">
        <f t="shared" si="41"/>
        <v>0</v>
      </c>
      <c r="V172" s="9">
        <f t="shared" si="42"/>
        <v>0</v>
      </c>
      <c r="W172" s="15"/>
      <c r="X172" s="16">
        <f t="shared" si="43"/>
        <v>0</v>
      </c>
      <c r="Y172" s="18"/>
      <c r="Z172" s="17"/>
    </row>
    <row r="173" spans="1:26" ht="18" customHeight="1" x14ac:dyDescent="0.2">
      <c r="A173" s="13">
        <v>5530004</v>
      </c>
      <c r="B173" s="14" t="s">
        <v>197</v>
      </c>
      <c r="C173" s="15">
        <v>39000</v>
      </c>
      <c r="D173" s="10">
        <f>VLOOKUP($A173,'20.07'!$A$9:$W$200,23,0)</f>
        <v>0</v>
      </c>
      <c r="E173" s="15"/>
      <c r="F173" s="15"/>
      <c r="G173" s="15"/>
      <c r="H173" s="9">
        <f t="shared" si="40"/>
        <v>0</v>
      </c>
      <c r="I173" s="15"/>
      <c r="J173" s="15"/>
      <c r="K173" s="15"/>
      <c r="L173" s="9">
        <f t="shared" si="34"/>
        <v>0</v>
      </c>
      <c r="M173" s="15"/>
      <c r="N173" s="15"/>
      <c r="O173" s="15"/>
      <c r="P173" s="15"/>
      <c r="Q173" s="15"/>
      <c r="R173" s="11">
        <f t="shared" si="39"/>
        <v>0</v>
      </c>
      <c r="S173" s="15"/>
      <c r="T173" s="15"/>
      <c r="U173" s="9">
        <f t="shared" si="41"/>
        <v>0</v>
      </c>
      <c r="V173" s="9">
        <f t="shared" si="42"/>
        <v>0</v>
      </c>
      <c r="W173" s="15"/>
      <c r="X173" s="16">
        <f t="shared" si="43"/>
        <v>0</v>
      </c>
      <c r="Y173" s="18"/>
      <c r="Z173" s="17"/>
    </row>
    <row r="174" spans="1:26" ht="18" customHeight="1" x14ac:dyDescent="0.2">
      <c r="A174" s="13">
        <v>5530005</v>
      </c>
      <c r="B174" s="14" t="s">
        <v>198</v>
      </c>
      <c r="C174" s="15">
        <v>35000</v>
      </c>
      <c r="D174" s="10">
        <f>VLOOKUP($A174,'20.07'!$A$9:$W$200,23,0)</f>
        <v>0</v>
      </c>
      <c r="E174" s="15"/>
      <c r="F174" s="15"/>
      <c r="G174" s="15"/>
      <c r="H174" s="9">
        <f t="shared" si="40"/>
        <v>0</v>
      </c>
      <c r="I174" s="15"/>
      <c r="J174" s="15"/>
      <c r="K174" s="15"/>
      <c r="L174" s="9">
        <f t="shared" si="34"/>
        <v>0</v>
      </c>
      <c r="M174" s="15"/>
      <c r="N174" s="15"/>
      <c r="O174" s="15"/>
      <c r="P174" s="15"/>
      <c r="Q174" s="15"/>
      <c r="R174" s="11">
        <f t="shared" si="39"/>
        <v>0</v>
      </c>
      <c r="S174" s="15"/>
      <c r="T174" s="15"/>
      <c r="U174" s="9">
        <f t="shared" si="41"/>
        <v>0</v>
      </c>
      <c r="V174" s="9">
        <f t="shared" si="42"/>
        <v>0</v>
      </c>
      <c r="W174" s="15"/>
      <c r="X174" s="16">
        <f t="shared" si="43"/>
        <v>0</v>
      </c>
      <c r="Y174" s="18"/>
      <c r="Z174" s="17"/>
    </row>
    <row r="175" spans="1:26" ht="18" customHeight="1" x14ac:dyDescent="0.2">
      <c r="A175" s="13">
        <v>5530008</v>
      </c>
      <c r="B175" s="14" t="s">
        <v>199</v>
      </c>
      <c r="C175" s="15">
        <v>29000</v>
      </c>
      <c r="D175" s="10">
        <f>VLOOKUP($A175,'20.07'!$A$9:$W$200,23,0)</f>
        <v>0</v>
      </c>
      <c r="E175" s="15"/>
      <c r="F175" s="15"/>
      <c r="G175" s="15"/>
      <c r="H175" s="9">
        <f t="shared" si="40"/>
        <v>0</v>
      </c>
      <c r="I175" s="15"/>
      <c r="J175" s="15"/>
      <c r="K175" s="15"/>
      <c r="L175" s="9">
        <f t="shared" si="34"/>
        <v>0</v>
      </c>
      <c r="M175" s="15"/>
      <c r="N175" s="15"/>
      <c r="O175" s="15"/>
      <c r="P175" s="15"/>
      <c r="Q175" s="15"/>
      <c r="R175" s="11">
        <f t="shared" si="39"/>
        <v>0</v>
      </c>
      <c r="S175" s="15"/>
      <c r="T175" s="15"/>
      <c r="U175" s="9">
        <f t="shared" si="41"/>
        <v>0</v>
      </c>
      <c r="V175" s="9">
        <f t="shared" si="42"/>
        <v>0</v>
      </c>
      <c r="W175" s="15"/>
      <c r="X175" s="16">
        <f t="shared" si="43"/>
        <v>0</v>
      </c>
      <c r="Y175" s="18"/>
      <c r="Z175" s="17"/>
    </row>
    <row r="176" spans="1:26" ht="18" customHeight="1" x14ac:dyDescent="0.2">
      <c r="A176" s="13">
        <v>5540001</v>
      </c>
      <c r="B176" s="14" t="s">
        <v>200</v>
      </c>
      <c r="C176" s="15">
        <v>18000</v>
      </c>
      <c r="D176" s="10">
        <f>VLOOKUP($A176,'20.07'!$A$9:$W$200,23,0)</f>
        <v>0</v>
      </c>
      <c r="E176" s="15"/>
      <c r="F176" s="15"/>
      <c r="G176" s="15"/>
      <c r="H176" s="9">
        <f t="shared" si="40"/>
        <v>0</v>
      </c>
      <c r="I176" s="15"/>
      <c r="J176" s="15"/>
      <c r="K176" s="15"/>
      <c r="L176" s="9">
        <f t="shared" si="34"/>
        <v>0</v>
      </c>
      <c r="M176" s="15"/>
      <c r="N176" s="15"/>
      <c r="O176" s="15"/>
      <c r="P176" s="15"/>
      <c r="Q176" s="15"/>
      <c r="R176" s="11">
        <f>SUM(M176:Q176)</f>
        <v>0</v>
      </c>
      <c r="S176" s="15"/>
      <c r="T176" s="15"/>
      <c r="U176" s="9">
        <f>S176+T176</f>
        <v>0</v>
      </c>
      <c r="V176" s="9">
        <f t="shared" si="42"/>
        <v>0</v>
      </c>
      <c r="W176" s="15"/>
      <c r="X176" s="16">
        <f>W176-V176</f>
        <v>0</v>
      </c>
      <c r="Y176" s="18"/>
      <c r="Z176" s="17"/>
    </row>
    <row r="177" spans="1:26" ht="18" customHeight="1" x14ac:dyDescent="0.2">
      <c r="A177" s="13">
        <v>5540003</v>
      </c>
      <c r="B177" s="14" t="s">
        <v>201</v>
      </c>
      <c r="C177" s="15">
        <v>18000</v>
      </c>
      <c r="D177" s="10">
        <f>VLOOKUP($A177,'20.07'!$A$9:$W$200,23,0)</f>
        <v>94</v>
      </c>
      <c r="E177" s="15"/>
      <c r="F177" s="15"/>
      <c r="G177" s="15"/>
      <c r="H177" s="9">
        <f t="shared" si="40"/>
        <v>0</v>
      </c>
      <c r="I177" s="15"/>
      <c r="J177" s="15"/>
      <c r="K177" s="15"/>
      <c r="L177" s="9">
        <f t="shared" si="34"/>
        <v>0</v>
      </c>
      <c r="M177" s="15"/>
      <c r="N177" s="15"/>
      <c r="O177" s="15"/>
      <c r="P177" s="15"/>
      <c r="Q177" s="15"/>
      <c r="R177" s="11">
        <f t="shared" si="39"/>
        <v>0</v>
      </c>
      <c r="S177" s="15"/>
      <c r="T177" s="15"/>
      <c r="U177" s="9">
        <f t="shared" si="41"/>
        <v>0</v>
      </c>
      <c r="V177" s="9">
        <f t="shared" si="42"/>
        <v>94</v>
      </c>
      <c r="W177" s="15">
        <v>99</v>
      </c>
      <c r="X177" s="16">
        <f t="shared" si="43"/>
        <v>5</v>
      </c>
      <c r="Y177" s="18"/>
      <c r="Z177" s="17"/>
    </row>
    <row r="178" spans="1:26" ht="18" customHeight="1" x14ac:dyDescent="0.2">
      <c r="A178" s="13">
        <v>5540008</v>
      </c>
      <c r="B178" s="14" t="s">
        <v>202</v>
      </c>
      <c r="C178" s="15">
        <v>15000</v>
      </c>
      <c r="D178" s="10">
        <f>VLOOKUP($A178,'20.07'!$A$9:$W$200,23,0)</f>
        <v>0</v>
      </c>
      <c r="E178" s="15"/>
      <c r="F178" s="15"/>
      <c r="G178" s="15"/>
      <c r="H178" s="9">
        <f t="shared" si="40"/>
        <v>0</v>
      </c>
      <c r="I178" s="15"/>
      <c r="J178" s="15"/>
      <c r="K178" s="15"/>
      <c r="L178" s="9">
        <f t="shared" si="34"/>
        <v>0</v>
      </c>
      <c r="M178" s="15"/>
      <c r="N178" s="15"/>
      <c r="O178" s="15"/>
      <c r="P178" s="15"/>
      <c r="Q178" s="15"/>
      <c r="R178" s="11">
        <f t="shared" si="39"/>
        <v>0</v>
      </c>
      <c r="S178" s="15"/>
      <c r="T178" s="15"/>
      <c r="U178" s="9">
        <f t="shared" si="41"/>
        <v>0</v>
      </c>
      <c r="V178" s="9">
        <f t="shared" si="42"/>
        <v>0</v>
      </c>
      <c r="W178" s="15"/>
      <c r="X178" s="16">
        <f t="shared" si="43"/>
        <v>0</v>
      </c>
      <c r="Y178" s="18"/>
      <c r="Z178" s="17"/>
    </row>
    <row r="179" spans="1:26" ht="18" customHeight="1" x14ac:dyDescent="0.2">
      <c r="A179" s="13">
        <v>5540017</v>
      </c>
      <c r="B179" s="14" t="s">
        <v>203</v>
      </c>
      <c r="C179" s="15">
        <v>25000</v>
      </c>
      <c r="D179" s="10">
        <f>VLOOKUP($A179,'20.07'!$A$9:$W$200,23,0)</f>
        <v>0</v>
      </c>
      <c r="E179" s="15">
        <v>4</v>
      </c>
      <c r="F179" s="15"/>
      <c r="G179" s="15"/>
      <c r="H179" s="9">
        <f t="shared" si="40"/>
        <v>4</v>
      </c>
      <c r="I179" s="15">
        <v>4</v>
      </c>
      <c r="J179" s="15"/>
      <c r="K179" s="15"/>
      <c r="L179" s="9">
        <f t="shared" si="34"/>
        <v>4</v>
      </c>
      <c r="M179" s="15"/>
      <c r="N179" s="15"/>
      <c r="O179" s="15"/>
      <c r="P179" s="15"/>
      <c r="Q179" s="15"/>
      <c r="R179" s="11">
        <f t="shared" si="39"/>
        <v>0</v>
      </c>
      <c r="S179" s="15"/>
      <c r="T179" s="15"/>
      <c r="U179" s="9">
        <f t="shared" si="41"/>
        <v>0</v>
      </c>
      <c r="V179" s="9">
        <f t="shared" si="42"/>
        <v>0</v>
      </c>
      <c r="W179" s="15"/>
      <c r="X179" s="16">
        <f t="shared" si="43"/>
        <v>0</v>
      </c>
      <c r="Y179" s="18"/>
      <c r="Z179" s="17"/>
    </row>
    <row r="180" spans="1:26" ht="18" customHeight="1" x14ac:dyDescent="0.2">
      <c r="A180" s="13">
        <v>5540018</v>
      </c>
      <c r="B180" s="14" t="s">
        <v>204</v>
      </c>
      <c r="C180" s="15">
        <v>32000</v>
      </c>
      <c r="D180" s="10">
        <f>VLOOKUP($A180,'20.07'!$A$9:$W$200,23,0)</f>
        <v>0</v>
      </c>
      <c r="E180" s="15">
        <v>7</v>
      </c>
      <c r="F180" s="15"/>
      <c r="G180" s="15"/>
      <c r="H180" s="9">
        <f t="shared" si="40"/>
        <v>7</v>
      </c>
      <c r="I180" s="15">
        <v>7</v>
      </c>
      <c r="J180" s="15"/>
      <c r="K180" s="15"/>
      <c r="L180" s="9">
        <f t="shared" si="34"/>
        <v>7</v>
      </c>
      <c r="M180" s="15"/>
      <c r="N180" s="15"/>
      <c r="O180" s="15"/>
      <c r="P180" s="15"/>
      <c r="Q180" s="15"/>
      <c r="R180" s="11">
        <f t="shared" si="39"/>
        <v>0</v>
      </c>
      <c r="S180" s="15"/>
      <c r="T180" s="15"/>
      <c r="U180" s="9">
        <f t="shared" si="41"/>
        <v>0</v>
      </c>
      <c r="V180" s="9">
        <f t="shared" si="42"/>
        <v>0</v>
      </c>
      <c r="W180" s="15"/>
      <c r="X180" s="16">
        <f t="shared" si="43"/>
        <v>0</v>
      </c>
      <c r="Y180" s="18"/>
      <c r="Z180" s="17"/>
    </row>
    <row r="181" spans="1:26" ht="18" customHeight="1" x14ac:dyDescent="0.2">
      <c r="A181" s="13">
        <v>5540019</v>
      </c>
      <c r="B181" s="14" t="s">
        <v>205</v>
      </c>
      <c r="C181" s="15">
        <v>39000</v>
      </c>
      <c r="D181" s="10">
        <f>VLOOKUP($A181,'20.07'!$A$9:$W$200,23,0)</f>
        <v>0</v>
      </c>
      <c r="E181" s="15"/>
      <c r="F181" s="15"/>
      <c r="G181" s="15"/>
      <c r="H181" s="9">
        <f t="shared" si="40"/>
        <v>0</v>
      </c>
      <c r="I181" s="15"/>
      <c r="J181" s="15"/>
      <c r="K181" s="15"/>
      <c r="L181" s="9">
        <f t="shared" si="34"/>
        <v>0</v>
      </c>
      <c r="M181" s="15"/>
      <c r="N181" s="15"/>
      <c r="O181" s="15"/>
      <c r="P181" s="15"/>
      <c r="Q181" s="15"/>
      <c r="R181" s="11">
        <f t="shared" si="39"/>
        <v>0</v>
      </c>
      <c r="S181" s="15"/>
      <c r="T181" s="15"/>
      <c r="U181" s="9">
        <f t="shared" si="41"/>
        <v>0</v>
      </c>
      <c r="V181" s="9">
        <f t="shared" si="42"/>
        <v>0</v>
      </c>
      <c r="W181" s="15"/>
      <c r="X181" s="16">
        <f t="shared" si="43"/>
        <v>0</v>
      </c>
      <c r="Y181" s="18"/>
      <c r="Z181" s="17"/>
    </row>
    <row r="182" spans="1:26" ht="18" customHeight="1" x14ac:dyDescent="0.2">
      <c r="A182" s="13">
        <v>5540020</v>
      </c>
      <c r="B182" s="14" t="s">
        <v>206</v>
      </c>
      <c r="C182" s="15">
        <v>40000</v>
      </c>
      <c r="D182" s="10">
        <f>VLOOKUP($A182,'20.07'!$A$9:$W$200,23,0)</f>
        <v>0</v>
      </c>
      <c r="E182" s="15">
        <v>5</v>
      </c>
      <c r="F182" s="15"/>
      <c r="G182" s="15"/>
      <c r="H182" s="9">
        <f t="shared" si="40"/>
        <v>5</v>
      </c>
      <c r="I182" s="15">
        <v>5</v>
      </c>
      <c r="J182" s="15"/>
      <c r="K182" s="15"/>
      <c r="L182" s="9">
        <f t="shared" si="34"/>
        <v>5</v>
      </c>
      <c r="M182" s="15"/>
      <c r="N182" s="15"/>
      <c r="O182" s="15"/>
      <c r="P182" s="15"/>
      <c r="Q182" s="15"/>
      <c r="R182" s="11">
        <f t="shared" si="39"/>
        <v>0</v>
      </c>
      <c r="S182" s="15"/>
      <c r="T182" s="15"/>
      <c r="U182" s="9">
        <f t="shared" si="41"/>
        <v>0</v>
      </c>
      <c r="V182" s="9">
        <f t="shared" si="42"/>
        <v>0</v>
      </c>
      <c r="W182" s="15"/>
      <c r="X182" s="16">
        <f t="shared" si="43"/>
        <v>0</v>
      </c>
      <c r="Y182" s="18"/>
      <c r="Z182" s="17"/>
    </row>
    <row r="183" spans="1:26" ht="18" customHeight="1" x14ac:dyDescent="0.2">
      <c r="A183" s="13">
        <v>5540021</v>
      </c>
      <c r="B183" s="14" t="s">
        <v>207</v>
      </c>
      <c r="C183" s="15">
        <v>46000</v>
      </c>
      <c r="D183" s="10">
        <f>VLOOKUP($A183,'20.07'!$A$9:$W$200,23,0)</f>
        <v>0</v>
      </c>
      <c r="E183" s="15"/>
      <c r="F183" s="15"/>
      <c r="G183" s="15"/>
      <c r="H183" s="9">
        <f t="shared" si="40"/>
        <v>0</v>
      </c>
      <c r="I183" s="15"/>
      <c r="J183" s="15"/>
      <c r="K183" s="15"/>
      <c r="L183" s="9">
        <f t="shared" si="34"/>
        <v>0</v>
      </c>
      <c r="M183" s="15"/>
      <c r="N183" s="15"/>
      <c r="O183" s="15"/>
      <c r="P183" s="15"/>
      <c r="Q183" s="15"/>
      <c r="R183" s="11">
        <f t="shared" si="39"/>
        <v>0</v>
      </c>
      <c r="S183" s="15"/>
      <c r="T183" s="15"/>
      <c r="U183" s="9">
        <f t="shared" si="41"/>
        <v>0</v>
      </c>
      <c r="V183" s="9">
        <f t="shared" si="42"/>
        <v>0</v>
      </c>
      <c r="W183" s="15"/>
      <c r="X183" s="16">
        <f t="shared" si="43"/>
        <v>0</v>
      </c>
      <c r="Y183" s="18"/>
      <c r="Z183" s="17"/>
    </row>
    <row r="184" spans="1:26" ht="18" customHeight="1" x14ac:dyDescent="0.2">
      <c r="A184" s="13">
        <v>5540029</v>
      </c>
      <c r="B184" s="14" t="s">
        <v>208</v>
      </c>
      <c r="C184" s="15">
        <v>18000</v>
      </c>
      <c r="D184" s="10">
        <f>VLOOKUP($A184,'20.07'!$A$9:$W$200,23,0)</f>
        <v>26</v>
      </c>
      <c r="E184" s="15"/>
      <c r="F184" s="15"/>
      <c r="G184" s="15"/>
      <c r="H184" s="9">
        <f t="shared" si="40"/>
        <v>0</v>
      </c>
      <c r="I184" s="15"/>
      <c r="J184" s="15"/>
      <c r="K184" s="15"/>
      <c r="L184" s="9">
        <f t="shared" si="34"/>
        <v>0</v>
      </c>
      <c r="M184" s="15"/>
      <c r="N184" s="15"/>
      <c r="O184" s="15"/>
      <c r="P184" s="15"/>
      <c r="Q184" s="15"/>
      <c r="R184" s="11">
        <f t="shared" si="39"/>
        <v>0</v>
      </c>
      <c r="S184" s="15"/>
      <c r="T184" s="15"/>
      <c r="U184" s="9">
        <f t="shared" si="41"/>
        <v>0</v>
      </c>
      <c r="V184" s="9">
        <f t="shared" si="42"/>
        <v>26</v>
      </c>
      <c r="W184" s="15">
        <v>27</v>
      </c>
      <c r="X184" s="16">
        <f t="shared" si="43"/>
        <v>1</v>
      </c>
      <c r="Y184" s="18"/>
      <c r="Z184" s="17"/>
    </row>
    <row r="185" spans="1:26" ht="18" customHeight="1" x14ac:dyDescent="0.2">
      <c r="A185" s="13">
        <v>5540030</v>
      </c>
      <c r="B185" s="14" t="s">
        <v>209</v>
      </c>
      <c r="C185" s="15">
        <v>20000</v>
      </c>
      <c r="D185" s="10">
        <f>VLOOKUP($A185,'20.07'!$A$9:$W$200,23,0)</f>
        <v>42</v>
      </c>
      <c r="E185" s="15"/>
      <c r="F185" s="15"/>
      <c r="G185" s="15"/>
      <c r="H185" s="9">
        <f t="shared" si="40"/>
        <v>0</v>
      </c>
      <c r="I185" s="15">
        <v>4</v>
      </c>
      <c r="J185" s="15"/>
      <c r="K185" s="15"/>
      <c r="L185" s="9">
        <f t="shared" si="34"/>
        <v>4</v>
      </c>
      <c r="M185" s="15"/>
      <c r="N185" s="15"/>
      <c r="O185" s="15"/>
      <c r="P185" s="15"/>
      <c r="Q185" s="15"/>
      <c r="R185" s="11">
        <f>SUM(M185:Q185)</f>
        <v>0</v>
      </c>
      <c r="S185" s="15"/>
      <c r="T185" s="15"/>
      <c r="U185" s="9">
        <f>S185+T185</f>
        <v>0</v>
      </c>
      <c r="V185" s="9">
        <f t="shared" si="42"/>
        <v>38</v>
      </c>
      <c r="W185" s="15">
        <v>37</v>
      </c>
      <c r="X185" s="16">
        <f>W185-V185</f>
        <v>-1</v>
      </c>
      <c r="Y185" s="18"/>
      <c r="Z185" s="17"/>
    </row>
    <row r="186" spans="1:26" ht="18" customHeight="1" x14ac:dyDescent="0.2">
      <c r="A186" s="13">
        <v>5540031</v>
      </c>
      <c r="B186" s="14" t="s">
        <v>210</v>
      </c>
      <c r="C186" s="15">
        <v>20000</v>
      </c>
      <c r="D186" s="10">
        <f>VLOOKUP($A186,'20.07'!$A$9:$W$200,23,0)</f>
        <v>36</v>
      </c>
      <c r="E186" s="15"/>
      <c r="F186" s="15"/>
      <c r="G186" s="15"/>
      <c r="H186" s="9">
        <f t="shared" si="40"/>
        <v>0</v>
      </c>
      <c r="I186" s="15">
        <v>2</v>
      </c>
      <c r="J186" s="15"/>
      <c r="K186" s="15"/>
      <c r="L186" s="9">
        <f t="shared" si="34"/>
        <v>2</v>
      </c>
      <c r="M186" s="15"/>
      <c r="N186" s="15"/>
      <c r="O186" s="15"/>
      <c r="P186" s="15"/>
      <c r="Q186" s="15"/>
      <c r="R186" s="11">
        <f t="shared" si="39"/>
        <v>0</v>
      </c>
      <c r="S186" s="15"/>
      <c r="T186" s="15"/>
      <c r="U186" s="9">
        <f t="shared" ref="U186:U197" si="44">S186+T186</f>
        <v>0</v>
      </c>
      <c r="V186" s="9">
        <f t="shared" si="42"/>
        <v>34</v>
      </c>
      <c r="W186" s="15">
        <v>35</v>
      </c>
      <c r="X186" s="16">
        <f t="shared" ref="X186:X197" si="45">W186-V186</f>
        <v>1</v>
      </c>
      <c r="Y186" s="18"/>
      <c r="Z186" s="17"/>
    </row>
    <row r="187" spans="1:26" ht="18" customHeight="1" x14ac:dyDescent="0.2">
      <c r="A187" s="13">
        <v>5540032</v>
      </c>
      <c r="B187" s="14" t="s">
        <v>211</v>
      </c>
      <c r="C187" s="15">
        <v>15000</v>
      </c>
      <c r="D187" s="10">
        <f>VLOOKUP($A187,'20.07'!$A$9:$W$200,23,0)</f>
        <v>161</v>
      </c>
      <c r="E187" s="15"/>
      <c r="F187" s="15"/>
      <c r="G187" s="15"/>
      <c r="H187" s="9">
        <f t="shared" si="40"/>
        <v>0</v>
      </c>
      <c r="I187" s="15">
        <v>2</v>
      </c>
      <c r="J187" s="15"/>
      <c r="K187" s="15"/>
      <c r="L187" s="9">
        <f t="shared" si="34"/>
        <v>2</v>
      </c>
      <c r="M187" s="15"/>
      <c r="N187" s="15"/>
      <c r="O187" s="15"/>
      <c r="P187" s="15"/>
      <c r="Q187" s="15"/>
      <c r="R187" s="11">
        <f t="shared" si="39"/>
        <v>0</v>
      </c>
      <c r="S187" s="15"/>
      <c r="T187" s="15"/>
      <c r="U187" s="9">
        <f t="shared" si="44"/>
        <v>0</v>
      </c>
      <c r="V187" s="9">
        <f t="shared" si="42"/>
        <v>159</v>
      </c>
      <c r="W187" s="15">
        <v>159</v>
      </c>
      <c r="X187" s="16">
        <f t="shared" si="45"/>
        <v>0</v>
      </c>
      <c r="Y187" s="18"/>
      <c r="Z187" s="17"/>
    </row>
    <row r="188" spans="1:26" ht="18" customHeight="1" x14ac:dyDescent="0.2">
      <c r="A188" s="13">
        <v>5540033</v>
      </c>
      <c r="B188" s="14" t="s">
        <v>212</v>
      </c>
      <c r="C188" s="15">
        <v>15000</v>
      </c>
      <c r="D188" s="10">
        <f>VLOOKUP($A188,'20.07'!$A$9:$W$200,23,0)</f>
        <v>32</v>
      </c>
      <c r="E188" s="15"/>
      <c r="F188" s="15"/>
      <c r="G188" s="15"/>
      <c r="H188" s="9">
        <f t="shared" si="40"/>
        <v>0</v>
      </c>
      <c r="I188" s="15">
        <v>1</v>
      </c>
      <c r="J188" s="15"/>
      <c r="K188" s="15"/>
      <c r="L188" s="9">
        <f t="shared" si="34"/>
        <v>1</v>
      </c>
      <c r="M188" s="15"/>
      <c r="N188" s="15"/>
      <c r="O188" s="15"/>
      <c r="P188" s="15"/>
      <c r="Q188" s="15"/>
      <c r="R188" s="11">
        <f t="shared" si="39"/>
        <v>0</v>
      </c>
      <c r="S188" s="15"/>
      <c r="T188" s="15"/>
      <c r="U188" s="9">
        <f t="shared" si="44"/>
        <v>0</v>
      </c>
      <c r="V188" s="9">
        <f t="shared" si="42"/>
        <v>31</v>
      </c>
      <c r="W188" s="15">
        <v>31</v>
      </c>
      <c r="X188" s="16">
        <f t="shared" si="45"/>
        <v>0</v>
      </c>
      <c r="Y188" s="18"/>
      <c r="Z188" s="17"/>
    </row>
    <row r="189" spans="1:26" ht="18" customHeight="1" x14ac:dyDescent="0.2">
      <c r="A189" s="13">
        <v>5540035</v>
      </c>
      <c r="B189" s="14" t="s">
        <v>213</v>
      </c>
      <c r="C189" s="15">
        <v>20000</v>
      </c>
      <c r="D189" s="10">
        <f>VLOOKUP($A189,'20.07'!$A$9:$W$200,23,0)</f>
        <v>29</v>
      </c>
      <c r="E189" s="15"/>
      <c r="F189" s="15"/>
      <c r="G189" s="15"/>
      <c r="H189" s="9">
        <f t="shared" si="40"/>
        <v>0</v>
      </c>
      <c r="I189" s="15">
        <v>1</v>
      </c>
      <c r="J189" s="15"/>
      <c r="K189" s="15"/>
      <c r="L189" s="9">
        <f t="shared" si="34"/>
        <v>1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2"/>
        <v>28</v>
      </c>
      <c r="W189" s="15">
        <v>28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5540037</v>
      </c>
      <c r="B190" s="14" t="s">
        <v>214</v>
      </c>
      <c r="C190" s="15">
        <v>18000</v>
      </c>
      <c r="D190" s="10">
        <f>VLOOKUP($A190,'20.07'!$A$9:$W$200,23,0)</f>
        <v>2</v>
      </c>
      <c r="E190" s="15"/>
      <c r="F190" s="15"/>
      <c r="G190" s="15"/>
      <c r="H190" s="9">
        <f t="shared" si="40"/>
        <v>0</v>
      </c>
      <c r="I190" s="15"/>
      <c r="J190" s="15"/>
      <c r="K190" s="15"/>
      <c r="L190" s="9">
        <f t="shared" si="34"/>
        <v>0</v>
      </c>
      <c r="M190" s="15"/>
      <c r="N190" s="15"/>
      <c r="O190" s="15"/>
      <c r="P190" s="15"/>
      <c r="Q190" s="15"/>
      <c r="R190" s="11">
        <f t="shared" si="39"/>
        <v>0</v>
      </c>
      <c r="S190" s="15"/>
      <c r="T190" s="15"/>
      <c r="U190" s="9">
        <f t="shared" si="44"/>
        <v>0</v>
      </c>
      <c r="V190" s="9">
        <f t="shared" si="42"/>
        <v>2</v>
      </c>
      <c r="W190" s="15"/>
      <c r="X190" s="16">
        <f t="shared" si="45"/>
        <v>-2</v>
      </c>
      <c r="Y190" s="18"/>
      <c r="Z190" s="17"/>
    </row>
    <row r="191" spans="1:26" ht="18" customHeight="1" x14ac:dyDescent="0.2">
      <c r="A191" s="13">
        <v>5541001</v>
      </c>
      <c r="B191" s="14" t="s">
        <v>215</v>
      </c>
      <c r="C191" s="15">
        <v>29000</v>
      </c>
      <c r="D191" s="10">
        <f>VLOOKUP($A191,'20.07'!$A$9:$W$200,23,0)</f>
        <v>0</v>
      </c>
      <c r="E191" s="15">
        <v>8</v>
      </c>
      <c r="F191" s="15"/>
      <c r="G191" s="15"/>
      <c r="H191" s="9">
        <f t="shared" si="40"/>
        <v>8</v>
      </c>
      <c r="I191" s="15">
        <v>8</v>
      </c>
      <c r="J191" s="15"/>
      <c r="K191" s="15"/>
      <c r="L191" s="9">
        <f t="shared" si="34"/>
        <v>8</v>
      </c>
      <c r="M191" s="15"/>
      <c r="N191" s="15"/>
      <c r="O191" s="15"/>
      <c r="P191" s="15"/>
      <c r="Q191" s="15"/>
      <c r="R191" s="11">
        <f t="shared" si="39"/>
        <v>0</v>
      </c>
      <c r="S191" s="15"/>
      <c r="T191" s="15"/>
      <c r="U191" s="9">
        <f t="shared" si="44"/>
        <v>0</v>
      </c>
      <c r="V191" s="9">
        <f t="shared" si="42"/>
        <v>0</v>
      </c>
      <c r="W191" s="15"/>
      <c r="X191" s="16">
        <f t="shared" si="45"/>
        <v>0</v>
      </c>
      <c r="Y191" s="18"/>
      <c r="Z191" s="17"/>
    </row>
    <row r="192" spans="1:26" ht="18" customHeight="1" x14ac:dyDescent="0.2">
      <c r="A192" s="13">
        <v>7111005</v>
      </c>
      <c r="B192" s="14" t="s">
        <v>216</v>
      </c>
      <c r="C192" s="15">
        <v>10000</v>
      </c>
      <c r="D192" s="10">
        <f>VLOOKUP($A192,'20.07'!$A$9:$W$200,23,0)</f>
        <v>0</v>
      </c>
      <c r="E192" s="15"/>
      <c r="F192" s="15"/>
      <c r="G192" s="15"/>
      <c r="H192" s="9">
        <f t="shared" si="40"/>
        <v>0</v>
      </c>
      <c r="I192" s="15"/>
      <c r="J192" s="15"/>
      <c r="K192" s="15"/>
      <c r="L192" s="9">
        <f t="shared" si="34"/>
        <v>0</v>
      </c>
      <c r="M192" s="15"/>
      <c r="N192" s="15"/>
      <c r="O192" s="15"/>
      <c r="P192" s="15"/>
      <c r="Q192" s="15"/>
      <c r="R192" s="11">
        <f t="shared" si="39"/>
        <v>0</v>
      </c>
      <c r="S192" s="15"/>
      <c r="T192" s="15"/>
      <c r="U192" s="9">
        <f t="shared" si="44"/>
        <v>0</v>
      </c>
      <c r="V192" s="9">
        <f t="shared" si="42"/>
        <v>0</v>
      </c>
      <c r="W192" s="15"/>
      <c r="X192" s="16">
        <f t="shared" si="45"/>
        <v>0</v>
      </c>
      <c r="Y192" s="18"/>
      <c r="Z192" s="17"/>
    </row>
    <row r="193" spans="1:28" ht="18" customHeight="1" x14ac:dyDescent="0.2">
      <c r="A193" s="13">
        <v>7116001</v>
      </c>
      <c r="B193" s="14" t="s">
        <v>217</v>
      </c>
      <c r="C193" s="15">
        <v>99000</v>
      </c>
      <c r="D193" s="10">
        <f>VLOOKUP($A193,'20.07'!$A$9:$W$200,23,0)</f>
        <v>0</v>
      </c>
      <c r="E193" s="15"/>
      <c r="F193" s="15"/>
      <c r="G193" s="15"/>
      <c r="H193" s="9">
        <f t="shared" si="40"/>
        <v>0</v>
      </c>
      <c r="I193" s="15"/>
      <c r="J193" s="15"/>
      <c r="K193" s="15"/>
      <c r="L193" s="9">
        <f t="shared" si="34"/>
        <v>0</v>
      </c>
      <c r="M193" s="15"/>
      <c r="N193" s="15"/>
      <c r="O193" s="15"/>
      <c r="P193" s="15"/>
      <c r="Q193" s="15"/>
      <c r="R193" s="11">
        <f t="shared" si="39"/>
        <v>0</v>
      </c>
      <c r="S193" s="15"/>
      <c r="T193" s="15"/>
      <c r="U193" s="9">
        <f t="shared" si="44"/>
        <v>0</v>
      </c>
      <c r="V193" s="9">
        <f t="shared" si="42"/>
        <v>0</v>
      </c>
      <c r="W193" s="15"/>
      <c r="X193" s="16">
        <f t="shared" si="45"/>
        <v>0</v>
      </c>
      <c r="Y193" s="18"/>
      <c r="Z193" s="17"/>
    </row>
    <row r="194" spans="1:28" ht="18" customHeight="1" x14ac:dyDescent="0.2">
      <c r="A194" s="13">
        <v>7116002</v>
      </c>
      <c r="B194" s="14" t="s">
        <v>227</v>
      </c>
      <c r="C194" s="15">
        <v>60000</v>
      </c>
      <c r="D194" s="10">
        <f>VLOOKUP($A194,'20.07'!$A$9:$W$200,23,0)</f>
        <v>0</v>
      </c>
      <c r="E194" s="15"/>
      <c r="F194" s="15"/>
      <c r="G194" s="15"/>
      <c r="H194" s="9">
        <f t="shared" si="40"/>
        <v>0</v>
      </c>
      <c r="I194" s="15"/>
      <c r="J194" s="15"/>
      <c r="K194" s="15"/>
      <c r="L194" s="9">
        <f t="shared" si="34"/>
        <v>0</v>
      </c>
      <c r="M194" s="15"/>
      <c r="N194" s="15"/>
      <c r="O194" s="15"/>
      <c r="P194" s="15"/>
      <c r="Q194" s="15"/>
      <c r="R194" s="11">
        <f t="shared" si="39"/>
        <v>0</v>
      </c>
      <c r="S194" s="15"/>
      <c r="T194" s="15"/>
      <c r="U194" s="9">
        <f t="shared" si="44"/>
        <v>0</v>
      </c>
      <c r="V194" s="9">
        <f t="shared" si="42"/>
        <v>0</v>
      </c>
      <c r="W194" s="15"/>
      <c r="X194" s="16">
        <f t="shared" si="45"/>
        <v>0</v>
      </c>
      <c r="Y194" s="18"/>
      <c r="Z194" s="17"/>
    </row>
    <row r="195" spans="1:28" ht="18" customHeight="1" x14ac:dyDescent="0.2">
      <c r="A195" s="13">
        <v>7116003</v>
      </c>
      <c r="B195" s="14" t="s">
        <v>228</v>
      </c>
      <c r="C195" s="15">
        <v>60000</v>
      </c>
      <c r="D195" s="10">
        <f>VLOOKUP($A195,'20.07'!$A$9:$W$200,23,0)</f>
        <v>0</v>
      </c>
      <c r="E195" s="15"/>
      <c r="F195" s="15"/>
      <c r="G195" s="15"/>
      <c r="H195" s="9">
        <f t="shared" si="40"/>
        <v>0</v>
      </c>
      <c r="I195" s="15"/>
      <c r="J195" s="15"/>
      <c r="K195" s="15"/>
      <c r="L195" s="9">
        <f t="shared" si="34"/>
        <v>0</v>
      </c>
      <c r="M195" s="15"/>
      <c r="N195" s="15"/>
      <c r="O195" s="15"/>
      <c r="P195" s="15"/>
      <c r="Q195" s="15"/>
      <c r="R195" s="11">
        <f t="shared" si="39"/>
        <v>0</v>
      </c>
      <c r="S195" s="15"/>
      <c r="T195" s="15"/>
      <c r="U195" s="9">
        <f t="shared" si="44"/>
        <v>0</v>
      </c>
      <c r="V195" s="9">
        <f t="shared" si="42"/>
        <v>0</v>
      </c>
      <c r="W195" s="15"/>
      <c r="X195" s="16">
        <f t="shared" si="45"/>
        <v>0</v>
      </c>
      <c r="Y195" s="18"/>
      <c r="Z195" s="17"/>
    </row>
    <row r="196" spans="1:28" ht="18" customHeight="1" x14ac:dyDescent="0.2">
      <c r="A196" s="13">
        <v>9500002</v>
      </c>
      <c r="B196" s="14" t="s">
        <v>218</v>
      </c>
      <c r="C196" s="15">
        <v>4000</v>
      </c>
      <c r="D196" s="10">
        <f>VLOOKUP($A196,'20.07'!$A$9:$W$200,23,0)</f>
        <v>0</v>
      </c>
      <c r="E196" s="15"/>
      <c r="F196" s="15"/>
      <c r="G196" s="15"/>
      <c r="H196" s="9">
        <f t="shared" si="40"/>
        <v>0</v>
      </c>
      <c r="I196" s="15"/>
      <c r="J196" s="15"/>
      <c r="K196" s="15"/>
      <c r="L196" s="9">
        <f t="shared" si="34"/>
        <v>0</v>
      </c>
      <c r="M196" s="15"/>
      <c r="N196" s="15"/>
      <c r="O196" s="15"/>
      <c r="P196" s="15"/>
      <c r="Q196" s="15"/>
      <c r="R196" s="11">
        <f t="shared" si="39"/>
        <v>0</v>
      </c>
      <c r="S196" s="15"/>
      <c r="T196" s="15"/>
      <c r="U196" s="9">
        <f t="shared" si="44"/>
        <v>0</v>
      </c>
      <c r="V196" s="9">
        <f t="shared" si="42"/>
        <v>0</v>
      </c>
      <c r="W196" s="15"/>
      <c r="X196" s="16">
        <f t="shared" si="45"/>
        <v>0</v>
      </c>
      <c r="Y196" s="18"/>
      <c r="Z196" s="17"/>
    </row>
    <row r="197" spans="1:28" ht="18" customHeight="1" x14ac:dyDescent="0.2">
      <c r="A197" s="13">
        <v>9500003</v>
      </c>
      <c r="B197" s="14" t="s">
        <v>219</v>
      </c>
      <c r="C197" s="15">
        <v>5000</v>
      </c>
      <c r="D197" s="10">
        <f>VLOOKUP($A197,'20.07'!$A$9:$W$200,23,0)</f>
        <v>0</v>
      </c>
      <c r="E197" s="15"/>
      <c r="F197" s="15"/>
      <c r="G197" s="15"/>
      <c r="H197" s="9">
        <f t="shared" si="40"/>
        <v>0</v>
      </c>
      <c r="I197" s="15"/>
      <c r="J197" s="15"/>
      <c r="K197" s="15"/>
      <c r="L197" s="9">
        <f t="shared" si="34"/>
        <v>0</v>
      </c>
      <c r="M197" s="15"/>
      <c r="N197" s="15"/>
      <c r="O197" s="15"/>
      <c r="P197" s="15"/>
      <c r="Q197" s="15"/>
      <c r="R197" s="11">
        <f t="shared" si="39"/>
        <v>0</v>
      </c>
      <c r="S197" s="15"/>
      <c r="T197" s="15"/>
      <c r="U197" s="9">
        <f t="shared" si="44"/>
        <v>0</v>
      </c>
      <c r="V197" s="9">
        <f t="shared" si="42"/>
        <v>0</v>
      </c>
      <c r="W197" s="15"/>
      <c r="X197" s="16">
        <f t="shared" si="45"/>
        <v>0</v>
      </c>
      <c r="Y197" s="18"/>
      <c r="Z197" s="17"/>
    </row>
    <row r="198" spans="1:28" ht="18" customHeight="1" x14ac:dyDescent="0.2">
      <c r="A198" s="7"/>
      <c r="B198" s="28" t="s">
        <v>220</v>
      </c>
      <c r="C198" s="9"/>
      <c r="D198" s="10"/>
      <c r="E198" s="10"/>
      <c r="F198" s="10"/>
      <c r="G198" s="10"/>
      <c r="H198" s="9"/>
      <c r="I198" s="10"/>
      <c r="J198" s="10"/>
      <c r="K198" s="10"/>
      <c r="L198" s="9">
        <f t="shared" si="34"/>
        <v>0</v>
      </c>
      <c r="M198" s="10"/>
      <c r="N198" s="10"/>
      <c r="O198" s="10"/>
      <c r="P198" s="10"/>
      <c r="Q198" s="10"/>
      <c r="R198" s="11">
        <f t="shared" si="39"/>
        <v>0</v>
      </c>
      <c r="S198" s="10"/>
      <c r="T198" s="10"/>
      <c r="U198" s="9"/>
      <c r="V198" s="9"/>
      <c r="W198" s="10"/>
      <c r="X198" s="9"/>
      <c r="Y198" s="18"/>
      <c r="Z198" s="17"/>
    </row>
    <row r="200" spans="1:28" ht="25.5" customHeight="1" x14ac:dyDescent="0.2">
      <c r="D200" s="30">
        <f>SUM(D9:D198)</f>
        <v>578</v>
      </c>
      <c r="E200" s="31"/>
      <c r="F200" s="31"/>
      <c r="G200" s="31"/>
      <c r="H200" s="31"/>
      <c r="I200" s="30">
        <f>SUM(I9:I198)</f>
        <v>367</v>
      </c>
      <c r="J200" s="30">
        <f>SUM(J9:J198)</f>
        <v>1</v>
      </c>
      <c r="K200" s="30"/>
      <c r="L200" s="31"/>
      <c r="M200" s="31"/>
      <c r="N200" s="31"/>
      <c r="O200" s="31"/>
      <c r="P200" s="31"/>
      <c r="Q200" s="30">
        <f>SUM(Q9:Q198)</f>
        <v>1</v>
      </c>
      <c r="R200" s="30">
        <f>SUM(R9:R198)</f>
        <v>6</v>
      </c>
      <c r="S200" s="30">
        <f>SUM(S9:S198)</f>
        <v>38</v>
      </c>
      <c r="T200" s="31"/>
      <c r="U200" s="31"/>
      <c r="V200" s="32"/>
      <c r="W200" s="30">
        <f>SUM(W9:W198)</f>
        <v>564</v>
      </c>
      <c r="X200" s="30">
        <f>SUM(X9:X198)</f>
        <v>4</v>
      </c>
    </row>
    <row r="201" spans="1:28" ht="12.75" customHeight="1" x14ac:dyDescent="0.2"/>
    <row r="202" spans="1:28" s="1" customFormat="1" x14ac:dyDescent="0.2">
      <c r="A202" s="29"/>
      <c r="B202" s="29" t="s">
        <v>221</v>
      </c>
      <c r="I202" s="33" t="s">
        <v>222</v>
      </c>
      <c r="S202" s="1" t="s">
        <v>223</v>
      </c>
      <c r="V202" s="2"/>
      <c r="W202" s="2"/>
      <c r="X202" s="2"/>
      <c r="Y202" s="3"/>
      <c r="Z202" s="3"/>
      <c r="AA202" s="3"/>
      <c r="AB202" s="3"/>
    </row>
    <row r="204" spans="1:28" s="1" customFormat="1" x14ac:dyDescent="0.2">
      <c r="A204" s="29" t="s">
        <v>224</v>
      </c>
      <c r="B204" s="3"/>
      <c r="V204" s="2"/>
      <c r="W204" s="2"/>
      <c r="X204" s="2"/>
      <c r="Y204" s="3"/>
      <c r="Z204" s="3"/>
      <c r="AA204" s="3"/>
      <c r="AB204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0:B101">
    <cfRule type="duplicateValues" dxfId="478" priority="34" stopIfTrue="1"/>
  </conditionalFormatting>
  <conditionalFormatting sqref="B132">
    <cfRule type="duplicateValues" dxfId="477" priority="33" stopIfTrue="1"/>
  </conditionalFormatting>
  <conditionalFormatting sqref="B118">
    <cfRule type="duplicateValues" dxfId="476" priority="32" stopIfTrue="1"/>
  </conditionalFormatting>
  <conditionalFormatting sqref="B198">
    <cfRule type="duplicateValues" dxfId="475" priority="31" stopIfTrue="1"/>
  </conditionalFormatting>
  <conditionalFormatting sqref="B201:B274">
    <cfRule type="duplicateValues" dxfId="474" priority="30" stopIfTrue="1"/>
  </conditionalFormatting>
  <conditionalFormatting sqref="B200">
    <cfRule type="duplicateValues" dxfId="473" priority="29" stopIfTrue="1"/>
  </conditionalFormatting>
  <conditionalFormatting sqref="I202">
    <cfRule type="duplicateValues" dxfId="472" priority="28" stopIfTrue="1"/>
  </conditionalFormatting>
  <conditionalFormatting sqref="I202">
    <cfRule type="duplicateValues" dxfId="471" priority="25" stopIfTrue="1"/>
    <cfRule type="duplicateValues" dxfId="470" priority="26" stopIfTrue="1"/>
    <cfRule type="duplicateValues" dxfId="469" priority="27" stopIfTrue="1"/>
  </conditionalFormatting>
  <conditionalFormatting sqref="B20">
    <cfRule type="duplicateValues" dxfId="468" priority="19" stopIfTrue="1"/>
  </conditionalFormatting>
  <conditionalFormatting sqref="B20">
    <cfRule type="duplicateValues" dxfId="467" priority="20" stopIfTrue="1"/>
  </conditionalFormatting>
  <conditionalFormatting sqref="B20">
    <cfRule type="duplicateValues" dxfId="466" priority="21" stopIfTrue="1"/>
  </conditionalFormatting>
  <conditionalFormatting sqref="B20">
    <cfRule type="duplicateValues" dxfId="465" priority="22" stopIfTrue="1"/>
    <cfRule type="duplicateValues" dxfId="464" priority="23" stopIfTrue="1"/>
    <cfRule type="duplicateValues" dxfId="463" priority="24" stopIfTrue="1"/>
  </conditionalFormatting>
  <conditionalFormatting sqref="A20:A25">
    <cfRule type="duplicateValues" dxfId="462" priority="18" stopIfTrue="1"/>
  </conditionalFormatting>
  <conditionalFormatting sqref="A26">
    <cfRule type="duplicateValues" dxfId="461" priority="17" stopIfTrue="1"/>
  </conditionalFormatting>
  <conditionalFormatting sqref="A27">
    <cfRule type="duplicateValues" dxfId="460" priority="16" stopIfTrue="1"/>
  </conditionalFormatting>
  <conditionalFormatting sqref="A28">
    <cfRule type="duplicateValues" dxfId="459" priority="15" stopIfTrue="1"/>
  </conditionalFormatting>
  <conditionalFormatting sqref="A29">
    <cfRule type="duplicateValues" dxfId="458" priority="14" stopIfTrue="1"/>
  </conditionalFormatting>
  <conditionalFormatting sqref="A30">
    <cfRule type="duplicateValues" dxfId="457" priority="13" stopIfTrue="1"/>
  </conditionalFormatting>
  <conditionalFormatting sqref="B275:B65318 B200 B5 B8:B19 B119:B131 B21:B117 B133:B197">
    <cfRule type="duplicateValues" dxfId="456" priority="35" stopIfTrue="1"/>
  </conditionalFormatting>
  <conditionalFormatting sqref="B275:B65318 B200 B5 B8:B19 B102:B117 B119:B131 B21:B99 B133:B197">
    <cfRule type="duplicateValues" dxfId="455" priority="36" stopIfTrue="1"/>
  </conditionalFormatting>
  <conditionalFormatting sqref="A200:A65318 A1:A5 A8:A19 A31:A198">
    <cfRule type="duplicateValues" dxfId="454" priority="37" stopIfTrue="1"/>
  </conditionalFormatting>
  <conditionalFormatting sqref="B200:B65318 B5 B8:B19 B21:B198">
    <cfRule type="duplicateValues" dxfId="453" priority="38" stopIfTrue="1"/>
  </conditionalFormatting>
  <conditionalFormatting sqref="B200:B65318 B1:B5 B8:B19 B21:B198">
    <cfRule type="duplicateValues" dxfId="452" priority="39" stopIfTrue="1"/>
    <cfRule type="duplicateValues" dxfId="451" priority="40" stopIfTrue="1"/>
    <cfRule type="duplicateValues" dxfId="450" priority="41" stopIfTrue="1"/>
  </conditionalFormatting>
  <conditionalFormatting sqref="Y17">
    <cfRule type="duplicateValues" dxfId="449" priority="7" stopIfTrue="1"/>
  </conditionalFormatting>
  <conditionalFormatting sqref="Y17">
    <cfRule type="duplicateValues" dxfId="448" priority="8" stopIfTrue="1"/>
  </conditionalFormatting>
  <conditionalFormatting sqref="Y17">
    <cfRule type="duplicateValues" dxfId="447" priority="9" stopIfTrue="1"/>
  </conditionalFormatting>
  <conditionalFormatting sqref="Y17">
    <cfRule type="duplicateValues" dxfId="446" priority="10" stopIfTrue="1"/>
    <cfRule type="duplicateValues" dxfId="445" priority="11" stopIfTrue="1"/>
    <cfRule type="duplicateValues" dxfId="444" priority="12" stopIfTrue="1"/>
  </conditionalFormatting>
  <conditionalFormatting sqref="Y13">
    <cfRule type="duplicateValues" dxfId="443" priority="1" stopIfTrue="1"/>
  </conditionalFormatting>
  <conditionalFormatting sqref="Y13">
    <cfRule type="duplicateValues" dxfId="442" priority="2" stopIfTrue="1"/>
  </conditionalFormatting>
  <conditionalFormatting sqref="Y13">
    <cfRule type="duplicateValues" dxfId="441" priority="3" stopIfTrue="1"/>
  </conditionalFormatting>
  <conditionalFormatting sqref="Y13">
    <cfRule type="duplicateValues" dxfId="440" priority="4" stopIfTrue="1"/>
    <cfRule type="duplicateValues" dxfId="439" priority="5" stopIfTrue="1"/>
    <cfRule type="duplicateValues" dxfId="438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4"/>
  <sheetViews>
    <sheetView zoomScaleNormal="100" workbookViewId="0">
      <pane xSplit="4" ySplit="8" topLeftCell="J79" activePane="bottomRight" state="frozen"/>
      <selection activeCell="F144" sqref="F144"/>
      <selection pane="topRight" activeCell="F144" sqref="F144"/>
      <selection pane="bottomLeft" activeCell="F144" sqref="F144"/>
      <selection pane="bottomRight" activeCell="Y82" sqref="Y82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42578125" style="1" customWidth="1"/>
    <col min="7" max="7" width="0.28515625" style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72" t="s">
        <v>0</v>
      </c>
      <c r="B1" s="172"/>
    </row>
    <row r="2" spans="1:28" x14ac:dyDescent="0.2">
      <c r="A2" s="172" t="s">
        <v>1</v>
      </c>
      <c r="B2" s="172"/>
    </row>
    <row r="3" spans="1:28" ht="19.5" x14ac:dyDescent="0.2">
      <c r="A3" s="173" t="s">
        <v>2</v>
      </c>
      <c r="B3" s="173"/>
      <c r="C3" s="173"/>
      <c r="D3" s="173"/>
      <c r="E3" s="173"/>
      <c r="F3" s="173"/>
      <c r="G3" s="173"/>
      <c r="H3" s="173"/>
      <c r="I3" s="173"/>
      <c r="J3" s="173"/>
      <c r="K3" s="173"/>
      <c r="L3" s="173"/>
      <c r="M3" s="173"/>
      <c r="N3" s="173"/>
      <c r="O3" s="173"/>
      <c r="P3" s="173"/>
      <c r="Q3" s="173"/>
      <c r="R3" s="173"/>
      <c r="S3" s="173"/>
      <c r="T3" s="173"/>
      <c r="U3" s="173"/>
      <c r="V3" s="173"/>
      <c r="W3" s="173"/>
      <c r="X3" s="173"/>
    </row>
    <row r="4" spans="1:28" ht="18.75" x14ac:dyDescent="0.2">
      <c r="A4" s="118" t="s">
        <v>3</v>
      </c>
      <c r="B4" s="4">
        <v>42573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74" t="s">
        <v>4</v>
      </c>
      <c r="B5" s="174" t="s">
        <v>5</v>
      </c>
      <c r="C5" s="175" t="s">
        <v>6</v>
      </c>
      <c r="D5" s="176" t="s">
        <v>7</v>
      </c>
      <c r="E5" s="175" t="s">
        <v>8</v>
      </c>
      <c r="F5" s="175"/>
      <c r="G5" s="175"/>
      <c r="H5" s="175"/>
      <c r="I5" s="175" t="s">
        <v>9</v>
      </c>
      <c r="J5" s="175"/>
      <c r="K5" s="175"/>
      <c r="L5" s="175"/>
      <c r="M5" s="175" t="s">
        <v>10</v>
      </c>
      <c r="N5" s="175"/>
      <c r="O5" s="175"/>
      <c r="P5" s="175"/>
      <c r="Q5" s="175"/>
      <c r="R5" s="175"/>
      <c r="S5" s="160" t="s">
        <v>11</v>
      </c>
      <c r="T5" s="161"/>
      <c r="U5" s="162"/>
      <c r="V5" s="163" t="s">
        <v>12</v>
      </c>
      <c r="W5" s="166" t="s">
        <v>13</v>
      </c>
      <c r="X5" s="166" t="s">
        <v>14</v>
      </c>
      <c r="Z5" s="159" t="s">
        <v>15</v>
      </c>
      <c r="AA5" s="159"/>
      <c r="AB5" s="159"/>
    </row>
    <row r="6" spans="1:28" ht="20.25" customHeight="1" x14ac:dyDescent="0.2">
      <c r="A6" s="174"/>
      <c r="B6" s="174"/>
      <c r="C6" s="175"/>
      <c r="D6" s="176"/>
      <c r="E6" s="169" t="s">
        <v>16</v>
      </c>
      <c r="F6" s="169" t="s">
        <v>17</v>
      </c>
      <c r="G6" s="163" t="s">
        <v>18</v>
      </c>
      <c r="H6" s="163" t="s">
        <v>19</v>
      </c>
      <c r="I6" s="163" t="s">
        <v>20</v>
      </c>
      <c r="J6" s="163" t="s">
        <v>21</v>
      </c>
      <c r="K6" s="163" t="s">
        <v>226</v>
      </c>
      <c r="L6" s="163" t="s">
        <v>22</v>
      </c>
      <c r="M6" s="163" t="s">
        <v>18</v>
      </c>
      <c r="N6" s="163" t="s">
        <v>23</v>
      </c>
      <c r="O6" s="171" t="s">
        <v>24</v>
      </c>
      <c r="P6" s="171"/>
      <c r="Q6" s="171"/>
      <c r="R6" s="163" t="s">
        <v>25</v>
      </c>
      <c r="S6" s="163" t="s">
        <v>26</v>
      </c>
      <c r="T6" s="163" t="s">
        <v>27</v>
      </c>
      <c r="U6" s="163" t="s">
        <v>28</v>
      </c>
      <c r="V6" s="164"/>
      <c r="W6" s="167"/>
      <c r="X6" s="167"/>
      <c r="Z6" s="159"/>
      <c r="AA6" s="159"/>
      <c r="AB6" s="159"/>
    </row>
    <row r="7" spans="1:28" ht="58.5" customHeight="1" x14ac:dyDescent="0.2">
      <c r="A7" s="174"/>
      <c r="B7" s="174"/>
      <c r="C7" s="175"/>
      <c r="D7" s="176"/>
      <c r="E7" s="170"/>
      <c r="F7" s="170"/>
      <c r="G7" s="165"/>
      <c r="H7" s="165"/>
      <c r="I7" s="165"/>
      <c r="J7" s="165"/>
      <c r="K7" s="165"/>
      <c r="L7" s="165"/>
      <c r="M7" s="165"/>
      <c r="N7" s="165"/>
      <c r="O7" s="120" t="s">
        <v>29</v>
      </c>
      <c r="P7" s="120" t="s">
        <v>30</v>
      </c>
      <c r="Q7" s="119" t="s">
        <v>31</v>
      </c>
      <c r="R7" s="165"/>
      <c r="S7" s="165"/>
      <c r="T7" s="165"/>
      <c r="U7" s="165"/>
      <c r="V7" s="165"/>
      <c r="W7" s="168"/>
      <c r="X7" s="168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VLOOKUP($A9,'21.07'!$A$9:$W$200,23,0)</f>
        <v>0</v>
      </c>
      <c r="E9" s="15">
        <v>10</v>
      </c>
      <c r="F9" s="15"/>
      <c r="G9" s="15"/>
      <c r="H9" s="9">
        <f t="shared" ref="H9:H52" si="0">SUM(E9:G9)</f>
        <v>10</v>
      </c>
      <c r="I9" s="15">
        <v>10</v>
      </c>
      <c r="J9" s="15"/>
      <c r="K9" s="15"/>
      <c r="L9" s="9">
        <f>SUM(I9:K9)</f>
        <v>10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VLOOKUP($A10,'21.07'!$A$9:$W$200,23,0)</f>
        <v>0</v>
      </c>
      <c r="E10" s="15">
        <v>6</v>
      </c>
      <c r="F10" s="15"/>
      <c r="G10" s="15"/>
      <c r="H10" s="9">
        <f t="shared" si="0"/>
        <v>6</v>
      </c>
      <c r="I10" s="15">
        <v>4</v>
      </c>
      <c r="J10" s="15"/>
      <c r="K10" s="15"/>
      <c r="L10" s="9">
        <f t="shared" ref="L10:L73" si="4">SUM(I10:K10)</f>
        <v>4</v>
      </c>
      <c r="M10" s="15"/>
      <c r="N10" s="15"/>
      <c r="O10" s="15"/>
      <c r="P10" s="15"/>
      <c r="Q10" s="15"/>
      <c r="R10" s="11">
        <f t="shared" ref="R10:R86" si="5">SUM(M10:Q10)</f>
        <v>0</v>
      </c>
      <c r="S10" s="15">
        <v>2</v>
      </c>
      <c r="T10" s="15"/>
      <c r="U10" s="9">
        <f t="shared" si="1"/>
        <v>2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VLOOKUP($A11,'21.07'!$A$9:$W$200,23,0)</f>
        <v>0</v>
      </c>
      <c r="E11" s="15">
        <v>6</v>
      </c>
      <c r="F11" s="15"/>
      <c r="G11" s="15"/>
      <c r="H11" s="9">
        <f t="shared" si="0"/>
        <v>6</v>
      </c>
      <c r="I11" s="15">
        <v>6</v>
      </c>
      <c r="J11" s="15"/>
      <c r="K11" s="15"/>
      <c r="L11" s="9">
        <f t="shared" si="4"/>
        <v>6</v>
      </c>
      <c r="M11" s="15"/>
      <c r="N11" s="15"/>
      <c r="O11" s="15"/>
      <c r="P11" s="15"/>
      <c r="Q11" s="15"/>
      <c r="R11" s="11">
        <f t="shared" si="5"/>
        <v>0</v>
      </c>
      <c r="S11" s="15"/>
      <c r="T11" s="15"/>
      <c r="U11" s="9">
        <f t="shared" si="1"/>
        <v>0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VLOOKUP($A12,'21.07'!$A$9:$W$200,23,0)</f>
        <v>0</v>
      </c>
      <c r="E12" s="15">
        <v>10</v>
      </c>
      <c r="F12" s="15"/>
      <c r="G12" s="15"/>
      <c r="H12" s="9">
        <f t="shared" si="0"/>
        <v>10</v>
      </c>
      <c r="I12" s="15">
        <v>10</v>
      </c>
      <c r="J12" s="15"/>
      <c r="K12" s="15"/>
      <c r="L12" s="9">
        <f t="shared" si="4"/>
        <v>10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VLOOKUP($A13,'21.07'!$A$9:$W$200,23,0)</f>
        <v>1</v>
      </c>
      <c r="E13" s="15"/>
      <c r="F13" s="15"/>
      <c r="G13" s="15"/>
      <c r="H13" s="9">
        <f t="shared" si="0"/>
        <v>0</v>
      </c>
      <c r="I13" s="15">
        <v>1</v>
      </c>
      <c r="J13" s="15"/>
      <c r="K13" s="15"/>
      <c r="L13" s="9">
        <f t="shared" si="4"/>
        <v>1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0</v>
      </c>
      <c r="W13" s="15"/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VLOOKUP($A14,'21.07'!$A$9:$W$200,23,0)</f>
        <v>0</v>
      </c>
      <c r="E14" s="15">
        <v>10</v>
      </c>
      <c r="F14" s="15">
        <v>10</v>
      </c>
      <c r="G14" s="15"/>
      <c r="H14" s="9">
        <f t="shared" si="0"/>
        <v>20</v>
      </c>
      <c r="I14" s="15">
        <v>20</v>
      </c>
      <c r="J14" s="15"/>
      <c r="K14" s="15"/>
      <c r="L14" s="9">
        <f t="shared" si="4"/>
        <v>20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VLOOKUP($A15,'21.07'!$A$9:$W$200,23,0)</f>
        <v>0</v>
      </c>
      <c r="E15" s="15">
        <v>6</v>
      </c>
      <c r="F15" s="15"/>
      <c r="G15" s="15"/>
      <c r="H15" s="9">
        <f t="shared" si="0"/>
        <v>6</v>
      </c>
      <c r="I15" s="15">
        <v>5</v>
      </c>
      <c r="J15" s="15"/>
      <c r="K15" s="15"/>
      <c r="L15" s="9">
        <f t="shared" si="4"/>
        <v>5</v>
      </c>
      <c r="M15" s="15"/>
      <c r="N15" s="15"/>
      <c r="O15" s="15"/>
      <c r="P15" s="15"/>
      <c r="Q15" s="15"/>
      <c r="R15" s="11">
        <f t="shared" si="5"/>
        <v>0</v>
      </c>
      <c r="S15" s="15">
        <v>1</v>
      </c>
      <c r="T15" s="15"/>
      <c r="U15" s="9">
        <f t="shared" si="1"/>
        <v>1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VLOOKUP($A16,'21.07'!$A$9:$W$200,23,0)</f>
        <v>0</v>
      </c>
      <c r="E16" s="15">
        <v>8</v>
      </c>
      <c r="F16" s="15"/>
      <c r="G16" s="15"/>
      <c r="H16" s="9">
        <f t="shared" si="0"/>
        <v>8</v>
      </c>
      <c r="I16" s="15">
        <v>8</v>
      </c>
      <c r="J16" s="15"/>
      <c r="K16" s="15"/>
      <c r="L16" s="9">
        <f t="shared" si="4"/>
        <v>8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VLOOKUP($A17,'21.07'!$A$9:$W$200,23,0)</f>
        <v>0</v>
      </c>
      <c r="E17" s="15">
        <v>8</v>
      </c>
      <c r="F17" s="15"/>
      <c r="G17" s="15"/>
      <c r="H17" s="9">
        <f t="shared" si="0"/>
        <v>8</v>
      </c>
      <c r="I17" s="15">
        <v>6</v>
      </c>
      <c r="J17" s="15"/>
      <c r="K17" s="15"/>
      <c r="L17" s="9">
        <f t="shared" si="4"/>
        <v>6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2</v>
      </c>
      <c r="W17" s="15"/>
      <c r="X17" s="16">
        <f t="shared" si="3"/>
        <v>-2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VLOOKUP($A18,'21.07'!$A$9:$W$200,23,0)</f>
        <v>0</v>
      </c>
      <c r="E18" s="15">
        <v>16</v>
      </c>
      <c r="F18" s="15"/>
      <c r="G18" s="15"/>
      <c r="H18" s="9">
        <f t="shared" si="0"/>
        <v>16</v>
      </c>
      <c r="I18" s="15">
        <v>16</v>
      </c>
      <c r="J18" s="15"/>
      <c r="K18" s="15"/>
      <c r="L18" s="9">
        <f t="shared" si="4"/>
        <v>16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44</v>
      </c>
      <c r="C19" s="15">
        <v>19000</v>
      </c>
      <c r="D19" s="10">
        <f>VLOOKUP($A19,'21.07'!$A$9:$W$200,23,0)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45</v>
      </c>
      <c r="C20" s="15">
        <v>19000</v>
      </c>
      <c r="D20" s="10">
        <f>VLOOKUP($A20,'21.07'!$A$9:$W$200,23,0)</f>
        <v>0</v>
      </c>
      <c r="E20" s="15">
        <v>8</v>
      </c>
      <c r="F20" s="15"/>
      <c r="G20" s="15"/>
      <c r="H20" s="9">
        <f t="shared" si="0"/>
        <v>8</v>
      </c>
      <c r="I20" s="15">
        <v>8</v>
      </c>
      <c r="J20" s="15"/>
      <c r="K20" s="15"/>
      <c r="L20" s="9">
        <f t="shared" si="4"/>
        <v>8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117"/>
      <c r="Z20" s="17"/>
    </row>
    <row r="21" spans="1:26" ht="18" customHeight="1" x14ac:dyDescent="0.2">
      <c r="A21" s="13">
        <v>1500022</v>
      </c>
      <c r="B21" s="14" t="s">
        <v>46</v>
      </c>
      <c r="C21" s="15">
        <v>19000</v>
      </c>
      <c r="D21" s="10">
        <f>VLOOKUP($A21,'21.07'!$A$9:$W$200,23,0)</f>
        <v>0</v>
      </c>
      <c r="E21" s="15">
        <v>8</v>
      </c>
      <c r="F21" s="15">
        <v>6</v>
      </c>
      <c r="G21" s="15"/>
      <c r="H21" s="9">
        <f t="shared" si="0"/>
        <v>14</v>
      </c>
      <c r="I21" s="15">
        <v>12</v>
      </c>
      <c r="J21" s="15"/>
      <c r="K21" s="15"/>
      <c r="L21" s="9">
        <f t="shared" si="4"/>
        <v>12</v>
      </c>
      <c r="M21" s="15"/>
      <c r="N21" s="15"/>
      <c r="O21" s="15"/>
      <c r="P21" s="15"/>
      <c r="Q21" s="15"/>
      <c r="R21" s="11">
        <f t="shared" si="5"/>
        <v>0</v>
      </c>
      <c r="S21" s="15">
        <v>2</v>
      </c>
      <c r="T21" s="15"/>
      <c r="U21" s="9">
        <f t="shared" si="1"/>
        <v>2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47</v>
      </c>
      <c r="C22" s="15">
        <v>16000</v>
      </c>
      <c r="D22" s="10">
        <f>VLOOKUP($A22,'21.07'!$A$9:$W$200,23,0)</f>
        <v>0</v>
      </c>
      <c r="E22" s="15">
        <v>8</v>
      </c>
      <c r="F22" s="15"/>
      <c r="G22" s="15"/>
      <c r="H22" s="9">
        <f t="shared" si="0"/>
        <v>8</v>
      </c>
      <c r="I22" s="15">
        <v>8</v>
      </c>
      <c r="J22" s="15"/>
      <c r="K22" s="15"/>
      <c r="L22" s="9">
        <f t="shared" si="4"/>
        <v>8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48</v>
      </c>
      <c r="C23" s="15">
        <v>21000</v>
      </c>
      <c r="D23" s="10">
        <f>VLOOKUP($A23,'21.07'!$A$9:$W$200,23,0)</f>
        <v>4</v>
      </c>
      <c r="E23" s="15"/>
      <c r="F23" s="15"/>
      <c r="G23" s="15"/>
      <c r="H23" s="9">
        <f t="shared" si="0"/>
        <v>0</v>
      </c>
      <c r="I23" s="15">
        <v>4</v>
      </c>
      <c r="J23" s="15"/>
      <c r="K23" s="15"/>
      <c r="L23" s="9">
        <f t="shared" si="4"/>
        <v>4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49</v>
      </c>
      <c r="C24" s="15">
        <v>21000</v>
      </c>
      <c r="D24" s="10">
        <f>VLOOKUP($A24,'21.07'!$A$9:$W$200,23,0)</f>
        <v>0</v>
      </c>
      <c r="E24" s="15">
        <v>6</v>
      </c>
      <c r="F24" s="15"/>
      <c r="G24" s="15"/>
      <c r="H24" s="9">
        <f t="shared" si="0"/>
        <v>6</v>
      </c>
      <c r="I24" s="15">
        <v>6</v>
      </c>
      <c r="J24" s="15"/>
      <c r="K24" s="15"/>
      <c r="L24" s="9">
        <f t="shared" si="4"/>
        <v>6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50</v>
      </c>
      <c r="C25" s="15">
        <v>20000</v>
      </c>
      <c r="D25" s="10">
        <f>VLOOKUP($A25,'21.07'!$A$9:$W$200,23,0)</f>
        <v>0</v>
      </c>
      <c r="E25" s="15">
        <v>6</v>
      </c>
      <c r="F25" s="15"/>
      <c r="G25" s="15"/>
      <c r="H25" s="9">
        <f t="shared" si="0"/>
        <v>6</v>
      </c>
      <c r="I25" s="15">
        <v>6</v>
      </c>
      <c r="J25" s="15"/>
      <c r="K25" s="15"/>
      <c r="L25" s="9">
        <f t="shared" si="4"/>
        <v>6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51</v>
      </c>
      <c r="C26" s="15">
        <v>18000</v>
      </c>
      <c r="D26" s="10">
        <f>VLOOKUP($A26,'21.07'!$A$9:$W$200,23,0)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52</v>
      </c>
      <c r="C27" s="15">
        <v>32000</v>
      </c>
      <c r="D27" s="10">
        <f>VLOOKUP($A27,'21.07'!$A$9:$W$200,23,0)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53</v>
      </c>
      <c r="C28" s="15">
        <v>22000</v>
      </c>
      <c r="D28" s="10">
        <f>VLOOKUP($A28,'21.07'!$A$9:$W$200,23,0)</f>
        <v>0</v>
      </c>
      <c r="E28" s="15">
        <v>8</v>
      </c>
      <c r="F28" s="15"/>
      <c r="G28" s="15"/>
      <c r="H28" s="9">
        <f t="shared" si="0"/>
        <v>8</v>
      </c>
      <c r="I28" s="15">
        <v>8</v>
      </c>
      <c r="J28" s="15"/>
      <c r="K28" s="15"/>
      <c r="L28" s="9">
        <f t="shared" si="4"/>
        <v>8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54</v>
      </c>
      <c r="C29" s="15">
        <v>21000</v>
      </c>
      <c r="D29" s="10">
        <f>VLOOKUP($A29,'21.07'!$A$9:$W$200,23,0)</f>
        <v>0</v>
      </c>
      <c r="E29" s="15">
        <v>6</v>
      </c>
      <c r="F29" s="15"/>
      <c r="G29" s="15"/>
      <c r="H29" s="9">
        <f t="shared" si="0"/>
        <v>6</v>
      </c>
      <c r="I29" s="15">
        <v>6</v>
      </c>
      <c r="J29" s="15"/>
      <c r="K29" s="15"/>
      <c r="L29" s="9">
        <f t="shared" si="4"/>
        <v>6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55</v>
      </c>
      <c r="C30" s="15">
        <v>20000</v>
      </c>
      <c r="D30" s="10">
        <f>VLOOKUP($A30,'21.07'!$A$9:$W$200,23,0)</f>
        <v>0</v>
      </c>
      <c r="E30" s="15">
        <v>14</v>
      </c>
      <c r="F30" s="15"/>
      <c r="G30" s="15"/>
      <c r="H30" s="9">
        <f t="shared" si="0"/>
        <v>14</v>
      </c>
      <c r="I30" s="15">
        <v>15</v>
      </c>
      <c r="J30" s="15"/>
      <c r="K30" s="15"/>
      <c r="L30" s="9">
        <f t="shared" si="4"/>
        <v>15</v>
      </c>
      <c r="M30" s="15"/>
      <c r="N30" s="15"/>
      <c r="O30" s="15"/>
      <c r="P30" s="15"/>
      <c r="Q30" s="15"/>
      <c r="R30" s="11">
        <f>SUM(M30:Q30)</f>
        <v>0</v>
      </c>
      <c r="S30" s="15">
        <v>1</v>
      </c>
      <c r="T30" s="15"/>
      <c r="U30" s="9">
        <f>S30+T30</f>
        <v>1</v>
      </c>
      <c r="V30" s="9">
        <f t="shared" si="2"/>
        <v>-2</v>
      </c>
      <c r="W30" s="15"/>
      <c r="X30" s="16">
        <f>W30-V30</f>
        <v>2</v>
      </c>
      <c r="Y30" s="18" t="s">
        <v>277</v>
      </c>
      <c r="Z30" s="17"/>
    </row>
    <row r="31" spans="1:26" ht="18" customHeight="1" x14ac:dyDescent="0.2">
      <c r="A31" s="13">
        <v>1500134</v>
      </c>
      <c r="B31" s="14" t="s">
        <v>56</v>
      </c>
      <c r="C31" s="15">
        <v>24000</v>
      </c>
      <c r="D31" s="10">
        <f>VLOOKUP($A31,'21.07'!$A$9:$W$200,23,0)</f>
        <v>0</v>
      </c>
      <c r="E31" s="15">
        <v>14</v>
      </c>
      <c r="F31" s="15"/>
      <c r="G31" s="15"/>
      <c r="H31" s="9">
        <f t="shared" si="0"/>
        <v>14</v>
      </c>
      <c r="I31" s="15">
        <v>11</v>
      </c>
      <c r="J31" s="15"/>
      <c r="K31" s="15"/>
      <c r="L31" s="9">
        <f t="shared" si="4"/>
        <v>11</v>
      </c>
      <c r="M31" s="15"/>
      <c r="N31" s="15"/>
      <c r="O31" s="15"/>
      <c r="P31" s="15"/>
      <c r="Q31" s="15"/>
      <c r="R31" s="11">
        <f t="shared" si="5"/>
        <v>0</v>
      </c>
      <c r="S31" s="15">
        <v>3</v>
      </c>
      <c r="T31" s="15"/>
      <c r="U31" s="9">
        <f t="shared" si="1"/>
        <v>3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57</v>
      </c>
      <c r="C32" s="15">
        <v>18000</v>
      </c>
      <c r="D32" s="10">
        <f>VLOOKUP($A32,'21.07'!$A$9:$W$200,23,0)</f>
        <v>0</v>
      </c>
      <c r="E32" s="15">
        <v>13</v>
      </c>
      <c r="F32" s="15"/>
      <c r="G32" s="15"/>
      <c r="H32" s="9">
        <f t="shared" si="0"/>
        <v>13</v>
      </c>
      <c r="I32" s="15">
        <v>13</v>
      </c>
      <c r="J32" s="15"/>
      <c r="K32" s="15"/>
      <c r="L32" s="9">
        <f t="shared" si="4"/>
        <v>13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58</v>
      </c>
      <c r="C33" s="15">
        <v>22000</v>
      </c>
      <c r="D33" s="10">
        <f>VLOOKUP($A33,'21.07'!$A$9:$W$200,23,0)</f>
        <v>0</v>
      </c>
      <c r="E33" s="15">
        <v>8</v>
      </c>
      <c r="F33" s="15"/>
      <c r="G33" s="15"/>
      <c r="H33" s="9">
        <f t="shared" si="0"/>
        <v>8</v>
      </c>
      <c r="I33" s="15">
        <v>8</v>
      </c>
      <c r="J33" s="15"/>
      <c r="K33" s="15"/>
      <c r="L33" s="9">
        <f t="shared" si="4"/>
        <v>8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117"/>
      <c r="Z33" s="17"/>
    </row>
    <row r="34" spans="1:26" ht="18" customHeight="1" x14ac:dyDescent="0.2">
      <c r="A34" s="13">
        <v>1500301</v>
      </c>
      <c r="B34" s="14" t="s">
        <v>59</v>
      </c>
      <c r="C34" s="15">
        <v>20000</v>
      </c>
      <c r="D34" s="10">
        <f>VLOOKUP($A34,'21.07'!$A$9:$W$200,23,0)</f>
        <v>0</v>
      </c>
      <c r="E34" s="15">
        <v>6</v>
      </c>
      <c r="F34" s="15"/>
      <c r="G34" s="15"/>
      <c r="H34" s="9">
        <f t="shared" si="0"/>
        <v>6</v>
      </c>
      <c r="I34" s="15">
        <v>6</v>
      </c>
      <c r="J34" s="15"/>
      <c r="K34" s="15"/>
      <c r="L34" s="9">
        <f t="shared" si="4"/>
        <v>6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60</v>
      </c>
      <c r="C35" s="15">
        <v>18000</v>
      </c>
      <c r="D35" s="10">
        <f>VLOOKUP($A35,'21.07'!$A$9:$W$200,23,0)</f>
        <v>0</v>
      </c>
      <c r="E35" s="15">
        <v>6</v>
      </c>
      <c r="F35" s="15"/>
      <c r="G35" s="15"/>
      <c r="H35" s="9">
        <f t="shared" si="0"/>
        <v>6</v>
      </c>
      <c r="I35" s="15">
        <v>3</v>
      </c>
      <c r="J35" s="15"/>
      <c r="K35" s="15"/>
      <c r="L35" s="9">
        <f t="shared" si="4"/>
        <v>3</v>
      </c>
      <c r="M35" s="15"/>
      <c r="N35" s="15"/>
      <c r="O35" s="15"/>
      <c r="P35" s="15"/>
      <c r="Q35" s="15"/>
      <c r="R35" s="11">
        <f t="shared" si="5"/>
        <v>0</v>
      </c>
      <c r="S35" s="15">
        <v>3</v>
      </c>
      <c r="T35" s="15"/>
      <c r="U35" s="9">
        <f t="shared" si="1"/>
        <v>3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61</v>
      </c>
      <c r="C36" s="15">
        <v>18000</v>
      </c>
      <c r="D36" s="10">
        <f>VLOOKUP($A36,'21.07'!$A$9:$W$200,23,0)</f>
        <v>0</v>
      </c>
      <c r="E36" s="15">
        <v>8</v>
      </c>
      <c r="F36" s="15"/>
      <c r="G36" s="15"/>
      <c r="H36" s="9">
        <f t="shared" si="0"/>
        <v>8</v>
      </c>
      <c r="I36" s="15">
        <v>7</v>
      </c>
      <c r="J36" s="15"/>
      <c r="K36" s="15"/>
      <c r="L36" s="9">
        <f t="shared" si="4"/>
        <v>7</v>
      </c>
      <c r="M36" s="15"/>
      <c r="N36" s="15"/>
      <c r="O36" s="15"/>
      <c r="P36" s="15"/>
      <c r="Q36" s="15">
        <v>1</v>
      </c>
      <c r="R36" s="11">
        <f t="shared" si="5"/>
        <v>1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62</v>
      </c>
      <c r="C37" s="15">
        <v>17000</v>
      </c>
      <c r="D37" s="10">
        <f>VLOOKUP($A37,'21.07'!$A$9:$W$200,23,0)</f>
        <v>0</v>
      </c>
      <c r="E37" s="15">
        <v>6</v>
      </c>
      <c r="F37" s="15"/>
      <c r="G37" s="15"/>
      <c r="H37" s="9">
        <f t="shared" si="0"/>
        <v>6</v>
      </c>
      <c r="I37" s="15">
        <v>4</v>
      </c>
      <c r="J37" s="15"/>
      <c r="K37" s="15"/>
      <c r="L37" s="9">
        <f t="shared" si="4"/>
        <v>4</v>
      </c>
      <c r="M37" s="15"/>
      <c r="N37" s="15"/>
      <c r="O37" s="15"/>
      <c r="P37" s="15"/>
      <c r="Q37" s="15"/>
      <c r="R37" s="11">
        <f t="shared" si="5"/>
        <v>0</v>
      </c>
      <c r="S37" s="15">
        <v>2</v>
      </c>
      <c r="T37" s="15"/>
      <c r="U37" s="9">
        <f t="shared" si="1"/>
        <v>2</v>
      </c>
      <c r="V37" s="9">
        <f t="shared" si="2"/>
        <v>0</v>
      </c>
      <c r="W37" s="15"/>
      <c r="X37" s="16">
        <f t="shared" si="3"/>
        <v>0</v>
      </c>
      <c r="Y37" s="117"/>
      <c r="Z37" s="17"/>
    </row>
    <row r="38" spans="1:26" ht="18" customHeight="1" x14ac:dyDescent="0.2">
      <c r="A38" s="13">
        <v>1500307</v>
      </c>
      <c r="B38" s="14" t="s">
        <v>63</v>
      </c>
      <c r="C38" s="15">
        <v>20000</v>
      </c>
      <c r="D38" s="10">
        <f>VLOOKUP($A38,'21.07'!$A$9:$W$200,23,0)</f>
        <v>0</v>
      </c>
      <c r="E38" s="15">
        <v>8</v>
      </c>
      <c r="F38" s="15"/>
      <c r="G38" s="15"/>
      <c r="H38" s="9">
        <f t="shared" si="0"/>
        <v>8</v>
      </c>
      <c r="I38" s="15">
        <v>7</v>
      </c>
      <c r="J38" s="15"/>
      <c r="K38" s="15"/>
      <c r="L38" s="9">
        <f t="shared" si="4"/>
        <v>7</v>
      </c>
      <c r="M38" s="15"/>
      <c r="N38" s="15"/>
      <c r="O38" s="15"/>
      <c r="P38" s="15"/>
      <c r="Q38" s="15"/>
      <c r="R38" s="11">
        <f t="shared" si="5"/>
        <v>0</v>
      </c>
      <c r="S38" s="15">
        <v>1</v>
      </c>
      <c r="T38" s="15"/>
      <c r="U38" s="9">
        <f t="shared" si="1"/>
        <v>1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64</v>
      </c>
      <c r="C39" s="15">
        <v>18000</v>
      </c>
      <c r="D39" s="10">
        <f>VLOOKUP($A39,'21.07'!$A$9:$W$200,23,0)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65</v>
      </c>
      <c r="C40" s="15">
        <v>20000</v>
      </c>
      <c r="D40" s="10">
        <f>VLOOKUP($A40,'21.07'!$A$9:$W$200,23,0)</f>
        <v>0</v>
      </c>
      <c r="E40" s="15">
        <v>6</v>
      </c>
      <c r="F40" s="15"/>
      <c r="G40" s="15"/>
      <c r="H40" s="9">
        <f t="shared" si="0"/>
        <v>6</v>
      </c>
      <c r="I40" s="15">
        <v>3</v>
      </c>
      <c r="J40" s="15"/>
      <c r="K40" s="15"/>
      <c r="L40" s="9">
        <f t="shared" si="4"/>
        <v>3</v>
      </c>
      <c r="M40" s="15"/>
      <c r="N40" s="15"/>
      <c r="O40" s="15"/>
      <c r="P40" s="15"/>
      <c r="Q40" s="15"/>
      <c r="R40" s="11">
        <f t="shared" si="5"/>
        <v>0</v>
      </c>
      <c r="S40" s="15">
        <v>3</v>
      </c>
      <c r="T40" s="15"/>
      <c r="U40" s="9">
        <f t="shared" si="1"/>
        <v>3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66</v>
      </c>
      <c r="C41" s="15">
        <v>21000</v>
      </c>
      <c r="D41" s="10">
        <f>VLOOKUP($A41,'21.07'!$A$9:$W$200,23,0)</f>
        <v>0</v>
      </c>
      <c r="E41" s="15">
        <v>6</v>
      </c>
      <c r="F41" s="15"/>
      <c r="G41" s="15"/>
      <c r="H41" s="9">
        <f t="shared" si="0"/>
        <v>6</v>
      </c>
      <c r="I41" s="15">
        <v>6</v>
      </c>
      <c r="J41" s="15"/>
      <c r="K41" s="15"/>
      <c r="L41" s="9">
        <f t="shared" si="4"/>
        <v>6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67</v>
      </c>
      <c r="C42" s="15">
        <v>21000</v>
      </c>
      <c r="D42" s="10">
        <f>VLOOKUP($A42,'21.07'!$A$9:$W$200,23,0)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68</v>
      </c>
      <c r="C43" s="15">
        <v>20000</v>
      </c>
      <c r="D43" s="10">
        <f>VLOOKUP($A43,'21.07'!$A$9:$W$200,23,0)</f>
        <v>0</v>
      </c>
      <c r="E43" s="15">
        <v>6</v>
      </c>
      <c r="F43" s="15"/>
      <c r="G43" s="15"/>
      <c r="H43" s="9">
        <f t="shared" si="0"/>
        <v>6</v>
      </c>
      <c r="I43" s="15">
        <v>3</v>
      </c>
      <c r="J43" s="15"/>
      <c r="K43" s="15"/>
      <c r="L43" s="9">
        <f t="shared" si="4"/>
        <v>3</v>
      </c>
      <c r="M43" s="15"/>
      <c r="N43" s="15"/>
      <c r="O43" s="15"/>
      <c r="P43" s="15"/>
      <c r="Q43" s="15"/>
      <c r="R43" s="11">
        <f t="shared" si="5"/>
        <v>0</v>
      </c>
      <c r="S43" s="15">
        <v>3</v>
      </c>
      <c r="T43" s="15"/>
      <c r="U43" s="9">
        <f t="shared" si="1"/>
        <v>3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69</v>
      </c>
      <c r="C44" s="15">
        <v>17000</v>
      </c>
      <c r="D44" s="10">
        <f>VLOOKUP($A44,'21.07'!$A$9:$W$200,23,0)</f>
        <v>0</v>
      </c>
      <c r="E44" s="15">
        <v>6</v>
      </c>
      <c r="F44" s="15"/>
      <c r="G44" s="15"/>
      <c r="H44" s="9">
        <f t="shared" si="0"/>
        <v>6</v>
      </c>
      <c r="I44" s="15">
        <v>2</v>
      </c>
      <c r="J44" s="15"/>
      <c r="K44" s="15"/>
      <c r="L44" s="9">
        <f t="shared" si="4"/>
        <v>2</v>
      </c>
      <c r="M44" s="15"/>
      <c r="N44" s="15"/>
      <c r="O44" s="15"/>
      <c r="P44" s="15"/>
      <c r="Q44" s="15"/>
      <c r="R44" s="11">
        <f t="shared" si="5"/>
        <v>0</v>
      </c>
      <c r="S44" s="15">
        <v>4</v>
      </c>
      <c r="T44" s="15"/>
      <c r="U44" s="9">
        <f t="shared" si="1"/>
        <v>4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70</v>
      </c>
      <c r="C45" s="15">
        <v>19000</v>
      </c>
      <c r="D45" s="10">
        <f>VLOOKUP($A45,'21.07'!$A$9:$W$200,23,0)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71</v>
      </c>
      <c r="C46" s="15">
        <v>17000</v>
      </c>
      <c r="D46" s="10">
        <f>VLOOKUP($A46,'21.07'!$A$9:$W$200,23,0)</f>
        <v>0</v>
      </c>
      <c r="E46" s="15">
        <v>6</v>
      </c>
      <c r="F46" s="15"/>
      <c r="G46" s="15"/>
      <c r="H46" s="9">
        <f t="shared" si="0"/>
        <v>6</v>
      </c>
      <c r="I46" s="15">
        <v>6</v>
      </c>
      <c r="J46" s="15"/>
      <c r="K46" s="15"/>
      <c r="L46" s="9">
        <f t="shared" si="4"/>
        <v>6</v>
      </c>
      <c r="M46" s="15"/>
      <c r="N46" s="15"/>
      <c r="O46" s="15"/>
      <c r="P46" s="15"/>
      <c r="Q46" s="15"/>
      <c r="R46" s="11">
        <f t="shared" si="5"/>
        <v>0</v>
      </c>
      <c r="S46" s="15"/>
      <c r="T46" s="15"/>
      <c r="U46" s="9">
        <f t="shared" si="1"/>
        <v>0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72</v>
      </c>
      <c r="C47" s="15">
        <v>18000</v>
      </c>
      <c r="D47" s="10">
        <f>VLOOKUP($A47,'21.07'!$A$9:$W$200,23,0)</f>
        <v>0</v>
      </c>
      <c r="E47" s="15">
        <v>6</v>
      </c>
      <c r="F47" s="15"/>
      <c r="G47" s="15"/>
      <c r="H47" s="9">
        <f t="shared" si="0"/>
        <v>6</v>
      </c>
      <c r="I47" s="15">
        <v>6</v>
      </c>
      <c r="J47" s="15"/>
      <c r="K47" s="15"/>
      <c r="L47" s="9">
        <f t="shared" si="4"/>
        <v>6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73</v>
      </c>
      <c r="C48" s="15">
        <v>20000</v>
      </c>
      <c r="D48" s="10">
        <f>VLOOKUP($A48,'21.07'!$A$9:$W$200,23,0)</f>
        <v>0</v>
      </c>
      <c r="E48" s="15">
        <v>6</v>
      </c>
      <c r="F48" s="15"/>
      <c r="G48" s="15"/>
      <c r="H48" s="9">
        <f t="shared" si="0"/>
        <v>6</v>
      </c>
      <c r="I48" s="15">
        <v>3</v>
      </c>
      <c r="J48" s="15"/>
      <c r="K48" s="15"/>
      <c r="L48" s="9">
        <f t="shared" si="4"/>
        <v>3</v>
      </c>
      <c r="M48" s="15"/>
      <c r="N48" s="15"/>
      <c r="O48" s="15"/>
      <c r="P48" s="15"/>
      <c r="Q48" s="15"/>
      <c r="R48" s="11">
        <f t="shared" si="5"/>
        <v>0</v>
      </c>
      <c r="S48" s="15">
        <v>3</v>
      </c>
      <c r="T48" s="15"/>
      <c r="U48" s="9">
        <f t="shared" si="1"/>
        <v>3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74</v>
      </c>
      <c r="C49" s="15">
        <v>22000</v>
      </c>
      <c r="D49" s="10">
        <f>VLOOKUP($A49,'21.07'!$A$9:$W$200,23,0)</f>
        <v>0</v>
      </c>
      <c r="E49" s="15">
        <v>6</v>
      </c>
      <c r="F49" s="15"/>
      <c r="G49" s="15"/>
      <c r="H49" s="9">
        <f t="shared" si="0"/>
        <v>6</v>
      </c>
      <c r="I49" s="15">
        <v>4</v>
      </c>
      <c r="J49" s="15"/>
      <c r="K49" s="15"/>
      <c r="L49" s="9">
        <f t="shared" si="4"/>
        <v>4</v>
      </c>
      <c r="M49" s="15"/>
      <c r="N49" s="15"/>
      <c r="O49" s="15"/>
      <c r="P49" s="15"/>
      <c r="Q49" s="15"/>
      <c r="R49" s="11">
        <f t="shared" si="5"/>
        <v>0</v>
      </c>
      <c r="S49" s="15">
        <v>2</v>
      </c>
      <c r="T49" s="15"/>
      <c r="U49" s="9">
        <f t="shared" si="1"/>
        <v>2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75</v>
      </c>
      <c r="C50" s="15">
        <v>21000</v>
      </c>
      <c r="D50" s="10">
        <f>VLOOKUP($A50,'21.07'!$A$9:$W$200,23,0)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76</v>
      </c>
      <c r="C51" s="15">
        <v>19000</v>
      </c>
      <c r="D51" s="10">
        <f>VLOOKUP($A51,'21.07'!$A$9:$W$200,23,0)</f>
        <v>0</v>
      </c>
      <c r="E51" s="15">
        <v>6</v>
      </c>
      <c r="F51" s="15"/>
      <c r="G51" s="15"/>
      <c r="H51" s="9">
        <f t="shared" si="0"/>
        <v>6</v>
      </c>
      <c r="I51" s="15">
        <v>4</v>
      </c>
      <c r="J51" s="15"/>
      <c r="K51" s="15"/>
      <c r="L51" s="9">
        <f t="shared" si="4"/>
        <v>4</v>
      </c>
      <c r="M51" s="15"/>
      <c r="N51" s="15"/>
      <c r="O51" s="15"/>
      <c r="P51" s="15"/>
      <c r="Q51" s="15"/>
      <c r="R51" s="11">
        <f t="shared" si="5"/>
        <v>0</v>
      </c>
      <c r="S51" s="15">
        <v>2</v>
      </c>
      <c r="T51" s="15"/>
      <c r="U51" s="9">
        <f t="shared" si="1"/>
        <v>2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77</v>
      </c>
      <c r="C52" s="15">
        <v>25000</v>
      </c>
      <c r="D52" s="10">
        <f>VLOOKUP($A52,'21.07'!$A$9:$W$200,23,0)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78</v>
      </c>
      <c r="C53" s="9"/>
      <c r="D53" s="10">
        <f>VLOOKUP($A53,'21.07'!$A$9:$W$200,23,0)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79</v>
      </c>
      <c r="C54" s="21">
        <v>22000</v>
      </c>
      <c r="D54" s="10">
        <f>VLOOKUP($A54,'21.07'!$A$9:$W$200,23,0)</f>
        <v>0</v>
      </c>
      <c r="E54" s="21"/>
      <c r="F54" s="21"/>
      <c r="G54" s="21"/>
      <c r="H54" s="9">
        <f t="shared" ref="H54:H61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1" si="7">S54+T54</f>
        <v>0</v>
      </c>
      <c r="V54" s="9">
        <f t="shared" ref="V54:V61" si="8">D54+H54-L54-R54-U54</f>
        <v>0</v>
      </c>
      <c r="W54" s="21"/>
      <c r="X54" s="16">
        <f t="shared" ref="X54:X61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80</v>
      </c>
      <c r="C55" s="21">
        <v>22000</v>
      </c>
      <c r="D55" s="10">
        <f>VLOOKUP($A55,'21.07'!$A$9:$W$200,23,0)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81</v>
      </c>
      <c r="C56" s="15">
        <v>22000</v>
      </c>
      <c r="D56" s="10">
        <f>VLOOKUP($A56,'21.07'!$A$9:$W$200,23,0)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82</v>
      </c>
      <c r="C57" s="15">
        <v>20000</v>
      </c>
      <c r="D57" s="10">
        <f>VLOOKUP($A57,'21.07'!$A$9:$W$200,23,0)</f>
        <v>0</v>
      </c>
      <c r="E57" s="15">
        <v>4</v>
      </c>
      <c r="F57" s="15"/>
      <c r="G57" s="15"/>
      <c r="H57" s="9">
        <f t="shared" si="6"/>
        <v>4</v>
      </c>
      <c r="I57" s="15">
        <v>3</v>
      </c>
      <c r="J57" s="15"/>
      <c r="K57" s="15"/>
      <c r="L57" s="9">
        <f t="shared" si="4"/>
        <v>3</v>
      </c>
      <c r="M57" s="15"/>
      <c r="N57" s="15"/>
      <c r="O57" s="15"/>
      <c r="P57" s="15"/>
      <c r="Q57" s="15"/>
      <c r="R57" s="11">
        <f t="shared" si="5"/>
        <v>0</v>
      </c>
      <c r="S57" s="15">
        <v>1</v>
      </c>
      <c r="T57" s="15"/>
      <c r="U57" s="9">
        <f t="shared" si="7"/>
        <v>1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83</v>
      </c>
      <c r="C58" s="15">
        <v>29000</v>
      </c>
      <c r="D58" s="10">
        <f>VLOOKUP($A58,'21.07'!$A$9:$W$200,23,0)</f>
        <v>3</v>
      </c>
      <c r="E58" s="15"/>
      <c r="F58" s="15"/>
      <c r="G58" s="15"/>
      <c r="H58" s="9">
        <f t="shared" si="6"/>
        <v>0</v>
      </c>
      <c r="I58" s="15">
        <v>3</v>
      </c>
      <c r="J58" s="15"/>
      <c r="K58" s="15"/>
      <c r="L58" s="9">
        <f t="shared" si="4"/>
        <v>3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84</v>
      </c>
      <c r="C59" s="15">
        <v>32000</v>
      </c>
      <c r="D59" s="10">
        <f>VLOOKUP($A59,'21.07'!$A$9:$W$200,23,0)</f>
        <v>0</v>
      </c>
      <c r="E59" s="15">
        <v>12</v>
      </c>
      <c r="F59" s="15"/>
      <c r="G59" s="15"/>
      <c r="H59" s="9">
        <f t="shared" si="6"/>
        <v>12</v>
      </c>
      <c r="I59" s="15">
        <v>6</v>
      </c>
      <c r="J59" s="15"/>
      <c r="K59" s="15"/>
      <c r="L59" s="9">
        <f t="shared" si="4"/>
        <v>6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6</v>
      </c>
      <c r="W59" s="15">
        <v>6</v>
      </c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85</v>
      </c>
      <c r="C60" s="15">
        <v>25000</v>
      </c>
      <c r="D60" s="10">
        <f>VLOOKUP($A60,'21.07'!$A$9:$W$200,23,0)</f>
        <v>0</v>
      </c>
      <c r="E60" s="15">
        <v>6</v>
      </c>
      <c r="F60" s="15"/>
      <c r="G60" s="15"/>
      <c r="H60" s="9">
        <f t="shared" si="6"/>
        <v>6</v>
      </c>
      <c r="I60" s="15">
        <v>4</v>
      </c>
      <c r="J60" s="15"/>
      <c r="K60" s="15"/>
      <c r="L60" s="9">
        <f t="shared" si="4"/>
        <v>4</v>
      </c>
      <c r="M60" s="15"/>
      <c r="N60" s="15"/>
      <c r="O60" s="15"/>
      <c r="P60" s="15"/>
      <c r="Q60" s="15"/>
      <c r="R60" s="11">
        <f t="shared" si="5"/>
        <v>0</v>
      </c>
      <c r="S60" s="15">
        <v>2</v>
      </c>
      <c r="T60" s="15"/>
      <c r="U60" s="9">
        <f t="shared" si="7"/>
        <v>2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1522009</v>
      </c>
      <c r="B61" s="14" t="s">
        <v>86</v>
      </c>
      <c r="C61" s="15">
        <v>24000</v>
      </c>
      <c r="D61" s="10">
        <f>VLOOKUP($A61,'21.07'!$A$9:$W$200,23,0)</f>
        <v>0</v>
      </c>
      <c r="E61" s="15"/>
      <c r="F61" s="15"/>
      <c r="G61" s="15"/>
      <c r="H61" s="9">
        <f t="shared" si="6"/>
        <v>0</v>
      </c>
      <c r="I61" s="15"/>
      <c r="J61" s="15"/>
      <c r="K61" s="15"/>
      <c r="L61" s="9">
        <f t="shared" si="4"/>
        <v>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7">
        <v>1530000</v>
      </c>
      <c r="B62" s="8" t="s">
        <v>87</v>
      </c>
      <c r="C62" s="9"/>
      <c r="D62" s="10">
        <f>VLOOKUP($A62,'21.07'!$A$9:$W$200,23,0)</f>
        <v>0</v>
      </c>
      <c r="E62" s="10"/>
      <c r="F62" s="10"/>
      <c r="G62" s="10"/>
      <c r="H62" s="9"/>
      <c r="I62" s="10"/>
      <c r="J62" s="10"/>
      <c r="K62" s="10"/>
      <c r="L62" s="9">
        <f t="shared" si="4"/>
        <v>0</v>
      </c>
      <c r="M62" s="10"/>
      <c r="N62" s="10"/>
      <c r="O62" s="10"/>
      <c r="P62" s="10"/>
      <c r="Q62" s="10"/>
      <c r="R62" s="11">
        <f t="shared" si="5"/>
        <v>0</v>
      </c>
      <c r="S62" s="10"/>
      <c r="T62" s="10"/>
      <c r="U62" s="9"/>
      <c r="V62" s="9"/>
      <c r="W62" s="10"/>
      <c r="X62" s="9"/>
      <c r="Y62" s="18"/>
      <c r="Z62" s="17"/>
    </row>
    <row r="63" spans="1:28" ht="18" customHeight="1" x14ac:dyDescent="0.2">
      <c r="A63" s="13">
        <v>1532013</v>
      </c>
      <c r="B63" s="14" t="s">
        <v>88</v>
      </c>
      <c r="C63" s="15">
        <v>89000</v>
      </c>
      <c r="D63" s="10">
        <f>VLOOKUP($A63,'21.07'!$A$9:$W$200,23,0)</f>
        <v>9</v>
      </c>
      <c r="E63" s="15"/>
      <c r="F63" s="15"/>
      <c r="G63" s="15"/>
      <c r="H63" s="9">
        <f>SUM(E63:G63)</f>
        <v>0</v>
      </c>
      <c r="I63" s="15">
        <v>2</v>
      </c>
      <c r="J63" s="15"/>
      <c r="K63" s="15"/>
      <c r="L63" s="9">
        <f t="shared" si="4"/>
        <v>2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>S63+T63</f>
        <v>0</v>
      </c>
      <c r="V63" s="9">
        <f>D63+H63-L63-R63-U63</f>
        <v>7</v>
      </c>
      <c r="W63" s="15">
        <v>7</v>
      </c>
      <c r="X63" s="16">
        <f>W63-V63</f>
        <v>0</v>
      </c>
      <c r="Y63" s="18"/>
      <c r="Z63" s="17"/>
    </row>
    <row r="64" spans="1:28" ht="18" customHeight="1" x14ac:dyDescent="0.2">
      <c r="A64" s="7">
        <v>1540000</v>
      </c>
      <c r="B64" s="8" t="s">
        <v>89</v>
      </c>
      <c r="C64" s="9"/>
      <c r="D64" s="10">
        <f>VLOOKUP($A64,'21.07'!$A$9:$W$200,23,0)</f>
        <v>0</v>
      </c>
      <c r="E64" s="10"/>
      <c r="F64" s="10"/>
      <c r="G64" s="10"/>
      <c r="H64" s="9"/>
      <c r="I64" s="10"/>
      <c r="J64" s="10"/>
      <c r="K64" s="10"/>
      <c r="L64" s="9">
        <f t="shared" si="4"/>
        <v>0</v>
      </c>
      <c r="M64" s="10"/>
      <c r="N64" s="10"/>
      <c r="O64" s="10"/>
      <c r="P64" s="10"/>
      <c r="Q64" s="10"/>
      <c r="R64" s="11">
        <f t="shared" si="5"/>
        <v>0</v>
      </c>
      <c r="S64" s="10"/>
      <c r="T64" s="10"/>
      <c r="U64" s="9"/>
      <c r="V64" s="9"/>
      <c r="W64" s="10"/>
      <c r="X64" s="9"/>
      <c r="Y64" s="18"/>
      <c r="Z64" s="17"/>
    </row>
    <row r="65" spans="1:26" s="24" customFormat="1" ht="18" customHeight="1" x14ac:dyDescent="0.2">
      <c r="A65" s="25">
        <v>1540002</v>
      </c>
      <c r="B65" s="20" t="s">
        <v>90</v>
      </c>
      <c r="C65" s="21">
        <v>19000</v>
      </c>
      <c r="D65" s="10">
        <f>VLOOKUP($A65,'21.07'!$A$9:$W$200,23,0)</f>
        <v>0</v>
      </c>
      <c r="E65" s="15"/>
      <c r="F65" s="15"/>
      <c r="G65" s="15"/>
      <c r="H65" s="9">
        <f>SUM(E65:G65)</f>
        <v>0</v>
      </c>
      <c r="I65" s="15"/>
      <c r="J65" s="15"/>
      <c r="K65" s="15"/>
      <c r="L65" s="9">
        <f t="shared" si="4"/>
        <v>0</v>
      </c>
      <c r="M65" s="15"/>
      <c r="N65" s="15"/>
      <c r="O65" s="15"/>
      <c r="P65" s="15"/>
      <c r="Q65" s="15"/>
      <c r="R65" s="11">
        <f t="shared" si="5"/>
        <v>0</v>
      </c>
      <c r="S65" s="15"/>
      <c r="T65" s="15"/>
      <c r="U65" s="9">
        <f>S65+T65</f>
        <v>0</v>
      </c>
      <c r="V65" s="9">
        <f>D65+H65-L65-R65-U65</f>
        <v>0</v>
      </c>
      <c r="W65" s="15"/>
      <c r="X65" s="16">
        <f>W65-V65</f>
        <v>0</v>
      </c>
      <c r="Y65" s="22"/>
      <c r="Z65" s="23"/>
    </row>
    <row r="66" spans="1:26" s="24" customFormat="1" ht="18" customHeight="1" x14ac:dyDescent="0.2">
      <c r="A66" s="25">
        <v>1540034</v>
      </c>
      <c r="B66" s="20" t="s">
        <v>91</v>
      </c>
      <c r="C66" s="21">
        <v>16000</v>
      </c>
      <c r="D66" s="10">
        <f>VLOOKUP($A66,'21.07'!$A$9:$W$200,23,0)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ht="18" customHeight="1" x14ac:dyDescent="0.2">
      <c r="A67" s="7">
        <v>1560000</v>
      </c>
      <c r="B67" s="8" t="s">
        <v>92</v>
      </c>
      <c r="C67" s="9"/>
      <c r="D67" s="10">
        <f>VLOOKUP($A67,'21.07'!$A$9:$W$200,23,0)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ht="18" customHeight="1" x14ac:dyDescent="0.2">
      <c r="A68" s="13">
        <v>1560001</v>
      </c>
      <c r="B68" s="14" t="s">
        <v>93</v>
      </c>
      <c r="C68" s="15">
        <v>28000</v>
      </c>
      <c r="D68" s="10">
        <f>VLOOKUP($A68,'21.07'!$A$9:$W$200,23,0)</f>
        <v>0</v>
      </c>
      <c r="E68" s="15">
        <v>3</v>
      </c>
      <c r="F68" s="15"/>
      <c r="G68" s="15"/>
      <c r="H68" s="9">
        <f>SUM(E68:G68)</f>
        <v>3</v>
      </c>
      <c r="I68" s="15">
        <v>3</v>
      </c>
      <c r="J68" s="15"/>
      <c r="K68" s="15"/>
      <c r="L68" s="9">
        <f t="shared" si="4"/>
        <v>3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 t="shared" ref="U68:U72" si="10">S68+T68</f>
        <v>0</v>
      </c>
      <c r="V68" s="9">
        <f>D68+H68-L68-R68-U68</f>
        <v>0</v>
      </c>
      <c r="W68" s="15"/>
      <c r="X68" s="16">
        <f t="shared" ref="X68:X72" si="11">W68-V68</f>
        <v>0</v>
      </c>
      <c r="Y68" s="26"/>
      <c r="Z68" s="17"/>
    </row>
    <row r="69" spans="1:26" ht="18" customHeight="1" x14ac:dyDescent="0.2">
      <c r="A69" s="13">
        <v>1560002</v>
      </c>
      <c r="B69" s="14" t="s">
        <v>94</v>
      </c>
      <c r="C69" s="15">
        <v>28000</v>
      </c>
      <c r="D69" s="10">
        <f>VLOOKUP($A69,'21.07'!$A$9:$W$200,23,0)</f>
        <v>0</v>
      </c>
      <c r="E69" s="15">
        <v>4</v>
      </c>
      <c r="F69" s="15"/>
      <c r="G69" s="15"/>
      <c r="H69" s="9">
        <f>SUM(E69:G69)</f>
        <v>4</v>
      </c>
      <c r="I69" s="15">
        <v>4</v>
      </c>
      <c r="J69" s="15"/>
      <c r="K69" s="15"/>
      <c r="L69" s="9">
        <f t="shared" si="4"/>
        <v>4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 t="shared" si="10"/>
        <v>0</v>
      </c>
      <c r="V69" s="9">
        <f>D69+H69-L69-R69-U69</f>
        <v>0</v>
      </c>
      <c r="W69" s="15"/>
      <c r="X69" s="16">
        <f t="shared" si="11"/>
        <v>0</v>
      </c>
      <c r="Y69" s="26"/>
      <c r="Z69" s="17"/>
    </row>
    <row r="70" spans="1:26" ht="18" customHeight="1" x14ac:dyDescent="0.2">
      <c r="A70" s="13">
        <v>1560006</v>
      </c>
      <c r="B70" s="14" t="s">
        <v>95</v>
      </c>
      <c r="C70" s="15">
        <v>28000</v>
      </c>
      <c r="D70" s="10">
        <f>VLOOKUP($A70,'21.07'!$A$9:$W$200,23,0)</f>
        <v>0</v>
      </c>
      <c r="E70" s="15">
        <v>4</v>
      </c>
      <c r="F70" s="15"/>
      <c r="G70" s="15"/>
      <c r="H70" s="9">
        <f>SUM(E70:G70)</f>
        <v>4</v>
      </c>
      <c r="I70" s="15">
        <v>3</v>
      </c>
      <c r="J70" s="15"/>
      <c r="K70" s="15"/>
      <c r="L70" s="9">
        <f t="shared" si="4"/>
        <v>3</v>
      </c>
      <c r="M70" s="15"/>
      <c r="N70" s="15"/>
      <c r="O70" s="15"/>
      <c r="P70" s="15"/>
      <c r="Q70" s="15"/>
      <c r="R70" s="11">
        <f>SUM(M70:Q70)</f>
        <v>0</v>
      </c>
      <c r="S70" s="15"/>
      <c r="T70" s="15"/>
      <c r="U70" s="9">
        <f>S70+T70</f>
        <v>0</v>
      </c>
      <c r="V70" s="9">
        <f>D70+H70-L70-R70-U70</f>
        <v>1</v>
      </c>
      <c r="W70" s="15"/>
      <c r="X70" s="16">
        <f>W70-V70</f>
        <v>-1</v>
      </c>
      <c r="Y70" s="26"/>
      <c r="Z70" s="17"/>
    </row>
    <row r="71" spans="1:26" ht="18" customHeight="1" x14ac:dyDescent="0.2">
      <c r="A71" s="13">
        <v>1560008</v>
      </c>
      <c r="B71" s="14" t="s">
        <v>96</v>
      </c>
      <c r="C71" s="15">
        <v>28000</v>
      </c>
      <c r="D71" s="10">
        <f>VLOOKUP($A71,'21.07'!$A$9:$W$200,23,0)</f>
        <v>0</v>
      </c>
      <c r="E71" s="15">
        <v>3</v>
      </c>
      <c r="F71" s="15"/>
      <c r="G71" s="15"/>
      <c r="H71" s="9">
        <f>SUM(E71:G71)</f>
        <v>3</v>
      </c>
      <c r="I71" s="15">
        <v>4</v>
      </c>
      <c r="J71" s="15"/>
      <c r="K71" s="15"/>
      <c r="L71" s="9">
        <f t="shared" si="4"/>
        <v>4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-1</v>
      </c>
      <c r="W71" s="15"/>
      <c r="X71" s="16">
        <f>W71-V71</f>
        <v>1</v>
      </c>
      <c r="Y71" s="26" t="s">
        <v>236</v>
      </c>
      <c r="Z71" s="17"/>
    </row>
    <row r="72" spans="1:26" ht="18" customHeight="1" x14ac:dyDescent="0.2">
      <c r="A72" s="13">
        <v>1560048</v>
      </c>
      <c r="B72" s="14" t="s">
        <v>97</v>
      </c>
      <c r="C72" s="15">
        <v>28000</v>
      </c>
      <c r="D72" s="10">
        <f>VLOOKUP($A72,'21.07'!$A$9:$W$200,23,0)</f>
        <v>0</v>
      </c>
      <c r="E72" s="15">
        <v>3</v>
      </c>
      <c r="F72" s="15"/>
      <c r="G72" s="15"/>
      <c r="H72" s="9">
        <f>SUM(E72:G72)</f>
        <v>3</v>
      </c>
      <c r="I72" s="15">
        <v>3</v>
      </c>
      <c r="J72" s="15"/>
      <c r="K72" s="15"/>
      <c r="L72" s="9">
        <f t="shared" si="4"/>
        <v>3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 t="shared" si="10"/>
        <v>0</v>
      </c>
      <c r="V72" s="9">
        <f>D72+H72-L72-R72-U72</f>
        <v>0</v>
      </c>
      <c r="W72" s="15"/>
      <c r="X72" s="16">
        <f t="shared" si="11"/>
        <v>0</v>
      </c>
      <c r="Y72" s="26"/>
      <c r="Z72" s="17"/>
    </row>
    <row r="73" spans="1:26" ht="18" customHeight="1" x14ac:dyDescent="0.2">
      <c r="A73" s="7">
        <v>1510000</v>
      </c>
      <c r="B73" s="8" t="s">
        <v>98</v>
      </c>
      <c r="C73" s="9"/>
      <c r="D73" s="10">
        <f>VLOOKUP($A73,'21.07'!$A$9:$W$200,23,0)</f>
        <v>0</v>
      </c>
      <c r="E73" s="10"/>
      <c r="F73" s="10"/>
      <c r="G73" s="10"/>
      <c r="H73" s="9"/>
      <c r="I73" s="10"/>
      <c r="J73" s="10"/>
      <c r="K73" s="10"/>
      <c r="L73" s="9">
        <f t="shared" si="4"/>
        <v>0</v>
      </c>
      <c r="M73" s="10"/>
      <c r="N73" s="10"/>
      <c r="O73" s="10"/>
      <c r="P73" s="10"/>
      <c r="Q73" s="10"/>
      <c r="R73" s="11">
        <f t="shared" si="5"/>
        <v>0</v>
      </c>
      <c r="S73" s="10"/>
      <c r="T73" s="10"/>
      <c r="U73" s="9"/>
      <c r="V73" s="9"/>
      <c r="W73" s="10"/>
      <c r="X73" s="9"/>
      <c r="Y73" s="18"/>
      <c r="Z73" s="17"/>
    </row>
    <row r="74" spans="1:26" ht="18" customHeight="1" x14ac:dyDescent="0.2">
      <c r="A74" s="13">
        <v>1510001</v>
      </c>
      <c r="B74" s="14" t="s">
        <v>99</v>
      </c>
      <c r="C74" s="15">
        <v>55000</v>
      </c>
      <c r="D74" s="10">
        <f>VLOOKUP($A74,'21.07'!$A$9:$W$200,23,0)</f>
        <v>2</v>
      </c>
      <c r="E74" s="15">
        <v>3</v>
      </c>
      <c r="F74" s="15"/>
      <c r="G74" s="15"/>
      <c r="H74" s="9">
        <f t="shared" ref="H74:H87" si="12">SUM(E74:G74)</f>
        <v>3</v>
      </c>
      <c r="I74" s="15">
        <v>2</v>
      </c>
      <c r="J74" s="15"/>
      <c r="K74" s="15"/>
      <c r="L74" s="9">
        <f t="shared" ref="L74:L137" si="13">SUM(I74:K74)</f>
        <v>2</v>
      </c>
      <c r="M74" s="15">
        <v>2</v>
      </c>
      <c r="N74" s="15"/>
      <c r="O74" s="15"/>
      <c r="P74" s="15"/>
      <c r="Q74" s="15"/>
      <c r="R74" s="11">
        <f t="shared" si="5"/>
        <v>2</v>
      </c>
      <c r="S74" s="15"/>
      <c r="T74" s="15"/>
      <c r="U74" s="9">
        <f t="shared" ref="U74:U87" si="14">S74+T74</f>
        <v>0</v>
      </c>
      <c r="V74" s="9">
        <f t="shared" ref="V74:V87" si="15">D74+H74-L74-R74-U74</f>
        <v>1</v>
      </c>
      <c r="W74" s="15">
        <v>1</v>
      </c>
      <c r="X74" s="16">
        <f t="shared" ref="X74:X87" si="16">W74-V74</f>
        <v>0</v>
      </c>
      <c r="Y74" s="27"/>
      <c r="Z74" s="17"/>
    </row>
    <row r="75" spans="1:26" ht="18" customHeight="1" x14ac:dyDescent="0.2">
      <c r="A75" s="13">
        <v>1510002</v>
      </c>
      <c r="B75" s="14" t="s">
        <v>100</v>
      </c>
      <c r="C75" s="15">
        <v>30000</v>
      </c>
      <c r="D75" s="10">
        <f>VLOOKUP($A75,'21.07'!$A$9:$W$200,23,0)</f>
        <v>1</v>
      </c>
      <c r="E75" s="15">
        <v>6</v>
      </c>
      <c r="F75" s="15"/>
      <c r="G75" s="15"/>
      <c r="H75" s="9">
        <f t="shared" si="12"/>
        <v>6</v>
      </c>
      <c r="I75" s="15">
        <v>5</v>
      </c>
      <c r="J75" s="15"/>
      <c r="K75" s="15"/>
      <c r="L75" s="9">
        <f t="shared" si="13"/>
        <v>5</v>
      </c>
      <c r="M75" s="15">
        <v>2</v>
      </c>
      <c r="N75" s="15"/>
      <c r="O75" s="15"/>
      <c r="P75" s="15"/>
      <c r="Q75" s="15"/>
      <c r="R75" s="11">
        <f t="shared" si="5"/>
        <v>2</v>
      </c>
      <c r="S75" s="15"/>
      <c r="T75" s="15"/>
      <c r="U75" s="9">
        <f t="shared" si="14"/>
        <v>0</v>
      </c>
      <c r="V75" s="9">
        <f t="shared" si="15"/>
        <v>0</v>
      </c>
      <c r="W75" s="15"/>
      <c r="X75" s="16">
        <f t="shared" si="16"/>
        <v>0</v>
      </c>
      <c r="Y75" s="27"/>
      <c r="Z75" s="17"/>
    </row>
    <row r="76" spans="1:26" ht="18" customHeight="1" x14ac:dyDescent="0.2">
      <c r="A76" s="13">
        <v>1510005</v>
      </c>
      <c r="B76" s="14" t="s">
        <v>101</v>
      </c>
      <c r="C76" s="15">
        <v>70000</v>
      </c>
      <c r="D76" s="10">
        <f>VLOOKUP($A76,'21.07'!$A$9:$W$200,23,0)</f>
        <v>0</v>
      </c>
      <c r="E76" s="15"/>
      <c r="F76" s="15"/>
      <c r="G76" s="15"/>
      <c r="H76" s="9">
        <f t="shared" si="12"/>
        <v>0</v>
      </c>
      <c r="I76" s="15"/>
      <c r="J76" s="15"/>
      <c r="K76" s="15"/>
      <c r="L76" s="9">
        <f t="shared" si="13"/>
        <v>0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4"/>
        <v>0</v>
      </c>
      <c r="V76" s="9">
        <f t="shared" si="15"/>
        <v>0</v>
      </c>
      <c r="W76" s="15"/>
      <c r="X76" s="16">
        <f t="shared" si="16"/>
        <v>0</v>
      </c>
      <c r="Y76" s="18"/>
      <c r="Z76" s="17"/>
    </row>
    <row r="77" spans="1:26" ht="18" customHeight="1" x14ac:dyDescent="0.2">
      <c r="A77" s="13">
        <v>1510006</v>
      </c>
      <c r="B77" s="14" t="s">
        <v>102</v>
      </c>
      <c r="C77" s="15">
        <v>38000</v>
      </c>
      <c r="D77" s="10">
        <f>VLOOKUP($A77,'21.07'!$A$9:$W$200,23,0)</f>
        <v>0</v>
      </c>
      <c r="E77" s="15">
        <v>6</v>
      </c>
      <c r="F77" s="15"/>
      <c r="G77" s="15"/>
      <c r="H77" s="9">
        <f t="shared" si="12"/>
        <v>6</v>
      </c>
      <c r="I77" s="15">
        <v>2</v>
      </c>
      <c r="J77" s="15"/>
      <c r="K77" s="15"/>
      <c r="L77" s="9">
        <f t="shared" si="13"/>
        <v>2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4"/>
        <v>0</v>
      </c>
      <c r="V77" s="9">
        <f t="shared" si="15"/>
        <v>4</v>
      </c>
      <c r="W77" s="15">
        <v>4</v>
      </c>
      <c r="X77" s="16">
        <f t="shared" si="16"/>
        <v>0</v>
      </c>
      <c r="Y77" s="18"/>
      <c r="Z77" s="17"/>
    </row>
    <row r="78" spans="1:26" ht="18" customHeight="1" x14ac:dyDescent="0.2">
      <c r="A78" s="13">
        <v>1510007</v>
      </c>
      <c r="B78" s="14" t="s">
        <v>103</v>
      </c>
      <c r="C78" s="15">
        <v>75000</v>
      </c>
      <c r="D78" s="10">
        <f>VLOOKUP($A78,'21.07'!$A$9:$W$200,23,0)</f>
        <v>0</v>
      </c>
      <c r="E78" s="15"/>
      <c r="F78" s="15"/>
      <c r="G78" s="15"/>
      <c r="H78" s="9">
        <f t="shared" si="12"/>
        <v>0</v>
      </c>
      <c r="I78" s="15"/>
      <c r="J78" s="15"/>
      <c r="K78" s="15"/>
      <c r="L78" s="9">
        <f t="shared" si="13"/>
        <v>0</v>
      </c>
      <c r="M78" s="15"/>
      <c r="N78" s="15"/>
      <c r="O78" s="15"/>
      <c r="P78" s="15"/>
      <c r="Q78" s="15"/>
      <c r="R78" s="11">
        <f>SUM(M78:Q78)</f>
        <v>0</v>
      </c>
      <c r="S78" s="15"/>
      <c r="T78" s="15"/>
      <c r="U78" s="9">
        <f>S78+T78</f>
        <v>0</v>
      </c>
      <c r="V78" s="9">
        <f t="shared" si="15"/>
        <v>0</v>
      </c>
      <c r="W78" s="15"/>
      <c r="X78" s="16">
        <f>W78-V78</f>
        <v>0</v>
      </c>
      <c r="Y78" s="18"/>
      <c r="Z78" s="17"/>
    </row>
    <row r="79" spans="1:26" ht="18" customHeight="1" x14ac:dyDescent="0.2">
      <c r="A79" s="13">
        <v>1510008</v>
      </c>
      <c r="B79" s="14" t="s">
        <v>104</v>
      </c>
      <c r="C79" s="15">
        <v>55000</v>
      </c>
      <c r="D79" s="10">
        <f>VLOOKUP($A79,'21.07'!$A$9:$W$200,23,0)</f>
        <v>0</v>
      </c>
      <c r="E79" s="15"/>
      <c r="F79" s="15"/>
      <c r="G79" s="15"/>
      <c r="H79" s="9">
        <f t="shared" si="12"/>
        <v>0</v>
      </c>
      <c r="I79" s="15"/>
      <c r="J79" s="15"/>
      <c r="K79" s="15"/>
      <c r="L79" s="9">
        <f t="shared" si="13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5"/>
        <v>0</v>
      </c>
      <c r="W79" s="15"/>
      <c r="X79" s="16">
        <f>W79-V79</f>
        <v>0</v>
      </c>
      <c r="Y79" s="26"/>
      <c r="Z79" s="17"/>
    </row>
    <row r="80" spans="1:26" ht="18" customHeight="1" x14ac:dyDescent="0.2">
      <c r="A80" s="13">
        <v>1510009</v>
      </c>
      <c r="B80" s="14" t="s">
        <v>105</v>
      </c>
      <c r="C80" s="15">
        <v>30000</v>
      </c>
      <c r="D80" s="10">
        <f>VLOOKUP($A80,'21.07'!$A$9:$W$200,23,0)</f>
        <v>0</v>
      </c>
      <c r="E80" s="15">
        <v>6</v>
      </c>
      <c r="F80" s="15"/>
      <c r="G80" s="15"/>
      <c r="H80" s="9">
        <f t="shared" si="12"/>
        <v>6</v>
      </c>
      <c r="I80" s="15"/>
      <c r="J80" s="15"/>
      <c r="K80" s="15"/>
      <c r="L80" s="9">
        <f t="shared" si="13"/>
        <v>0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4"/>
        <v>0</v>
      </c>
      <c r="V80" s="9">
        <f t="shared" si="15"/>
        <v>6</v>
      </c>
      <c r="W80" s="15">
        <v>6</v>
      </c>
      <c r="X80" s="16">
        <f t="shared" si="16"/>
        <v>0</v>
      </c>
      <c r="Y80" s="26"/>
      <c r="Z80" s="17"/>
    </row>
    <row r="81" spans="1:26" ht="18" customHeight="1" x14ac:dyDescent="0.2">
      <c r="A81" s="13">
        <v>1510018</v>
      </c>
      <c r="B81" s="14" t="s">
        <v>106</v>
      </c>
      <c r="C81" s="15">
        <v>60000</v>
      </c>
      <c r="D81" s="10">
        <f>VLOOKUP($A81,'21.07'!$A$9:$W$200,23,0)</f>
        <v>1</v>
      </c>
      <c r="E81" s="15">
        <v>2</v>
      </c>
      <c r="F81" s="15"/>
      <c r="G81" s="15"/>
      <c r="H81" s="9">
        <f t="shared" si="12"/>
        <v>2</v>
      </c>
      <c r="I81" s="15"/>
      <c r="J81" s="15"/>
      <c r="K81" s="15"/>
      <c r="L81" s="9">
        <f t="shared" si="13"/>
        <v>0</v>
      </c>
      <c r="M81" s="15">
        <v>1</v>
      </c>
      <c r="N81" s="15"/>
      <c r="O81" s="15"/>
      <c r="P81" s="15"/>
      <c r="Q81" s="15"/>
      <c r="R81" s="11">
        <f t="shared" si="5"/>
        <v>1</v>
      </c>
      <c r="S81" s="15"/>
      <c r="T81" s="15"/>
      <c r="U81" s="9">
        <f t="shared" si="14"/>
        <v>0</v>
      </c>
      <c r="V81" s="9">
        <f t="shared" si="15"/>
        <v>2</v>
      </c>
      <c r="W81" s="15">
        <v>2</v>
      </c>
      <c r="X81" s="16">
        <f t="shared" si="16"/>
        <v>0</v>
      </c>
      <c r="Y81" s="18"/>
      <c r="Z81" s="17"/>
    </row>
    <row r="82" spans="1:26" ht="18" customHeight="1" x14ac:dyDescent="0.2">
      <c r="A82" s="13">
        <v>1510021</v>
      </c>
      <c r="B82" s="14" t="s">
        <v>107</v>
      </c>
      <c r="C82" s="15">
        <v>38000</v>
      </c>
      <c r="D82" s="10">
        <f>VLOOKUP($A82,'21.07'!$A$9:$W$200,23,0)</f>
        <v>0</v>
      </c>
      <c r="E82" s="15">
        <v>10</v>
      </c>
      <c r="F82" s="15"/>
      <c r="G82" s="15"/>
      <c r="H82" s="9">
        <f t="shared" si="12"/>
        <v>10</v>
      </c>
      <c r="I82" s="15">
        <v>3</v>
      </c>
      <c r="J82" s="15"/>
      <c r="K82" s="15"/>
      <c r="L82" s="9">
        <f t="shared" si="13"/>
        <v>3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4"/>
        <v>0</v>
      </c>
      <c r="V82" s="9">
        <f t="shared" si="15"/>
        <v>7</v>
      </c>
      <c r="W82" s="15">
        <v>9</v>
      </c>
      <c r="X82" s="16">
        <f t="shared" si="16"/>
        <v>2</v>
      </c>
      <c r="Y82" s="18"/>
      <c r="Z82" s="17"/>
    </row>
    <row r="83" spans="1:26" ht="18" customHeight="1" x14ac:dyDescent="0.2">
      <c r="A83" s="13">
        <v>1510023</v>
      </c>
      <c r="B83" s="14" t="s">
        <v>108</v>
      </c>
      <c r="C83" s="15">
        <v>55000</v>
      </c>
      <c r="D83" s="10">
        <f>VLOOKUP($A83,'21.07'!$A$9:$W$200,23,0)</f>
        <v>0</v>
      </c>
      <c r="E83" s="15"/>
      <c r="F83" s="15"/>
      <c r="G83" s="15"/>
      <c r="H83" s="9">
        <f t="shared" si="12"/>
        <v>0</v>
      </c>
      <c r="I83" s="15"/>
      <c r="J83" s="15"/>
      <c r="K83" s="15"/>
      <c r="L83" s="9">
        <f t="shared" si="13"/>
        <v>0</v>
      </c>
      <c r="M83" s="15"/>
      <c r="N83" s="15"/>
      <c r="O83" s="15"/>
      <c r="P83" s="15"/>
      <c r="Q83" s="15"/>
      <c r="R83" s="11">
        <f>SUM(M83:Q83)</f>
        <v>0</v>
      </c>
      <c r="S83" s="15"/>
      <c r="T83" s="15"/>
      <c r="U83" s="9">
        <f>S83+T83</f>
        <v>0</v>
      </c>
      <c r="V83" s="9">
        <f t="shared" si="15"/>
        <v>0</v>
      </c>
      <c r="W83" s="15"/>
      <c r="X83" s="16">
        <f>W83-V83</f>
        <v>0</v>
      </c>
      <c r="Y83" s="18"/>
      <c r="Z83" s="17"/>
    </row>
    <row r="84" spans="1:26" ht="18" customHeight="1" x14ac:dyDescent="0.2">
      <c r="A84" s="13">
        <v>1510024</v>
      </c>
      <c r="B84" s="14" t="s">
        <v>109</v>
      </c>
      <c r="C84" s="15">
        <v>30000</v>
      </c>
      <c r="D84" s="10">
        <f>VLOOKUP($A84,'21.07'!$A$9:$W$200,23,0)</f>
        <v>0</v>
      </c>
      <c r="E84" s="15"/>
      <c r="F84" s="15"/>
      <c r="G84" s="15"/>
      <c r="H84" s="9">
        <f t="shared" si="12"/>
        <v>0</v>
      </c>
      <c r="I84" s="15"/>
      <c r="J84" s="15"/>
      <c r="K84" s="15"/>
      <c r="L84" s="9">
        <f t="shared" si="13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5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1510039</v>
      </c>
      <c r="B85" s="14" t="s">
        <v>110</v>
      </c>
      <c r="C85" s="15">
        <v>30000</v>
      </c>
      <c r="D85" s="10">
        <f>VLOOKUP($A85,'21.07'!$A$9:$W$200,23,0)</f>
        <v>2</v>
      </c>
      <c r="E85" s="15">
        <v>4</v>
      </c>
      <c r="F85" s="15"/>
      <c r="G85" s="15"/>
      <c r="H85" s="9">
        <f t="shared" si="12"/>
        <v>4</v>
      </c>
      <c r="I85" s="15">
        <v>2</v>
      </c>
      <c r="J85" s="15"/>
      <c r="K85" s="15"/>
      <c r="L85" s="9">
        <f t="shared" si="13"/>
        <v>2</v>
      </c>
      <c r="M85" s="15">
        <v>1</v>
      </c>
      <c r="N85" s="15"/>
      <c r="O85" s="15"/>
      <c r="P85" s="15"/>
      <c r="Q85" s="15"/>
      <c r="R85" s="11">
        <f t="shared" si="5"/>
        <v>1</v>
      </c>
      <c r="S85" s="15"/>
      <c r="T85" s="15"/>
      <c r="U85" s="9">
        <f t="shared" si="14"/>
        <v>0</v>
      </c>
      <c r="V85" s="9">
        <f t="shared" si="15"/>
        <v>3</v>
      </c>
      <c r="W85" s="15">
        <v>3</v>
      </c>
      <c r="X85" s="16">
        <f t="shared" si="16"/>
        <v>0</v>
      </c>
      <c r="Y85" s="27"/>
      <c r="Z85" s="17"/>
    </row>
    <row r="86" spans="1:26" ht="18" customHeight="1" x14ac:dyDescent="0.2">
      <c r="A86" s="13">
        <v>1510040</v>
      </c>
      <c r="B86" s="14" t="s">
        <v>111</v>
      </c>
      <c r="C86" s="15">
        <v>55000</v>
      </c>
      <c r="D86" s="10">
        <f>VLOOKUP($A86,'21.07'!$A$9:$W$200,23,0)</f>
        <v>2</v>
      </c>
      <c r="E86" s="15">
        <v>2</v>
      </c>
      <c r="F86" s="15"/>
      <c r="G86" s="15"/>
      <c r="H86" s="9">
        <f t="shared" si="12"/>
        <v>2</v>
      </c>
      <c r="I86" s="15"/>
      <c r="J86" s="15"/>
      <c r="K86" s="15"/>
      <c r="L86" s="9">
        <f t="shared" si="13"/>
        <v>0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4"/>
        <v>0</v>
      </c>
      <c r="V86" s="9">
        <f t="shared" si="15"/>
        <v>4</v>
      </c>
      <c r="W86" s="15">
        <v>4</v>
      </c>
      <c r="X86" s="16">
        <f t="shared" si="16"/>
        <v>0</v>
      </c>
      <c r="Y86" s="27"/>
      <c r="Z86" s="17"/>
    </row>
    <row r="87" spans="1:26" ht="18" customHeight="1" x14ac:dyDescent="0.2">
      <c r="A87" s="13">
        <v>1510053</v>
      </c>
      <c r="B87" s="14" t="s">
        <v>112</v>
      </c>
      <c r="C87" s="15">
        <v>35000</v>
      </c>
      <c r="D87" s="10">
        <f>VLOOKUP($A87,'21.07'!$A$9:$W$200,23,0)</f>
        <v>1</v>
      </c>
      <c r="E87" s="15">
        <v>4</v>
      </c>
      <c r="F87" s="15"/>
      <c r="G87" s="15"/>
      <c r="H87" s="9">
        <f t="shared" si="12"/>
        <v>4</v>
      </c>
      <c r="I87" s="15">
        <v>2</v>
      </c>
      <c r="J87" s="15"/>
      <c r="K87" s="15"/>
      <c r="L87" s="9">
        <f t="shared" si="13"/>
        <v>2</v>
      </c>
      <c r="M87" s="15">
        <v>1</v>
      </c>
      <c r="N87" s="15"/>
      <c r="O87" s="15"/>
      <c r="P87" s="15"/>
      <c r="Q87" s="15"/>
      <c r="R87" s="11">
        <f t="shared" ref="R87:R155" si="17">SUM(M87:Q87)</f>
        <v>1</v>
      </c>
      <c r="S87" s="15"/>
      <c r="T87" s="15"/>
      <c r="U87" s="9">
        <f t="shared" si="14"/>
        <v>0</v>
      </c>
      <c r="V87" s="9">
        <f t="shared" si="15"/>
        <v>2</v>
      </c>
      <c r="W87" s="15">
        <v>1</v>
      </c>
      <c r="X87" s="16">
        <f t="shared" si="16"/>
        <v>-1</v>
      </c>
      <c r="Y87" s="27"/>
      <c r="Z87" s="17"/>
    </row>
    <row r="88" spans="1:26" ht="18" customHeight="1" x14ac:dyDescent="0.2">
      <c r="A88" s="7">
        <v>3500000</v>
      </c>
      <c r="B88" s="8" t="s">
        <v>113</v>
      </c>
      <c r="C88" s="9"/>
      <c r="D88" s="10">
        <f>VLOOKUP($A88,'21.07'!$A$9:$W$200,23,0)</f>
        <v>0</v>
      </c>
      <c r="E88" s="10"/>
      <c r="F88" s="10"/>
      <c r="G88" s="10"/>
      <c r="H88" s="9"/>
      <c r="I88" s="10"/>
      <c r="J88" s="10"/>
      <c r="K88" s="10"/>
      <c r="L88" s="9">
        <f t="shared" si="13"/>
        <v>0</v>
      </c>
      <c r="M88" s="10"/>
      <c r="N88" s="10"/>
      <c r="O88" s="10"/>
      <c r="P88" s="10"/>
      <c r="Q88" s="10"/>
      <c r="R88" s="11">
        <f t="shared" si="17"/>
        <v>0</v>
      </c>
      <c r="S88" s="10"/>
      <c r="T88" s="10"/>
      <c r="U88" s="9"/>
      <c r="V88" s="9"/>
      <c r="W88" s="10"/>
      <c r="X88" s="9"/>
      <c r="Y88" s="18"/>
      <c r="Z88" s="17"/>
    </row>
    <row r="89" spans="1:26" ht="18" customHeight="1" x14ac:dyDescent="0.2">
      <c r="A89" s="13">
        <v>3500003</v>
      </c>
      <c r="B89" s="14" t="s">
        <v>114</v>
      </c>
      <c r="C89" s="15">
        <v>390000</v>
      </c>
      <c r="D89" s="10">
        <f>VLOOKUP($A89,'21.07'!$A$9:$W$200,23,0)</f>
        <v>0</v>
      </c>
      <c r="E89" s="15"/>
      <c r="F89" s="15"/>
      <c r="G89" s="15"/>
      <c r="H89" s="9">
        <f t="shared" ref="H89:H106" si="18">SUM(E89:G89)</f>
        <v>0</v>
      </c>
      <c r="I89" s="15"/>
      <c r="J89" s="15"/>
      <c r="K89" s="15"/>
      <c r="L89" s="9">
        <f t="shared" si="13"/>
        <v>0</v>
      </c>
      <c r="M89" s="15"/>
      <c r="N89" s="15"/>
      <c r="O89" s="15"/>
      <c r="P89" s="15"/>
      <c r="Q89" s="15"/>
      <c r="R89" s="11">
        <f>SUM(M89:Q89)</f>
        <v>0</v>
      </c>
      <c r="S89" s="15"/>
      <c r="T89" s="15"/>
      <c r="U89" s="9">
        <f>S89+T89</f>
        <v>0</v>
      </c>
      <c r="V89" s="9">
        <f t="shared" ref="V89:V106" si="19">D89+H89-L89-R89-U89</f>
        <v>0</v>
      </c>
      <c r="W89" s="15"/>
      <c r="X89" s="16">
        <f>W89-V89</f>
        <v>0</v>
      </c>
      <c r="Y89" s="18"/>
      <c r="Z89" s="17"/>
    </row>
    <row r="90" spans="1:26" ht="18" customHeight="1" x14ac:dyDescent="0.2">
      <c r="A90" s="13">
        <v>3500004</v>
      </c>
      <c r="B90" s="14" t="s">
        <v>115</v>
      </c>
      <c r="C90" s="15">
        <v>300000</v>
      </c>
      <c r="D90" s="10">
        <f>VLOOKUP($A90,'21.07'!$A$9:$W$200,23,0)</f>
        <v>0</v>
      </c>
      <c r="E90" s="15"/>
      <c r="F90" s="15"/>
      <c r="G90" s="15"/>
      <c r="H90" s="9">
        <f t="shared" si="18"/>
        <v>0</v>
      </c>
      <c r="I90" s="15"/>
      <c r="J90" s="15"/>
      <c r="K90" s="15"/>
      <c r="L90" s="9">
        <f t="shared" si="13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si="19"/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3500001</v>
      </c>
      <c r="B91" s="14" t="s">
        <v>116</v>
      </c>
      <c r="C91" s="15">
        <v>300000</v>
      </c>
      <c r="D91" s="10">
        <f>VLOOKUP($A91,'21.07'!$A$9:$W$200,23,0)</f>
        <v>0</v>
      </c>
      <c r="E91" s="15"/>
      <c r="F91" s="15"/>
      <c r="G91" s="15"/>
      <c r="H91" s="9">
        <f t="shared" si="18"/>
        <v>0</v>
      </c>
      <c r="I91" s="15"/>
      <c r="J91" s="15"/>
      <c r="K91" s="15"/>
      <c r="L91" s="9">
        <f t="shared" si="13"/>
        <v>0</v>
      </c>
      <c r="M91" s="15"/>
      <c r="N91" s="15"/>
      <c r="O91" s="15"/>
      <c r="P91" s="15"/>
      <c r="Q91" s="15"/>
      <c r="R91" s="11">
        <f t="shared" si="17"/>
        <v>0</v>
      </c>
      <c r="S91" s="15"/>
      <c r="T91" s="15"/>
      <c r="U91" s="9">
        <f t="shared" ref="U91:U106" si="20">S91+T91</f>
        <v>0</v>
      </c>
      <c r="V91" s="9">
        <f t="shared" si="19"/>
        <v>0</v>
      </c>
      <c r="W91" s="15"/>
      <c r="X91" s="16">
        <f t="shared" ref="X91:X106" si="21">W91-V91</f>
        <v>0</v>
      </c>
      <c r="Y91" s="18"/>
      <c r="Z91" s="17"/>
    </row>
    <row r="92" spans="1:26" ht="18" customHeight="1" x14ac:dyDescent="0.2">
      <c r="A92" s="13">
        <v>3500009</v>
      </c>
      <c r="B92" s="14" t="s">
        <v>117</v>
      </c>
      <c r="C92" s="15">
        <v>390000</v>
      </c>
      <c r="D92" s="10">
        <f>VLOOKUP($A92,'21.07'!$A$9:$W$200,23,0)</f>
        <v>1</v>
      </c>
      <c r="E92" s="15">
        <v>1</v>
      </c>
      <c r="F92" s="15"/>
      <c r="G92" s="15"/>
      <c r="H92" s="9">
        <f t="shared" si="18"/>
        <v>1</v>
      </c>
      <c r="I92" s="15">
        <v>1</v>
      </c>
      <c r="J92" s="15"/>
      <c r="K92" s="15"/>
      <c r="L92" s="9">
        <f t="shared" si="13"/>
        <v>1</v>
      </c>
      <c r="M92" s="15"/>
      <c r="N92" s="15"/>
      <c r="O92" s="15"/>
      <c r="P92" s="15"/>
      <c r="Q92" s="15"/>
      <c r="R92" s="11">
        <f t="shared" si="17"/>
        <v>0</v>
      </c>
      <c r="S92" s="15"/>
      <c r="T92" s="15"/>
      <c r="U92" s="9">
        <f t="shared" si="20"/>
        <v>0</v>
      </c>
      <c r="V92" s="9">
        <f t="shared" si="19"/>
        <v>1</v>
      </c>
      <c r="W92" s="15">
        <v>1</v>
      </c>
      <c r="X92" s="16">
        <f t="shared" si="21"/>
        <v>0</v>
      </c>
      <c r="Y92" s="18"/>
      <c r="Z92" s="17"/>
    </row>
    <row r="93" spans="1:26" ht="18" customHeight="1" x14ac:dyDescent="0.2">
      <c r="A93" s="13">
        <v>3500021</v>
      </c>
      <c r="B93" s="14" t="s">
        <v>118</v>
      </c>
      <c r="C93" s="15">
        <v>390000</v>
      </c>
      <c r="D93" s="10">
        <f>VLOOKUP($A93,'21.07'!$A$9:$W$200,23,0)</f>
        <v>0</v>
      </c>
      <c r="E93" s="15"/>
      <c r="F93" s="15"/>
      <c r="G93" s="15"/>
      <c r="H93" s="9">
        <f t="shared" si="18"/>
        <v>0</v>
      </c>
      <c r="I93" s="15"/>
      <c r="J93" s="15"/>
      <c r="K93" s="15"/>
      <c r="L93" s="9">
        <f t="shared" si="13"/>
        <v>0</v>
      </c>
      <c r="M93" s="15"/>
      <c r="N93" s="15"/>
      <c r="O93" s="15"/>
      <c r="P93" s="15"/>
      <c r="Q93" s="15"/>
      <c r="R93" s="11">
        <f t="shared" si="17"/>
        <v>0</v>
      </c>
      <c r="S93" s="15"/>
      <c r="T93" s="15"/>
      <c r="U93" s="9">
        <f t="shared" si="20"/>
        <v>0</v>
      </c>
      <c r="V93" s="9">
        <f t="shared" si="19"/>
        <v>0</v>
      </c>
      <c r="W93" s="15"/>
      <c r="X93" s="16">
        <f t="shared" si="21"/>
        <v>0</v>
      </c>
      <c r="Y93" s="18"/>
      <c r="Z93" s="17"/>
    </row>
    <row r="94" spans="1:26" ht="18" customHeight="1" x14ac:dyDescent="0.2">
      <c r="A94" s="13">
        <v>3500022</v>
      </c>
      <c r="B94" s="14" t="s">
        <v>119</v>
      </c>
      <c r="C94" s="15">
        <v>300000</v>
      </c>
      <c r="D94" s="10">
        <f>VLOOKUP($A94,'21.07'!$A$9:$W$200,23,0)</f>
        <v>0</v>
      </c>
      <c r="E94" s="15"/>
      <c r="F94" s="15"/>
      <c r="G94" s="15"/>
      <c r="H94" s="9">
        <f t="shared" si="18"/>
        <v>0</v>
      </c>
      <c r="I94" s="15"/>
      <c r="J94" s="15"/>
      <c r="K94" s="15"/>
      <c r="L94" s="9">
        <f t="shared" si="13"/>
        <v>0</v>
      </c>
      <c r="M94" s="15"/>
      <c r="N94" s="15"/>
      <c r="O94" s="15"/>
      <c r="P94" s="15"/>
      <c r="Q94" s="15"/>
      <c r="R94" s="11">
        <f>SUM(M94:Q94)</f>
        <v>0</v>
      </c>
      <c r="S94" s="15"/>
      <c r="T94" s="15"/>
      <c r="U94" s="9">
        <f>S94+T94</f>
        <v>0</v>
      </c>
      <c r="V94" s="9">
        <f t="shared" si="19"/>
        <v>0</v>
      </c>
      <c r="W94" s="15"/>
      <c r="X94" s="16">
        <f>W94-V94</f>
        <v>0</v>
      </c>
      <c r="Y94" s="18"/>
      <c r="Z94" s="17"/>
    </row>
    <row r="95" spans="1:26" ht="18" customHeight="1" x14ac:dyDescent="0.2">
      <c r="A95" s="13">
        <v>3500029</v>
      </c>
      <c r="B95" s="14" t="s">
        <v>120</v>
      </c>
      <c r="C95" s="15">
        <v>390000</v>
      </c>
      <c r="D95" s="10">
        <f>VLOOKUP($A95,'21.07'!$A$9:$W$200,23,0)</f>
        <v>0</v>
      </c>
      <c r="E95" s="15"/>
      <c r="F95" s="15"/>
      <c r="G95" s="15"/>
      <c r="H95" s="9">
        <f t="shared" si="18"/>
        <v>0</v>
      </c>
      <c r="I95" s="15"/>
      <c r="J95" s="15"/>
      <c r="K95" s="15"/>
      <c r="L95" s="9">
        <f t="shared" si="13"/>
        <v>0</v>
      </c>
      <c r="M95" s="15"/>
      <c r="N95" s="15"/>
      <c r="O95" s="15"/>
      <c r="P95" s="15"/>
      <c r="Q95" s="15"/>
      <c r="R95" s="11">
        <f t="shared" si="17"/>
        <v>0</v>
      </c>
      <c r="S95" s="15"/>
      <c r="T95" s="15"/>
      <c r="U95" s="9">
        <f t="shared" si="20"/>
        <v>0</v>
      </c>
      <c r="V95" s="9">
        <f t="shared" si="19"/>
        <v>0</v>
      </c>
      <c r="W95" s="15"/>
      <c r="X95" s="16">
        <f t="shared" si="21"/>
        <v>0</v>
      </c>
      <c r="Y95" s="18"/>
      <c r="Z95" s="17"/>
    </row>
    <row r="96" spans="1:26" ht="18" customHeight="1" x14ac:dyDescent="0.2">
      <c r="A96" s="13">
        <v>3500030</v>
      </c>
      <c r="B96" s="14" t="s">
        <v>121</v>
      </c>
      <c r="C96" s="15">
        <v>300000</v>
      </c>
      <c r="D96" s="10">
        <f>VLOOKUP($A96,'21.07'!$A$9:$W$200,23,0)</f>
        <v>0</v>
      </c>
      <c r="E96" s="15">
        <v>1</v>
      </c>
      <c r="F96" s="15"/>
      <c r="G96" s="15"/>
      <c r="H96" s="9">
        <f t="shared" si="18"/>
        <v>1</v>
      </c>
      <c r="I96" s="15">
        <v>1</v>
      </c>
      <c r="J96" s="15"/>
      <c r="K96" s="15"/>
      <c r="L96" s="9">
        <f t="shared" si="13"/>
        <v>1</v>
      </c>
      <c r="M96" s="15"/>
      <c r="N96" s="15"/>
      <c r="O96" s="15"/>
      <c r="P96" s="15"/>
      <c r="Q96" s="15"/>
      <c r="R96" s="11">
        <f>SUM(M96:Q96)</f>
        <v>0</v>
      </c>
      <c r="S96" s="15"/>
      <c r="T96" s="15"/>
      <c r="U96" s="9">
        <f>S96+T96</f>
        <v>0</v>
      </c>
      <c r="V96" s="9">
        <f t="shared" si="19"/>
        <v>0</v>
      </c>
      <c r="W96" s="15"/>
      <c r="X96" s="16">
        <f>W96-V96</f>
        <v>0</v>
      </c>
      <c r="Y96" s="18"/>
      <c r="Z96" s="17"/>
    </row>
    <row r="97" spans="1:26" ht="18" customHeight="1" x14ac:dyDescent="0.2">
      <c r="A97" s="13">
        <v>3500049</v>
      </c>
      <c r="B97" s="14" t="s">
        <v>122</v>
      </c>
      <c r="C97" s="15">
        <v>390000</v>
      </c>
      <c r="D97" s="10">
        <f>VLOOKUP($A97,'21.07'!$A$9:$W$200,23,0)</f>
        <v>0</v>
      </c>
      <c r="E97" s="15"/>
      <c r="F97" s="15"/>
      <c r="G97" s="15"/>
      <c r="H97" s="9">
        <f t="shared" si="18"/>
        <v>0</v>
      </c>
      <c r="I97" s="15"/>
      <c r="J97" s="15"/>
      <c r="K97" s="15"/>
      <c r="L97" s="9">
        <f t="shared" si="13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9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3500139</v>
      </c>
      <c r="B98" s="14" t="s">
        <v>123</v>
      </c>
      <c r="C98" s="15">
        <v>390000</v>
      </c>
      <c r="D98" s="10">
        <f>VLOOKUP($A98,'21.07'!$A$9:$W$200,23,0)</f>
        <v>0</v>
      </c>
      <c r="E98" s="15"/>
      <c r="F98" s="15"/>
      <c r="G98" s="15"/>
      <c r="H98" s="9">
        <f t="shared" si="18"/>
        <v>0</v>
      </c>
      <c r="I98" s="15"/>
      <c r="J98" s="15"/>
      <c r="K98" s="15"/>
      <c r="L98" s="9">
        <f t="shared" si="13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9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3500140</v>
      </c>
      <c r="B99" s="14" t="s">
        <v>124</v>
      </c>
      <c r="C99" s="15">
        <v>300000</v>
      </c>
      <c r="D99" s="10">
        <f>VLOOKUP($A99,'21.07'!$A$9:$W$200,23,0)</f>
        <v>0</v>
      </c>
      <c r="E99" s="15"/>
      <c r="F99" s="15"/>
      <c r="G99" s="15"/>
      <c r="H99" s="9">
        <f t="shared" si="18"/>
        <v>0</v>
      </c>
      <c r="I99" s="15"/>
      <c r="J99" s="15"/>
      <c r="K99" s="15"/>
      <c r="L99" s="9">
        <f t="shared" si="13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9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3500155</v>
      </c>
      <c r="B100" s="14" t="s">
        <v>125</v>
      </c>
      <c r="C100" s="15">
        <v>300000</v>
      </c>
      <c r="D100" s="10">
        <f>VLOOKUP($A100,'21.07'!$A$9:$W$200,23,0)</f>
        <v>0</v>
      </c>
      <c r="E100" s="15"/>
      <c r="F100" s="15"/>
      <c r="G100" s="15"/>
      <c r="H100" s="9">
        <f t="shared" si="18"/>
        <v>0</v>
      </c>
      <c r="I100" s="15"/>
      <c r="J100" s="15"/>
      <c r="K100" s="15"/>
      <c r="L100" s="9">
        <f t="shared" si="13"/>
        <v>0</v>
      </c>
      <c r="M100" s="15"/>
      <c r="N100" s="15"/>
      <c r="O100" s="15"/>
      <c r="P100" s="15"/>
      <c r="Q100" s="15"/>
      <c r="R100" s="11">
        <f t="shared" si="17"/>
        <v>0</v>
      </c>
      <c r="S100" s="15"/>
      <c r="T100" s="15"/>
      <c r="U100" s="9">
        <f t="shared" si="20"/>
        <v>0</v>
      </c>
      <c r="V100" s="9">
        <f t="shared" si="19"/>
        <v>0</v>
      </c>
      <c r="W100" s="15"/>
      <c r="X100" s="16">
        <f t="shared" si="21"/>
        <v>0</v>
      </c>
      <c r="Y100" s="18"/>
      <c r="Z100" s="17"/>
    </row>
    <row r="101" spans="1:26" ht="18" customHeight="1" x14ac:dyDescent="0.2">
      <c r="A101" s="13">
        <v>3500156</v>
      </c>
      <c r="B101" s="14" t="s">
        <v>126</v>
      </c>
      <c r="C101" s="15">
        <v>390000</v>
      </c>
      <c r="D101" s="10">
        <f>VLOOKUP($A101,'21.07'!$A$9:$W$200,23,0)</f>
        <v>1</v>
      </c>
      <c r="E101" s="15"/>
      <c r="F101" s="15"/>
      <c r="G101" s="15"/>
      <c r="H101" s="9">
        <f t="shared" si="18"/>
        <v>0</v>
      </c>
      <c r="I101" s="15">
        <v>1</v>
      </c>
      <c r="J101" s="15"/>
      <c r="K101" s="15"/>
      <c r="L101" s="9">
        <f t="shared" si="13"/>
        <v>1</v>
      </c>
      <c r="M101" s="15"/>
      <c r="N101" s="15"/>
      <c r="O101" s="15"/>
      <c r="P101" s="15"/>
      <c r="Q101" s="15"/>
      <c r="R101" s="11">
        <f t="shared" si="17"/>
        <v>0</v>
      </c>
      <c r="S101" s="15"/>
      <c r="T101" s="15"/>
      <c r="U101" s="9">
        <f t="shared" si="20"/>
        <v>0</v>
      </c>
      <c r="V101" s="9">
        <f t="shared" si="19"/>
        <v>0</v>
      </c>
      <c r="W101" s="15"/>
      <c r="X101" s="16">
        <f t="shared" si="21"/>
        <v>0</v>
      </c>
      <c r="Y101" s="18"/>
      <c r="Z101" s="17"/>
    </row>
    <row r="102" spans="1:26" ht="18" customHeight="1" x14ac:dyDescent="0.2">
      <c r="A102" s="13">
        <v>3500141</v>
      </c>
      <c r="B102" s="14" t="s">
        <v>127</v>
      </c>
      <c r="C102" s="15">
        <v>300000</v>
      </c>
      <c r="D102" s="10">
        <f>VLOOKUP($A102,'21.07'!$A$9:$W$200,23,0)</f>
        <v>0</v>
      </c>
      <c r="E102" s="15"/>
      <c r="F102" s="15"/>
      <c r="G102" s="15"/>
      <c r="H102" s="9">
        <f t="shared" si="18"/>
        <v>0</v>
      </c>
      <c r="I102" s="15"/>
      <c r="J102" s="15"/>
      <c r="K102" s="15"/>
      <c r="L102" s="9">
        <f t="shared" si="13"/>
        <v>0</v>
      </c>
      <c r="M102" s="15"/>
      <c r="N102" s="15"/>
      <c r="O102" s="15"/>
      <c r="P102" s="15"/>
      <c r="Q102" s="15"/>
      <c r="R102" s="11">
        <f t="shared" si="17"/>
        <v>0</v>
      </c>
      <c r="S102" s="15"/>
      <c r="T102" s="15"/>
      <c r="U102" s="9">
        <f t="shared" si="20"/>
        <v>0</v>
      </c>
      <c r="V102" s="9">
        <f t="shared" si="19"/>
        <v>0</v>
      </c>
      <c r="W102" s="15"/>
      <c r="X102" s="16">
        <f t="shared" si="21"/>
        <v>0</v>
      </c>
      <c r="Y102" s="18"/>
      <c r="Z102" s="17"/>
    </row>
    <row r="103" spans="1:26" ht="18" customHeight="1" x14ac:dyDescent="0.2">
      <c r="A103" s="13">
        <v>3500142</v>
      </c>
      <c r="B103" s="14" t="s">
        <v>128</v>
      </c>
      <c r="C103" s="15">
        <v>390000</v>
      </c>
      <c r="D103" s="10">
        <f>VLOOKUP($A103,'21.07'!$A$9:$W$200,23,0)</f>
        <v>0</v>
      </c>
      <c r="E103" s="15">
        <v>1</v>
      </c>
      <c r="F103" s="15"/>
      <c r="G103" s="15"/>
      <c r="H103" s="9">
        <f t="shared" si="18"/>
        <v>1</v>
      </c>
      <c r="I103" s="15"/>
      <c r="J103" s="15"/>
      <c r="K103" s="15"/>
      <c r="L103" s="9">
        <f t="shared" si="13"/>
        <v>0</v>
      </c>
      <c r="M103" s="15"/>
      <c r="N103" s="15"/>
      <c r="O103" s="15"/>
      <c r="P103" s="15"/>
      <c r="Q103" s="15"/>
      <c r="R103" s="11">
        <f t="shared" si="17"/>
        <v>0</v>
      </c>
      <c r="S103" s="15"/>
      <c r="T103" s="15"/>
      <c r="U103" s="9">
        <f t="shared" si="20"/>
        <v>0</v>
      </c>
      <c r="V103" s="9">
        <f t="shared" si="19"/>
        <v>1</v>
      </c>
      <c r="W103" s="15">
        <v>1</v>
      </c>
      <c r="X103" s="16">
        <f t="shared" si="21"/>
        <v>0</v>
      </c>
      <c r="Y103" s="18"/>
      <c r="Z103" s="17"/>
    </row>
    <row r="104" spans="1:26" ht="18" customHeight="1" x14ac:dyDescent="0.2">
      <c r="A104" s="13">
        <v>3500143</v>
      </c>
      <c r="B104" s="14" t="s">
        <v>129</v>
      </c>
      <c r="C104" s="15">
        <v>220000</v>
      </c>
      <c r="D104" s="10">
        <f>VLOOKUP($A104,'21.07'!$A$9:$W$200,23,0)</f>
        <v>0</v>
      </c>
      <c r="E104" s="15"/>
      <c r="F104" s="15"/>
      <c r="G104" s="15"/>
      <c r="H104" s="9">
        <f t="shared" si="18"/>
        <v>0</v>
      </c>
      <c r="I104" s="15"/>
      <c r="J104" s="15"/>
      <c r="K104" s="15"/>
      <c r="L104" s="9">
        <f t="shared" si="13"/>
        <v>0</v>
      </c>
      <c r="M104" s="15"/>
      <c r="N104" s="15"/>
      <c r="O104" s="15"/>
      <c r="P104" s="15"/>
      <c r="Q104" s="15"/>
      <c r="R104" s="11">
        <f t="shared" si="17"/>
        <v>0</v>
      </c>
      <c r="S104" s="15"/>
      <c r="T104" s="15"/>
      <c r="U104" s="9">
        <f t="shared" si="20"/>
        <v>0</v>
      </c>
      <c r="V104" s="9">
        <f t="shared" si="19"/>
        <v>0</v>
      </c>
      <c r="W104" s="15"/>
      <c r="X104" s="16">
        <f t="shared" si="21"/>
        <v>0</v>
      </c>
      <c r="Y104" s="18"/>
      <c r="Z104" s="17"/>
    </row>
    <row r="105" spans="1:26" ht="18" customHeight="1" x14ac:dyDescent="0.2">
      <c r="A105" s="13">
        <v>3500144</v>
      </c>
      <c r="B105" s="14" t="s">
        <v>130</v>
      </c>
      <c r="C105" s="15">
        <v>260000</v>
      </c>
      <c r="D105" s="10">
        <f>VLOOKUP($A105,'21.07'!$A$9:$W$200,23,0)</f>
        <v>3</v>
      </c>
      <c r="E105" s="15"/>
      <c r="F105" s="15"/>
      <c r="G105" s="15"/>
      <c r="H105" s="9">
        <f t="shared" si="18"/>
        <v>0</v>
      </c>
      <c r="I105" s="15">
        <v>1</v>
      </c>
      <c r="J105" s="15"/>
      <c r="K105" s="15"/>
      <c r="L105" s="9">
        <f t="shared" si="13"/>
        <v>1</v>
      </c>
      <c r="M105" s="15"/>
      <c r="N105" s="15"/>
      <c r="O105" s="15"/>
      <c r="P105" s="15"/>
      <c r="Q105" s="15"/>
      <c r="R105" s="11">
        <f t="shared" si="17"/>
        <v>0</v>
      </c>
      <c r="S105" s="15"/>
      <c r="T105" s="15"/>
      <c r="U105" s="9">
        <f t="shared" si="20"/>
        <v>0</v>
      </c>
      <c r="V105" s="9">
        <f t="shared" si="19"/>
        <v>2</v>
      </c>
      <c r="W105" s="15">
        <v>2</v>
      </c>
      <c r="X105" s="16">
        <f t="shared" si="21"/>
        <v>0</v>
      </c>
      <c r="Y105" s="18"/>
      <c r="Z105" s="17"/>
    </row>
    <row r="106" spans="1:26" ht="18" customHeight="1" x14ac:dyDescent="0.2">
      <c r="A106" s="13">
        <v>3500145</v>
      </c>
      <c r="B106" s="14" t="s">
        <v>131</v>
      </c>
      <c r="C106" s="15">
        <v>350000</v>
      </c>
      <c r="D106" s="10">
        <f>VLOOKUP($A106,'21.07'!$A$9:$W$200,23,0)</f>
        <v>0</v>
      </c>
      <c r="E106" s="15"/>
      <c r="F106" s="15"/>
      <c r="G106" s="15"/>
      <c r="H106" s="9">
        <f t="shared" si="18"/>
        <v>0</v>
      </c>
      <c r="I106" s="15"/>
      <c r="J106" s="15"/>
      <c r="K106" s="15"/>
      <c r="L106" s="9">
        <f t="shared" si="13"/>
        <v>0</v>
      </c>
      <c r="M106" s="15"/>
      <c r="N106" s="15"/>
      <c r="O106" s="15"/>
      <c r="P106" s="15"/>
      <c r="Q106" s="15"/>
      <c r="R106" s="11">
        <f t="shared" si="17"/>
        <v>0</v>
      </c>
      <c r="S106" s="15"/>
      <c r="T106" s="15"/>
      <c r="U106" s="9">
        <f t="shared" si="20"/>
        <v>0</v>
      </c>
      <c r="V106" s="9">
        <f t="shared" si="19"/>
        <v>0</v>
      </c>
      <c r="W106" s="15"/>
      <c r="X106" s="16">
        <f t="shared" si="21"/>
        <v>0</v>
      </c>
      <c r="Y106" s="18"/>
      <c r="Z106" s="17"/>
    </row>
    <row r="107" spans="1:26" ht="18" customHeight="1" x14ac:dyDescent="0.2">
      <c r="A107" s="7">
        <v>3510000</v>
      </c>
      <c r="B107" s="8" t="s">
        <v>132</v>
      </c>
      <c r="C107" s="9"/>
      <c r="D107" s="10">
        <f>VLOOKUP($A107,'21.07'!$A$9:$W$200,23,0)</f>
        <v>0</v>
      </c>
      <c r="E107" s="10"/>
      <c r="F107" s="10"/>
      <c r="G107" s="10"/>
      <c r="H107" s="9"/>
      <c r="I107" s="10"/>
      <c r="J107" s="10"/>
      <c r="K107" s="10"/>
      <c r="L107" s="9">
        <f t="shared" si="13"/>
        <v>0</v>
      </c>
      <c r="M107" s="10"/>
      <c r="N107" s="10"/>
      <c r="O107" s="10"/>
      <c r="P107" s="10"/>
      <c r="Q107" s="10"/>
      <c r="R107" s="11">
        <f t="shared" si="17"/>
        <v>0</v>
      </c>
      <c r="S107" s="10"/>
      <c r="T107" s="10"/>
      <c r="U107" s="9"/>
      <c r="V107" s="9"/>
      <c r="W107" s="10"/>
      <c r="X107" s="9"/>
      <c r="Y107" s="18"/>
      <c r="Z107" s="17"/>
    </row>
    <row r="108" spans="1:26" ht="18" customHeight="1" x14ac:dyDescent="0.2">
      <c r="A108" s="13">
        <v>3510004</v>
      </c>
      <c r="B108" s="14" t="s">
        <v>133</v>
      </c>
      <c r="C108" s="15">
        <v>43000</v>
      </c>
      <c r="D108" s="10">
        <f>VLOOKUP($A108,'21.07'!$A$9:$W$200,23,0)</f>
        <v>0</v>
      </c>
      <c r="E108" s="15">
        <v>6</v>
      </c>
      <c r="F108" s="15"/>
      <c r="G108" s="15"/>
      <c r="H108" s="9">
        <f t="shared" ref="H108:H117" si="22">SUM(E108:G108)</f>
        <v>6</v>
      </c>
      <c r="I108" s="15">
        <v>6</v>
      </c>
      <c r="J108" s="15"/>
      <c r="K108" s="15"/>
      <c r="L108" s="9">
        <f t="shared" si="13"/>
        <v>6</v>
      </c>
      <c r="M108" s="15"/>
      <c r="N108" s="15"/>
      <c r="O108" s="15"/>
      <c r="P108" s="15"/>
      <c r="Q108" s="15"/>
      <c r="R108" s="11">
        <f>SUM(M108:Q108)</f>
        <v>0</v>
      </c>
      <c r="S108" s="15"/>
      <c r="T108" s="15"/>
      <c r="U108" s="9">
        <f>S108+T108</f>
        <v>0</v>
      </c>
      <c r="V108" s="9">
        <f t="shared" ref="V108:V117" si="23">D108+H108-L108-R108-U108</f>
        <v>0</v>
      </c>
      <c r="W108" s="15"/>
      <c r="X108" s="16">
        <f>W108-V108</f>
        <v>0</v>
      </c>
      <c r="Y108" s="18"/>
      <c r="Z108" s="17"/>
    </row>
    <row r="109" spans="1:26" ht="18" customHeight="1" x14ac:dyDescent="0.2">
      <c r="A109" s="13">
        <v>3510011</v>
      </c>
      <c r="B109" s="14" t="s">
        <v>134</v>
      </c>
      <c r="C109" s="15">
        <v>42000</v>
      </c>
      <c r="D109" s="10">
        <f>VLOOKUP($A109,'21.07'!$A$9:$W$200,23,0)</f>
        <v>0</v>
      </c>
      <c r="E109" s="15"/>
      <c r="F109" s="15"/>
      <c r="G109" s="15"/>
      <c r="H109" s="9">
        <f t="shared" si="22"/>
        <v>0</v>
      </c>
      <c r="I109" s="15"/>
      <c r="J109" s="15"/>
      <c r="K109" s="15"/>
      <c r="L109" s="9">
        <f t="shared" si="13"/>
        <v>0</v>
      </c>
      <c r="M109" s="15"/>
      <c r="N109" s="15"/>
      <c r="O109" s="15"/>
      <c r="P109" s="15"/>
      <c r="Q109" s="15"/>
      <c r="R109" s="11">
        <f t="shared" si="17"/>
        <v>0</v>
      </c>
      <c r="S109" s="15"/>
      <c r="T109" s="15"/>
      <c r="U109" s="9">
        <f t="shared" ref="U109:U117" si="24">S109+T109</f>
        <v>0</v>
      </c>
      <c r="V109" s="9">
        <f t="shared" si="23"/>
        <v>0</v>
      </c>
      <c r="W109" s="15"/>
      <c r="X109" s="16">
        <f t="shared" ref="X109:X117" si="25">W109-V109</f>
        <v>0</v>
      </c>
      <c r="Y109" s="18"/>
      <c r="Z109" s="17"/>
    </row>
    <row r="110" spans="1:26" ht="18" customHeight="1" x14ac:dyDescent="0.2">
      <c r="A110" s="13">
        <v>3510012</v>
      </c>
      <c r="B110" s="14" t="s">
        <v>135</v>
      </c>
      <c r="C110" s="15">
        <v>43000</v>
      </c>
      <c r="D110" s="10">
        <f>VLOOKUP($A110,'21.07'!$A$9:$W$200,23,0)</f>
        <v>10</v>
      </c>
      <c r="E110" s="15"/>
      <c r="F110" s="15"/>
      <c r="G110" s="15"/>
      <c r="H110" s="9">
        <f t="shared" si="22"/>
        <v>0</v>
      </c>
      <c r="I110" s="15">
        <v>8</v>
      </c>
      <c r="J110" s="15"/>
      <c r="K110" s="15"/>
      <c r="L110" s="9">
        <f t="shared" si="13"/>
        <v>8</v>
      </c>
      <c r="M110" s="15"/>
      <c r="N110" s="15"/>
      <c r="O110" s="15"/>
      <c r="P110" s="15"/>
      <c r="Q110" s="15"/>
      <c r="R110" s="11">
        <f>SUM(M110:Q110)</f>
        <v>0</v>
      </c>
      <c r="S110" s="15"/>
      <c r="T110" s="15"/>
      <c r="U110" s="9">
        <f>S110+T110</f>
        <v>0</v>
      </c>
      <c r="V110" s="9">
        <f t="shared" si="23"/>
        <v>2</v>
      </c>
      <c r="W110" s="15">
        <v>2</v>
      </c>
      <c r="X110" s="16">
        <f>W110-V110</f>
        <v>0</v>
      </c>
      <c r="Y110" s="18"/>
      <c r="Z110" s="17"/>
    </row>
    <row r="111" spans="1:26" ht="18" customHeight="1" x14ac:dyDescent="0.2">
      <c r="A111" s="13">
        <v>3510018</v>
      </c>
      <c r="B111" s="14" t="s">
        <v>136</v>
      </c>
      <c r="C111" s="15">
        <v>65000</v>
      </c>
      <c r="D111" s="10">
        <f>VLOOKUP($A111,'21.07'!$A$9:$W$200,23,0)</f>
        <v>2</v>
      </c>
      <c r="E111" s="15"/>
      <c r="F111" s="15"/>
      <c r="G111" s="15"/>
      <c r="H111" s="9">
        <f t="shared" si="22"/>
        <v>0</v>
      </c>
      <c r="I111" s="15">
        <v>2</v>
      </c>
      <c r="J111" s="15"/>
      <c r="K111" s="15"/>
      <c r="L111" s="9">
        <f t="shared" si="13"/>
        <v>2</v>
      </c>
      <c r="M111" s="15"/>
      <c r="N111" s="15"/>
      <c r="O111" s="15"/>
      <c r="P111" s="15"/>
      <c r="Q111" s="15"/>
      <c r="R111" s="11">
        <f t="shared" si="17"/>
        <v>0</v>
      </c>
      <c r="S111" s="15"/>
      <c r="T111" s="15"/>
      <c r="U111" s="9">
        <f t="shared" si="24"/>
        <v>0</v>
      </c>
      <c r="V111" s="9">
        <f t="shared" si="23"/>
        <v>0</v>
      </c>
      <c r="W111" s="15"/>
      <c r="X111" s="16">
        <f t="shared" si="25"/>
        <v>0</v>
      </c>
      <c r="Y111" s="18"/>
      <c r="Z111" s="17"/>
    </row>
    <row r="112" spans="1:26" ht="18" customHeight="1" x14ac:dyDescent="0.2">
      <c r="A112" s="13">
        <v>3510066</v>
      </c>
      <c r="B112" s="14" t="s">
        <v>137</v>
      </c>
      <c r="C112" s="15">
        <v>42000</v>
      </c>
      <c r="D112" s="10">
        <f>VLOOKUP($A112,'21.07'!$A$9:$W$200,23,0)</f>
        <v>0</v>
      </c>
      <c r="E112" s="15"/>
      <c r="F112" s="15"/>
      <c r="G112" s="15"/>
      <c r="H112" s="9">
        <f t="shared" si="22"/>
        <v>0</v>
      </c>
      <c r="I112" s="15"/>
      <c r="J112" s="15"/>
      <c r="K112" s="15"/>
      <c r="L112" s="9">
        <f t="shared" si="13"/>
        <v>0</v>
      </c>
      <c r="M112" s="15"/>
      <c r="N112" s="15"/>
      <c r="O112" s="15"/>
      <c r="P112" s="15"/>
      <c r="Q112" s="15"/>
      <c r="R112" s="11">
        <f t="shared" si="17"/>
        <v>0</v>
      </c>
      <c r="S112" s="15"/>
      <c r="T112" s="15"/>
      <c r="U112" s="9">
        <f t="shared" si="24"/>
        <v>0</v>
      </c>
      <c r="V112" s="9">
        <f t="shared" si="23"/>
        <v>0</v>
      </c>
      <c r="W112" s="15"/>
      <c r="X112" s="16">
        <f t="shared" si="25"/>
        <v>0</v>
      </c>
      <c r="Y112" s="18"/>
      <c r="Z112" s="17"/>
    </row>
    <row r="113" spans="1:26" ht="18" customHeight="1" x14ac:dyDescent="0.2">
      <c r="A113" s="13">
        <v>3510067</v>
      </c>
      <c r="B113" s="14" t="s">
        <v>138</v>
      </c>
      <c r="C113" s="15">
        <v>43000</v>
      </c>
      <c r="D113" s="10">
        <f>VLOOKUP($A113,'21.07'!$A$9:$W$200,23,0)</f>
        <v>4</v>
      </c>
      <c r="E113" s="15"/>
      <c r="F113" s="15"/>
      <c r="G113" s="15"/>
      <c r="H113" s="9">
        <f t="shared" si="22"/>
        <v>0</v>
      </c>
      <c r="I113" s="15">
        <v>4</v>
      </c>
      <c r="J113" s="15"/>
      <c r="K113" s="15"/>
      <c r="L113" s="9">
        <f t="shared" si="13"/>
        <v>4</v>
      </c>
      <c r="M113" s="15"/>
      <c r="N113" s="15"/>
      <c r="O113" s="15"/>
      <c r="P113" s="15"/>
      <c r="Q113" s="15"/>
      <c r="R113" s="11">
        <f t="shared" si="17"/>
        <v>0</v>
      </c>
      <c r="S113" s="15"/>
      <c r="T113" s="15"/>
      <c r="U113" s="9">
        <f t="shared" si="24"/>
        <v>0</v>
      </c>
      <c r="V113" s="9">
        <f t="shared" si="23"/>
        <v>0</v>
      </c>
      <c r="W113" s="15"/>
      <c r="X113" s="16">
        <f t="shared" si="25"/>
        <v>0</v>
      </c>
      <c r="Y113" s="18"/>
      <c r="Z113" s="17"/>
    </row>
    <row r="114" spans="1:26" ht="18" customHeight="1" x14ac:dyDescent="0.2">
      <c r="A114" s="13">
        <v>3510068</v>
      </c>
      <c r="B114" s="14" t="s">
        <v>139</v>
      </c>
      <c r="C114" s="15">
        <v>12000</v>
      </c>
      <c r="D114" s="10">
        <f>VLOOKUP($A114,'21.07'!$A$9:$W$200,23,0)</f>
        <v>0</v>
      </c>
      <c r="E114" s="15"/>
      <c r="F114" s="15"/>
      <c r="G114" s="15"/>
      <c r="H114" s="9">
        <f t="shared" si="22"/>
        <v>0</v>
      </c>
      <c r="I114" s="15"/>
      <c r="J114" s="15"/>
      <c r="K114" s="15"/>
      <c r="L114" s="9">
        <f t="shared" si="13"/>
        <v>0</v>
      </c>
      <c r="M114" s="15"/>
      <c r="N114" s="15"/>
      <c r="O114" s="15"/>
      <c r="P114" s="15"/>
      <c r="Q114" s="15"/>
      <c r="R114" s="11">
        <f>SUM(M114:Q114)</f>
        <v>0</v>
      </c>
      <c r="S114" s="15"/>
      <c r="T114" s="15"/>
      <c r="U114" s="9">
        <f>S114+T114</f>
        <v>0</v>
      </c>
      <c r="V114" s="9">
        <f t="shared" si="23"/>
        <v>0</v>
      </c>
      <c r="W114" s="15"/>
      <c r="X114" s="16">
        <f>W114-V114</f>
        <v>0</v>
      </c>
      <c r="Y114" s="18"/>
      <c r="Z114" s="17"/>
    </row>
    <row r="115" spans="1:26" ht="18" customHeight="1" x14ac:dyDescent="0.2">
      <c r="A115" s="13">
        <v>3510069</v>
      </c>
      <c r="B115" s="14" t="s">
        <v>140</v>
      </c>
      <c r="C115" s="15">
        <v>12000</v>
      </c>
      <c r="D115" s="10">
        <f>VLOOKUP($A115,'21.07'!$A$9:$W$200,23,0)</f>
        <v>0</v>
      </c>
      <c r="E115" s="15"/>
      <c r="F115" s="15"/>
      <c r="G115" s="15"/>
      <c r="H115" s="9">
        <f t="shared" si="22"/>
        <v>0</v>
      </c>
      <c r="I115" s="15"/>
      <c r="J115" s="15"/>
      <c r="K115" s="15"/>
      <c r="L115" s="9">
        <f t="shared" si="13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3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3510070</v>
      </c>
      <c r="B116" s="14" t="s">
        <v>141</v>
      </c>
      <c r="C116" s="15">
        <v>12000</v>
      </c>
      <c r="D116" s="10">
        <f>VLOOKUP($A116,'21.07'!$A$9:$W$200,23,0)</f>
        <v>0</v>
      </c>
      <c r="E116" s="15"/>
      <c r="F116" s="15"/>
      <c r="G116" s="15"/>
      <c r="H116" s="9">
        <f t="shared" si="22"/>
        <v>0</v>
      </c>
      <c r="I116" s="15"/>
      <c r="J116" s="15"/>
      <c r="K116" s="15"/>
      <c r="L116" s="9">
        <f t="shared" si="13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3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3512008</v>
      </c>
      <c r="B117" s="14" t="s">
        <v>142</v>
      </c>
      <c r="C117" s="15">
        <v>44000</v>
      </c>
      <c r="D117" s="10">
        <f>VLOOKUP($A117,'21.07'!$A$9:$W$200,23,0)</f>
        <v>0</v>
      </c>
      <c r="E117" s="15"/>
      <c r="F117" s="15"/>
      <c r="G117" s="15"/>
      <c r="H117" s="9">
        <f t="shared" si="22"/>
        <v>0</v>
      </c>
      <c r="I117" s="15"/>
      <c r="J117" s="15"/>
      <c r="K117" s="15"/>
      <c r="L117" s="9">
        <f t="shared" si="13"/>
        <v>0</v>
      </c>
      <c r="M117" s="15"/>
      <c r="N117" s="15"/>
      <c r="O117" s="15"/>
      <c r="P117" s="15"/>
      <c r="Q117" s="15"/>
      <c r="R117" s="11">
        <f t="shared" si="17"/>
        <v>0</v>
      </c>
      <c r="S117" s="15"/>
      <c r="T117" s="15"/>
      <c r="U117" s="9">
        <f t="shared" si="24"/>
        <v>0</v>
      </c>
      <c r="V117" s="9">
        <f t="shared" si="23"/>
        <v>0</v>
      </c>
      <c r="W117" s="15"/>
      <c r="X117" s="16">
        <f t="shared" si="25"/>
        <v>0</v>
      </c>
      <c r="Y117" s="18"/>
      <c r="Z117" s="17"/>
    </row>
    <row r="118" spans="1:26" ht="18" customHeight="1" x14ac:dyDescent="0.2">
      <c r="A118" s="7">
        <v>3530000</v>
      </c>
      <c r="B118" s="28" t="s">
        <v>143</v>
      </c>
      <c r="C118" s="9"/>
      <c r="D118" s="10">
        <f>VLOOKUP($A118,'21.07'!$A$9:$W$200,23,0)</f>
        <v>0</v>
      </c>
      <c r="E118" s="10"/>
      <c r="F118" s="10"/>
      <c r="G118" s="10"/>
      <c r="H118" s="9"/>
      <c r="I118" s="10"/>
      <c r="J118" s="10"/>
      <c r="K118" s="10"/>
      <c r="L118" s="9">
        <f t="shared" si="13"/>
        <v>0</v>
      </c>
      <c r="M118" s="10"/>
      <c r="N118" s="10"/>
      <c r="O118" s="10"/>
      <c r="P118" s="10"/>
      <c r="Q118" s="10"/>
      <c r="R118" s="11">
        <f t="shared" si="17"/>
        <v>0</v>
      </c>
      <c r="S118" s="10"/>
      <c r="T118" s="10"/>
      <c r="U118" s="9"/>
      <c r="V118" s="9"/>
      <c r="W118" s="10"/>
      <c r="X118" s="9"/>
      <c r="Y118" s="18"/>
      <c r="Z118" s="17"/>
    </row>
    <row r="119" spans="1:26" ht="18" customHeight="1" x14ac:dyDescent="0.2">
      <c r="A119" s="13">
        <v>3530003</v>
      </c>
      <c r="B119" s="14" t="s">
        <v>144</v>
      </c>
      <c r="C119" s="15">
        <v>20000</v>
      </c>
      <c r="D119" s="10">
        <f>VLOOKUP($A119,'21.07'!$A$9:$W$200,23,0)</f>
        <v>0</v>
      </c>
      <c r="E119" s="15"/>
      <c r="F119" s="15"/>
      <c r="G119" s="15"/>
      <c r="H119" s="9">
        <f t="shared" ref="H119:H131" si="26">SUM(E119:G119)</f>
        <v>0</v>
      </c>
      <c r="I119" s="15"/>
      <c r="J119" s="15"/>
      <c r="K119" s="15"/>
      <c r="L119" s="9">
        <f t="shared" si="13"/>
        <v>0</v>
      </c>
      <c r="M119" s="15"/>
      <c r="N119" s="15"/>
      <c r="O119" s="15"/>
      <c r="P119" s="15"/>
      <c r="Q119" s="15"/>
      <c r="R119" s="11">
        <f t="shared" si="17"/>
        <v>0</v>
      </c>
      <c r="S119" s="15"/>
      <c r="T119" s="15"/>
      <c r="U119" s="9">
        <f t="shared" ref="U119:U131" si="27">S119+T119</f>
        <v>0</v>
      </c>
      <c r="V119" s="9">
        <f t="shared" ref="V119:V131" si="28">D119+H119-L119-R119-U119</f>
        <v>0</v>
      </c>
      <c r="W119" s="15"/>
      <c r="X119" s="16">
        <f t="shared" ref="X119:X131" si="29">W119-V119</f>
        <v>0</v>
      </c>
      <c r="Y119" s="18"/>
      <c r="Z119" s="17"/>
    </row>
    <row r="120" spans="1:26" ht="18" customHeight="1" x14ac:dyDescent="0.2">
      <c r="A120" s="13">
        <v>3530008</v>
      </c>
      <c r="B120" s="14" t="s">
        <v>145</v>
      </c>
      <c r="C120" s="15">
        <v>20000</v>
      </c>
      <c r="D120" s="10">
        <f>VLOOKUP($A120,'21.07'!$A$9:$W$200,23,0)</f>
        <v>0</v>
      </c>
      <c r="E120" s="15"/>
      <c r="F120" s="15"/>
      <c r="G120" s="15"/>
      <c r="H120" s="9">
        <f t="shared" si="26"/>
        <v>0</v>
      </c>
      <c r="I120" s="15"/>
      <c r="J120" s="15"/>
      <c r="K120" s="15"/>
      <c r="L120" s="9">
        <f t="shared" si="13"/>
        <v>0</v>
      </c>
      <c r="M120" s="15"/>
      <c r="N120" s="15"/>
      <c r="O120" s="15"/>
      <c r="P120" s="15"/>
      <c r="Q120" s="15"/>
      <c r="R120" s="11">
        <f t="shared" si="17"/>
        <v>0</v>
      </c>
      <c r="S120" s="15"/>
      <c r="T120" s="15"/>
      <c r="U120" s="9">
        <f t="shared" si="27"/>
        <v>0</v>
      </c>
      <c r="V120" s="9">
        <f t="shared" si="28"/>
        <v>0</v>
      </c>
      <c r="W120" s="15"/>
      <c r="X120" s="16">
        <f t="shared" si="29"/>
        <v>0</v>
      </c>
      <c r="Y120" s="18"/>
      <c r="Z120" s="17"/>
    </row>
    <row r="121" spans="1:26" ht="18" customHeight="1" x14ac:dyDescent="0.2">
      <c r="A121" s="13">
        <v>3530009</v>
      </c>
      <c r="B121" s="14" t="s">
        <v>146</v>
      </c>
      <c r="C121" s="15">
        <v>20000</v>
      </c>
      <c r="D121" s="10">
        <f>VLOOKUP($A121,'21.07'!$A$9:$W$200,23,0)</f>
        <v>0</v>
      </c>
      <c r="E121" s="15">
        <v>64</v>
      </c>
      <c r="F121" s="15"/>
      <c r="G121" s="15"/>
      <c r="H121" s="9">
        <f t="shared" si="26"/>
        <v>64</v>
      </c>
      <c r="I121" s="15">
        <v>21</v>
      </c>
      <c r="J121" s="15"/>
      <c r="K121" s="15"/>
      <c r="L121" s="9">
        <f t="shared" si="13"/>
        <v>21</v>
      </c>
      <c r="M121" s="15"/>
      <c r="N121" s="15"/>
      <c r="O121" s="15"/>
      <c r="P121" s="15"/>
      <c r="Q121" s="15"/>
      <c r="R121" s="11">
        <f t="shared" si="17"/>
        <v>0</v>
      </c>
      <c r="S121" s="15"/>
      <c r="T121" s="15"/>
      <c r="U121" s="9">
        <f t="shared" si="27"/>
        <v>0</v>
      </c>
      <c r="V121" s="9">
        <f t="shared" si="28"/>
        <v>43</v>
      </c>
      <c r="W121" s="15">
        <v>43</v>
      </c>
      <c r="X121" s="16">
        <f t="shared" si="29"/>
        <v>0</v>
      </c>
      <c r="Y121" s="18"/>
      <c r="Z121" s="17"/>
    </row>
    <row r="122" spans="1:26" ht="18" customHeight="1" x14ac:dyDescent="0.2">
      <c r="A122" s="13">
        <v>3530010</v>
      </c>
      <c r="B122" s="14" t="s">
        <v>147</v>
      </c>
      <c r="C122" s="15">
        <v>108000</v>
      </c>
      <c r="D122" s="10">
        <f>VLOOKUP($A122,'21.07'!$A$9:$W$200,23,0)</f>
        <v>5</v>
      </c>
      <c r="E122" s="15"/>
      <c r="F122" s="15"/>
      <c r="G122" s="15"/>
      <c r="H122" s="9">
        <f t="shared" si="26"/>
        <v>0</v>
      </c>
      <c r="I122" s="15">
        <v>5</v>
      </c>
      <c r="J122" s="15"/>
      <c r="K122" s="15"/>
      <c r="L122" s="9">
        <f t="shared" si="13"/>
        <v>5</v>
      </c>
      <c r="M122" s="15"/>
      <c r="N122" s="15"/>
      <c r="O122" s="15"/>
      <c r="P122" s="15"/>
      <c r="Q122" s="15"/>
      <c r="R122" s="11">
        <f t="shared" si="17"/>
        <v>0</v>
      </c>
      <c r="S122" s="15"/>
      <c r="T122" s="15"/>
      <c r="U122" s="9">
        <f t="shared" si="27"/>
        <v>0</v>
      </c>
      <c r="V122" s="9">
        <f t="shared" si="28"/>
        <v>0</v>
      </c>
      <c r="W122" s="15"/>
      <c r="X122" s="16">
        <f t="shared" si="29"/>
        <v>0</v>
      </c>
      <c r="Y122" s="18"/>
      <c r="Z122" s="17"/>
    </row>
    <row r="123" spans="1:26" ht="18" customHeight="1" x14ac:dyDescent="0.2">
      <c r="A123" s="13">
        <v>3530014</v>
      </c>
      <c r="B123" s="14" t="s">
        <v>148</v>
      </c>
      <c r="C123" s="15">
        <v>20000</v>
      </c>
      <c r="D123" s="10">
        <f>VLOOKUP($A123,'21.07'!$A$9:$W$200,23,0)</f>
        <v>0</v>
      </c>
      <c r="E123" s="15"/>
      <c r="F123" s="15"/>
      <c r="G123" s="15"/>
      <c r="H123" s="9">
        <f t="shared" si="26"/>
        <v>0</v>
      </c>
      <c r="I123" s="15"/>
      <c r="J123" s="15"/>
      <c r="K123" s="15"/>
      <c r="L123" s="9">
        <f t="shared" si="13"/>
        <v>0</v>
      </c>
      <c r="M123" s="15"/>
      <c r="N123" s="15"/>
      <c r="O123" s="15"/>
      <c r="P123" s="15"/>
      <c r="Q123" s="15"/>
      <c r="R123" s="11">
        <f>SUM(M123:Q123)</f>
        <v>0</v>
      </c>
      <c r="S123" s="15"/>
      <c r="T123" s="15"/>
      <c r="U123" s="9">
        <f>S123+T123</f>
        <v>0</v>
      </c>
      <c r="V123" s="9">
        <f t="shared" si="28"/>
        <v>0</v>
      </c>
      <c r="W123" s="15"/>
      <c r="X123" s="16">
        <f>W123-V123</f>
        <v>0</v>
      </c>
      <c r="Y123" s="18"/>
      <c r="Z123" s="17"/>
    </row>
    <row r="124" spans="1:26" ht="18" customHeight="1" x14ac:dyDescent="0.2">
      <c r="A124" s="13">
        <v>3530087</v>
      </c>
      <c r="B124" s="14" t="s">
        <v>149</v>
      </c>
      <c r="C124" s="15"/>
      <c r="D124" s="10">
        <f>VLOOKUP($A124,'21.07'!$A$9:$W$200,23,0)</f>
        <v>0</v>
      </c>
      <c r="E124" s="15"/>
      <c r="F124" s="15"/>
      <c r="G124" s="15"/>
      <c r="H124" s="9">
        <f t="shared" si="26"/>
        <v>0</v>
      </c>
      <c r="I124" s="15"/>
      <c r="J124" s="15"/>
      <c r="K124" s="15"/>
      <c r="L124" s="9">
        <f t="shared" si="13"/>
        <v>0</v>
      </c>
      <c r="M124" s="15"/>
      <c r="N124" s="15"/>
      <c r="O124" s="15"/>
      <c r="P124" s="15"/>
      <c r="Q124" s="15"/>
      <c r="R124" s="11">
        <f t="shared" si="17"/>
        <v>0</v>
      </c>
      <c r="S124" s="15"/>
      <c r="T124" s="15"/>
      <c r="U124" s="9">
        <f t="shared" si="27"/>
        <v>0</v>
      </c>
      <c r="V124" s="9">
        <f t="shared" si="28"/>
        <v>0</v>
      </c>
      <c r="W124" s="15"/>
      <c r="X124" s="16">
        <f t="shared" si="29"/>
        <v>0</v>
      </c>
      <c r="Y124" s="18"/>
      <c r="Z124" s="17"/>
    </row>
    <row r="125" spans="1:26" ht="18" customHeight="1" x14ac:dyDescent="0.2">
      <c r="A125" s="13">
        <v>3530088</v>
      </c>
      <c r="B125" s="14" t="s">
        <v>150</v>
      </c>
      <c r="C125" s="15">
        <v>20000</v>
      </c>
      <c r="D125" s="10">
        <f>VLOOKUP($A125,'21.07'!$A$9:$W$200,23,0)</f>
        <v>0</v>
      </c>
      <c r="E125" s="15"/>
      <c r="F125" s="15"/>
      <c r="G125" s="15"/>
      <c r="H125" s="9">
        <f t="shared" si="26"/>
        <v>0</v>
      </c>
      <c r="I125" s="15"/>
      <c r="J125" s="15"/>
      <c r="K125" s="15"/>
      <c r="L125" s="9">
        <f t="shared" si="13"/>
        <v>0</v>
      </c>
      <c r="M125" s="15"/>
      <c r="N125" s="15"/>
      <c r="O125" s="15"/>
      <c r="P125" s="15"/>
      <c r="Q125" s="15"/>
      <c r="R125" s="11">
        <f t="shared" si="17"/>
        <v>0</v>
      </c>
      <c r="S125" s="15"/>
      <c r="T125" s="15"/>
      <c r="U125" s="9">
        <f t="shared" si="27"/>
        <v>0</v>
      </c>
      <c r="V125" s="9">
        <f t="shared" si="28"/>
        <v>0</v>
      </c>
      <c r="W125" s="15"/>
      <c r="X125" s="16">
        <f t="shared" si="29"/>
        <v>0</v>
      </c>
      <c r="Y125" s="26"/>
      <c r="Z125" s="17"/>
    </row>
    <row r="126" spans="1:26" ht="18" customHeight="1" x14ac:dyDescent="0.2">
      <c r="A126" s="13">
        <v>3530089</v>
      </c>
      <c r="B126" s="14" t="s">
        <v>151</v>
      </c>
      <c r="C126" s="15">
        <v>95000</v>
      </c>
      <c r="D126" s="10">
        <f>VLOOKUP($A126,'21.07'!$A$9:$W$200,23,0)</f>
        <v>0</v>
      </c>
      <c r="E126" s="15"/>
      <c r="F126" s="15"/>
      <c r="G126" s="15"/>
      <c r="H126" s="9">
        <f t="shared" si="26"/>
        <v>0</v>
      </c>
      <c r="I126" s="15"/>
      <c r="J126" s="15"/>
      <c r="K126" s="15"/>
      <c r="L126" s="9">
        <f t="shared" si="13"/>
        <v>0</v>
      </c>
      <c r="M126" s="15"/>
      <c r="N126" s="15"/>
      <c r="O126" s="15"/>
      <c r="P126" s="15"/>
      <c r="Q126" s="15"/>
      <c r="R126" s="11">
        <f t="shared" si="17"/>
        <v>0</v>
      </c>
      <c r="S126" s="15"/>
      <c r="T126" s="15"/>
      <c r="U126" s="9">
        <f t="shared" si="27"/>
        <v>0</v>
      </c>
      <c r="V126" s="9">
        <f t="shared" si="28"/>
        <v>0</v>
      </c>
      <c r="W126" s="15"/>
      <c r="X126" s="16">
        <f t="shared" si="29"/>
        <v>0</v>
      </c>
      <c r="Y126" s="26"/>
      <c r="Z126" s="17"/>
    </row>
    <row r="127" spans="1:26" ht="18" customHeight="1" x14ac:dyDescent="0.2">
      <c r="A127" s="13">
        <v>3530100</v>
      </c>
      <c r="B127" s="14" t="s">
        <v>152</v>
      </c>
      <c r="C127" s="15">
        <v>22000</v>
      </c>
      <c r="D127" s="10">
        <f>VLOOKUP($A127,'21.07'!$A$9:$W$200,23,0)</f>
        <v>0</v>
      </c>
      <c r="E127" s="15">
        <v>18</v>
      </c>
      <c r="F127" s="15"/>
      <c r="G127" s="15"/>
      <c r="H127" s="9">
        <f t="shared" si="26"/>
        <v>18</v>
      </c>
      <c r="I127" s="15">
        <v>9</v>
      </c>
      <c r="J127" s="15"/>
      <c r="K127" s="15"/>
      <c r="L127" s="9">
        <f t="shared" si="13"/>
        <v>9</v>
      </c>
      <c r="M127" s="15"/>
      <c r="N127" s="15"/>
      <c r="O127" s="15"/>
      <c r="P127" s="15"/>
      <c r="Q127" s="15"/>
      <c r="R127" s="11">
        <f t="shared" si="17"/>
        <v>0</v>
      </c>
      <c r="S127" s="15"/>
      <c r="T127" s="15"/>
      <c r="U127" s="9">
        <f t="shared" si="27"/>
        <v>0</v>
      </c>
      <c r="V127" s="9">
        <f t="shared" si="28"/>
        <v>9</v>
      </c>
      <c r="W127" s="15">
        <v>9</v>
      </c>
      <c r="X127" s="16">
        <f t="shared" si="29"/>
        <v>0</v>
      </c>
      <c r="Y127" s="26"/>
      <c r="Z127" s="17"/>
    </row>
    <row r="128" spans="1:26" ht="18" customHeight="1" x14ac:dyDescent="0.2">
      <c r="A128" s="13">
        <v>3550002</v>
      </c>
      <c r="B128" s="14" t="s">
        <v>153</v>
      </c>
      <c r="C128" s="15">
        <v>20000</v>
      </c>
      <c r="D128" s="10">
        <f>VLOOKUP($A128,'21.07'!$A$9:$W$200,23,0)</f>
        <v>22</v>
      </c>
      <c r="E128" s="15"/>
      <c r="F128" s="15"/>
      <c r="G128" s="15"/>
      <c r="H128" s="9">
        <f>SUM(E128:G128)</f>
        <v>0</v>
      </c>
      <c r="I128" s="15">
        <v>11</v>
      </c>
      <c r="J128" s="15"/>
      <c r="K128" s="15"/>
      <c r="L128" s="9">
        <f t="shared" si="13"/>
        <v>11</v>
      </c>
      <c r="M128" s="15"/>
      <c r="N128" s="15"/>
      <c r="O128" s="15"/>
      <c r="P128" s="15"/>
      <c r="Q128" s="15"/>
      <c r="R128" s="11">
        <f t="shared" si="17"/>
        <v>0</v>
      </c>
      <c r="S128" s="15"/>
      <c r="T128" s="15"/>
      <c r="U128" s="9">
        <f t="shared" si="27"/>
        <v>0</v>
      </c>
      <c r="V128" s="9">
        <f t="shared" si="28"/>
        <v>11</v>
      </c>
      <c r="W128" s="15">
        <v>12</v>
      </c>
      <c r="X128" s="16">
        <f t="shared" si="29"/>
        <v>1</v>
      </c>
      <c r="Y128" s="26"/>
      <c r="Z128" s="17"/>
    </row>
    <row r="129" spans="1:26" ht="18" customHeight="1" x14ac:dyDescent="0.2">
      <c r="A129" s="13">
        <v>3550005</v>
      </c>
      <c r="B129" s="14" t="s">
        <v>154</v>
      </c>
      <c r="C129" s="15">
        <v>20000</v>
      </c>
      <c r="D129" s="10">
        <f>VLOOKUP($A129,'21.07'!$A$9:$W$200,23,0)</f>
        <v>3</v>
      </c>
      <c r="E129" s="15"/>
      <c r="F129" s="15"/>
      <c r="G129" s="15"/>
      <c r="H129" s="9">
        <f>SUM(E129:G129)</f>
        <v>0</v>
      </c>
      <c r="I129" s="15">
        <v>3</v>
      </c>
      <c r="J129" s="15"/>
      <c r="K129" s="15"/>
      <c r="L129" s="9">
        <f t="shared" si="13"/>
        <v>3</v>
      </c>
      <c r="M129" s="15"/>
      <c r="N129" s="15"/>
      <c r="O129" s="15"/>
      <c r="P129" s="15"/>
      <c r="Q129" s="15"/>
      <c r="R129" s="11">
        <f t="shared" si="17"/>
        <v>0</v>
      </c>
      <c r="S129" s="15"/>
      <c r="T129" s="15"/>
      <c r="U129" s="9">
        <f t="shared" si="27"/>
        <v>0</v>
      </c>
      <c r="V129" s="9">
        <f t="shared" si="28"/>
        <v>0</v>
      </c>
      <c r="W129" s="15"/>
      <c r="X129" s="16">
        <f t="shared" si="29"/>
        <v>0</v>
      </c>
      <c r="Y129" s="26"/>
      <c r="Z129" s="17"/>
    </row>
    <row r="130" spans="1:26" ht="18" customHeight="1" x14ac:dyDescent="0.2">
      <c r="A130" s="13">
        <v>3550007</v>
      </c>
      <c r="B130" s="14" t="s">
        <v>155</v>
      </c>
      <c r="C130" s="15">
        <v>20000</v>
      </c>
      <c r="D130" s="10">
        <f>VLOOKUP($A130,'21.07'!$A$9:$W$200,23,0)</f>
        <v>0</v>
      </c>
      <c r="E130" s="15">
        <v>28</v>
      </c>
      <c r="F130" s="15"/>
      <c r="G130" s="15"/>
      <c r="H130" s="9">
        <f>SUM(E130:G130)</f>
        <v>28</v>
      </c>
      <c r="I130" s="15">
        <v>13</v>
      </c>
      <c r="J130" s="15"/>
      <c r="K130" s="15"/>
      <c r="L130" s="9">
        <f t="shared" si="13"/>
        <v>13</v>
      </c>
      <c r="M130" s="15"/>
      <c r="N130" s="15"/>
      <c r="O130" s="15"/>
      <c r="P130" s="15"/>
      <c r="Q130" s="15"/>
      <c r="R130" s="11">
        <f t="shared" si="17"/>
        <v>0</v>
      </c>
      <c r="S130" s="15"/>
      <c r="T130" s="15"/>
      <c r="U130" s="9">
        <f t="shared" si="27"/>
        <v>0</v>
      </c>
      <c r="V130" s="9">
        <f t="shared" si="28"/>
        <v>15</v>
      </c>
      <c r="W130" s="15">
        <v>14</v>
      </c>
      <c r="X130" s="16">
        <f t="shared" si="29"/>
        <v>-1</v>
      </c>
      <c r="Y130" s="26" t="s">
        <v>276</v>
      </c>
      <c r="Z130" s="17"/>
    </row>
    <row r="131" spans="1:26" ht="18" customHeight="1" x14ac:dyDescent="0.2">
      <c r="A131" s="13">
        <v>3550011</v>
      </c>
      <c r="B131" s="14" t="s">
        <v>156</v>
      </c>
      <c r="C131" s="15">
        <v>85000</v>
      </c>
      <c r="D131" s="10">
        <f>VLOOKUP($A131,'21.07'!$A$9:$W$200,23,0)</f>
        <v>2</v>
      </c>
      <c r="E131" s="15"/>
      <c r="F131" s="15"/>
      <c r="G131" s="15"/>
      <c r="H131" s="9">
        <f t="shared" si="26"/>
        <v>0</v>
      </c>
      <c r="I131" s="15"/>
      <c r="J131" s="15"/>
      <c r="K131" s="15"/>
      <c r="L131" s="9">
        <f t="shared" si="13"/>
        <v>0</v>
      </c>
      <c r="M131" s="15"/>
      <c r="N131" s="15"/>
      <c r="O131" s="15"/>
      <c r="P131" s="15"/>
      <c r="Q131" s="15"/>
      <c r="R131" s="11">
        <f t="shared" si="17"/>
        <v>0</v>
      </c>
      <c r="S131" s="15"/>
      <c r="T131" s="15"/>
      <c r="U131" s="9">
        <f t="shared" si="27"/>
        <v>0</v>
      </c>
      <c r="V131" s="9">
        <f t="shared" si="28"/>
        <v>2</v>
      </c>
      <c r="W131" s="15">
        <v>2</v>
      </c>
      <c r="X131" s="16">
        <f t="shared" si="29"/>
        <v>0</v>
      </c>
      <c r="Y131" s="18"/>
      <c r="Z131" s="17"/>
    </row>
    <row r="132" spans="1:26" ht="18" customHeight="1" x14ac:dyDescent="0.2">
      <c r="A132" s="7">
        <v>5530000</v>
      </c>
      <c r="B132" s="28" t="s">
        <v>157</v>
      </c>
      <c r="C132" s="9"/>
      <c r="D132" s="10">
        <f>VLOOKUP($A132,'21.07'!$A$9:$W$200,23,0)</f>
        <v>0</v>
      </c>
      <c r="E132" s="10"/>
      <c r="F132" s="10"/>
      <c r="G132" s="10"/>
      <c r="H132" s="9"/>
      <c r="I132" s="10"/>
      <c r="J132" s="10"/>
      <c r="K132" s="10"/>
      <c r="L132" s="9">
        <f t="shared" si="13"/>
        <v>0</v>
      </c>
      <c r="M132" s="10"/>
      <c r="N132" s="10"/>
      <c r="O132" s="10"/>
      <c r="P132" s="10"/>
      <c r="Q132" s="10"/>
      <c r="R132" s="11">
        <f t="shared" si="17"/>
        <v>0</v>
      </c>
      <c r="S132" s="10"/>
      <c r="T132" s="10"/>
      <c r="U132" s="9"/>
      <c r="V132" s="9"/>
      <c r="W132" s="10"/>
      <c r="X132" s="9"/>
      <c r="Y132" s="18"/>
      <c r="Z132" s="17"/>
    </row>
    <row r="133" spans="1:26" ht="18" customHeight="1" x14ac:dyDescent="0.2">
      <c r="A133" s="13">
        <v>5530012</v>
      </c>
      <c r="B133" s="14" t="s">
        <v>158</v>
      </c>
      <c r="C133" s="15">
        <v>30000</v>
      </c>
      <c r="D133" s="10">
        <f>VLOOKUP($A133,'21.07'!$A$9:$W$200,23,0)</f>
        <v>0</v>
      </c>
      <c r="E133" s="15">
        <v>15</v>
      </c>
      <c r="F133" s="15"/>
      <c r="G133" s="15"/>
      <c r="H133" s="9">
        <f t="shared" ref="H133:H140" si="30">SUM(E133:G133)</f>
        <v>15</v>
      </c>
      <c r="I133" s="15">
        <v>5</v>
      </c>
      <c r="J133" s="15"/>
      <c r="K133" s="15"/>
      <c r="L133" s="9">
        <f t="shared" si="13"/>
        <v>5</v>
      </c>
      <c r="M133" s="15"/>
      <c r="N133" s="15"/>
      <c r="O133" s="15"/>
      <c r="P133" s="15"/>
      <c r="Q133" s="15"/>
      <c r="R133" s="11">
        <f t="shared" si="17"/>
        <v>0</v>
      </c>
      <c r="S133" s="15"/>
      <c r="T133" s="15"/>
      <c r="U133" s="9">
        <f t="shared" ref="U133:U140" si="31">S133+T133</f>
        <v>0</v>
      </c>
      <c r="V133" s="9">
        <f t="shared" ref="V133:V140" si="32">D133+H133-L133-R133-U133</f>
        <v>10</v>
      </c>
      <c r="W133" s="15">
        <v>10</v>
      </c>
      <c r="X133" s="16">
        <f t="shared" ref="X133:X140" si="33">W133-V133</f>
        <v>0</v>
      </c>
      <c r="Y133" s="18"/>
      <c r="Z133" s="17"/>
    </row>
    <row r="134" spans="1:26" ht="18" customHeight="1" x14ac:dyDescent="0.2">
      <c r="A134" s="13">
        <v>5530013</v>
      </c>
      <c r="B134" s="14" t="s">
        <v>159</v>
      </c>
      <c r="C134" s="15">
        <v>30000</v>
      </c>
      <c r="D134" s="10">
        <f>VLOOKUP($A134,'21.07'!$A$9:$W$200,23,0)</f>
        <v>0</v>
      </c>
      <c r="E134" s="15">
        <v>25</v>
      </c>
      <c r="F134" s="15"/>
      <c r="G134" s="15"/>
      <c r="H134" s="9">
        <f t="shared" si="30"/>
        <v>25</v>
      </c>
      <c r="I134" s="15">
        <v>1</v>
      </c>
      <c r="J134" s="15"/>
      <c r="K134" s="15"/>
      <c r="L134" s="9">
        <f t="shared" si="13"/>
        <v>1</v>
      </c>
      <c r="M134" s="15"/>
      <c r="N134" s="15"/>
      <c r="O134" s="15"/>
      <c r="P134" s="15"/>
      <c r="Q134" s="15"/>
      <c r="R134" s="11">
        <f t="shared" si="17"/>
        <v>0</v>
      </c>
      <c r="S134" s="15"/>
      <c r="T134" s="15"/>
      <c r="U134" s="9">
        <f t="shared" si="31"/>
        <v>0</v>
      </c>
      <c r="V134" s="9">
        <f t="shared" si="32"/>
        <v>24</v>
      </c>
      <c r="W134" s="15">
        <v>24</v>
      </c>
      <c r="X134" s="16">
        <f t="shared" si="33"/>
        <v>0</v>
      </c>
      <c r="Y134" s="18"/>
      <c r="Z134" s="17"/>
    </row>
    <row r="135" spans="1:26" ht="18" customHeight="1" x14ac:dyDescent="0.2">
      <c r="A135" s="13">
        <v>5530014</v>
      </c>
      <c r="B135" s="14" t="s">
        <v>160</v>
      </c>
      <c r="C135" s="15">
        <v>30000</v>
      </c>
      <c r="D135" s="10">
        <f>VLOOKUP($A135,'21.07'!$A$9:$W$200,23,0)</f>
        <v>0</v>
      </c>
      <c r="E135" s="15">
        <v>25</v>
      </c>
      <c r="F135" s="15"/>
      <c r="G135" s="15"/>
      <c r="H135" s="9">
        <f t="shared" si="30"/>
        <v>25</v>
      </c>
      <c r="I135" s="15">
        <v>3</v>
      </c>
      <c r="J135" s="15"/>
      <c r="K135" s="15"/>
      <c r="L135" s="9">
        <f t="shared" si="13"/>
        <v>3</v>
      </c>
      <c r="M135" s="15"/>
      <c r="N135" s="15"/>
      <c r="O135" s="15"/>
      <c r="P135" s="15"/>
      <c r="Q135" s="15"/>
      <c r="R135" s="11">
        <f t="shared" si="17"/>
        <v>0</v>
      </c>
      <c r="S135" s="15"/>
      <c r="T135" s="15"/>
      <c r="U135" s="9">
        <f t="shared" si="31"/>
        <v>0</v>
      </c>
      <c r="V135" s="9">
        <f t="shared" si="32"/>
        <v>22</v>
      </c>
      <c r="W135" s="15">
        <v>22</v>
      </c>
      <c r="X135" s="16">
        <f t="shared" si="33"/>
        <v>0</v>
      </c>
      <c r="Y135" s="18"/>
      <c r="Z135" s="17"/>
    </row>
    <row r="136" spans="1:26" ht="18" customHeight="1" x14ac:dyDescent="0.2">
      <c r="A136" s="13">
        <v>5530015</v>
      </c>
      <c r="B136" s="14" t="s">
        <v>161</v>
      </c>
      <c r="C136" s="15">
        <v>30000</v>
      </c>
      <c r="D136" s="10">
        <f>VLOOKUP($A136,'21.07'!$A$9:$W$200,23,0)</f>
        <v>8</v>
      </c>
      <c r="E136" s="15"/>
      <c r="F136" s="15"/>
      <c r="G136" s="15"/>
      <c r="H136" s="9">
        <f t="shared" si="30"/>
        <v>0</v>
      </c>
      <c r="I136" s="15">
        <v>6</v>
      </c>
      <c r="J136" s="15"/>
      <c r="K136" s="15"/>
      <c r="L136" s="9">
        <f t="shared" si="13"/>
        <v>6</v>
      </c>
      <c r="M136" s="15"/>
      <c r="N136" s="15"/>
      <c r="O136" s="15"/>
      <c r="P136" s="15"/>
      <c r="Q136" s="15"/>
      <c r="R136" s="11">
        <f t="shared" si="17"/>
        <v>0</v>
      </c>
      <c r="S136" s="15"/>
      <c r="T136" s="15"/>
      <c r="U136" s="9">
        <f t="shared" si="31"/>
        <v>0</v>
      </c>
      <c r="V136" s="9">
        <f t="shared" si="32"/>
        <v>2</v>
      </c>
      <c r="W136" s="15">
        <v>2</v>
      </c>
      <c r="X136" s="16">
        <f t="shared" si="33"/>
        <v>0</v>
      </c>
      <c r="Y136" s="18"/>
      <c r="Z136" s="17"/>
    </row>
    <row r="137" spans="1:26" ht="18" customHeight="1" x14ac:dyDescent="0.2">
      <c r="A137" s="13">
        <v>5530016</v>
      </c>
      <c r="B137" s="14" t="s">
        <v>162</v>
      </c>
      <c r="C137" s="15">
        <v>30000</v>
      </c>
      <c r="D137" s="10">
        <f>VLOOKUP($A137,'21.07'!$A$9:$W$200,23,0)</f>
        <v>5</v>
      </c>
      <c r="E137" s="15"/>
      <c r="F137" s="15"/>
      <c r="G137" s="15"/>
      <c r="H137" s="9">
        <f t="shared" si="30"/>
        <v>0</v>
      </c>
      <c r="I137" s="15">
        <v>3</v>
      </c>
      <c r="J137" s="15"/>
      <c r="K137" s="15"/>
      <c r="L137" s="9">
        <f t="shared" si="13"/>
        <v>3</v>
      </c>
      <c r="M137" s="15"/>
      <c r="N137" s="15"/>
      <c r="O137" s="15"/>
      <c r="P137" s="15"/>
      <c r="Q137" s="15"/>
      <c r="R137" s="11">
        <f t="shared" si="17"/>
        <v>0</v>
      </c>
      <c r="S137" s="15"/>
      <c r="T137" s="15"/>
      <c r="U137" s="9">
        <f t="shared" si="31"/>
        <v>0</v>
      </c>
      <c r="V137" s="9">
        <f t="shared" si="32"/>
        <v>2</v>
      </c>
      <c r="W137" s="15">
        <v>2</v>
      </c>
      <c r="X137" s="16">
        <f t="shared" si="33"/>
        <v>0</v>
      </c>
      <c r="Y137" s="18"/>
      <c r="Z137" s="17"/>
    </row>
    <row r="138" spans="1:26" ht="18" customHeight="1" x14ac:dyDescent="0.2">
      <c r="A138" s="13">
        <v>5530018</v>
      </c>
      <c r="B138" s="14" t="s">
        <v>163</v>
      </c>
      <c r="C138" s="15">
        <v>30000</v>
      </c>
      <c r="D138" s="10">
        <f>VLOOKUP($A138,'21.07'!$A$9:$W$200,23,0)</f>
        <v>0</v>
      </c>
      <c r="E138" s="15"/>
      <c r="F138" s="15"/>
      <c r="G138" s="15"/>
      <c r="H138" s="9">
        <f t="shared" si="30"/>
        <v>0</v>
      </c>
      <c r="I138" s="15"/>
      <c r="J138" s="15"/>
      <c r="K138" s="15"/>
      <c r="L138" s="9">
        <f t="shared" ref="L138:L198" si="34">SUM(I138:K138)</f>
        <v>0</v>
      </c>
      <c r="M138" s="15"/>
      <c r="N138" s="15"/>
      <c r="O138" s="15"/>
      <c r="P138" s="15"/>
      <c r="Q138" s="15"/>
      <c r="R138" s="11">
        <f>SUM(M138:Q138)</f>
        <v>0</v>
      </c>
      <c r="S138" s="15"/>
      <c r="T138" s="15"/>
      <c r="U138" s="9">
        <f>S138+T138</f>
        <v>0</v>
      </c>
      <c r="V138" s="9">
        <f t="shared" si="32"/>
        <v>0</v>
      </c>
      <c r="W138" s="15"/>
      <c r="X138" s="16">
        <f>W138-V138</f>
        <v>0</v>
      </c>
      <c r="Y138" s="18"/>
      <c r="Z138" s="17"/>
    </row>
    <row r="139" spans="1:26" ht="18" customHeight="1" x14ac:dyDescent="0.2">
      <c r="A139" s="13">
        <v>5530019</v>
      </c>
      <c r="B139" s="14" t="s">
        <v>164</v>
      </c>
      <c r="C139" s="15">
        <v>30000</v>
      </c>
      <c r="D139" s="10">
        <f>VLOOKUP($A139,'21.07'!$A$9:$W$200,23,0)</f>
        <v>0</v>
      </c>
      <c r="E139" s="15"/>
      <c r="F139" s="15"/>
      <c r="G139" s="15"/>
      <c r="H139" s="9">
        <f t="shared" si="30"/>
        <v>0</v>
      </c>
      <c r="I139" s="15"/>
      <c r="J139" s="15"/>
      <c r="K139" s="15"/>
      <c r="L139" s="9">
        <f t="shared" si="34"/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2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5530020</v>
      </c>
      <c r="B140" s="14" t="s">
        <v>165</v>
      </c>
      <c r="C140" s="15">
        <v>30000</v>
      </c>
      <c r="D140" s="10">
        <f>VLOOKUP($A140,'21.07'!$A$9:$W$200,23,0)</f>
        <v>0</v>
      </c>
      <c r="E140" s="15"/>
      <c r="F140" s="15"/>
      <c r="G140" s="15"/>
      <c r="H140" s="9">
        <f t="shared" si="30"/>
        <v>0</v>
      </c>
      <c r="I140" s="15"/>
      <c r="J140" s="15"/>
      <c r="K140" s="15"/>
      <c r="L140" s="9">
        <f t="shared" si="34"/>
        <v>0</v>
      </c>
      <c r="M140" s="15"/>
      <c r="N140" s="15"/>
      <c r="O140" s="15"/>
      <c r="P140" s="15"/>
      <c r="Q140" s="15"/>
      <c r="R140" s="11">
        <f t="shared" si="17"/>
        <v>0</v>
      </c>
      <c r="S140" s="15"/>
      <c r="T140" s="15"/>
      <c r="U140" s="9">
        <f t="shared" si="31"/>
        <v>0</v>
      </c>
      <c r="V140" s="9">
        <f t="shared" si="32"/>
        <v>0</v>
      </c>
      <c r="W140" s="15"/>
      <c r="X140" s="16">
        <f t="shared" si="33"/>
        <v>0</v>
      </c>
      <c r="Y140" s="18"/>
      <c r="Z140" s="17"/>
    </row>
    <row r="141" spans="1:26" ht="18" customHeight="1" x14ac:dyDescent="0.2">
      <c r="A141" s="7">
        <v>7550000</v>
      </c>
      <c r="B141" s="8" t="s">
        <v>166</v>
      </c>
      <c r="C141" s="9"/>
      <c r="D141" s="10">
        <f>VLOOKUP($A141,'21.07'!$A$9:$W$200,23,0)</f>
        <v>0</v>
      </c>
      <c r="E141" s="10"/>
      <c r="F141" s="10"/>
      <c r="G141" s="10"/>
      <c r="H141" s="9"/>
      <c r="I141" s="10"/>
      <c r="J141" s="10"/>
      <c r="K141" s="10"/>
      <c r="L141" s="9">
        <f t="shared" si="34"/>
        <v>0</v>
      </c>
      <c r="M141" s="10"/>
      <c r="N141" s="10"/>
      <c r="O141" s="10"/>
      <c r="P141" s="10"/>
      <c r="Q141" s="10"/>
      <c r="R141" s="11">
        <f t="shared" si="17"/>
        <v>0</v>
      </c>
      <c r="S141" s="10"/>
      <c r="T141" s="10"/>
      <c r="U141" s="9"/>
      <c r="V141" s="9"/>
      <c r="W141" s="10"/>
      <c r="X141" s="9"/>
      <c r="Y141" s="18"/>
      <c r="Z141" s="17"/>
    </row>
    <row r="142" spans="1:26" ht="18" customHeight="1" x14ac:dyDescent="0.2">
      <c r="A142" s="13">
        <v>7520001</v>
      </c>
      <c r="B142" s="14" t="s">
        <v>167</v>
      </c>
      <c r="C142" s="15">
        <v>80000</v>
      </c>
      <c r="D142" s="10">
        <f>VLOOKUP($A142,'21.07'!$A$9:$W$200,23,0)</f>
        <v>0</v>
      </c>
      <c r="E142" s="15"/>
      <c r="F142" s="15"/>
      <c r="G142" s="15"/>
      <c r="H142" s="9">
        <f t="shared" ref="H142:H156" si="35">SUM(E142:G142)</f>
        <v>0</v>
      </c>
      <c r="I142" s="15"/>
      <c r="J142" s="15"/>
      <c r="K142" s="15"/>
      <c r="L142" s="9">
        <f t="shared" si="34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ref="V142:V156" si="36">D142+H142-L142-R142-U142</f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7520012</v>
      </c>
      <c r="B143" s="14" t="s">
        <v>168</v>
      </c>
      <c r="C143" s="15">
        <v>80000</v>
      </c>
      <c r="D143" s="10">
        <f>VLOOKUP($A143,'21.07'!$A$9:$W$200,23,0)</f>
        <v>0</v>
      </c>
      <c r="E143" s="15">
        <v>10</v>
      </c>
      <c r="F143" s="15"/>
      <c r="G143" s="15"/>
      <c r="H143" s="9">
        <f t="shared" si="35"/>
        <v>10</v>
      </c>
      <c r="I143" s="15"/>
      <c r="J143" s="15"/>
      <c r="K143" s="15"/>
      <c r="L143" s="9">
        <f t="shared" si="34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si="36"/>
        <v>10</v>
      </c>
      <c r="W143" s="15">
        <v>10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7520013</v>
      </c>
      <c r="B144" s="14" t="s">
        <v>169</v>
      </c>
      <c r="C144" s="15">
        <v>80000</v>
      </c>
      <c r="D144" s="10">
        <f>VLOOKUP($A144,'21.07'!$A$9:$W$200,23,0)</f>
        <v>5</v>
      </c>
      <c r="E144" s="15">
        <v>4</v>
      </c>
      <c r="F144" s="15"/>
      <c r="G144" s="15"/>
      <c r="H144" s="9">
        <f t="shared" si="35"/>
        <v>4</v>
      </c>
      <c r="I144" s="15"/>
      <c r="J144" s="15"/>
      <c r="K144" s="15"/>
      <c r="L144" s="9">
        <f t="shared" si="34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6"/>
        <v>9</v>
      </c>
      <c r="W144" s="15">
        <v>9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7520014</v>
      </c>
      <c r="B145" s="14" t="s">
        <v>170</v>
      </c>
      <c r="C145" s="15">
        <v>5000</v>
      </c>
      <c r="D145" s="10">
        <f>VLOOKUP($A145,'21.07'!$A$9:$W$200,23,0)</f>
        <v>0</v>
      </c>
      <c r="E145" s="15"/>
      <c r="F145" s="15"/>
      <c r="G145" s="15"/>
      <c r="H145" s="9">
        <f t="shared" si="35"/>
        <v>0</v>
      </c>
      <c r="I145" s="15"/>
      <c r="J145" s="15"/>
      <c r="K145" s="15"/>
      <c r="L145" s="9">
        <f t="shared" si="34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6"/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7550006</v>
      </c>
      <c r="B146" s="14" t="s">
        <v>171</v>
      </c>
      <c r="C146" s="15">
        <v>12000</v>
      </c>
      <c r="D146" s="10">
        <f>VLOOKUP($A146,'21.07'!$A$9:$W$200,23,0)</f>
        <v>6</v>
      </c>
      <c r="E146" s="15"/>
      <c r="F146" s="15"/>
      <c r="G146" s="15"/>
      <c r="H146" s="9">
        <f t="shared" si="35"/>
        <v>0</v>
      </c>
      <c r="I146" s="15">
        <v>1</v>
      </c>
      <c r="J146" s="15"/>
      <c r="K146" s="15"/>
      <c r="L146" s="9">
        <f t="shared" si="34"/>
        <v>1</v>
      </c>
      <c r="M146" s="15"/>
      <c r="N146" s="15"/>
      <c r="O146" s="15"/>
      <c r="P146" s="15"/>
      <c r="Q146" s="15"/>
      <c r="R146" s="11">
        <f t="shared" si="17"/>
        <v>0</v>
      </c>
      <c r="S146" s="15"/>
      <c r="T146" s="15"/>
      <c r="U146" s="9">
        <f t="shared" ref="U146:U156" si="37">S146+T146</f>
        <v>0</v>
      </c>
      <c r="V146" s="9">
        <f t="shared" si="36"/>
        <v>5</v>
      </c>
      <c r="W146" s="15">
        <v>5</v>
      </c>
      <c r="X146" s="16">
        <f t="shared" ref="X146:X156" si="38">W146-V146</f>
        <v>0</v>
      </c>
      <c r="Y146" s="18"/>
      <c r="Z146" s="17"/>
    </row>
    <row r="147" spans="1:26" ht="18" customHeight="1" x14ac:dyDescent="0.2">
      <c r="A147" s="13">
        <v>7550007</v>
      </c>
      <c r="B147" s="14" t="s">
        <v>172</v>
      </c>
      <c r="C147" s="15">
        <v>9000</v>
      </c>
      <c r="D147" s="10">
        <f>VLOOKUP($A147,'21.07'!$A$9:$W$200,23,0)</f>
        <v>7</v>
      </c>
      <c r="E147" s="15"/>
      <c r="F147" s="15"/>
      <c r="G147" s="15"/>
      <c r="H147" s="9">
        <f t="shared" si="35"/>
        <v>0</v>
      </c>
      <c r="I147" s="15"/>
      <c r="J147" s="15"/>
      <c r="K147" s="15"/>
      <c r="L147" s="9">
        <f t="shared" si="34"/>
        <v>0</v>
      </c>
      <c r="M147" s="15"/>
      <c r="N147" s="15"/>
      <c r="O147" s="15"/>
      <c r="P147" s="15"/>
      <c r="Q147" s="15"/>
      <c r="R147" s="11">
        <f t="shared" si="17"/>
        <v>0</v>
      </c>
      <c r="S147" s="15"/>
      <c r="T147" s="15"/>
      <c r="U147" s="9">
        <f t="shared" si="37"/>
        <v>0</v>
      </c>
      <c r="V147" s="9">
        <f t="shared" si="36"/>
        <v>7</v>
      </c>
      <c r="W147" s="15">
        <v>7</v>
      </c>
      <c r="X147" s="16">
        <f t="shared" si="38"/>
        <v>0</v>
      </c>
      <c r="Y147" s="18"/>
      <c r="Z147" s="17"/>
    </row>
    <row r="148" spans="1:26" ht="18" customHeight="1" x14ac:dyDescent="0.2">
      <c r="A148" s="13">
        <v>7550008</v>
      </c>
      <c r="B148" s="14" t="s">
        <v>173</v>
      </c>
      <c r="C148" s="15">
        <v>21000</v>
      </c>
      <c r="D148" s="10">
        <f>VLOOKUP($A148,'21.07'!$A$9:$W$200,23,0)</f>
        <v>8</v>
      </c>
      <c r="E148" s="15"/>
      <c r="F148" s="15"/>
      <c r="G148" s="15"/>
      <c r="H148" s="9">
        <f t="shared" si="35"/>
        <v>0</v>
      </c>
      <c r="I148" s="15"/>
      <c r="J148" s="15"/>
      <c r="K148" s="15"/>
      <c r="L148" s="9">
        <f t="shared" si="34"/>
        <v>0</v>
      </c>
      <c r="M148" s="15"/>
      <c r="N148" s="15"/>
      <c r="O148" s="15"/>
      <c r="P148" s="15"/>
      <c r="Q148" s="15"/>
      <c r="R148" s="11">
        <f t="shared" si="17"/>
        <v>0</v>
      </c>
      <c r="S148" s="15"/>
      <c r="T148" s="15"/>
      <c r="U148" s="9">
        <f t="shared" si="37"/>
        <v>0</v>
      </c>
      <c r="V148" s="9">
        <f t="shared" si="36"/>
        <v>8</v>
      </c>
      <c r="W148" s="15">
        <v>8</v>
      </c>
      <c r="X148" s="16">
        <f t="shared" si="38"/>
        <v>0</v>
      </c>
      <c r="Y148" s="18"/>
      <c r="Z148" s="17"/>
    </row>
    <row r="149" spans="1:26" ht="18" customHeight="1" x14ac:dyDescent="0.2">
      <c r="A149" s="13">
        <v>7550011</v>
      </c>
      <c r="B149" s="14" t="s">
        <v>174</v>
      </c>
      <c r="C149" s="15">
        <v>16000</v>
      </c>
      <c r="D149" s="10">
        <f>VLOOKUP($A149,'21.07'!$A$9:$W$200,23,0)</f>
        <v>7</v>
      </c>
      <c r="E149" s="15"/>
      <c r="F149" s="15"/>
      <c r="G149" s="15"/>
      <c r="H149" s="9">
        <f t="shared" si="35"/>
        <v>0</v>
      </c>
      <c r="I149" s="15"/>
      <c r="J149" s="15"/>
      <c r="K149" s="15"/>
      <c r="L149" s="9">
        <f t="shared" si="34"/>
        <v>0</v>
      </c>
      <c r="M149" s="15"/>
      <c r="N149" s="15"/>
      <c r="O149" s="15"/>
      <c r="P149" s="15"/>
      <c r="Q149" s="15"/>
      <c r="R149" s="11">
        <f t="shared" si="17"/>
        <v>0</v>
      </c>
      <c r="S149" s="15"/>
      <c r="T149" s="15"/>
      <c r="U149" s="9">
        <f t="shared" si="37"/>
        <v>0</v>
      </c>
      <c r="V149" s="9">
        <f t="shared" si="36"/>
        <v>7</v>
      </c>
      <c r="W149" s="15">
        <v>7</v>
      </c>
      <c r="X149" s="16">
        <f t="shared" si="38"/>
        <v>0</v>
      </c>
      <c r="Y149" s="18"/>
      <c r="Z149" s="17"/>
    </row>
    <row r="150" spans="1:26" ht="18" customHeight="1" x14ac:dyDescent="0.2">
      <c r="A150" s="13">
        <v>7550012</v>
      </c>
      <c r="B150" s="14" t="s">
        <v>175</v>
      </c>
      <c r="C150" s="15">
        <v>24000</v>
      </c>
      <c r="D150" s="10">
        <f>VLOOKUP($A150,'21.07'!$A$9:$W$200,23,0)</f>
        <v>1</v>
      </c>
      <c r="E150" s="15">
        <v>5</v>
      </c>
      <c r="F150" s="15"/>
      <c r="G150" s="15"/>
      <c r="H150" s="9">
        <f t="shared" si="35"/>
        <v>5</v>
      </c>
      <c r="I150" s="15"/>
      <c r="J150" s="15"/>
      <c r="K150" s="15"/>
      <c r="L150" s="9">
        <f t="shared" si="34"/>
        <v>0</v>
      </c>
      <c r="M150" s="15"/>
      <c r="N150" s="15"/>
      <c r="O150" s="15"/>
      <c r="P150" s="15"/>
      <c r="Q150" s="15"/>
      <c r="R150" s="11">
        <f t="shared" si="17"/>
        <v>0</v>
      </c>
      <c r="S150" s="15"/>
      <c r="T150" s="15"/>
      <c r="U150" s="9">
        <f t="shared" si="37"/>
        <v>0</v>
      </c>
      <c r="V150" s="9">
        <f t="shared" si="36"/>
        <v>6</v>
      </c>
      <c r="W150" s="15">
        <v>6</v>
      </c>
      <c r="X150" s="16">
        <f t="shared" si="38"/>
        <v>0</v>
      </c>
      <c r="Y150" s="18"/>
      <c r="Z150" s="17"/>
    </row>
    <row r="151" spans="1:26" ht="18" customHeight="1" x14ac:dyDescent="0.2">
      <c r="A151" s="13">
        <v>7550015</v>
      </c>
      <c r="B151" s="14" t="s">
        <v>176</v>
      </c>
      <c r="C151" s="15">
        <v>14000</v>
      </c>
      <c r="D151" s="10">
        <f>VLOOKUP($A151,'21.07'!$A$9:$W$200,23,0)</f>
        <v>10</v>
      </c>
      <c r="E151" s="15"/>
      <c r="F151" s="15"/>
      <c r="G151" s="15"/>
      <c r="H151" s="9">
        <f t="shared" si="35"/>
        <v>0</v>
      </c>
      <c r="I151" s="15"/>
      <c r="J151" s="15"/>
      <c r="K151" s="15"/>
      <c r="L151" s="9">
        <f t="shared" si="34"/>
        <v>0</v>
      </c>
      <c r="M151" s="15"/>
      <c r="N151" s="15"/>
      <c r="O151" s="15"/>
      <c r="P151" s="15"/>
      <c r="Q151" s="15"/>
      <c r="R151" s="11">
        <f t="shared" si="17"/>
        <v>0</v>
      </c>
      <c r="S151" s="15"/>
      <c r="T151" s="15"/>
      <c r="U151" s="9">
        <f t="shared" si="37"/>
        <v>0</v>
      </c>
      <c r="V151" s="9">
        <f t="shared" si="36"/>
        <v>10</v>
      </c>
      <c r="W151" s="15">
        <v>10</v>
      </c>
      <c r="X151" s="16">
        <f t="shared" si="38"/>
        <v>0</v>
      </c>
      <c r="Y151" s="18"/>
      <c r="Z151" s="17"/>
    </row>
    <row r="152" spans="1:26" ht="18" customHeight="1" x14ac:dyDescent="0.2">
      <c r="A152" s="13">
        <v>7550016</v>
      </c>
      <c r="B152" s="14" t="s">
        <v>177</v>
      </c>
      <c r="C152" s="15">
        <v>14000</v>
      </c>
      <c r="D152" s="10">
        <f>VLOOKUP($A152,'21.07'!$A$9:$W$200,23,0)</f>
        <v>5</v>
      </c>
      <c r="E152" s="15"/>
      <c r="F152" s="15"/>
      <c r="G152" s="15"/>
      <c r="H152" s="9">
        <f t="shared" si="35"/>
        <v>0</v>
      </c>
      <c r="I152" s="15"/>
      <c r="J152" s="15"/>
      <c r="K152" s="15"/>
      <c r="L152" s="9">
        <f t="shared" si="34"/>
        <v>0</v>
      </c>
      <c r="M152" s="15"/>
      <c r="N152" s="15"/>
      <c r="O152" s="15"/>
      <c r="P152" s="15"/>
      <c r="Q152" s="15"/>
      <c r="R152" s="11">
        <f t="shared" si="17"/>
        <v>0</v>
      </c>
      <c r="S152" s="15"/>
      <c r="T152" s="15"/>
      <c r="U152" s="9">
        <f t="shared" si="37"/>
        <v>0</v>
      </c>
      <c r="V152" s="9">
        <f t="shared" si="36"/>
        <v>5</v>
      </c>
      <c r="W152" s="15">
        <v>5</v>
      </c>
      <c r="X152" s="16">
        <f t="shared" si="38"/>
        <v>0</v>
      </c>
      <c r="Y152" s="18"/>
      <c r="Z152" s="17"/>
    </row>
    <row r="153" spans="1:26" ht="18" customHeight="1" x14ac:dyDescent="0.2">
      <c r="A153" s="13">
        <v>7550017</v>
      </c>
      <c r="B153" s="14" t="s">
        <v>178</v>
      </c>
      <c r="C153" s="15">
        <v>14000</v>
      </c>
      <c r="D153" s="10">
        <f>VLOOKUP($A153,'21.07'!$A$9:$W$200,23,0)</f>
        <v>7</v>
      </c>
      <c r="E153" s="15"/>
      <c r="F153" s="15"/>
      <c r="G153" s="15"/>
      <c r="H153" s="9">
        <f t="shared" si="35"/>
        <v>0</v>
      </c>
      <c r="I153" s="15"/>
      <c r="J153" s="15"/>
      <c r="K153" s="15"/>
      <c r="L153" s="9">
        <f t="shared" si="34"/>
        <v>0</v>
      </c>
      <c r="M153" s="15"/>
      <c r="N153" s="15"/>
      <c r="O153" s="15"/>
      <c r="P153" s="15"/>
      <c r="Q153" s="15"/>
      <c r="R153" s="11">
        <f t="shared" si="17"/>
        <v>0</v>
      </c>
      <c r="S153" s="15"/>
      <c r="T153" s="15"/>
      <c r="U153" s="9">
        <f t="shared" si="37"/>
        <v>0</v>
      </c>
      <c r="V153" s="9">
        <f t="shared" si="36"/>
        <v>7</v>
      </c>
      <c r="W153" s="15">
        <v>7</v>
      </c>
      <c r="X153" s="16">
        <f t="shared" si="38"/>
        <v>0</v>
      </c>
      <c r="Y153" s="18"/>
      <c r="Z153" s="17"/>
    </row>
    <row r="154" spans="1:26" ht="18" customHeight="1" x14ac:dyDescent="0.2">
      <c r="A154" s="13">
        <v>7550019</v>
      </c>
      <c r="B154" s="14" t="s">
        <v>179</v>
      </c>
      <c r="C154" s="15">
        <v>10000</v>
      </c>
      <c r="D154" s="10">
        <f>VLOOKUP($A154,'21.07'!$A$9:$W$200,23,0)</f>
        <v>0</v>
      </c>
      <c r="E154" s="15"/>
      <c r="F154" s="15"/>
      <c r="G154" s="15"/>
      <c r="H154" s="9">
        <f t="shared" si="35"/>
        <v>0</v>
      </c>
      <c r="I154" s="15"/>
      <c r="J154" s="15"/>
      <c r="K154" s="15"/>
      <c r="L154" s="9">
        <f t="shared" si="34"/>
        <v>0</v>
      </c>
      <c r="M154" s="15"/>
      <c r="N154" s="15"/>
      <c r="O154" s="15"/>
      <c r="P154" s="15"/>
      <c r="Q154" s="15"/>
      <c r="R154" s="11">
        <f t="shared" si="17"/>
        <v>0</v>
      </c>
      <c r="S154" s="15"/>
      <c r="T154" s="15"/>
      <c r="U154" s="9">
        <f t="shared" si="37"/>
        <v>0</v>
      </c>
      <c r="V154" s="9">
        <f t="shared" si="36"/>
        <v>0</v>
      </c>
      <c r="W154" s="15"/>
      <c r="X154" s="16">
        <f t="shared" si="38"/>
        <v>0</v>
      </c>
      <c r="Y154" s="18"/>
      <c r="Z154" s="17"/>
    </row>
    <row r="155" spans="1:26" ht="18" customHeight="1" x14ac:dyDescent="0.2">
      <c r="A155" s="13">
        <v>7550026</v>
      </c>
      <c r="B155" s="14" t="s">
        <v>180</v>
      </c>
      <c r="C155" s="15">
        <v>26000</v>
      </c>
      <c r="D155" s="10">
        <f>VLOOKUP($A155,'21.07'!$A$9:$W$200,23,0)</f>
        <v>0</v>
      </c>
      <c r="E155" s="15">
        <v>30</v>
      </c>
      <c r="F155" s="15"/>
      <c r="G155" s="15"/>
      <c r="H155" s="9">
        <f t="shared" si="35"/>
        <v>30</v>
      </c>
      <c r="I155" s="15"/>
      <c r="J155" s="15"/>
      <c r="K155" s="15"/>
      <c r="L155" s="9">
        <f t="shared" si="34"/>
        <v>0</v>
      </c>
      <c r="M155" s="15"/>
      <c r="N155" s="15"/>
      <c r="O155" s="15"/>
      <c r="P155" s="15"/>
      <c r="Q155" s="15"/>
      <c r="R155" s="11">
        <f t="shared" si="17"/>
        <v>0</v>
      </c>
      <c r="S155" s="15"/>
      <c r="T155" s="15"/>
      <c r="U155" s="9">
        <f t="shared" si="37"/>
        <v>0</v>
      </c>
      <c r="V155" s="9">
        <f t="shared" si="36"/>
        <v>30</v>
      </c>
      <c r="W155" s="15">
        <v>30</v>
      </c>
      <c r="X155" s="16">
        <f t="shared" si="38"/>
        <v>0</v>
      </c>
      <c r="Y155" s="18"/>
      <c r="Z155" s="17"/>
    </row>
    <row r="156" spans="1:26" ht="18" customHeight="1" x14ac:dyDescent="0.2">
      <c r="A156" s="13">
        <v>4551001</v>
      </c>
      <c r="B156" s="14" t="s">
        <v>225</v>
      </c>
      <c r="C156" s="15">
        <v>15000</v>
      </c>
      <c r="D156" s="10">
        <f>VLOOKUP($A156,'21.07'!$A$9:$W$200,23,0)</f>
        <v>0</v>
      </c>
      <c r="E156" s="15"/>
      <c r="F156" s="15"/>
      <c r="G156" s="15"/>
      <c r="H156" s="9">
        <f t="shared" si="35"/>
        <v>0</v>
      </c>
      <c r="I156" s="15"/>
      <c r="J156" s="15"/>
      <c r="K156" s="15"/>
      <c r="L156" s="9">
        <f t="shared" si="34"/>
        <v>0</v>
      </c>
      <c r="M156" s="15"/>
      <c r="N156" s="15"/>
      <c r="O156" s="15"/>
      <c r="P156" s="15"/>
      <c r="Q156" s="15"/>
      <c r="R156" s="11">
        <f t="shared" ref="R156:R198" si="39">SUM(M156:Q156)</f>
        <v>0</v>
      </c>
      <c r="S156" s="15"/>
      <c r="T156" s="15"/>
      <c r="U156" s="9">
        <f t="shared" si="37"/>
        <v>0</v>
      </c>
      <c r="V156" s="9">
        <f t="shared" si="36"/>
        <v>0</v>
      </c>
      <c r="W156" s="15"/>
      <c r="X156" s="16">
        <f t="shared" si="38"/>
        <v>0</v>
      </c>
      <c r="Y156" s="18"/>
      <c r="Z156" s="17"/>
    </row>
    <row r="157" spans="1:26" ht="18" customHeight="1" x14ac:dyDescent="0.2">
      <c r="A157" s="7">
        <v>5500000</v>
      </c>
      <c r="B157" s="8" t="s">
        <v>181</v>
      </c>
      <c r="C157" s="9"/>
      <c r="D157" s="10">
        <f>VLOOKUP($A157,'21.07'!$A$9:$W$200,23,0)</f>
        <v>0</v>
      </c>
      <c r="E157" s="10"/>
      <c r="F157" s="10"/>
      <c r="G157" s="10"/>
      <c r="H157" s="9"/>
      <c r="I157" s="10"/>
      <c r="J157" s="10"/>
      <c r="K157" s="10"/>
      <c r="L157" s="9">
        <f t="shared" si="34"/>
        <v>0</v>
      </c>
      <c r="M157" s="10"/>
      <c r="N157" s="10"/>
      <c r="O157" s="10"/>
      <c r="P157" s="10"/>
      <c r="Q157" s="10"/>
      <c r="R157" s="11">
        <f t="shared" si="39"/>
        <v>0</v>
      </c>
      <c r="S157" s="10"/>
      <c r="T157" s="10"/>
      <c r="U157" s="9"/>
      <c r="V157" s="9"/>
      <c r="W157" s="10"/>
      <c r="X157" s="9"/>
      <c r="Y157" s="18"/>
      <c r="Z157" s="17"/>
    </row>
    <row r="158" spans="1:26" s="24" customFormat="1" ht="18" customHeight="1" x14ac:dyDescent="0.2">
      <c r="A158" s="13">
        <v>5500044</v>
      </c>
      <c r="B158" s="20" t="s">
        <v>182</v>
      </c>
      <c r="C158" s="21">
        <v>28000</v>
      </c>
      <c r="D158" s="10">
        <f>VLOOKUP($A158,'21.07'!$A$9:$W$200,23,0)</f>
        <v>0</v>
      </c>
      <c r="E158" s="15"/>
      <c r="F158" s="15"/>
      <c r="G158" s="15"/>
      <c r="H158" s="9">
        <f t="shared" ref="H158:H197" si="40">SUM(E158:G158)</f>
        <v>0</v>
      </c>
      <c r="I158" s="15"/>
      <c r="J158" s="15"/>
      <c r="K158" s="15"/>
      <c r="L158" s="9">
        <f t="shared" si="34"/>
        <v>0</v>
      </c>
      <c r="M158" s="15"/>
      <c r="N158" s="15"/>
      <c r="O158" s="15"/>
      <c r="P158" s="15"/>
      <c r="Q158" s="15"/>
      <c r="R158" s="11">
        <f t="shared" si="39"/>
        <v>0</v>
      </c>
      <c r="S158" s="15"/>
      <c r="T158" s="15"/>
      <c r="U158" s="9">
        <f t="shared" ref="U158:U184" si="41">S158+T158</f>
        <v>0</v>
      </c>
      <c r="V158" s="9">
        <f t="shared" ref="V158:V197" si="42">D158+H158-L158-R158-U158</f>
        <v>0</v>
      </c>
      <c r="W158" s="15"/>
      <c r="X158" s="16">
        <f t="shared" ref="X158:X184" si="43">W158-V158</f>
        <v>0</v>
      </c>
      <c r="Y158" s="22"/>
      <c r="Z158" s="23"/>
    </row>
    <row r="159" spans="1:26" s="24" customFormat="1" ht="18" customHeight="1" x14ac:dyDescent="0.2">
      <c r="A159" s="13">
        <v>5500045</v>
      </c>
      <c r="B159" s="20" t="s">
        <v>183</v>
      </c>
      <c r="C159" s="21">
        <v>30000</v>
      </c>
      <c r="D159" s="10">
        <f>VLOOKUP($A159,'21.07'!$A$9:$W$200,23,0)</f>
        <v>0</v>
      </c>
      <c r="E159" s="15">
        <v>1</v>
      </c>
      <c r="F159" s="15"/>
      <c r="G159" s="15"/>
      <c r="H159" s="9">
        <f t="shared" si="40"/>
        <v>1</v>
      </c>
      <c r="I159" s="15">
        <v>1</v>
      </c>
      <c r="J159" s="15"/>
      <c r="K159" s="15"/>
      <c r="L159" s="9">
        <f t="shared" si="34"/>
        <v>1</v>
      </c>
      <c r="M159" s="15"/>
      <c r="N159" s="15"/>
      <c r="O159" s="15"/>
      <c r="P159" s="15"/>
      <c r="Q159" s="15"/>
      <c r="R159" s="11">
        <f t="shared" si="39"/>
        <v>0</v>
      </c>
      <c r="S159" s="15"/>
      <c r="T159" s="15"/>
      <c r="U159" s="9">
        <f t="shared" si="41"/>
        <v>0</v>
      </c>
      <c r="V159" s="9">
        <f t="shared" si="42"/>
        <v>0</v>
      </c>
      <c r="W159" s="15"/>
      <c r="X159" s="16">
        <f t="shared" si="43"/>
        <v>0</v>
      </c>
      <c r="Y159" s="22"/>
      <c r="Z159" s="23"/>
    </row>
    <row r="160" spans="1:26" ht="18" customHeight="1" x14ac:dyDescent="0.2">
      <c r="A160" s="13">
        <v>5500063</v>
      </c>
      <c r="B160" s="14" t="s">
        <v>184</v>
      </c>
      <c r="C160" s="15">
        <v>21000</v>
      </c>
      <c r="D160" s="10">
        <f>VLOOKUP($A160,'21.07'!$A$9:$W$200,23,0)</f>
        <v>0</v>
      </c>
      <c r="E160" s="15"/>
      <c r="F160" s="15"/>
      <c r="G160" s="15"/>
      <c r="H160" s="9">
        <f t="shared" si="40"/>
        <v>0</v>
      </c>
      <c r="I160" s="15"/>
      <c r="J160" s="15"/>
      <c r="K160" s="15"/>
      <c r="L160" s="9">
        <f t="shared" si="34"/>
        <v>0</v>
      </c>
      <c r="M160" s="15"/>
      <c r="N160" s="15"/>
      <c r="O160" s="15"/>
      <c r="P160" s="15"/>
      <c r="Q160" s="15"/>
      <c r="R160" s="11">
        <f t="shared" si="39"/>
        <v>0</v>
      </c>
      <c r="S160" s="15"/>
      <c r="T160" s="15"/>
      <c r="U160" s="9">
        <f t="shared" si="41"/>
        <v>0</v>
      </c>
      <c r="V160" s="9">
        <f t="shared" si="42"/>
        <v>0</v>
      </c>
      <c r="W160" s="15"/>
      <c r="X160" s="16">
        <f t="shared" si="43"/>
        <v>0</v>
      </c>
      <c r="Y160" s="18"/>
      <c r="Z160" s="17"/>
    </row>
    <row r="161" spans="1:26" ht="18" customHeight="1" x14ac:dyDescent="0.2">
      <c r="A161" s="13">
        <v>5500064</v>
      </c>
      <c r="B161" s="14" t="s">
        <v>185</v>
      </c>
      <c r="C161" s="15">
        <v>26000</v>
      </c>
      <c r="D161" s="10">
        <f>VLOOKUP($A161,'21.07'!$A$9:$W$200,23,0)</f>
        <v>0</v>
      </c>
      <c r="E161" s="15"/>
      <c r="F161" s="15"/>
      <c r="G161" s="15"/>
      <c r="H161" s="9">
        <f t="shared" si="40"/>
        <v>0</v>
      </c>
      <c r="I161" s="15"/>
      <c r="J161" s="15"/>
      <c r="K161" s="15"/>
      <c r="L161" s="9">
        <f t="shared" si="34"/>
        <v>0</v>
      </c>
      <c r="M161" s="15"/>
      <c r="N161" s="15"/>
      <c r="O161" s="15"/>
      <c r="P161" s="15"/>
      <c r="Q161" s="15"/>
      <c r="R161" s="11">
        <f t="shared" si="39"/>
        <v>0</v>
      </c>
      <c r="S161" s="15"/>
      <c r="T161" s="15"/>
      <c r="U161" s="9">
        <f t="shared" si="41"/>
        <v>0</v>
      </c>
      <c r="V161" s="9">
        <f t="shared" si="42"/>
        <v>0</v>
      </c>
      <c r="W161" s="15"/>
      <c r="X161" s="16">
        <f t="shared" si="43"/>
        <v>0</v>
      </c>
      <c r="Y161" s="18"/>
      <c r="Z161" s="17"/>
    </row>
    <row r="162" spans="1:26" ht="18" customHeight="1" x14ac:dyDescent="0.2">
      <c r="A162" s="13">
        <v>5500065</v>
      </c>
      <c r="B162" s="14" t="s">
        <v>186</v>
      </c>
      <c r="C162" s="15">
        <v>24000</v>
      </c>
      <c r="D162" s="10">
        <f>VLOOKUP($A162,'21.07'!$A$9:$W$200,23,0)</f>
        <v>0</v>
      </c>
      <c r="E162" s="15"/>
      <c r="F162" s="15"/>
      <c r="G162" s="15"/>
      <c r="H162" s="9">
        <f t="shared" si="40"/>
        <v>0</v>
      </c>
      <c r="I162" s="15"/>
      <c r="J162" s="15"/>
      <c r="K162" s="15"/>
      <c r="L162" s="9">
        <f t="shared" si="34"/>
        <v>0</v>
      </c>
      <c r="M162" s="15"/>
      <c r="N162" s="15"/>
      <c r="O162" s="15"/>
      <c r="P162" s="15"/>
      <c r="Q162" s="15"/>
      <c r="R162" s="11">
        <f t="shared" si="39"/>
        <v>0</v>
      </c>
      <c r="S162" s="15"/>
      <c r="T162" s="15"/>
      <c r="U162" s="9">
        <f t="shared" si="41"/>
        <v>0</v>
      </c>
      <c r="V162" s="9">
        <f t="shared" si="42"/>
        <v>0</v>
      </c>
      <c r="W162" s="15"/>
      <c r="X162" s="16">
        <f t="shared" si="43"/>
        <v>0</v>
      </c>
      <c r="Y162" s="18"/>
      <c r="Z162" s="17"/>
    </row>
    <row r="163" spans="1:26" ht="18" customHeight="1" x14ac:dyDescent="0.2">
      <c r="A163" s="13">
        <v>5500066</v>
      </c>
      <c r="B163" s="14" t="s">
        <v>187</v>
      </c>
      <c r="C163" s="15">
        <v>32000</v>
      </c>
      <c r="D163" s="10">
        <f>VLOOKUP($A163,'21.07'!$A$9:$W$200,23,0)</f>
        <v>0</v>
      </c>
      <c r="E163" s="15"/>
      <c r="F163" s="15"/>
      <c r="G163" s="15"/>
      <c r="H163" s="9">
        <f t="shared" si="40"/>
        <v>0</v>
      </c>
      <c r="I163" s="15"/>
      <c r="J163" s="15"/>
      <c r="K163" s="15"/>
      <c r="L163" s="9">
        <f t="shared" si="34"/>
        <v>0</v>
      </c>
      <c r="M163" s="15"/>
      <c r="N163" s="15"/>
      <c r="O163" s="15"/>
      <c r="P163" s="15"/>
      <c r="Q163" s="15"/>
      <c r="R163" s="11">
        <f t="shared" si="39"/>
        <v>0</v>
      </c>
      <c r="S163" s="15"/>
      <c r="T163" s="15"/>
      <c r="U163" s="9">
        <f t="shared" si="41"/>
        <v>0</v>
      </c>
      <c r="V163" s="9">
        <f t="shared" si="42"/>
        <v>0</v>
      </c>
      <c r="W163" s="15"/>
      <c r="X163" s="16">
        <f t="shared" si="43"/>
        <v>0</v>
      </c>
      <c r="Y163" s="18"/>
      <c r="Z163" s="17"/>
    </row>
    <row r="164" spans="1:26" ht="18" customHeight="1" x14ac:dyDescent="0.2">
      <c r="A164" s="13">
        <v>5510070</v>
      </c>
      <c r="B164" s="14" t="s">
        <v>188</v>
      </c>
      <c r="C164" s="15">
        <v>28000</v>
      </c>
      <c r="D164" s="10">
        <f>VLOOKUP($A164,'21.07'!$A$9:$W$200,23,0)</f>
        <v>0</v>
      </c>
      <c r="E164" s="15">
        <v>3</v>
      </c>
      <c r="F164" s="15"/>
      <c r="G164" s="15"/>
      <c r="H164" s="9">
        <f t="shared" si="40"/>
        <v>3</v>
      </c>
      <c r="I164" s="15">
        <v>3</v>
      </c>
      <c r="J164" s="15"/>
      <c r="K164" s="15"/>
      <c r="L164" s="9">
        <f t="shared" si="34"/>
        <v>3</v>
      </c>
      <c r="M164" s="15"/>
      <c r="N164" s="15"/>
      <c r="O164" s="15"/>
      <c r="P164" s="15"/>
      <c r="Q164" s="15"/>
      <c r="R164" s="11">
        <f t="shared" si="39"/>
        <v>0</v>
      </c>
      <c r="S164" s="15"/>
      <c r="T164" s="15"/>
      <c r="U164" s="9">
        <f t="shared" si="41"/>
        <v>0</v>
      </c>
      <c r="V164" s="9">
        <f t="shared" si="42"/>
        <v>0</v>
      </c>
      <c r="W164" s="15"/>
      <c r="X164" s="16">
        <f t="shared" si="43"/>
        <v>0</v>
      </c>
      <c r="Y164" s="18"/>
      <c r="Z164" s="17"/>
    </row>
    <row r="165" spans="1:26" ht="18" customHeight="1" x14ac:dyDescent="0.2">
      <c r="A165" s="13">
        <v>5510072</v>
      </c>
      <c r="B165" s="14" t="s">
        <v>189</v>
      </c>
      <c r="C165" s="15">
        <v>29000</v>
      </c>
      <c r="D165" s="10">
        <f>VLOOKUP($A165,'21.07'!$A$9:$W$200,23,0)</f>
        <v>0</v>
      </c>
      <c r="E165" s="15"/>
      <c r="F165" s="15"/>
      <c r="G165" s="15"/>
      <c r="H165" s="9">
        <f t="shared" si="40"/>
        <v>0</v>
      </c>
      <c r="I165" s="15"/>
      <c r="J165" s="15"/>
      <c r="K165" s="15"/>
      <c r="L165" s="9">
        <f t="shared" si="34"/>
        <v>0</v>
      </c>
      <c r="M165" s="15"/>
      <c r="N165" s="15"/>
      <c r="O165" s="15"/>
      <c r="P165" s="15"/>
      <c r="Q165" s="15"/>
      <c r="R165" s="11">
        <f t="shared" si="39"/>
        <v>0</v>
      </c>
      <c r="S165" s="15"/>
      <c r="T165" s="15"/>
      <c r="U165" s="9">
        <f t="shared" si="41"/>
        <v>0</v>
      </c>
      <c r="V165" s="9">
        <f t="shared" si="42"/>
        <v>0</v>
      </c>
      <c r="W165" s="15"/>
      <c r="X165" s="16">
        <f t="shared" si="43"/>
        <v>0</v>
      </c>
      <c r="Y165" s="18"/>
      <c r="Z165" s="17"/>
    </row>
    <row r="166" spans="1:26" ht="18" customHeight="1" x14ac:dyDescent="0.2">
      <c r="A166" s="13">
        <v>5510074</v>
      </c>
      <c r="B166" s="14" t="s">
        <v>190</v>
      </c>
      <c r="C166" s="15">
        <v>30000</v>
      </c>
      <c r="D166" s="10">
        <f>VLOOKUP($A166,'21.07'!$A$9:$W$200,23,0)</f>
        <v>0</v>
      </c>
      <c r="E166" s="15">
        <v>1</v>
      </c>
      <c r="F166" s="15"/>
      <c r="G166" s="15"/>
      <c r="H166" s="9">
        <f t="shared" si="40"/>
        <v>1</v>
      </c>
      <c r="I166" s="15">
        <v>1</v>
      </c>
      <c r="J166" s="15"/>
      <c r="K166" s="15"/>
      <c r="L166" s="9">
        <f t="shared" si="34"/>
        <v>1</v>
      </c>
      <c r="M166" s="15"/>
      <c r="N166" s="15"/>
      <c r="O166" s="15"/>
      <c r="P166" s="15"/>
      <c r="Q166" s="15"/>
      <c r="R166" s="11">
        <f t="shared" si="39"/>
        <v>0</v>
      </c>
      <c r="S166" s="15"/>
      <c r="T166" s="15"/>
      <c r="U166" s="9">
        <f t="shared" si="41"/>
        <v>0</v>
      </c>
      <c r="V166" s="9">
        <f t="shared" si="42"/>
        <v>0</v>
      </c>
      <c r="W166" s="15"/>
      <c r="X166" s="16">
        <f t="shared" si="43"/>
        <v>0</v>
      </c>
      <c r="Y166" s="18"/>
      <c r="Z166" s="17"/>
    </row>
    <row r="167" spans="1:26" ht="18" customHeight="1" x14ac:dyDescent="0.2">
      <c r="A167" s="13">
        <v>5520002</v>
      </c>
      <c r="B167" s="14" t="s">
        <v>191</v>
      </c>
      <c r="C167" s="15">
        <v>34000</v>
      </c>
      <c r="D167" s="10">
        <f>VLOOKUP($A167,'21.07'!$A$9:$W$200,23,0)</f>
        <v>0</v>
      </c>
      <c r="E167" s="15">
        <v>3</v>
      </c>
      <c r="F167" s="15"/>
      <c r="G167" s="15"/>
      <c r="H167" s="9">
        <f t="shared" si="40"/>
        <v>3</v>
      </c>
      <c r="I167" s="15">
        <v>3</v>
      </c>
      <c r="J167" s="15"/>
      <c r="K167" s="15"/>
      <c r="L167" s="9">
        <f t="shared" si="34"/>
        <v>3</v>
      </c>
      <c r="M167" s="15"/>
      <c r="N167" s="15"/>
      <c r="O167" s="15"/>
      <c r="P167" s="15"/>
      <c r="Q167" s="15"/>
      <c r="R167" s="11">
        <f>SUM(M167:Q167)</f>
        <v>0</v>
      </c>
      <c r="S167" s="15"/>
      <c r="T167" s="15"/>
      <c r="U167" s="9">
        <f>S167+T167</f>
        <v>0</v>
      </c>
      <c r="V167" s="9">
        <f t="shared" si="42"/>
        <v>0</v>
      </c>
      <c r="W167" s="15"/>
      <c r="X167" s="16">
        <f>W167-V167</f>
        <v>0</v>
      </c>
      <c r="Y167" s="18"/>
      <c r="Z167" s="17"/>
    </row>
    <row r="168" spans="1:26" ht="18" customHeight="1" x14ac:dyDescent="0.2">
      <c r="A168" s="13">
        <v>5520003</v>
      </c>
      <c r="B168" s="14" t="s">
        <v>192</v>
      </c>
      <c r="C168" s="15">
        <v>34000</v>
      </c>
      <c r="D168" s="10">
        <f>VLOOKUP($A168,'21.07'!$A$9:$W$200,23,0)</f>
        <v>0</v>
      </c>
      <c r="E168" s="15">
        <v>8</v>
      </c>
      <c r="F168" s="15"/>
      <c r="G168" s="15"/>
      <c r="H168" s="9">
        <f t="shared" si="40"/>
        <v>8</v>
      </c>
      <c r="I168" s="15">
        <v>8</v>
      </c>
      <c r="J168" s="15"/>
      <c r="K168" s="15"/>
      <c r="L168" s="9">
        <f t="shared" si="34"/>
        <v>8</v>
      </c>
      <c r="M168" s="15"/>
      <c r="N168" s="15"/>
      <c r="O168" s="15"/>
      <c r="P168" s="15"/>
      <c r="Q168" s="15"/>
      <c r="R168" s="11">
        <f>SUM(M168:Q168)</f>
        <v>0</v>
      </c>
      <c r="S168" s="15"/>
      <c r="T168" s="15"/>
      <c r="U168" s="9">
        <f>S168+T168</f>
        <v>0</v>
      </c>
      <c r="V168" s="9">
        <f t="shared" si="42"/>
        <v>0</v>
      </c>
      <c r="W168" s="15"/>
      <c r="X168" s="16">
        <f>W168-V168</f>
        <v>0</v>
      </c>
      <c r="Y168" s="18"/>
      <c r="Z168" s="17"/>
    </row>
    <row r="169" spans="1:26" ht="18" customHeight="1" x14ac:dyDescent="0.2">
      <c r="A169" s="13">
        <v>5520005</v>
      </c>
      <c r="B169" s="14" t="s">
        <v>193</v>
      </c>
      <c r="C169" s="15">
        <v>19000</v>
      </c>
      <c r="D169" s="10">
        <f>VLOOKUP($A169,'21.07'!$A$9:$W$200,23,0)</f>
        <v>0</v>
      </c>
      <c r="E169" s="15">
        <v>5</v>
      </c>
      <c r="F169" s="15"/>
      <c r="G169" s="15"/>
      <c r="H169" s="9">
        <f t="shared" si="40"/>
        <v>5</v>
      </c>
      <c r="I169" s="15">
        <v>5</v>
      </c>
      <c r="J169" s="15"/>
      <c r="K169" s="15"/>
      <c r="L169" s="9">
        <f t="shared" si="34"/>
        <v>5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2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5530001</v>
      </c>
      <c r="B170" s="14" t="s">
        <v>194</v>
      </c>
      <c r="C170" s="15">
        <v>46000</v>
      </c>
      <c r="D170" s="10">
        <f>VLOOKUP($A170,'21.07'!$A$9:$W$200,23,0)</f>
        <v>0</v>
      </c>
      <c r="E170" s="15">
        <v>2</v>
      </c>
      <c r="F170" s="15"/>
      <c r="G170" s="15"/>
      <c r="H170" s="9">
        <f t="shared" si="40"/>
        <v>2</v>
      </c>
      <c r="I170" s="15">
        <v>2</v>
      </c>
      <c r="J170" s="15"/>
      <c r="K170" s="15"/>
      <c r="L170" s="9">
        <f t="shared" si="34"/>
        <v>2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2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5530002</v>
      </c>
      <c r="B171" s="14" t="s">
        <v>195</v>
      </c>
      <c r="C171" s="15">
        <v>38000</v>
      </c>
      <c r="D171" s="10">
        <f>VLOOKUP($A171,'21.07'!$A$9:$W$200,23,0)</f>
        <v>0</v>
      </c>
      <c r="E171" s="15">
        <v>1</v>
      </c>
      <c r="F171" s="15"/>
      <c r="G171" s="15"/>
      <c r="H171" s="9">
        <f t="shared" si="40"/>
        <v>1</v>
      </c>
      <c r="I171" s="15">
        <v>1</v>
      </c>
      <c r="J171" s="15"/>
      <c r="K171" s="15"/>
      <c r="L171" s="9">
        <f t="shared" si="34"/>
        <v>1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2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5530003</v>
      </c>
      <c r="B172" s="14" t="s">
        <v>196</v>
      </c>
      <c r="C172" s="15">
        <v>38000</v>
      </c>
      <c r="D172" s="10">
        <f>VLOOKUP($A172,'21.07'!$A$9:$W$200,23,0)</f>
        <v>0</v>
      </c>
      <c r="E172" s="15">
        <v>3</v>
      </c>
      <c r="F172" s="15"/>
      <c r="G172" s="15"/>
      <c r="H172" s="9">
        <f t="shared" si="40"/>
        <v>3</v>
      </c>
      <c r="I172" s="15">
        <v>3</v>
      </c>
      <c r="J172" s="15"/>
      <c r="K172" s="15"/>
      <c r="L172" s="9">
        <f t="shared" si="34"/>
        <v>3</v>
      </c>
      <c r="M172" s="15"/>
      <c r="N172" s="15"/>
      <c r="O172" s="15"/>
      <c r="P172" s="15"/>
      <c r="Q172" s="15"/>
      <c r="R172" s="11">
        <f t="shared" si="39"/>
        <v>0</v>
      </c>
      <c r="S172" s="15"/>
      <c r="T172" s="15"/>
      <c r="U172" s="9">
        <f t="shared" si="41"/>
        <v>0</v>
      </c>
      <c r="V172" s="9">
        <f t="shared" si="42"/>
        <v>0</v>
      </c>
      <c r="W172" s="15"/>
      <c r="X172" s="16">
        <f t="shared" si="43"/>
        <v>0</v>
      </c>
      <c r="Y172" s="18"/>
      <c r="Z172" s="17"/>
    </row>
    <row r="173" spans="1:26" ht="18" customHeight="1" x14ac:dyDescent="0.2">
      <c r="A173" s="13">
        <v>5530004</v>
      </c>
      <c r="B173" s="14" t="s">
        <v>197</v>
      </c>
      <c r="C173" s="15">
        <v>39000</v>
      </c>
      <c r="D173" s="10">
        <f>VLOOKUP($A173,'21.07'!$A$9:$W$200,23,0)</f>
        <v>0</v>
      </c>
      <c r="E173" s="15"/>
      <c r="F173" s="15"/>
      <c r="G173" s="15"/>
      <c r="H173" s="9">
        <f t="shared" si="40"/>
        <v>0</v>
      </c>
      <c r="I173" s="15"/>
      <c r="J173" s="15"/>
      <c r="K173" s="15"/>
      <c r="L173" s="9">
        <f t="shared" si="34"/>
        <v>0</v>
      </c>
      <c r="M173" s="15"/>
      <c r="N173" s="15"/>
      <c r="O173" s="15"/>
      <c r="P173" s="15"/>
      <c r="Q173" s="15"/>
      <c r="R173" s="11">
        <f t="shared" si="39"/>
        <v>0</v>
      </c>
      <c r="S173" s="15"/>
      <c r="T173" s="15"/>
      <c r="U173" s="9">
        <f t="shared" si="41"/>
        <v>0</v>
      </c>
      <c r="V173" s="9">
        <f t="shared" si="42"/>
        <v>0</v>
      </c>
      <c r="W173" s="15"/>
      <c r="X173" s="16">
        <f t="shared" si="43"/>
        <v>0</v>
      </c>
      <c r="Y173" s="18"/>
      <c r="Z173" s="17"/>
    </row>
    <row r="174" spans="1:26" ht="18" customHeight="1" x14ac:dyDescent="0.2">
      <c r="A174" s="13">
        <v>5530005</v>
      </c>
      <c r="B174" s="14" t="s">
        <v>198</v>
      </c>
      <c r="C174" s="15">
        <v>35000</v>
      </c>
      <c r="D174" s="10">
        <f>VLOOKUP($A174,'21.07'!$A$9:$W$200,23,0)</f>
        <v>0</v>
      </c>
      <c r="E174" s="15"/>
      <c r="F174" s="15"/>
      <c r="G174" s="15"/>
      <c r="H174" s="9">
        <f t="shared" si="40"/>
        <v>0</v>
      </c>
      <c r="I174" s="15"/>
      <c r="J174" s="15"/>
      <c r="K174" s="15"/>
      <c r="L174" s="9">
        <f t="shared" si="34"/>
        <v>0</v>
      </c>
      <c r="M174" s="15"/>
      <c r="N174" s="15"/>
      <c r="O174" s="15"/>
      <c r="P174" s="15"/>
      <c r="Q174" s="15"/>
      <c r="R174" s="11">
        <f t="shared" si="39"/>
        <v>0</v>
      </c>
      <c r="S174" s="15"/>
      <c r="T174" s="15"/>
      <c r="U174" s="9">
        <f t="shared" si="41"/>
        <v>0</v>
      </c>
      <c r="V174" s="9">
        <f t="shared" si="42"/>
        <v>0</v>
      </c>
      <c r="W174" s="15"/>
      <c r="X174" s="16">
        <f t="shared" si="43"/>
        <v>0</v>
      </c>
      <c r="Y174" s="18"/>
      <c r="Z174" s="17"/>
    </row>
    <row r="175" spans="1:26" ht="18" customHeight="1" x14ac:dyDescent="0.2">
      <c r="A175" s="13">
        <v>5530008</v>
      </c>
      <c r="B175" s="14" t="s">
        <v>199</v>
      </c>
      <c r="C175" s="15">
        <v>29000</v>
      </c>
      <c r="D175" s="10">
        <f>VLOOKUP($A175,'21.07'!$A$9:$W$200,23,0)</f>
        <v>0</v>
      </c>
      <c r="E175" s="15"/>
      <c r="F175" s="15"/>
      <c r="G175" s="15"/>
      <c r="H175" s="9">
        <f t="shared" si="40"/>
        <v>0</v>
      </c>
      <c r="I175" s="15"/>
      <c r="J175" s="15"/>
      <c r="K175" s="15"/>
      <c r="L175" s="9">
        <f t="shared" si="34"/>
        <v>0</v>
      </c>
      <c r="M175" s="15"/>
      <c r="N175" s="15"/>
      <c r="O175" s="15"/>
      <c r="P175" s="15"/>
      <c r="Q175" s="15"/>
      <c r="R175" s="11">
        <f t="shared" si="39"/>
        <v>0</v>
      </c>
      <c r="S175" s="15"/>
      <c r="T175" s="15"/>
      <c r="U175" s="9">
        <f t="shared" si="41"/>
        <v>0</v>
      </c>
      <c r="V175" s="9">
        <f t="shared" si="42"/>
        <v>0</v>
      </c>
      <c r="W175" s="15"/>
      <c r="X175" s="16">
        <f t="shared" si="43"/>
        <v>0</v>
      </c>
      <c r="Y175" s="18"/>
      <c r="Z175" s="17"/>
    </row>
    <row r="176" spans="1:26" ht="18" customHeight="1" x14ac:dyDescent="0.2">
      <c r="A176" s="13">
        <v>5540001</v>
      </c>
      <c r="B176" s="14" t="s">
        <v>200</v>
      </c>
      <c r="C176" s="15">
        <v>18000</v>
      </c>
      <c r="D176" s="10">
        <f>VLOOKUP($A176,'21.07'!$A$9:$W$200,23,0)</f>
        <v>0</v>
      </c>
      <c r="E176" s="15"/>
      <c r="F176" s="15"/>
      <c r="G176" s="15"/>
      <c r="H176" s="9">
        <f t="shared" si="40"/>
        <v>0</v>
      </c>
      <c r="I176" s="15"/>
      <c r="J176" s="15"/>
      <c r="K176" s="15"/>
      <c r="L176" s="9">
        <f t="shared" si="34"/>
        <v>0</v>
      </c>
      <c r="M176" s="15"/>
      <c r="N176" s="15"/>
      <c r="O176" s="15"/>
      <c r="P176" s="15"/>
      <c r="Q176" s="15"/>
      <c r="R176" s="11">
        <f>SUM(M176:Q176)</f>
        <v>0</v>
      </c>
      <c r="S176" s="15"/>
      <c r="T176" s="15"/>
      <c r="U176" s="9">
        <f>S176+T176</f>
        <v>0</v>
      </c>
      <c r="V176" s="9">
        <f t="shared" si="42"/>
        <v>0</v>
      </c>
      <c r="W176" s="15"/>
      <c r="X176" s="16">
        <f>W176-V176</f>
        <v>0</v>
      </c>
      <c r="Y176" s="18"/>
      <c r="Z176" s="17"/>
    </row>
    <row r="177" spans="1:26" ht="18" customHeight="1" x14ac:dyDescent="0.2">
      <c r="A177" s="13">
        <v>5540003</v>
      </c>
      <c r="B177" s="14" t="s">
        <v>201</v>
      </c>
      <c r="C177" s="15">
        <v>18000</v>
      </c>
      <c r="D177" s="10">
        <f>VLOOKUP($A177,'21.07'!$A$9:$W$200,23,0)</f>
        <v>99</v>
      </c>
      <c r="E177" s="15"/>
      <c r="F177" s="15"/>
      <c r="G177" s="15"/>
      <c r="H177" s="9">
        <f t="shared" si="40"/>
        <v>0</v>
      </c>
      <c r="I177" s="15"/>
      <c r="J177" s="15"/>
      <c r="K177" s="15"/>
      <c r="L177" s="9">
        <f t="shared" si="34"/>
        <v>0</v>
      </c>
      <c r="M177" s="15"/>
      <c r="N177" s="15"/>
      <c r="O177" s="15"/>
      <c r="P177" s="15"/>
      <c r="Q177" s="15"/>
      <c r="R177" s="11">
        <f t="shared" si="39"/>
        <v>0</v>
      </c>
      <c r="S177" s="15"/>
      <c r="T177" s="15"/>
      <c r="U177" s="9">
        <f t="shared" si="41"/>
        <v>0</v>
      </c>
      <c r="V177" s="9">
        <f t="shared" si="42"/>
        <v>99</v>
      </c>
      <c r="W177" s="15">
        <v>93</v>
      </c>
      <c r="X177" s="16">
        <f t="shared" si="43"/>
        <v>-6</v>
      </c>
      <c r="Y177" s="18"/>
      <c r="Z177" s="17"/>
    </row>
    <row r="178" spans="1:26" ht="18" customHeight="1" x14ac:dyDescent="0.2">
      <c r="A178" s="13">
        <v>5540008</v>
      </c>
      <c r="B178" s="14" t="s">
        <v>202</v>
      </c>
      <c r="C178" s="15">
        <v>15000</v>
      </c>
      <c r="D178" s="10">
        <f>VLOOKUP($A178,'21.07'!$A$9:$W$200,23,0)</f>
        <v>0</v>
      </c>
      <c r="E178" s="15"/>
      <c r="F178" s="15"/>
      <c r="G178" s="15"/>
      <c r="H178" s="9">
        <f t="shared" si="40"/>
        <v>0</v>
      </c>
      <c r="I178" s="15"/>
      <c r="J178" s="15"/>
      <c r="K178" s="15"/>
      <c r="L178" s="9">
        <f t="shared" si="34"/>
        <v>0</v>
      </c>
      <c r="M178" s="15"/>
      <c r="N178" s="15"/>
      <c r="O178" s="15"/>
      <c r="P178" s="15"/>
      <c r="Q178" s="15"/>
      <c r="R178" s="11">
        <f t="shared" si="39"/>
        <v>0</v>
      </c>
      <c r="S178" s="15"/>
      <c r="T178" s="15"/>
      <c r="U178" s="9">
        <f t="shared" si="41"/>
        <v>0</v>
      </c>
      <c r="V178" s="9">
        <f t="shared" si="42"/>
        <v>0</v>
      </c>
      <c r="W178" s="15"/>
      <c r="X178" s="16">
        <f t="shared" si="43"/>
        <v>0</v>
      </c>
      <c r="Y178" s="18"/>
      <c r="Z178" s="17"/>
    </row>
    <row r="179" spans="1:26" ht="18" customHeight="1" x14ac:dyDescent="0.2">
      <c r="A179" s="13">
        <v>5540017</v>
      </c>
      <c r="B179" s="14" t="s">
        <v>203</v>
      </c>
      <c r="C179" s="15">
        <v>25000</v>
      </c>
      <c r="D179" s="10">
        <f>VLOOKUP($A179,'21.07'!$A$9:$W$200,23,0)</f>
        <v>0</v>
      </c>
      <c r="E179" s="15">
        <v>4</v>
      </c>
      <c r="F179" s="15"/>
      <c r="G179" s="15"/>
      <c r="H179" s="9">
        <f t="shared" si="40"/>
        <v>4</v>
      </c>
      <c r="I179" s="15">
        <v>4</v>
      </c>
      <c r="J179" s="15"/>
      <c r="K179" s="15"/>
      <c r="L179" s="9">
        <f t="shared" si="34"/>
        <v>4</v>
      </c>
      <c r="M179" s="15"/>
      <c r="N179" s="15"/>
      <c r="O179" s="15"/>
      <c r="P179" s="15"/>
      <c r="Q179" s="15"/>
      <c r="R179" s="11">
        <f t="shared" si="39"/>
        <v>0</v>
      </c>
      <c r="S179" s="15"/>
      <c r="T179" s="15"/>
      <c r="U179" s="9">
        <f t="shared" si="41"/>
        <v>0</v>
      </c>
      <c r="V179" s="9">
        <f t="shared" si="42"/>
        <v>0</v>
      </c>
      <c r="W179" s="15"/>
      <c r="X179" s="16">
        <f t="shared" si="43"/>
        <v>0</v>
      </c>
      <c r="Y179" s="18"/>
      <c r="Z179" s="17"/>
    </row>
    <row r="180" spans="1:26" ht="18" customHeight="1" x14ac:dyDescent="0.2">
      <c r="A180" s="13">
        <v>5540018</v>
      </c>
      <c r="B180" s="14" t="s">
        <v>204</v>
      </c>
      <c r="C180" s="15">
        <v>32000</v>
      </c>
      <c r="D180" s="10">
        <f>VLOOKUP($A180,'21.07'!$A$9:$W$200,23,0)</f>
        <v>0</v>
      </c>
      <c r="E180" s="15">
        <v>4</v>
      </c>
      <c r="F180" s="15"/>
      <c r="G180" s="15"/>
      <c r="H180" s="9">
        <f t="shared" si="40"/>
        <v>4</v>
      </c>
      <c r="I180" s="15">
        <v>4</v>
      </c>
      <c r="J180" s="15"/>
      <c r="K180" s="15"/>
      <c r="L180" s="9">
        <f t="shared" si="34"/>
        <v>4</v>
      </c>
      <c r="M180" s="15"/>
      <c r="N180" s="15"/>
      <c r="O180" s="15"/>
      <c r="P180" s="15"/>
      <c r="Q180" s="15"/>
      <c r="R180" s="11">
        <f t="shared" si="39"/>
        <v>0</v>
      </c>
      <c r="S180" s="15"/>
      <c r="T180" s="15"/>
      <c r="U180" s="9">
        <f t="shared" si="41"/>
        <v>0</v>
      </c>
      <c r="V180" s="9">
        <f t="shared" si="42"/>
        <v>0</v>
      </c>
      <c r="W180" s="15"/>
      <c r="X180" s="16">
        <f t="shared" si="43"/>
        <v>0</v>
      </c>
      <c r="Y180" s="18"/>
      <c r="Z180" s="17"/>
    </row>
    <row r="181" spans="1:26" ht="18" customHeight="1" x14ac:dyDescent="0.2">
      <c r="A181" s="13">
        <v>5540019</v>
      </c>
      <c r="B181" s="14" t="s">
        <v>205</v>
      </c>
      <c r="C181" s="15">
        <v>39000</v>
      </c>
      <c r="D181" s="10">
        <f>VLOOKUP($A181,'21.07'!$A$9:$W$200,23,0)</f>
        <v>0</v>
      </c>
      <c r="E181" s="15"/>
      <c r="F181" s="15"/>
      <c r="G181" s="15"/>
      <c r="H181" s="9">
        <f t="shared" si="40"/>
        <v>0</v>
      </c>
      <c r="I181" s="15"/>
      <c r="J181" s="15"/>
      <c r="K181" s="15"/>
      <c r="L181" s="9">
        <f t="shared" si="34"/>
        <v>0</v>
      </c>
      <c r="M181" s="15"/>
      <c r="N181" s="15"/>
      <c r="O181" s="15"/>
      <c r="P181" s="15"/>
      <c r="Q181" s="15"/>
      <c r="R181" s="11">
        <f t="shared" si="39"/>
        <v>0</v>
      </c>
      <c r="S181" s="15"/>
      <c r="T181" s="15"/>
      <c r="U181" s="9">
        <f t="shared" si="41"/>
        <v>0</v>
      </c>
      <c r="V181" s="9">
        <f t="shared" si="42"/>
        <v>0</v>
      </c>
      <c r="W181" s="15"/>
      <c r="X181" s="16">
        <f t="shared" si="43"/>
        <v>0</v>
      </c>
      <c r="Y181" s="18"/>
      <c r="Z181" s="17"/>
    </row>
    <row r="182" spans="1:26" ht="18" customHeight="1" x14ac:dyDescent="0.2">
      <c r="A182" s="13">
        <v>5540020</v>
      </c>
      <c r="B182" s="14" t="s">
        <v>206</v>
      </c>
      <c r="C182" s="15">
        <v>40000</v>
      </c>
      <c r="D182" s="10">
        <f>VLOOKUP($A182,'21.07'!$A$9:$W$200,23,0)</f>
        <v>0</v>
      </c>
      <c r="E182" s="15">
        <v>3</v>
      </c>
      <c r="F182" s="15"/>
      <c r="G182" s="15"/>
      <c r="H182" s="9">
        <f t="shared" si="40"/>
        <v>3</v>
      </c>
      <c r="I182" s="15">
        <v>3</v>
      </c>
      <c r="J182" s="15"/>
      <c r="K182" s="15"/>
      <c r="L182" s="9">
        <f t="shared" si="34"/>
        <v>3</v>
      </c>
      <c r="M182" s="15"/>
      <c r="N182" s="15"/>
      <c r="O182" s="15"/>
      <c r="P182" s="15"/>
      <c r="Q182" s="15"/>
      <c r="R182" s="11">
        <f t="shared" si="39"/>
        <v>0</v>
      </c>
      <c r="S182" s="15"/>
      <c r="T182" s="15"/>
      <c r="U182" s="9">
        <f t="shared" si="41"/>
        <v>0</v>
      </c>
      <c r="V182" s="9">
        <f t="shared" si="42"/>
        <v>0</v>
      </c>
      <c r="W182" s="15"/>
      <c r="X182" s="16">
        <f t="shared" si="43"/>
        <v>0</v>
      </c>
      <c r="Y182" s="18"/>
      <c r="Z182" s="17"/>
    </row>
    <row r="183" spans="1:26" ht="18" customHeight="1" x14ac:dyDescent="0.2">
      <c r="A183" s="13">
        <v>5540021</v>
      </c>
      <c r="B183" s="14" t="s">
        <v>207</v>
      </c>
      <c r="C183" s="15">
        <v>46000</v>
      </c>
      <c r="D183" s="10">
        <f>VLOOKUP($A183,'21.07'!$A$9:$W$200,23,0)</f>
        <v>0</v>
      </c>
      <c r="E183" s="15"/>
      <c r="F183" s="15"/>
      <c r="G183" s="15"/>
      <c r="H183" s="9">
        <f t="shared" si="40"/>
        <v>0</v>
      </c>
      <c r="I183" s="15"/>
      <c r="J183" s="15"/>
      <c r="K183" s="15"/>
      <c r="L183" s="9">
        <f t="shared" si="34"/>
        <v>0</v>
      </c>
      <c r="M183" s="15"/>
      <c r="N183" s="15"/>
      <c r="O183" s="15"/>
      <c r="P183" s="15"/>
      <c r="Q183" s="15"/>
      <c r="R183" s="11">
        <f t="shared" si="39"/>
        <v>0</v>
      </c>
      <c r="S183" s="15"/>
      <c r="T183" s="15"/>
      <c r="U183" s="9">
        <f t="shared" si="41"/>
        <v>0</v>
      </c>
      <c r="V183" s="9">
        <f t="shared" si="42"/>
        <v>0</v>
      </c>
      <c r="W183" s="15"/>
      <c r="X183" s="16">
        <f t="shared" si="43"/>
        <v>0</v>
      </c>
      <c r="Y183" s="18"/>
      <c r="Z183" s="17"/>
    </row>
    <row r="184" spans="1:26" ht="18" customHeight="1" x14ac:dyDescent="0.2">
      <c r="A184" s="13">
        <v>5540029</v>
      </c>
      <c r="B184" s="14" t="s">
        <v>208</v>
      </c>
      <c r="C184" s="15">
        <v>18000</v>
      </c>
      <c r="D184" s="10">
        <f>VLOOKUP($A184,'21.07'!$A$9:$W$200,23,0)</f>
        <v>27</v>
      </c>
      <c r="E184" s="15"/>
      <c r="F184" s="15"/>
      <c r="G184" s="15"/>
      <c r="H184" s="9">
        <f t="shared" si="40"/>
        <v>0</v>
      </c>
      <c r="I184" s="15">
        <v>3</v>
      </c>
      <c r="J184" s="15"/>
      <c r="K184" s="15"/>
      <c r="L184" s="9">
        <f t="shared" si="34"/>
        <v>3</v>
      </c>
      <c r="M184" s="15"/>
      <c r="N184" s="15"/>
      <c r="O184" s="15"/>
      <c r="P184" s="15"/>
      <c r="Q184" s="15"/>
      <c r="R184" s="11">
        <f t="shared" si="39"/>
        <v>0</v>
      </c>
      <c r="S184" s="15"/>
      <c r="T184" s="15"/>
      <c r="U184" s="9">
        <f t="shared" si="41"/>
        <v>0</v>
      </c>
      <c r="V184" s="9">
        <f t="shared" si="42"/>
        <v>24</v>
      </c>
      <c r="W184" s="15">
        <v>24</v>
      </c>
      <c r="X184" s="16">
        <f t="shared" si="43"/>
        <v>0</v>
      </c>
      <c r="Y184" s="18"/>
      <c r="Z184" s="17"/>
    </row>
    <row r="185" spans="1:26" ht="18" customHeight="1" x14ac:dyDescent="0.2">
      <c r="A185" s="13">
        <v>5540030</v>
      </c>
      <c r="B185" s="14" t="s">
        <v>209</v>
      </c>
      <c r="C185" s="15">
        <v>20000</v>
      </c>
      <c r="D185" s="10">
        <f>VLOOKUP($A185,'21.07'!$A$9:$W$200,23,0)</f>
        <v>37</v>
      </c>
      <c r="E185" s="15"/>
      <c r="F185" s="15"/>
      <c r="G185" s="15"/>
      <c r="H185" s="9">
        <f t="shared" si="40"/>
        <v>0</v>
      </c>
      <c r="I185" s="15">
        <v>1</v>
      </c>
      <c r="J185" s="15"/>
      <c r="K185" s="15"/>
      <c r="L185" s="9">
        <f t="shared" si="34"/>
        <v>1</v>
      </c>
      <c r="M185" s="15"/>
      <c r="N185" s="15"/>
      <c r="O185" s="15"/>
      <c r="P185" s="15"/>
      <c r="Q185" s="15"/>
      <c r="R185" s="11">
        <f>SUM(M185:Q185)</f>
        <v>0</v>
      </c>
      <c r="S185" s="15"/>
      <c r="T185" s="15"/>
      <c r="U185" s="9">
        <f>S185+T185</f>
        <v>0</v>
      </c>
      <c r="V185" s="9">
        <f t="shared" si="42"/>
        <v>36</v>
      </c>
      <c r="W185" s="15">
        <v>36</v>
      </c>
      <c r="X185" s="16">
        <f>W185-V185</f>
        <v>0</v>
      </c>
      <c r="Y185" s="18"/>
      <c r="Z185" s="17"/>
    </row>
    <row r="186" spans="1:26" ht="18" customHeight="1" x14ac:dyDescent="0.2">
      <c r="A186" s="13">
        <v>5540031</v>
      </c>
      <c r="B186" s="14" t="s">
        <v>210</v>
      </c>
      <c r="C186" s="15">
        <v>20000</v>
      </c>
      <c r="D186" s="10">
        <f>VLOOKUP($A186,'21.07'!$A$9:$W$200,23,0)</f>
        <v>35</v>
      </c>
      <c r="E186" s="15"/>
      <c r="F186" s="15"/>
      <c r="G186" s="15"/>
      <c r="H186" s="9">
        <f t="shared" si="40"/>
        <v>0</v>
      </c>
      <c r="I186" s="15">
        <v>4</v>
      </c>
      <c r="J186" s="15"/>
      <c r="K186" s="15"/>
      <c r="L186" s="9">
        <f t="shared" si="34"/>
        <v>4</v>
      </c>
      <c r="M186" s="15"/>
      <c r="N186" s="15"/>
      <c r="O186" s="15"/>
      <c r="P186" s="15"/>
      <c r="Q186" s="15"/>
      <c r="R186" s="11">
        <f t="shared" si="39"/>
        <v>0</v>
      </c>
      <c r="S186" s="15"/>
      <c r="T186" s="15"/>
      <c r="U186" s="9">
        <f t="shared" ref="U186:U197" si="44">S186+T186</f>
        <v>0</v>
      </c>
      <c r="V186" s="9">
        <f t="shared" si="42"/>
        <v>31</v>
      </c>
      <c r="W186" s="15">
        <v>31</v>
      </c>
      <c r="X186" s="16">
        <f t="shared" ref="X186:X197" si="45">W186-V186</f>
        <v>0</v>
      </c>
      <c r="Y186" s="18"/>
      <c r="Z186" s="17"/>
    </row>
    <row r="187" spans="1:26" ht="18" customHeight="1" x14ac:dyDescent="0.2">
      <c r="A187" s="13">
        <v>5540032</v>
      </c>
      <c r="B187" s="14" t="s">
        <v>211</v>
      </c>
      <c r="C187" s="15">
        <v>15000</v>
      </c>
      <c r="D187" s="10">
        <f>VLOOKUP($A187,'21.07'!$A$9:$W$200,23,0)</f>
        <v>159</v>
      </c>
      <c r="E187" s="15"/>
      <c r="F187" s="15"/>
      <c r="G187" s="15"/>
      <c r="H187" s="9">
        <f t="shared" si="40"/>
        <v>0</v>
      </c>
      <c r="I187" s="15"/>
      <c r="J187" s="15"/>
      <c r="K187" s="15"/>
      <c r="L187" s="9">
        <f t="shared" si="34"/>
        <v>0</v>
      </c>
      <c r="M187" s="15"/>
      <c r="N187" s="15"/>
      <c r="O187" s="15"/>
      <c r="P187" s="15"/>
      <c r="Q187" s="15"/>
      <c r="R187" s="11">
        <f t="shared" si="39"/>
        <v>0</v>
      </c>
      <c r="S187" s="15"/>
      <c r="T187" s="15"/>
      <c r="U187" s="9">
        <f t="shared" si="44"/>
        <v>0</v>
      </c>
      <c r="V187" s="9">
        <f t="shared" si="42"/>
        <v>159</v>
      </c>
      <c r="W187" s="15">
        <v>159</v>
      </c>
      <c r="X187" s="16">
        <f t="shared" si="45"/>
        <v>0</v>
      </c>
      <c r="Y187" s="18"/>
      <c r="Z187" s="17"/>
    </row>
    <row r="188" spans="1:26" ht="18" customHeight="1" x14ac:dyDescent="0.2">
      <c r="A188" s="13">
        <v>5540033</v>
      </c>
      <c r="B188" s="14" t="s">
        <v>212</v>
      </c>
      <c r="C188" s="15">
        <v>15000</v>
      </c>
      <c r="D188" s="10">
        <f>VLOOKUP($A188,'21.07'!$A$9:$W$200,23,0)</f>
        <v>31</v>
      </c>
      <c r="E188" s="15"/>
      <c r="F188" s="15"/>
      <c r="G188" s="15"/>
      <c r="H188" s="9">
        <f t="shared" si="40"/>
        <v>0</v>
      </c>
      <c r="I188" s="15">
        <v>1</v>
      </c>
      <c r="J188" s="15"/>
      <c r="K188" s="15"/>
      <c r="L188" s="9">
        <f t="shared" si="34"/>
        <v>1</v>
      </c>
      <c r="M188" s="15"/>
      <c r="N188" s="15"/>
      <c r="O188" s="15"/>
      <c r="P188" s="15"/>
      <c r="Q188" s="15"/>
      <c r="R188" s="11">
        <f t="shared" si="39"/>
        <v>0</v>
      </c>
      <c r="S188" s="15"/>
      <c r="T188" s="15"/>
      <c r="U188" s="9">
        <f t="shared" si="44"/>
        <v>0</v>
      </c>
      <c r="V188" s="9">
        <f t="shared" si="42"/>
        <v>30</v>
      </c>
      <c r="W188" s="15">
        <v>30</v>
      </c>
      <c r="X188" s="16">
        <f t="shared" si="45"/>
        <v>0</v>
      </c>
      <c r="Y188" s="18"/>
      <c r="Z188" s="17"/>
    </row>
    <row r="189" spans="1:26" ht="18" customHeight="1" x14ac:dyDescent="0.2">
      <c r="A189" s="13">
        <v>5540035</v>
      </c>
      <c r="B189" s="14" t="s">
        <v>213</v>
      </c>
      <c r="C189" s="15">
        <v>20000</v>
      </c>
      <c r="D189" s="10">
        <f>VLOOKUP($A189,'21.07'!$A$9:$W$200,23,0)</f>
        <v>28</v>
      </c>
      <c r="E189" s="15"/>
      <c r="F189" s="15"/>
      <c r="G189" s="15"/>
      <c r="H189" s="9">
        <f t="shared" si="40"/>
        <v>0</v>
      </c>
      <c r="I189" s="15"/>
      <c r="J189" s="15"/>
      <c r="K189" s="15"/>
      <c r="L189" s="9">
        <f t="shared" si="34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2"/>
        <v>28</v>
      </c>
      <c r="W189" s="15">
        <v>28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5540037</v>
      </c>
      <c r="B190" s="14" t="s">
        <v>214</v>
      </c>
      <c r="C190" s="15">
        <v>18000</v>
      </c>
      <c r="D190" s="10">
        <f>VLOOKUP($A190,'21.07'!$A$9:$W$200,23,0)</f>
        <v>0</v>
      </c>
      <c r="E190" s="15">
        <v>120</v>
      </c>
      <c r="F190" s="15"/>
      <c r="G190" s="15"/>
      <c r="H190" s="9">
        <f t="shared" si="40"/>
        <v>120</v>
      </c>
      <c r="I190" s="15">
        <v>2</v>
      </c>
      <c r="J190" s="15"/>
      <c r="K190" s="15"/>
      <c r="L190" s="9">
        <f t="shared" si="34"/>
        <v>2</v>
      </c>
      <c r="M190" s="15"/>
      <c r="N190" s="15"/>
      <c r="O190" s="15"/>
      <c r="P190" s="15"/>
      <c r="Q190" s="15"/>
      <c r="R190" s="11">
        <f t="shared" si="39"/>
        <v>0</v>
      </c>
      <c r="S190" s="15"/>
      <c r="T190" s="15"/>
      <c r="U190" s="9">
        <f t="shared" si="44"/>
        <v>0</v>
      </c>
      <c r="V190" s="9">
        <f t="shared" si="42"/>
        <v>118</v>
      </c>
      <c r="W190" s="15">
        <v>118</v>
      </c>
      <c r="X190" s="16">
        <f t="shared" si="45"/>
        <v>0</v>
      </c>
      <c r="Y190" s="18"/>
      <c r="Z190" s="17"/>
    </row>
    <row r="191" spans="1:26" ht="18" customHeight="1" x14ac:dyDescent="0.2">
      <c r="A191" s="13">
        <v>5541001</v>
      </c>
      <c r="B191" s="14" t="s">
        <v>215</v>
      </c>
      <c r="C191" s="15">
        <v>29000</v>
      </c>
      <c r="D191" s="10">
        <f>VLOOKUP($A191,'21.07'!$A$9:$W$200,23,0)</f>
        <v>0</v>
      </c>
      <c r="E191" s="15">
        <v>3</v>
      </c>
      <c r="F191" s="15"/>
      <c r="G191" s="15"/>
      <c r="H191" s="9">
        <f t="shared" si="40"/>
        <v>3</v>
      </c>
      <c r="I191" s="15">
        <v>3</v>
      </c>
      <c r="J191" s="15"/>
      <c r="K191" s="15"/>
      <c r="L191" s="9">
        <f t="shared" si="34"/>
        <v>3</v>
      </c>
      <c r="M191" s="15"/>
      <c r="N191" s="15"/>
      <c r="O191" s="15"/>
      <c r="P191" s="15"/>
      <c r="Q191" s="15"/>
      <c r="R191" s="11">
        <f t="shared" si="39"/>
        <v>0</v>
      </c>
      <c r="S191" s="15"/>
      <c r="T191" s="15"/>
      <c r="U191" s="9">
        <f t="shared" si="44"/>
        <v>0</v>
      </c>
      <c r="V191" s="9">
        <f t="shared" si="42"/>
        <v>0</v>
      </c>
      <c r="W191" s="15"/>
      <c r="X191" s="16">
        <f t="shared" si="45"/>
        <v>0</v>
      </c>
      <c r="Y191" s="18"/>
      <c r="Z191" s="17"/>
    </row>
    <row r="192" spans="1:26" ht="18" customHeight="1" x14ac:dyDescent="0.2">
      <c r="A192" s="13">
        <v>7111005</v>
      </c>
      <c r="B192" s="14" t="s">
        <v>216</v>
      </c>
      <c r="C192" s="15">
        <v>10000</v>
      </c>
      <c r="D192" s="10">
        <f>VLOOKUP($A192,'21.07'!$A$9:$W$200,23,0)</f>
        <v>0</v>
      </c>
      <c r="E192" s="15"/>
      <c r="F192" s="15"/>
      <c r="G192" s="15"/>
      <c r="H192" s="9">
        <f t="shared" si="40"/>
        <v>0</v>
      </c>
      <c r="I192" s="15"/>
      <c r="J192" s="15"/>
      <c r="K192" s="15"/>
      <c r="L192" s="9">
        <f t="shared" si="34"/>
        <v>0</v>
      </c>
      <c r="M192" s="15"/>
      <c r="N192" s="15"/>
      <c r="O192" s="15"/>
      <c r="P192" s="15"/>
      <c r="Q192" s="15"/>
      <c r="R192" s="11">
        <f t="shared" si="39"/>
        <v>0</v>
      </c>
      <c r="S192" s="15"/>
      <c r="T192" s="15"/>
      <c r="U192" s="9">
        <f t="shared" si="44"/>
        <v>0</v>
      </c>
      <c r="V192" s="9">
        <f t="shared" si="42"/>
        <v>0</v>
      </c>
      <c r="W192" s="15"/>
      <c r="X192" s="16">
        <f t="shared" si="45"/>
        <v>0</v>
      </c>
      <c r="Y192" s="18"/>
      <c r="Z192" s="17"/>
    </row>
    <row r="193" spans="1:28" ht="18" customHeight="1" x14ac:dyDescent="0.2">
      <c r="A193" s="13">
        <v>7116001</v>
      </c>
      <c r="B193" s="14" t="s">
        <v>217</v>
      </c>
      <c r="C193" s="15">
        <v>99000</v>
      </c>
      <c r="D193" s="10">
        <f>VLOOKUP($A193,'21.07'!$A$9:$W$200,23,0)</f>
        <v>0</v>
      </c>
      <c r="E193" s="15"/>
      <c r="F193" s="15"/>
      <c r="G193" s="15"/>
      <c r="H193" s="9">
        <f t="shared" si="40"/>
        <v>0</v>
      </c>
      <c r="I193" s="15"/>
      <c r="J193" s="15"/>
      <c r="K193" s="15"/>
      <c r="L193" s="9">
        <f t="shared" si="34"/>
        <v>0</v>
      </c>
      <c r="M193" s="15"/>
      <c r="N193" s="15"/>
      <c r="O193" s="15"/>
      <c r="P193" s="15"/>
      <c r="Q193" s="15"/>
      <c r="R193" s="11">
        <f t="shared" si="39"/>
        <v>0</v>
      </c>
      <c r="S193" s="15"/>
      <c r="T193" s="15"/>
      <c r="U193" s="9">
        <f t="shared" si="44"/>
        <v>0</v>
      </c>
      <c r="V193" s="9">
        <f t="shared" si="42"/>
        <v>0</v>
      </c>
      <c r="W193" s="15"/>
      <c r="X193" s="16">
        <f t="shared" si="45"/>
        <v>0</v>
      </c>
      <c r="Y193" s="18"/>
      <c r="Z193" s="17"/>
    </row>
    <row r="194" spans="1:28" ht="18" customHeight="1" x14ac:dyDescent="0.2">
      <c r="A194" s="13">
        <v>7116002</v>
      </c>
      <c r="B194" s="14" t="s">
        <v>227</v>
      </c>
      <c r="C194" s="15">
        <v>60000</v>
      </c>
      <c r="D194" s="10">
        <f>VLOOKUP($A194,'21.07'!$A$9:$W$200,23,0)</f>
        <v>0</v>
      </c>
      <c r="E194" s="15"/>
      <c r="F194" s="15"/>
      <c r="G194" s="15"/>
      <c r="H194" s="9">
        <f t="shared" si="40"/>
        <v>0</v>
      </c>
      <c r="I194" s="15"/>
      <c r="J194" s="15"/>
      <c r="K194" s="15"/>
      <c r="L194" s="9">
        <f t="shared" si="34"/>
        <v>0</v>
      </c>
      <c r="M194" s="15"/>
      <c r="N194" s="15"/>
      <c r="O194" s="15"/>
      <c r="P194" s="15"/>
      <c r="Q194" s="15"/>
      <c r="R194" s="11">
        <f t="shared" si="39"/>
        <v>0</v>
      </c>
      <c r="S194" s="15"/>
      <c r="T194" s="15"/>
      <c r="U194" s="9">
        <f t="shared" si="44"/>
        <v>0</v>
      </c>
      <c r="V194" s="9">
        <f t="shared" si="42"/>
        <v>0</v>
      </c>
      <c r="W194" s="15"/>
      <c r="X194" s="16">
        <f t="shared" si="45"/>
        <v>0</v>
      </c>
      <c r="Y194" s="18"/>
      <c r="Z194" s="17"/>
    </row>
    <row r="195" spans="1:28" ht="18" customHeight="1" x14ac:dyDescent="0.2">
      <c r="A195" s="13">
        <v>7116003</v>
      </c>
      <c r="B195" s="14" t="s">
        <v>228</v>
      </c>
      <c r="C195" s="15">
        <v>60000</v>
      </c>
      <c r="D195" s="10">
        <f>VLOOKUP($A195,'21.07'!$A$9:$W$200,23,0)</f>
        <v>0</v>
      </c>
      <c r="E195" s="15"/>
      <c r="F195" s="15"/>
      <c r="G195" s="15"/>
      <c r="H195" s="9">
        <f t="shared" si="40"/>
        <v>0</v>
      </c>
      <c r="I195" s="15"/>
      <c r="J195" s="15"/>
      <c r="K195" s="15"/>
      <c r="L195" s="9">
        <f t="shared" si="34"/>
        <v>0</v>
      </c>
      <c r="M195" s="15"/>
      <c r="N195" s="15"/>
      <c r="O195" s="15"/>
      <c r="P195" s="15"/>
      <c r="Q195" s="15"/>
      <c r="R195" s="11">
        <f t="shared" si="39"/>
        <v>0</v>
      </c>
      <c r="S195" s="15"/>
      <c r="T195" s="15"/>
      <c r="U195" s="9">
        <f t="shared" si="44"/>
        <v>0</v>
      </c>
      <c r="V195" s="9">
        <f t="shared" si="42"/>
        <v>0</v>
      </c>
      <c r="W195" s="15"/>
      <c r="X195" s="16">
        <f t="shared" si="45"/>
        <v>0</v>
      </c>
      <c r="Y195" s="18"/>
      <c r="Z195" s="17"/>
    </row>
    <row r="196" spans="1:28" ht="18" customHeight="1" x14ac:dyDescent="0.2">
      <c r="A196" s="13">
        <v>9500002</v>
      </c>
      <c r="B196" s="14" t="s">
        <v>218</v>
      </c>
      <c r="C196" s="15">
        <v>4000</v>
      </c>
      <c r="D196" s="10">
        <f>VLOOKUP($A196,'21.07'!$A$9:$W$200,23,0)</f>
        <v>0</v>
      </c>
      <c r="E196" s="15"/>
      <c r="F196" s="15"/>
      <c r="G196" s="15"/>
      <c r="H196" s="9">
        <f t="shared" si="40"/>
        <v>0</v>
      </c>
      <c r="I196" s="15"/>
      <c r="J196" s="15"/>
      <c r="K196" s="15"/>
      <c r="L196" s="9">
        <f t="shared" si="34"/>
        <v>0</v>
      </c>
      <c r="M196" s="15"/>
      <c r="N196" s="15"/>
      <c r="O196" s="15"/>
      <c r="P196" s="15"/>
      <c r="Q196" s="15"/>
      <c r="R196" s="11">
        <f t="shared" si="39"/>
        <v>0</v>
      </c>
      <c r="S196" s="15"/>
      <c r="T196" s="15"/>
      <c r="U196" s="9">
        <f t="shared" si="44"/>
        <v>0</v>
      </c>
      <c r="V196" s="9">
        <f t="shared" si="42"/>
        <v>0</v>
      </c>
      <c r="W196" s="15"/>
      <c r="X196" s="16">
        <f t="shared" si="45"/>
        <v>0</v>
      </c>
      <c r="Y196" s="18"/>
      <c r="Z196" s="17"/>
    </row>
    <row r="197" spans="1:28" ht="18" customHeight="1" x14ac:dyDescent="0.2">
      <c r="A197" s="13">
        <v>9500003</v>
      </c>
      <c r="B197" s="14" t="s">
        <v>219</v>
      </c>
      <c r="C197" s="15">
        <v>5000</v>
      </c>
      <c r="D197" s="10">
        <f>VLOOKUP($A197,'21.07'!$A$9:$W$200,23,0)</f>
        <v>0</v>
      </c>
      <c r="E197" s="15"/>
      <c r="F197" s="15"/>
      <c r="G197" s="15"/>
      <c r="H197" s="9">
        <f t="shared" si="40"/>
        <v>0</v>
      </c>
      <c r="I197" s="15"/>
      <c r="J197" s="15"/>
      <c r="K197" s="15"/>
      <c r="L197" s="9">
        <f t="shared" si="34"/>
        <v>0</v>
      </c>
      <c r="M197" s="15"/>
      <c r="N197" s="15"/>
      <c r="O197" s="15"/>
      <c r="P197" s="15"/>
      <c r="Q197" s="15"/>
      <c r="R197" s="11">
        <f t="shared" si="39"/>
        <v>0</v>
      </c>
      <c r="S197" s="15"/>
      <c r="T197" s="15"/>
      <c r="U197" s="9">
        <f t="shared" si="44"/>
        <v>0</v>
      </c>
      <c r="V197" s="9">
        <f t="shared" si="42"/>
        <v>0</v>
      </c>
      <c r="W197" s="15"/>
      <c r="X197" s="16">
        <f t="shared" si="45"/>
        <v>0</v>
      </c>
      <c r="Y197" s="18"/>
      <c r="Z197" s="17"/>
    </row>
    <row r="198" spans="1:28" ht="18" customHeight="1" x14ac:dyDescent="0.2">
      <c r="A198" s="7"/>
      <c r="B198" s="28" t="s">
        <v>220</v>
      </c>
      <c r="C198" s="9"/>
      <c r="D198" s="10"/>
      <c r="E198" s="10"/>
      <c r="F198" s="10"/>
      <c r="G198" s="10"/>
      <c r="H198" s="9"/>
      <c r="I198" s="10"/>
      <c r="J198" s="10"/>
      <c r="K198" s="10"/>
      <c r="L198" s="9">
        <f t="shared" si="34"/>
        <v>0</v>
      </c>
      <c r="M198" s="10"/>
      <c r="N198" s="10"/>
      <c r="O198" s="10"/>
      <c r="P198" s="10"/>
      <c r="Q198" s="10"/>
      <c r="R198" s="11">
        <f t="shared" si="39"/>
        <v>0</v>
      </c>
      <c r="S198" s="10"/>
      <c r="T198" s="10"/>
      <c r="U198" s="9"/>
      <c r="V198" s="9"/>
      <c r="W198" s="10"/>
      <c r="X198" s="9"/>
      <c r="Y198" s="18"/>
      <c r="Z198" s="17"/>
    </row>
    <row r="200" spans="1:28" ht="25.5" customHeight="1" x14ac:dyDescent="0.2">
      <c r="D200" s="30">
        <f>SUM(D9:D198)</f>
        <v>564</v>
      </c>
      <c r="E200" s="31"/>
      <c r="F200" s="31"/>
      <c r="G200" s="31"/>
      <c r="H200" s="31"/>
      <c r="I200" s="30">
        <f>SUM(I9:I198)</f>
        <v>463</v>
      </c>
      <c r="J200" s="30">
        <f>SUM(J9:J198)</f>
        <v>0</v>
      </c>
      <c r="K200" s="30"/>
      <c r="L200" s="31"/>
      <c r="M200" s="31"/>
      <c r="N200" s="31"/>
      <c r="O200" s="31"/>
      <c r="P200" s="31"/>
      <c r="Q200" s="30">
        <f>SUM(Q9:Q198)</f>
        <v>1</v>
      </c>
      <c r="R200" s="30">
        <f>SUM(R9:R198)</f>
        <v>8</v>
      </c>
      <c r="S200" s="30">
        <f>SUM(S9:S198)</f>
        <v>35</v>
      </c>
      <c r="T200" s="31"/>
      <c r="U200" s="31"/>
      <c r="V200" s="32"/>
      <c r="W200" s="30">
        <f>SUM(W9:W198)</f>
        <v>812</v>
      </c>
      <c r="X200" s="30">
        <f>SUM(X9:X198)</f>
        <v>-5</v>
      </c>
    </row>
    <row r="201" spans="1:28" ht="12.75" customHeight="1" x14ac:dyDescent="0.2"/>
    <row r="202" spans="1:28" s="1" customFormat="1" x14ac:dyDescent="0.2">
      <c r="A202" s="29"/>
      <c r="B202" s="29" t="s">
        <v>221</v>
      </c>
      <c r="I202" s="33" t="s">
        <v>222</v>
      </c>
      <c r="S202" s="1" t="s">
        <v>223</v>
      </c>
      <c r="V202" s="2"/>
      <c r="W202" s="2"/>
      <c r="X202" s="2"/>
      <c r="Y202" s="3"/>
      <c r="Z202" s="3"/>
      <c r="AA202" s="3"/>
      <c r="AB202" s="3"/>
    </row>
    <row r="204" spans="1:28" s="1" customFormat="1" x14ac:dyDescent="0.2">
      <c r="A204" s="29" t="s">
        <v>224</v>
      </c>
      <c r="B204" s="3"/>
      <c r="V204" s="2"/>
      <c r="W204" s="2"/>
      <c r="X204" s="2"/>
      <c r="Y204" s="3"/>
      <c r="Z204" s="3"/>
      <c r="AA204" s="3"/>
      <c r="AB204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0:B101">
    <cfRule type="duplicateValues" dxfId="437" priority="34" stopIfTrue="1"/>
  </conditionalFormatting>
  <conditionalFormatting sqref="B132">
    <cfRule type="duplicateValues" dxfId="436" priority="33" stopIfTrue="1"/>
  </conditionalFormatting>
  <conditionalFormatting sqref="B118">
    <cfRule type="duplicateValues" dxfId="435" priority="32" stopIfTrue="1"/>
  </conditionalFormatting>
  <conditionalFormatting sqref="B198">
    <cfRule type="duplicateValues" dxfId="434" priority="31" stopIfTrue="1"/>
  </conditionalFormatting>
  <conditionalFormatting sqref="B201:B274">
    <cfRule type="duplicateValues" dxfId="433" priority="30" stopIfTrue="1"/>
  </conditionalFormatting>
  <conditionalFormatting sqref="B200">
    <cfRule type="duplicateValues" dxfId="432" priority="29" stopIfTrue="1"/>
  </conditionalFormatting>
  <conditionalFormatting sqref="I202">
    <cfRule type="duplicateValues" dxfId="431" priority="28" stopIfTrue="1"/>
  </conditionalFormatting>
  <conditionalFormatting sqref="I202">
    <cfRule type="duplicateValues" dxfId="430" priority="25" stopIfTrue="1"/>
    <cfRule type="duplicateValues" dxfId="429" priority="26" stopIfTrue="1"/>
    <cfRule type="duplicateValues" dxfId="428" priority="27" stopIfTrue="1"/>
  </conditionalFormatting>
  <conditionalFormatting sqref="B20">
    <cfRule type="duplicateValues" dxfId="427" priority="19" stopIfTrue="1"/>
  </conditionalFormatting>
  <conditionalFormatting sqref="B20">
    <cfRule type="duplicateValues" dxfId="426" priority="20" stopIfTrue="1"/>
  </conditionalFormatting>
  <conditionalFormatting sqref="B20">
    <cfRule type="duplicateValues" dxfId="425" priority="21" stopIfTrue="1"/>
  </conditionalFormatting>
  <conditionalFormatting sqref="B20">
    <cfRule type="duplicateValues" dxfId="424" priority="22" stopIfTrue="1"/>
    <cfRule type="duplicateValues" dxfId="423" priority="23" stopIfTrue="1"/>
    <cfRule type="duplicateValues" dxfId="422" priority="24" stopIfTrue="1"/>
  </conditionalFormatting>
  <conditionalFormatting sqref="A20:A25">
    <cfRule type="duplicateValues" dxfId="421" priority="18" stopIfTrue="1"/>
  </conditionalFormatting>
  <conditionalFormatting sqref="A26">
    <cfRule type="duplicateValues" dxfId="420" priority="17" stopIfTrue="1"/>
  </conditionalFormatting>
  <conditionalFormatting sqref="A27">
    <cfRule type="duplicateValues" dxfId="419" priority="16" stopIfTrue="1"/>
  </conditionalFormatting>
  <conditionalFormatting sqref="A28">
    <cfRule type="duplicateValues" dxfId="418" priority="15" stopIfTrue="1"/>
  </conditionalFormatting>
  <conditionalFormatting sqref="A29">
    <cfRule type="duplicateValues" dxfId="417" priority="14" stopIfTrue="1"/>
  </conditionalFormatting>
  <conditionalFormatting sqref="A30">
    <cfRule type="duplicateValues" dxfId="416" priority="13" stopIfTrue="1"/>
  </conditionalFormatting>
  <conditionalFormatting sqref="B275:B65318 B200 B5 B8:B19 B119:B131 B21:B117 B133:B197">
    <cfRule type="duplicateValues" dxfId="415" priority="35" stopIfTrue="1"/>
  </conditionalFormatting>
  <conditionalFormatting sqref="B275:B65318 B200 B5 B8:B19 B102:B117 B119:B131 B21:B99 B133:B197">
    <cfRule type="duplicateValues" dxfId="414" priority="36" stopIfTrue="1"/>
  </conditionalFormatting>
  <conditionalFormatting sqref="A200:A65318 A1:A5 A8:A19 A31:A198">
    <cfRule type="duplicateValues" dxfId="413" priority="37" stopIfTrue="1"/>
  </conditionalFormatting>
  <conditionalFormatting sqref="B200:B65318 B5 B8:B19 B21:B198">
    <cfRule type="duplicateValues" dxfId="412" priority="38" stopIfTrue="1"/>
  </conditionalFormatting>
  <conditionalFormatting sqref="B200:B65318 B1:B5 B8:B19 B21:B198">
    <cfRule type="duplicateValues" dxfId="411" priority="39" stopIfTrue="1"/>
    <cfRule type="duplicateValues" dxfId="410" priority="40" stopIfTrue="1"/>
    <cfRule type="duplicateValues" dxfId="409" priority="41" stopIfTrue="1"/>
  </conditionalFormatting>
  <conditionalFormatting sqref="Y17">
    <cfRule type="duplicateValues" dxfId="408" priority="7" stopIfTrue="1"/>
  </conditionalFormatting>
  <conditionalFormatting sqref="Y17">
    <cfRule type="duplicateValues" dxfId="407" priority="8" stopIfTrue="1"/>
  </conditionalFormatting>
  <conditionalFormatting sqref="Y17">
    <cfRule type="duplicateValues" dxfId="406" priority="9" stopIfTrue="1"/>
  </conditionalFormatting>
  <conditionalFormatting sqref="Y17">
    <cfRule type="duplicateValues" dxfId="405" priority="10" stopIfTrue="1"/>
    <cfRule type="duplicateValues" dxfId="404" priority="11" stopIfTrue="1"/>
    <cfRule type="duplicateValues" dxfId="403" priority="12" stopIfTrue="1"/>
  </conditionalFormatting>
  <conditionalFormatting sqref="Y13">
    <cfRule type="duplicateValues" dxfId="402" priority="1" stopIfTrue="1"/>
  </conditionalFormatting>
  <conditionalFormatting sqref="Y13">
    <cfRule type="duplicateValues" dxfId="401" priority="2" stopIfTrue="1"/>
  </conditionalFormatting>
  <conditionalFormatting sqref="Y13">
    <cfRule type="duplicateValues" dxfId="400" priority="3" stopIfTrue="1"/>
  </conditionalFormatting>
  <conditionalFormatting sqref="Y13">
    <cfRule type="duplicateValues" dxfId="399" priority="4" stopIfTrue="1"/>
    <cfRule type="duplicateValues" dxfId="398" priority="5" stopIfTrue="1"/>
    <cfRule type="duplicateValues" dxfId="397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4"/>
  <sheetViews>
    <sheetView zoomScaleNormal="100" workbookViewId="0">
      <pane xSplit="4" ySplit="8" topLeftCell="K75" activePane="bottomRight" state="frozen"/>
      <selection activeCell="F144" sqref="F144"/>
      <selection pane="topRight" activeCell="F144" sqref="F144"/>
      <selection pane="bottomLeft" activeCell="F144" sqref="F144"/>
      <selection pane="bottomRight" activeCell="W82" sqref="W82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42578125" style="1" customWidth="1"/>
    <col min="7" max="7" width="0.28515625" style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72" t="s">
        <v>0</v>
      </c>
      <c r="B1" s="172"/>
    </row>
    <row r="2" spans="1:28" x14ac:dyDescent="0.2">
      <c r="A2" s="172" t="s">
        <v>1</v>
      </c>
      <c r="B2" s="172"/>
    </row>
    <row r="3" spans="1:28" ht="19.5" x14ac:dyDescent="0.2">
      <c r="A3" s="173" t="s">
        <v>2</v>
      </c>
      <c r="B3" s="173"/>
      <c r="C3" s="173"/>
      <c r="D3" s="173"/>
      <c r="E3" s="173"/>
      <c r="F3" s="173"/>
      <c r="G3" s="173"/>
      <c r="H3" s="173"/>
      <c r="I3" s="173"/>
      <c r="J3" s="173"/>
      <c r="K3" s="173"/>
      <c r="L3" s="173"/>
      <c r="M3" s="173"/>
      <c r="N3" s="173"/>
      <c r="O3" s="173"/>
      <c r="P3" s="173"/>
      <c r="Q3" s="173"/>
      <c r="R3" s="173"/>
      <c r="S3" s="173"/>
      <c r="T3" s="173"/>
      <c r="U3" s="173"/>
      <c r="V3" s="173"/>
      <c r="W3" s="173"/>
      <c r="X3" s="173"/>
    </row>
    <row r="4" spans="1:28" ht="18.75" x14ac:dyDescent="0.2">
      <c r="A4" s="122" t="s">
        <v>3</v>
      </c>
      <c r="B4" s="4">
        <v>42574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74" t="s">
        <v>4</v>
      </c>
      <c r="B5" s="174" t="s">
        <v>5</v>
      </c>
      <c r="C5" s="175" t="s">
        <v>6</v>
      </c>
      <c r="D5" s="176" t="s">
        <v>7</v>
      </c>
      <c r="E5" s="175" t="s">
        <v>8</v>
      </c>
      <c r="F5" s="175"/>
      <c r="G5" s="175"/>
      <c r="H5" s="175"/>
      <c r="I5" s="175" t="s">
        <v>9</v>
      </c>
      <c r="J5" s="175"/>
      <c r="K5" s="175"/>
      <c r="L5" s="175"/>
      <c r="M5" s="175" t="s">
        <v>10</v>
      </c>
      <c r="N5" s="175"/>
      <c r="O5" s="175"/>
      <c r="P5" s="175"/>
      <c r="Q5" s="175"/>
      <c r="R5" s="175"/>
      <c r="S5" s="160" t="s">
        <v>11</v>
      </c>
      <c r="T5" s="161"/>
      <c r="U5" s="162"/>
      <c r="V5" s="163" t="s">
        <v>12</v>
      </c>
      <c r="W5" s="166" t="s">
        <v>13</v>
      </c>
      <c r="X5" s="166" t="s">
        <v>14</v>
      </c>
      <c r="Z5" s="159" t="s">
        <v>15</v>
      </c>
      <c r="AA5" s="159"/>
      <c r="AB5" s="159"/>
    </row>
    <row r="6" spans="1:28" ht="20.25" customHeight="1" x14ac:dyDescent="0.2">
      <c r="A6" s="174"/>
      <c r="B6" s="174"/>
      <c r="C6" s="175"/>
      <c r="D6" s="176"/>
      <c r="E6" s="169" t="s">
        <v>16</v>
      </c>
      <c r="F6" s="169" t="s">
        <v>17</v>
      </c>
      <c r="G6" s="163" t="s">
        <v>18</v>
      </c>
      <c r="H6" s="163" t="s">
        <v>19</v>
      </c>
      <c r="I6" s="163" t="s">
        <v>20</v>
      </c>
      <c r="J6" s="163" t="s">
        <v>21</v>
      </c>
      <c r="K6" s="163" t="s">
        <v>226</v>
      </c>
      <c r="L6" s="163" t="s">
        <v>22</v>
      </c>
      <c r="M6" s="163" t="s">
        <v>18</v>
      </c>
      <c r="N6" s="163" t="s">
        <v>23</v>
      </c>
      <c r="O6" s="171" t="s">
        <v>24</v>
      </c>
      <c r="P6" s="171"/>
      <c r="Q6" s="171"/>
      <c r="R6" s="163" t="s">
        <v>25</v>
      </c>
      <c r="S6" s="163" t="s">
        <v>26</v>
      </c>
      <c r="T6" s="163" t="s">
        <v>27</v>
      </c>
      <c r="U6" s="163" t="s">
        <v>28</v>
      </c>
      <c r="V6" s="164"/>
      <c r="W6" s="167"/>
      <c r="X6" s="167"/>
      <c r="Z6" s="159"/>
      <c r="AA6" s="159"/>
      <c r="AB6" s="159"/>
    </row>
    <row r="7" spans="1:28" ht="58.5" customHeight="1" x14ac:dyDescent="0.2">
      <c r="A7" s="174"/>
      <c r="B7" s="174"/>
      <c r="C7" s="175"/>
      <c r="D7" s="176"/>
      <c r="E7" s="170"/>
      <c r="F7" s="170"/>
      <c r="G7" s="165"/>
      <c r="H7" s="165"/>
      <c r="I7" s="165"/>
      <c r="J7" s="165"/>
      <c r="K7" s="165"/>
      <c r="L7" s="165"/>
      <c r="M7" s="165"/>
      <c r="N7" s="165"/>
      <c r="O7" s="124" t="s">
        <v>29</v>
      </c>
      <c r="P7" s="124" t="s">
        <v>30</v>
      </c>
      <c r="Q7" s="123" t="s">
        <v>31</v>
      </c>
      <c r="R7" s="165"/>
      <c r="S7" s="165"/>
      <c r="T7" s="165"/>
      <c r="U7" s="165"/>
      <c r="V7" s="165"/>
      <c r="W7" s="168"/>
      <c r="X7" s="168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VLOOKUP($A9,'22.07'!$A$9:$W$200,23,0)</f>
        <v>0</v>
      </c>
      <c r="E9" s="15">
        <v>30</v>
      </c>
      <c r="F9" s="15"/>
      <c r="G9" s="15"/>
      <c r="H9" s="9">
        <f t="shared" ref="H9:H52" si="0">SUM(E9:G9)</f>
        <v>30</v>
      </c>
      <c r="I9" s="15">
        <v>29</v>
      </c>
      <c r="J9" s="15"/>
      <c r="K9" s="15"/>
      <c r="L9" s="9">
        <f>SUM(I9:K9)</f>
        <v>29</v>
      </c>
      <c r="M9" s="15"/>
      <c r="N9" s="15"/>
      <c r="O9" s="15"/>
      <c r="P9" s="15"/>
      <c r="Q9" s="15"/>
      <c r="R9" s="11">
        <f>SUM(M9:Q9)</f>
        <v>0</v>
      </c>
      <c r="S9" s="15">
        <v>1</v>
      </c>
      <c r="T9" s="15"/>
      <c r="U9" s="9">
        <f t="shared" ref="U9:U52" si="1">S9+T9</f>
        <v>1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VLOOKUP($A10,'22.07'!$A$9:$W$200,23,0)</f>
        <v>0</v>
      </c>
      <c r="E10" s="15">
        <v>10</v>
      </c>
      <c r="F10" s="15"/>
      <c r="G10" s="15"/>
      <c r="H10" s="9">
        <f t="shared" si="0"/>
        <v>10</v>
      </c>
      <c r="I10" s="15">
        <v>10</v>
      </c>
      <c r="J10" s="15"/>
      <c r="K10" s="15"/>
      <c r="L10" s="9">
        <f t="shared" ref="L10:L73" si="4">SUM(I10:K10)</f>
        <v>10</v>
      </c>
      <c r="M10" s="15"/>
      <c r="N10" s="15"/>
      <c r="O10" s="15"/>
      <c r="P10" s="15"/>
      <c r="Q10" s="15"/>
      <c r="R10" s="11">
        <f t="shared" ref="R10:R86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VLOOKUP($A11,'22.07'!$A$9:$W$200,23,0)</f>
        <v>0</v>
      </c>
      <c r="E11" s="15">
        <v>10</v>
      </c>
      <c r="F11" s="15"/>
      <c r="G11" s="15"/>
      <c r="H11" s="9">
        <f t="shared" si="0"/>
        <v>10</v>
      </c>
      <c r="I11" s="15">
        <v>7</v>
      </c>
      <c r="J11" s="15"/>
      <c r="K11" s="15"/>
      <c r="L11" s="9">
        <f t="shared" si="4"/>
        <v>7</v>
      </c>
      <c r="M11" s="15"/>
      <c r="N11" s="15"/>
      <c r="O11" s="15"/>
      <c r="P11" s="15"/>
      <c r="Q11" s="15"/>
      <c r="R11" s="11">
        <f t="shared" si="5"/>
        <v>0</v>
      </c>
      <c r="S11" s="15">
        <v>3</v>
      </c>
      <c r="T11" s="15"/>
      <c r="U11" s="9">
        <f t="shared" si="1"/>
        <v>3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VLOOKUP($A12,'22.07'!$A$9:$W$200,23,0)</f>
        <v>0</v>
      </c>
      <c r="E12" s="15">
        <v>20</v>
      </c>
      <c r="F12" s="15"/>
      <c r="G12" s="15"/>
      <c r="H12" s="9">
        <f t="shared" si="0"/>
        <v>20</v>
      </c>
      <c r="I12" s="15">
        <v>20</v>
      </c>
      <c r="J12" s="15"/>
      <c r="K12" s="15"/>
      <c r="L12" s="9">
        <f t="shared" si="4"/>
        <v>20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VLOOKUP($A13,'22.07'!$A$9:$W$200,23,0)</f>
        <v>0</v>
      </c>
      <c r="E13" s="15"/>
      <c r="F13" s="15"/>
      <c r="G13" s="15"/>
      <c r="H13" s="9">
        <f t="shared" si="0"/>
        <v>0</v>
      </c>
      <c r="I13" s="15"/>
      <c r="J13" s="15"/>
      <c r="K13" s="15"/>
      <c r="L13" s="9">
        <f t="shared" si="4"/>
        <v>0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0</v>
      </c>
      <c r="W13" s="15"/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VLOOKUP($A14,'22.07'!$A$9:$W$200,23,0)</f>
        <v>0</v>
      </c>
      <c r="E14" s="15">
        <v>20</v>
      </c>
      <c r="F14" s="15"/>
      <c r="G14" s="15"/>
      <c r="H14" s="9">
        <f t="shared" si="0"/>
        <v>20</v>
      </c>
      <c r="I14" s="15">
        <v>19</v>
      </c>
      <c r="J14" s="15"/>
      <c r="K14" s="15"/>
      <c r="L14" s="9">
        <f t="shared" si="4"/>
        <v>19</v>
      </c>
      <c r="M14" s="15"/>
      <c r="N14" s="15"/>
      <c r="O14" s="15"/>
      <c r="P14" s="15"/>
      <c r="Q14" s="15"/>
      <c r="R14" s="11">
        <f t="shared" si="5"/>
        <v>0</v>
      </c>
      <c r="S14" s="15">
        <v>1</v>
      </c>
      <c r="T14" s="15"/>
      <c r="U14" s="9">
        <f t="shared" si="1"/>
        <v>1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VLOOKUP($A15,'22.07'!$A$9:$W$200,23,0)</f>
        <v>0</v>
      </c>
      <c r="E15" s="15">
        <v>10</v>
      </c>
      <c r="F15" s="15"/>
      <c r="G15" s="15"/>
      <c r="H15" s="9">
        <f t="shared" si="0"/>
        <v>10</v>
      </c>
      <c r="I15" s="15"/>
      <c r="J15" s="15"/>
      <c r="K15" s="15"/>
      <c r="L15" s="9">
        <f t="shared" si="4"/>
        <v>0</v>
      </c>
      <c r="M15" s="15"/>
      <c r="N15" s="15"/>
      <c r="O15" s="15"/>
      <c r="P15" s="15"/>
      <c r="Q15" s="15"/>
      <c r="R15" s="11">
        <f t="shared" si="5"/>
        <v>0</v>
      </c>
      <c r="S15" s="15">
        <v>10</v>
      </c>
      <c r="T15" s="15"/>
      <c r="U15" s="9">
        <f t="shared" si="1"/>
        <v>10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VLOOKUP($A16,'22.07'!$A$9:$W$200,23,0)</f>
        <v>0</v>
      </c>
      <c r="E16" s="15">
        <v>10</v>
      </c>
      <c r="F16" s="15"/>
      <c r="G16" s="15"/>
      <c r="H16" s="9">
        <f t="shared" si="0"/>
        <v>10</v>
      </c>
      <c r="I16" s="15">
        <v>10</v>
      </c>
      <c r="J16" s="15"/>
      <c r="K16" s="15"/>
      <c r="L16" s="9">
        <f t="shared" si="4"/>
        <v>10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VLOOKUP($A17,'22.07'!$A$9:$W$200,23,0)</f>
        <v>0</v>
      </c>
      <c r="E17" s="15">
        <v>16</v>
      </c>
      <c r="F17" s="15"/>
      <c r="G17" s="15"/>
      <c r="H17" s="9">
        <f t="shared" si="0"/>
        <v>16</v>
      </c>
      <c r="I17" s="15">
        <v>19</v>
      </c>
      <c r="J17" s="15"/>
      <c r="K17" s="15"/>
      <c r="L17" s="9">
        <f t="shared" si="4"/>
        <v>19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-3</v>
      </c>
      <c r="W17" s="15"/>
      <c r="X17" s="16">
        <f t="shared" si="3"/>
        <v>3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VLOOKUP($A18,'22.07'!$A$9:$W$200,23,0)</f>
        <v>0</v>
      </c>
      <c r="E18" s="15">
        <v>32</v>
      </c>
      <c r="F18" s="15"/>
      <c r="G18" s="15"/>
      <c r="H18" s="9">
        <f t="shared" si="0"/>
        <v>32</v>
      </c>
      <c r="I18" s="15">
        <v>31</v>
      </c>
      <c r="J18" s="15"/>
      <c r="K18" s="15"/>
      <c r="L18" s="9">
        <f t="shared" si="4"/>
        <v>31</v>
      </c>
      <c r="M18" s="15"/>
      <c r="N18" s="15"/>
      <c r="O18" s="15"/>
      <c r="P18" s="15"/>
      <c r="Q18" s="15">
        <v>1</v>
      </c>
      <c r="R18" s="11">
        <f>SUM(M18:Q18)</f>
        <v>1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44</v>
      </c>
      <c r="C19" s="15">
        <v>19000</v>
      </c>
      <c r="D19" s="10">
        <f>VLOOKUP($A19,'22.07'!$A$9:$W$200,23,0)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45</v>
      </c>
      <c r="C20" s="15">
        <v>19000</v>
      </c>
      <c r="D20" s="10">
        <f>VLOOKUP($A20,'22.07'!$A$9:$W$200,23,0)</f>
        <v>0</v>
      </c>
      <c r="E20" s="15">
        <v>14</v>
      </c>
      <c r="F20" s="15"/>
      <c r="G20" s="15"/>
      <c r="H20" s="9">
        <f t="shared" si="0"/>
        <v>14</v>
      </c>
      <c r="I20" s="15">
        <v>12</v>
      </c>
      <c r="J20" s="15"/>
      <c r="K20" s="15"/>
      <c r="L20" s="9">
        <f t="shared" si="4"/>
        <v>12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2</v>
      </c>
      <c r="W20" s="15"/>
      <c r="X20" s="16">
        <f t="shared" si="3"/>
        <v>-2</v>
      </c>
      <c r="Y20" s="121" t="s">
        <v>239</v>
      </c>
      <c r="Z20" s="17"/>
    </row>
    <row r="21" spans="1:26" ht="18" customHeight="1" x14ac:dyDescent="0.2">
      <c r="A21" s="13">
        <v>1500022</v>
      </c>
      <c r="B21" s="14" t="s">
        <v>46</v>
      </c>
      <c r="C21" s="15">
        <v>19000</v>
      </c>
      <c r="D21" s="10">
        <f>VLOOKUP($A21,'22.07'!$A$9:$W$200,23,0)</f>
        <v>0</v>
      </c>
      <c r="E21" s="15">
        <v>10</v>
      </c>
      <c r="F21" s="15"/>
      <c r="G21" s="15"/>
      <c r="H21" s="9">
        <f t="shared" si="0"/>
        <v>10</v>
      </c>
      <c r="I21" s="15">
        <v>10</v>
      </c>
      <c r="J21" s="15"/>
      <c r="K21" s="15"/>
      <c r="L21" s="9">
        <f t="shared" si="4"/>
        <v>10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47</v>
      </c>
      <c r="C22" s="15">
        <v>16000</v>
      </c>
      <c r="D22" s="10">
        <f>VLOOKUP($A22,'22.07'!$A$9:$W$200,23,0)</f>
        <v>0</v>
      </c>
      <c r="E22" s="15">
        <v>8</v>
      </c>
      <c r="F22" s="15"/>
      <c r="G22" s="15"/>
      <c r="H22" s="9">
        <f t="shared" si="0"/>
        <v>8</v>
      </c>
      <c r="I22" s="15">
        <v>7</v>
      </c>
      <c r="J22" s="15"/>
      <c r="K22" s="15"/>
      <c r="L22" s="9">
        <f t="shared" si="4"/>
        <v>7</v>
      </c>
      <c r="M22" s="15"/>
      <c r="N22" s="15"/>
      <c r="O22" s="15"/>
      <c r="P22" s="15"/>
      <c r="Q22" s="15"/>
      <c r="R22" s="11">
        <f t="shared" si="5"/>
        <v>0</v>
      </c>
      <c r="S22" s="15">
        <v>1</v>
      </c>
      <c r="T22" s="15"/>
      <c r="U22" s="9">
        <f t="shared" si="1"/>
        <v>1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48</v>
      </c>
      <c r="C23" s="15">
        <v>21000</v>
      </c>
      <c r="D23" s="10">
        <f>VLOOKUP($A23,'22.07'!$A$9:$W$200,23,0)</f>
        <v>0</v>
      </c>
      <c r="E23" s="15">
        <v>9</v>
      </c>
      <c r="F23" s="15"/>
      <c r="G23" s="15"/>
      <c r="H23" s="9">
        <f t="shared" si="0"/>
        <v>9</v>
      </c>
      <c r="I23" s="15">
        <v>7</v>
      </c>
      <c r="J23" s="15"/>
      <c r="K23" s="15"/>
      <c r="L23" s="9">
        <f t="shared" si="4"/>
        <v>7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2</v>
      </c>
      <c r="W23" s="15">
        <v>2</v>
      </c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49</v>
      </c>
      <c r="C24" s="15">
        <v>21000</v>
      </c>
      <c r="D24" s="10">
        <f>VLOOKUP($A24,'22.07'!$A$9:$W$200,23,0)</f>
        <v>0</v>
      </c>
      <c r="E24" s="15">
        <v>10</v>
      </c>
      <c r="F24" s="15"/>
      <c r="G24" s="15"/>
      <c r="H24" s="9">
        <f t="shared" si="0"/>
        <v>10</v>
      </c>
      <c r="I24" s="15">
        <v>9</v>
      </c>
      <c r="J24" s="15"/>
      <c r="K24" s="15"/>
      <c r="L24" s="9">
        <f t="shared" si="4"/>
        <v>9</v>
      </c>
      <c r="M24" s="15"/>
      <c r="N24" s="15"/>
      <c r="O24" s="15"/>
      <c r="P24" s="15"/>
      <c r="Q24" s="15"/>
      <c r="R24" s="11">
        <f t="shared" si="5"/>
        <v>0</v>
      </c>
      <c r="S24" s="15">
        <v>1</v>
      </c>
      <c r="T24" s="15"/>
      <c r="U24" s="9">
        <f t="shared" si="1"/>
        <v>1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50</v>
      </c>
      <c r="C25" s="15">
        <v>20000</v>
      </c>
      <c r="D25" s="10">
        <f>VLOOKUP($A25,'22.07'!$A$9:$W$200,23,0)</f>
        <v>0</v>
      </c>
      <c r="E25" s="15">
        <v>10</v>
      </c>
      <c r="F25" s="15"/>
      <c r="G25" s="15"/>
      <c r="H25" s="9">
        <f t="shared" si="0"/>
        <v>10</v>
      </c>
      <c r="I25" s="15">
        <v>10</v>
      </c>
      <c r="J25" s="15"/>
      <c r="K25" s="15"/>
      <c r="L25" s="9">
        <f t="shared" si="4"/>
        <v>10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51</v>
      </c>
      <c r="C26" s="15">
        <v>18000</v>
      </c>
      <c r="D26" s="10">
        <f>VLOOKUP($A26,'22.07'!$A$9:$W$200,23,0)</f>
        <v>0</v>
      </c>
      <c r="E26" s="15">
        <v>10</v>
      </c>
      <c r="F26" s="15"/>
      <c r="G26" s="15"/>
      <c r="H26" s="9">
        <f t="shared" si="0"/>
        <v>10</v>
      </c>
      <c r="I26" s="15">
        <v>7</v>
      </c>
      <c r="J26" s="15"/>
      <c r="K26" s="15"/>
      <c r="L26" s="9">
        <f t="shared" si="4"/>
        <v>7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3</v>
      </c>
      <c r="W26" s="15"/>
      <c r="X26" s="16">
        <f>W26-V26</f>
        <v>-3</v>
      </c>
      <c r="Y26" s="18" t="s">
        <v>239</v>
      </c>
      <c r="Z26" s="17"/>
    </row>
    <row r="27" spans="1:26" ht="18" customHeight="1" x14ac:dyDescent="0.2">
      <c r="A27" s="13">
        <v>1500047</v>
      </c>
      <c r="B27" s="14" t="s">
        <v>52</v>
      </c>
      <c r="C27" s="15">
        <v>32000</v>
      </c>
      <c r="D27" s="10">
        <f>VLOOKUP($A27,'22.07'!$A$9:$W$200,23,0)</f>
        <v>0</v>
      </c>
      <c r="E27" s="15">
        <v>6</v>
      </c>
      <c r="F27" s="15"/>
      <c r="G27" s="15"/>
      <c r="H27" s="9">
        <f t="shared" si="0"/>
        <v>6</v>
      </c>
      <c r="I27" s="15">
        <v>6</v>
      </c>
      <c r="J27" s="15"/>
      <c r="K27" s="15"/>
      <c r="L27" s="9">
        <f t="shared" si="4"/>
        <v>6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53</v>
      </c>
      <c r="C28" s="15">
        <v>22000</v>
      </c>
      <c r="D28" s="10">
        <f>VLOOKUP($A28,'22.07'!$A$9:$W$200,23,0)</f>
        <v>0</v>
      </c>
      <c r="E28" s="15">
        <v>10</v>
      </c>
      <c r="F28" s="15"/>
      <c r="G28" s="15"/>
      <c r="H28" s="9">
        <f t="shared" si="0"/>
        <v>10</v>
      </c>
      <c r="I28" s="15">
        <v>10</v>
      </c>
      <c r="J28" s="15"/>
      <c r="K28" s="15"/>
      <c r="L28" s="9">
        <f t="shared" si="4"/>
        <v>10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54</v>
      </c>
      <c r="C29" s="15">
        <v>21000</v>
      </c>
      <c r="D29" s="10">
        <f>VLOOKUP($A29,'22.07'!$A$9:$W$200,23,0)</f>
        <v>0</v>
      </c>
      <c r="E29" s="15">
        <v>10</v>
      </c>
      <c r="F29" s="15"/>
      <c r="G29" s="15"/>
      <c r="H29" s="9">
        <f t="shared" si="0"/>
        <v>10</v>
      </c>
      <c r="I29" s="15">
        <v>4</v>
      </c>
      <c r="J29" s="15"/>
      <c r="K29" s="15"/>
      <c r="L29" s="9">
        <f t="shared" si="4"/>
        <v>4</v>
      </c>
      <c r="M29" s="15"/>
      <c r="N29" s="15"/>
      <c r="O29" s="15"/>
      <c r="P29" s="15"/>
      <c r="Q29" s="15"/>
      <c r="R29" s="11">
        <f t="shared" si="5"/>
        <v>0</v>
      </c>
      <c r="S29" s="15">
        <v>6</v>
      </c>
      <c r="T29" s="15"/>
      <c r="U29" s="9">
        <f t="shared" si="1"/>
        <v>6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55</v>
      </c>
      <c r="C30" s="15">
        <v>20000</v>
      </c>
      <c r="D30" s="10">
        <f>VLOOKUP($A30,'22.07'!$A$9:$W$200,23,0)</f>
        <v>0</v>
      </c>
      <c r="E30" s="15">
        <v>10</v>
      </c>
      <c r="F30" s="15"/>
      <c r="G30" s="15"/>
      <c r="H30" s="9">
        <f t="shared" si="0"/>
        <v>10</v>
      </c>
      <c r="I30" s="15">
        <v>11</v>
      </c>
      <c r="J30" s="15"/>
      <c r="K30" s="15"/>
      <c r="L30" s="9">
        <f t="shared" si="4"/>
        <v>11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-1</v>
      </c>
      <c r="W30" s="15"/>
      <c r="X30" s="16">
        <f>W30-V30</f>
        <v>1</v>
      </c>
      <c r="Y30" s="18"/>
      <c r="Z30" s="17"/>
    </row>
    <row r="31" spans="1:26" ht="18" customHeight="1" x14ac:dyDescent="0.2">
      <c r="A31" s="13">
        <v>1500134</v>
      </c>
      <c r="B31" s="14" t="s">
        <v>56</v>
      </c>
      <c r="C31" s="15">
        <v>24000</v>
      </c>
      <c r="D31" s="10">
        <f>VLOOKUP($A31,'22.07'!$A$9:$W$200,23,0)</f>
        <v>0</v>
      </c>
      <c r="E31" s="15">
        <v>10</v>
      </c>
      <c r="F31" s="15"/>
      <c r="G31" s="15"/>
      <c r="H31" s="9">
        <f t="shared" si="0"/>
        <v>10</v>
      </c>
      <c r="I31" s="15">
        <v>10</v>
      </c>
      <c r="J31" s="15"/>
      <c r="K31" s="15"/>
      <c r="L31" s="9">
        <f t="shared" si="4"/>
        <v>10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57</v>
      </c>
      <c r="C32" s="15">
        <v>18000</v>
      </c>
      <c r="D32" s="10">
        <f>VLOOKUP($A32,'22.07'!$A$9:$W$200,23,0)</f>
        <v>0</v>
      </c>
      <c r="E32" s="15">
        <v>10</v>
      </c>
      <c r="F32" s="15"/>
      <c r="G32" s="15"/>
      <c r="H32" s="9">
        <f t="shared" si="0"/>
        <v>10</v>
      </c>
      <c r="I32" s="15">
        <v>10</v>
      </c>
      <c r="J32" s="15"/>
      <c r="K32" s="15"/>
      <c r="L32" s="9">
        <f t="shared" si="4"/>
        <v>10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58</v>
      </c>
      <c r="C33" s="15">
        <v>22000</v>
      </c>
      <c r="D33" s="10">
        <f>VLOOKUP($A33,'22.07'!$A$9:$W$200,23,0)</f>
        <v>0</v>
      </c>
      <c r="E33" s="15">
        <v>10</v>
      </c>
      <c r="F33" s="15"/>
      <c r="G33" s="15"/>
      <c r="H33" s="9">
        <f t="shared" si="0"/>
        <v>10</v>
      </c>
      <c r="I33" s="15">
        <v>8</v>
      </c>
      <c r="J33" s="15"/>
      <c r="K33" s="15"/>
      <c r="L33" s="9">
        <f t="shared" si="4"/>
        <v>8</v>
      </c>
      <c r="M33" s="15"/>
      <c r="N33" s="15"/>
      <c r="O33" s="15"/>
      <c r="P33" s="15"/>
      <c r="Q33" s="15"/>
      <c r="R33" s="11">
        <f t="shared" si="5"/>
        <v>0</v>
      </c>
      <c r="S33" s="15">
        <v>2</v>
      </c>
      <c r="T33" s="15"/>
      <c r="U33" s="9">
        <f t="shared" si="1"/>
        <v>2</v>
      </c>
      <c r="V33" s="9">
        <f t="shared" si="2"/>
        <v>0</v>
      </c>
      <c r="W33" s="15"/>
      <c r="X33" s="16">
        <f t="shared" si="3"/>
        <v>0</v>
      </c>
      <c r="Y33" s="121"/>
      <c r="Z33" s="17"/>
    </row>
    <row r="34" spans="1:26" ht="18" customHeight="1" x14ac:dyDescent="0.2">
      <c r="A34" s="13">
        <v>1500301</v>
      </c>
      <c r="B34" s="14" t="s">
        <v>59</v>
      </c>
      <c r="C34" s="15">
        <v>20000</v>
      </c>
      <c r="D34" s="10">
        <f>VLOOKUP($A34,'22.07'!$A$9:$W$200,23,0)</f>
        <v>0</v>
      </c>
      <c r="E34" s="15">
        <v>10</v>
      </c>
      <c r="F34" s="15"/>
      <c r="G34" s="15"/>
      <c r="H34" s="9">
        <f t="shared" si="0"/>
        <v>10</v>
      </c>
      <c r="I34" s="15">
        <v>8</v>
      </c>
      <c r="J34" s="15"/>
      <c r="K34" s="15"/>
      <c r="L34" s="9">
        <f t="shared" si="4"/>
        <v>8</v>
      </c>
      <c r="M34" s="15"/>
      <c r="N34" s="15"/>
      <c r="O34" s="15"/>
      <c r="P34" s="15"/>
      <c r="Q34" s="15"/>
      <c r="R34" s="11">
        <f t="shared" si="5"/>
        <v>0</v>
      </c>
      <c r="S34" s="15">
        <v>2</v>
      </c>
      <c r="T34" s="15"/>
      <c r="U34" s="9">
        <f t="shared" si="1"/>
        <v>2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60</v>
      </c>
      <c r="C35" s="15">
        <v>18000</v>
      </c>
      <c r="D35" s="10">
        <f>VLOOKUP($A35,'22.07'!$A$9:$W$200,23,0)</f>
        <v>0</v>
      </c>
      <c r="E35" s="15">
        <v>10</v>
      </c>
      <c r="F35" s="15"/>
      <c r="G35" s="15"/>
      <c r="H35" s="9">
        <f t="shared" si="0"/>
        <v>10</v>
      </c>
      <c r="I35" s="15">
        <v>5</v>
      </c>
      <c r="J35" s="15"/>
      <c r="K35" s="15"/>
      <c r="L35" s="9">
        <f t="shared" si="4"/>
        <v>5</v>
      </c>
      <c r="M35" s="15"/>
      <c r="N35" s="15"/>
      <c r="O35" s="15"/>
      <c r="P35" s="15"/>
      <c r="Q35" s="15"/>
      <c r="R35" s="11">
        <f t="shared" si="5"/>
        <v>0</v>
      </c>
      <c r="S35" s="15">
        <v>5</v>
      </c>
      <c r="T35" s="15"/>
      <c r="U35" s="9">
        <f t="shared" si="1"/>
        <v>5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61</v>
      </c>
      <c r="C36" s="15">
        <v>18000</v>
      </c>
      <c r="D36" s="10">
        <f>VLOOKUP($A36,'22.07'!$A$9:$W$200,23,0)</f>
        <v>0</v>
      </c>
      <c r="E36" s="15">
        <v>10</v>
      </c>
      <c r="F36" s="15"/>
      <c r="G36" s="15"/>
      <c r="H36" s="9">
        <f t="shared" si="0"/>
        <v>10</v>
      </c>
      <c r="I36" s="15">
        <v>10</v>
      </c>
      <c r="J36" s="15"/>
      <c r="K36" s="15"/>
      <c r="L36" s="9">
        <f t="shared" si="4"/>
        <v>10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62</v>
      </c>
      <c r="C37" s="15">
        <v>17000</v>
      </c>
      <c r="D37" s="10">
        <f>VLOOKUP($A37,'22.07'!$A$9:$W$200,23,0)</f>
        <v>0</v>
      </c>
      <c r="E37" s="15">
        <v>10</v>
      </c>
      <c r="F37" s="15"/>
      <c r="G37" s="15"/>
      <c r="H37" s="9">
        <f t="shared" si="0"/>
        <v>10</v>
      </c>
      <c r="I37" s="15">
        <v>9</v>
      </c>
      <c r="J37" s="15"/>
      <c r="K37" s="15"/>
      <c r="L37" s="9">
        <f t="shared" si="4"/>
        <v>9</v>
      </c>
      <c r="M37" s="15"/>
      <c r="N37" s="15"/>
      <c r="O37" s="15"/>
      <c r="P37" s="15"/>
      <c r="Q37" s="15"/>
      <c r="R37" s="11">
        <f t="shared" si="5"/>
        <v>0</v>
      </c>
      <c r="S37" s="15">
        <v>1</v>
      </c>
      <c r="T37" s="15"/>
      <c r="U37" s="9">
        <f t="shared" si="1"/>
        <v>1</v>
      </c>
      <c r="V37" s="9">
        <f t="shared" si="2"/>
        <v>0</v>
      </c>
      <c r="W37" s="15"/>
      <c r="X37" s="16">
        <f t="shared" si="3"/>
        <v>0</v>
      </c>
      <c r="Y37" s="121"/>
      <c r="Z37" s="17"/>
    </row>
    <row r="38" spans="1:26" ht="18" customHeight="1" x14ac:dyDescent="0.2">
      <c r="A38" s="13">
        <v>1500307</v>
      </c>
      <c r="B38" s="14" t="s">
        <v>63</v>
      </c>
      <c r="C38" s="15">
        <v>20000</v>
      </c>
      <c r="D38" s="10">
        <f>VLOOKUP($A38,'22.07'!$A$9:$W$200,23,0)</f>
        <v>0</v>
      </c>
      <c r="E38" s="15">
        <v>10</v>
      </c>
      <c r="F38" s="15"/>
      <c r="G38" s="15"/>
      <c r="H38" s="9">
        <f t="shared" si="0"/>
        <v>10</v>
      </c>
      <c r="I38" s="15">
        <v>4</v>
      </c>
      <c r="J38" s="15"/>
      <c r="K38" s="15"/>
      <c r="L38" s="9">
        <f t="shared" si="4"/>
        <v>4</v>
      </c>
      <c r="M38" s="15"/>
      <c r="N38" s="15"/>
      <c r="O38" s="15"/>
      <c r="P38" s="15"/>
      <c r="Q38" s="15"/>
      <c r="R38" s="11">
        <f t="shared" si="5"/>
        <v>0</v>
      </c>
      <c r="S38" s="15">
        <v>6</v>
      </c>
      <c r="T38" s="15"/>
      <c r="U38" s="9">
        <f t="shared" si="1"/>
        <v>6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64</v>
      </c>
      <c r="C39" s="15">
        <v>18000</v>
      </c>
      <c r="D39" s="10">
        <f>VLOOKUP($A39,'22.07'!$A$9:$W$200,23,0)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65</v>
      </c>
      <c r="C40" s="15">
        <v>20000</v>
      </c>
      <c r="D40" s="10">
        <f>VLOOKUP($A40,'22.07'!$A$9:$W$200,23,0)</f>
        <v>0</v>
      </c>
      <c r="E40" s="15">
        <v>10</v>
      </c>
      <c r="F40" s="15"/>
      <c r="G40" s="15"/>
      <c r="H40" s="9">
        <f t="shared" si="0"/>
        <v>10</v>
      </c>
      <c r="I40" s="15">
        <v>8</v>
      </c>
      <c r="J40" s="15"/>
      <c r="K40" s="15"/>
      <c r="L40" s="9">
        <f t="shared" si="4"/>
        <v>8</v>
      </c>
      <c r="M40" s="15"/>
      <c r="N40" s="15"/>
      <c r="O40" s="15"/>
      <c r="P40" s="15"/>
      <c r="Q40" s="15"/>
      <c r="R40" s="11">
        <f t="shared" si="5"/>
        <v>0</v>
      </c>
      <c r="S40" s="15">
        <v>2</v>
      </c>
      <c r="T40" s="15"/>
      <c r="U40" s="9">
        <f t="shared" si="1"/>
        <v>2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66</v>
      </c>
      <c r="C41" s="15">
        <v>21000</v>
      </c>
      <c r="D41" s="10">
        <f>VLOOKUP($A41,'22.07'!$A$9:$W$200,23,0)</f>
        <v>0</v>
      </c>
      <c r="E41" s="15">
        <v>10</v>
      </c>
      <c r="F41" s="15"/>
      <c r="G41" s="15"/>
      <c r="H41" s="9">
        <f t="shared" si="0"/>
        <v>10</v>
      </c>
      <c r="I41" s="15">
        <v>10</v>
      </c>
      <c r="J41" s="15"/>
      <c r="K41" s="15"/>
      <c r="L41" s="9">
        <f t="shared" si="4"/>
        <v>10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67</v>
      </c>
      <c r="C42" s="15">
        <v>21000</v>
      </c>
      <c r="D42" s="10">
        <f>VLOOKUP($A42,'22.07'!$A$9:$W$200,23,0)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68</v>
      </c>
      <c r="C43" s="15">
        <v>20000</v>
      </c>
      <c r="D43" s="10">
        <f>VLOOKUP($A43,'22.07'!$A$9:$W$200,23,0)</f>
        <v>0</v>
      </c>
      <c r="E43" s="15">
        <v>10</v>
      </c>
      <c r="F43" s="15"/>
      <c r="G43" s="15"/>
      <c r="H43" s="9">
        <f t="shared" si="0"/>
        <v>10</v>
      </c>
      <c r="I43" s="15">
        <v>7</v>
      </c>
      <c r="J43" s="15"/>
      <c r="K43" s="15"/>
      <c r="L43" s="9">
        <f t="shared" si="4"/>
        <v>7</v>
      </c>
      <c r="M43" s="15"/>
      <c r="N43" s="15"/>
      <c r="O43" s="15"/>
      <c r="P43" s="15"/>
      <c r="Q43" s="15"/>
      <c r="R43" s="11">
        <f t="shared" si="5"/>
        <v>0</v>
      </c>
      <c r="S43" s="15">
        <v>2</v>
      </c>
      <c r="T43" s="15"/>
      <c r="U43" s="9">
        <f t="shared" si="1"/>
        <v>2</v>
      </c>
      <c r="V43" s="9">
        <f t="shared" si="2"/>
        <v>1</v>
      </c>
      <c r="W43" s="15"/>
      <c r="X43" s="16">
        <f t="shared" si="3"/>
        <v>-1</v>
      </c>
      <c r="Y43" s="18"/>
      <c r="Z43" s="17"/>
    </row>
    <row r="44" spans="1:26" ht="18" customHeight="1" x14ac:dyDescent="0.2">
      <c r="A44" s="13">
        <v>1500314</v>
      </c>
      <c r="B44" s="14" t="s">
        <v>69</v>
      </c>
      <c r="C44" s="15">
        <v>17000</v>
      </c>
      <c r="D44" s="10">
        <f>VLOOKUP($A44,'22.07'!$A$9:$W$200,23,0)</f>
        <v>0</v>
      </c>
      <c r="E44" s="15">
        <v>16</v>
      </c>
      <c r="F44" s="15"/>
      <c r="G44" s="15"/>
      <c r="H44" s="9">
        <f t="shared" si="0"/>
        <v>16</v>
      </c>
      <c r="I44" s="15">
        <v>16</v>
      </c>
      <c r="J44" s="15"/>
      <c r="K44" s="15"/>
      <c r="L44" s="9">
        <f t="shared" si="4"/>
        <v>16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70</v>
      </c>
      <c r="C45" s="15">
        <v>19000</v>
      </c>
      <c r="D45" s="10">
        <f>VLOOKUP($A45,'22.07'!$A$9:$W$200,23,0)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71</v>
      </c>
      <c r="C46" s="15">
        <v>17000</v>
      </c>
      <c r="D46" s="10">
        <f>VLOOKUP($A46,'22.07'!$A$9:$W$200,23,0)</f>
        <v>0</v>
      </c>
      <c r="E46" s="15">
        <v>16</v>
      </c>
      <c r="F46" s="15"/>
      <c r="G46" s="15"/>
      <c r="H46" s="9">
        <f t="shared" si="0"/>
        <v>16</v>
      </c>
      <c r="I46" s="15">
        <v>14</v>
      </c>
      <c r="J46" s="15"/>
      <c r="K46" s="15"/>
      <c r="L46" s="9">
        <f t="shared" si="4"/>
        <v>14</v>
      </c>
      <c r="M46" s="15"/>
      <c r="N46" s="15"/>
      <c r="O46" s="15"/>
      <c r="P46" s="15"/>
      <c r="Q46" s="15"/>
      <c r="R46" s="11">
        <f t="shared" si="5"/>
        <v>0</v>
      </c>
      <c r="S46" s="15">
        <v>2</v>
      </c>
      <c r="T46" s="15"/>
      <c r="U46" s="9">
        <f t="shared" si="1"/>
        <v>2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72</v>
      </c>
      <c r="C47" s="15">
        <v>18000</v>
      </c>
      <c r="D47" s="10">
        <f>VLOOKUP($A47,'22.07'!$A$9:$W$200,23,0)</f>
        <v>0</v>
      </c>
      <c r="E47" s="15">
        <v>8</v>
      </c>
      <c r="F47" s="15"/>
      <c r="G47" s="15"/>
      <c r="H47" s="9">
        <f t="shared" si="0"/>
        <v>8</v>
      </c>
      <c r="I47" s="15">
        <v>7</v>
      </c>
      <c r="J47" s="15"/>
      <c r="K47" s="15"/>
      <c r="L47" s="9">
        <f t="shared" si="4"/>
        <v>7</v>
      </c>
      <c r="M47" s="15"/>
      <c r="N47" s="15"/>
      <c r="O47" s="15"/>
      <c r="P47" s="15"/>
      <c r="Q47" s="15"/>
      <c r="R47" s="11">
        <f t="shared" si="5"/>
        <v>0</v>
      </c>
      <c r="S47" s="15">
        <v>1</v>
      </c>
      <c r="T47" s="15"/>
      <c r="U47" s="9">
        <f t="shared" si="1"/>
        <v>1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73</v>
      </c>
      <c r="C48" s="15">
        <v>20000</v>
      </c>
      <c r="D48" s="10">
        <f>VLOOKUP($A48,'22.07'!$A$9:$W$200,23,0)</f>
        <v>0</v>
      </c>
      <c r="E48" s="15">
        <v>10</v>
      </c>
      <c r="F48" s="15"/>
      <c r="G48" s="15"/>
      <c r="H48" s="9">
        <f t="shared" si="0"/>
        <v>10</v>
      </c>
      <c r="I48" s="15">
        <v>9</v>
      </c>
      <c r="J48" s="15"/>
      <c r="K48" s="15"/>
      <c r="L48" s="9">
        <f t="shared" si="4"/>
        <v>9</v>
      </c>
      <c r="M48" s="15"/>
      <c r="N48" s="15"/>
      <c r="O48" s="15"/>
      <c r="P48" s="15"/>
      <c r="Q48" s="15"/>
      <c r="R48" s="11">
        <f t="shared" si="5"/>
        <v>0</v>
      </c>
      <c r="S48" s="15">
        <v>1</v>
      </c>
      <c r="T48" s="15"/>
      <c r="U48" s="9">
        <f t="shared" si="1"/>
        <v>1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74</v>
      </c>
      <c r="C49" s="15">
        <v>22000</v>
      </c>
      <c r="D49" s="10">
        <f>VLOOKUP($A49,'22.07'!$A$9:$W$200,23,0)</f>
        <v>0</v>
      </c>
      <c r="E49" s="15">
        <v>12</v>
      </c>
      <c r="F49" s="15"/>
      <c r="G49" s="15"/>
      <c r="H49" s="9">
        <f t="shared" si="0"/>
        <v>12</v>
      </c>
      <c r="I49" s="15">
        <v>4</v>
      </c>
      <c r="J49" s="15"/>
      <c r="K49" s="15"/>
      <c r="L49" s="9">
        <f t="shared" si="4"/>
        <v>4</v>
      </c>
      <c r="M49" s="15"/>
      <c r="N49" s="15"/>
      <c r="O49" s="15"/>
      <c r="P49" s="15"/>
      <c r="Q49" s="15"/>
      <c r="R49" s="11">
        <f t="shared" si="5"/>
        <v>0</v>
      </c>
      <c r="S49" s="15">
        <v>8</v>
      </c>
      <c r="T49" s="15"/>
      <c r="U49" s="9">
        <f t="shared" si="1"/>
        <v>8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75</v>
      </c>
      <c r="C50" s="15">
        <v>21000</v>
      </c>
      <c r="D50" s="10">
        <f>VLOOKUP($A50,'22.07'!$A$9:$W$200,23,0)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76</v>
      </c>
      <c r="C51" s="15">
        <v>19000</v>
      </c>
      <c r="D51" s="10">
        <f>VLOOKUP($A51,'22.07'!$A$9:$W$200,23,0)</f>
        <v>0</v>
      </c>
      <c r="E51" s="15">
        <v>10</v>
      </c>
      <c r="F51" s="15"/>
      <c r="G51" s="15"/>
      <c r="H51" s="9">
        <f t="shared" si="0"/>
        <v>10</v>
      </c>
      <c r="I51" s="15">
        <v>8</v>
      </c>
      <c r="J51" s="15"/>
      <c r="K51" s="15"/>
      <c r="L51" s="9">
        <f t="shared" si="4"/>
        <v>8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2</v>
      </c>
      <c r="W51" s="15"/>
      <c r="X51" s="16">
        <f t="shared" si="3"/>
        <v>-2</v>
      </c>
      <c r="Y51" s="18" t="s">
        <v>239</v>
      </c>
      <c r="Z51" s="17"/>
    </row>
    <row r="52" spans="1:28" ht="18" customHeight="1" x14ac:dyDescent="0.2">
      <c r="A52" s="13">
        <v>1509001</v>
      </c>
      <c r="B52" s="14" t="s">
        <v>77</v>
      </c>
      <c r="C52" s="15">
        <v>25000</v>
      </c>
      <c r="D52" s="10">
        <f>VLOOKUP($A52,'22.07'!$A$9:$W$200,23,0)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78</v>
      </c>
      <c r="C53" s="9"/>
      <c r="D53" s="10">
        <f>VLOOKUP($A53,'22.07'!$A$9:$W$200,23,0)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79</v>
      </c>
      <c r="C54" s="21">
        <v>22000</v>
      </c>
      <c r="D54" s="10">
        <f>VLOOKUP($A54,'22.07'!$A$9:$W$200,23,0)</f>
        <v>0</v>
      </c>
      <c r="E54" s="21">
        <v>8</v>
      </c>
      <c r="F54" s="21"/>
      <c r="G54" s="21"/>
      <c r="H54" s="9">
        <f t="shared" ref="H54:H61" si="6">SUM(E54:G54)</f>
        <v>8</v>
      </c>
      <c r="I54" s="21">
        <v>4</v>
      </c>
      <c r="J54" s="21"/>
      <c r="K54" s="21"/>
      <c r="L54" s="9">
        <f t="shared" si="4"/>
        <v>4</v>
      </c>
      <c r="M54" s="21"/>
      <c r="N54" s="15"/>
      <c r="O54" s="21"/>
      <c r="P54" s="15"/>
      <c r="Q54" s="21"/>
      <c r="R54" s="11">
        <f t="shared" si="5"/>
        <v>0</v>
      </c>
      <c r="S54" s="21">
        <v>4</v>
      </c>
      <c r="T54" s="21"/>
      <c r="U54" s="9">
        <f t="shared" ref="U54:U61" si="7">S54+T54</f>
        <v>4</v>
      </c>
      <c r="V54" s="9">
        <f t="shared" ref="V54:V61" si="8">D54+H54-L54-R54-U54</f>
        <v>0</v>
      </c>
      <c r="W54" s="21"/>
      <c r="X54" s="16">
        <f t="shared" ref="X54:X61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80</v>
      </c>
      <c r="C55" s="21">
        <v>22000</v>
      </c>
      <c r="D55" s="10">
        <f>VLOOKUP($A55,'22.07'!$A$9:$W$200,23,0)</f>
        <v>0</v>
      </c>
      <c r="E55" s="15">
        <v>8</v>
      </c>
      <c r="F55" s="15"/>
      <c r="G55" s="15"/>
      <c r="H55" s="9">
        <f t="shared" si="6"/>
        <v>8</v>
      </c>
      <c r="I55" s="15">
        <v>5</v>
      </c>
      <c r="J55" s="15"/>
      <c r="K55" s="15"/>
      <c r="L55" s="9">
        <f t="shared" si="4"/>
        <v>5</v>
      </c>
      <c r="M55" s="15"/>
      <c r="N55" s="15"/>
      <c r="O55" s="15"/>
      <c r="P55" s="15"/>
      <c r="Q55" s="15"/>
      <c r="R55" s="11">
        <f t="shared" si="5"/>
        <v>0</v>
      </c>
      <c r="S55" s="15">
        <v>3</v>
      </c>
      <c r="T55" s="15"/>
      <c r="U55" s="9">
        <f t="shared" si="7"/>
        <v>3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81</v>
      </c>
      <c r="C56" s="15">
        <v>22000</v>
      </c>
      <c r="D56" s="10">
        <f>VLOOKUP($A56,'22.07'!$A$9:$W$200,23,0)</f>
        <v>0</v>
      </c>
      <c r="E56" s="15">
        <v>10</v>
      </c>
      <c r="F56" s="15"/>
      <c r="G56" s="15"/>
      <c r="H56" s="9">
        <f t="shared" si="6"/>
        <v>10</v>
      </c>
      <c r="I56" s="15">
        <v>10</v>
      </c>
      <c r="J56" s="15"/>
      <c r="K56" s="15"/>
      <c r="L56" s="9">
        <f t="shared" si="4"/>
        <v>10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82</v>
      </c>
      <c r="C57" s="15">
        <v>20000</v>
      </c>
      <c r="D57" s="10">
        <f>VLOOKUP($A57,'22.07'!$A$9:$W$200,23,0)</f>
        <v>0</v>
      </c>
      <c r="E57" s="15">
        <v>10</v>
      </c>
      <c r="F57" s="15"/>
      <c r="G57" s="15"/>
      <c r="H57" s="9">
        <f t="shared" si="6"/>
        <v>10</v>
      </c>
      <c r="I57" s="15">
        <v>9</v>
      </c>
      <c r="J57" s="15"/>
      <c r="K57" s="15"/>
      <c r="L57" s="9">
        <f t="shared" si="4"/>
        <v>9</v>
      </c>
      <c r="M57" s="15"/>
      <c r="N57" s="15"/>
      <c r="O57" s="15"/>
      <c r="P57" s="15"/>
      <c r="Q57" s="15"/>
      <c r="R57" s="11">
        <f t="shared" si="5"/>
        <v>0</v>
      </c>
      <c r="S57" s="15">
        <v>1</v>
      </c>
      <c r="T57" s="15"/>
      <c r="U57" s="9">
        <f t="shared" si="7"/>
        <v>1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83</v>
      </c>
      <c r="C58" s="15">
        <v>29000</v>
      </c>
      <c r="D58" s="10">
        <f>VLOOKUP($A58,'22.07'!$A$9:$W$200,23,0)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84</v>
      </c>
      <c r="C59" s="15">
        <v>32000</v>
      </c>
      <c r="D59" s="10">
        <f>VLOOKUP($A59,'22.07'!$A$9:$W$200,23,0)</f>
        <v>6</v>
      </c>
      <c r="E59" s="15"/>
      <c r="F59" s="15"/>
      <c r="G59" s="15"/>
      <c r="H59" s="9">
        <f t="shared" si="6"/>
        <v>0</v>
      </c>
      <c r="I59" s="15">
        <v>6</v>
      </c>
      <c r="J59" s="15"/>
      <c r="K59" s="15"/>
      <c r="L59" s="9">
        <f t="shared" si="4"/>
        <v>6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85</v>
      </c>
      <c r="C60" s="15">
        <v>25000</v>
      </c>
      <c r="D60" s="10">
        <f>VLOOKUP($A60,'22.07'!$A$9:$W$200,23,0)</f>
        <v>0</v>
      </c>
      <c r="E60" s="15">
        <v>8</v>
      </c>
      <c r="F60" s="15"/>
      <c r="G60" s="15"/>
      <c r="H60" s="9">
        <f t="shared" si="6"/>
        <v>8</v>
      </c>
      <c r="I60" s="15">
        <v>3</v>
      </c>
      <c r="J60" s="15"/>
      <c r="K60" s="15"/>
      <c r="L60" s="9">
        <f t="shared" si="4"/>
        <v>3</v>
      </c>
      <c r="M60" s="15"/>
      <c r="N60" s="15"/>
      <c r="O60" s="15"/>
      <c r="P60" s="15"/>
      <c r="Q60" s="15"/>
      <c r="R60" s="11">
        <f t="shared" si="5"/>
        <v>0</v>
      </c>
      <c r="S60" s="15">
        <v>5</v>
      </c>
      <c r="T60" s="15"/>
      <c r="U60" s="9">
        <f t="shared" si="7"/>
        <v>5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1522009</v>
      </c>
      <c r="B61" s="14" t="s">
        <v>86</v>
      </c>
      <c r="C61" s="15">
        <v>24000</v>
      </c>
      <c r="D61" s="10">
        <f>VLOOKUP($A61,'22.07'!$A$9:$W$200,23,0)</f>
        <v>0</v>
      </c>
      <c r="E61" s="15"/>
      <c r="F61" s="15"/>
      <c r="G61" s="15"/>
      <c r="H61" s="9">
        <f t="shared" si="6"/>
        <v>0</v>
      </c>
      <c r="I61" s="15"/>
      <c r="J61" s="15"/>
      <c r="K61" s="15"/>
      <c r="L61" s="9">
        <f t="shared" si="4"/>
        <v>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7">
        <v>1530000</v>
      </c>
      <c r="B62" s="8" t="s">
        <v>87</v>
      </c>
      <c r="C62" s="9"/>
      <c r="D62" s="10">
        <f>VLOOKUP($A62,'22.07'!$A$9:$W$200,23,0)</f>
        <v>0</v>
      </c>
      <c r="E62" s="10"/>
      <c r="F62" s="10"/>
      <c r="G62" s="10"/>
      <c r="H62" s="9"/>
      <c r="I62" s="10"/>
      <c r="J62" s="10"/>
      <c r="K62" s="10"/>
      <c r="L62" s="9">
        <f t="shared" si="4"/>
        <v>0</v>
      </c>
      <c r="M62" s="10"/>
      <c r="N62" s="10"/>
      <c r="O62" s="10"/>
      <c r="P62" s="10"/>
      <c r="Q62" s="10"/>
      <c r="R62" s="11">
        <f t="shared" si="5"/>
        <v>0</v>
      </c>
      <c r="S62" s="10"/>
      <c r="T62" s="10"/>
      <c r="U62" s="9"/>
      <c r="V62" s="9"/>
      <c r="W62" s="10"/>
      <c r="X62" s="9"/>
      <c r="Y62" s="18"/>
      <c r="Z62" s="17"/>
    </row>
    <row r="63" spans="1:28" ht="18" customHeight="1" x14ac:dyDescent="0.2">
      <c r="A63" s="13">
        <v>1532013</v>
      </c>
      <c r="B63" s="14" t="s">
        <v>88</v>
      </c>
      <c r="C63" s="15">
        <v>89000</v>
      </c>
      <c r="D63" s="10">
        <f>VLOOKUP($A63,'22.07'!$A$9:$W$200,23,0)</f>
        <v>7</v>
      </c>
      <c r="E63" s="15"/>
      <c r="F63" s="15"/>
      <c r="G63" s="15"/>
      <c r="H63" s="9">
        <f>SUM(E63:G63)</f>
        <v>0</v>
      </c>
      <c r="I63" s="15">
        <v>4</v>
      </c>
      <c r="J63" s="15"/>
      <c r="K63" s="15"/>
      <c r="L63" s="9">
        <f t="shared" si="4"/>
        <v>4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>S63+T63</f>
        <v>0</v>
      </c>
      <c r="V63" s="9">
        <f>D63+H63-L63-R63-U63</f>
        <v>3</v>
      </c>
      <c r="W63" s="15">
        <v>3</v>
      </c>
      <c r="X63" s="16">
        <f>W63-V63</f>
        <v>0</v>
      </c>
      <c r="Y63" s="18"/>
      <c r="Z63" s="17"/>
    </row>
    <row r="64" spans="1:28" ht="18" customHeight="1" x14ac:dyDescent="0.2">
      <c r="A64" s="7">
        <v>1540000</v>
      </c>
      <c r="B64" s="8" t="s">
        <v>89</v>
      </c>
      <c r="C64" s="9"/>
      <c r="D64" s="10">
        <f>VLOOKUP($A64,'22.07'!$A$9:$W$200,23,0)</f>
        <v>0</v>
      </c>
      <c r="E64" s="10"/>
      <c r="F64" s="10"/>
      <c r="G64" s="10"/>
      <c r="H64" s="9"/>
      <c r="I64" s="10"/>
      <c r="J64" s="10"/>
      <c r="K64" s="10"/>
      <c r="L64" s="9">
        <f t="shared" si="4"/>
        <v>0</v>
      </c>
      <c r="M64" s="10"/>
      <c r="N64" s="10"/>
      <c r="O64" s="10"/>
      <c r="P64" s="10"/>
      <c r="Q64" s="10"/>
      <c r="R64" s="11">
        <f t="shared" si="5"/>
        <v>0</v>
      </c>
      <c r="S64" s="10"/>
      <c r="T64" s="10"/>
      <c r="U64" s="9"/>
      <c r="V64" s="9"/>
      <c r="W64" s="10"/>
      <c r="X64" s="9"/>
      <c r="Y64" s="18"/>
      <c r="Z64" s="17"/>
    </row>
    <row r="65" spans="1:26" s="24" customFormat="1" ht="18" customHeight="1" x14ac:dyDescent="0.2">
      <c r="A65" s="25">
        <v>1540002</v>
      </c>
      <c r="B65" s="20" t="s">
        <v>90</v>
      </c>
      <c r="C65" s="21">
        <v>19000</v>
      </c>
      <c r="D65" s="10">
        <f>VLOOKUP($A65,'22.07'!$A$9:$W$200,23,0)</f>
        <v>0</v>
      </c>
      <c r="E65" s="15"/>
      <c r="F65" s="15"/>
      <c r="G65" s="15"/>
      <c r="H65" s="9">
        <f>SUM(E65:G65)</f>
        <v>0</v>
      </c>
      <c r="I65" s="15"/>
      <c r="J65" s="15"/>
      <c r="K65" s="15"/>
      <c r="L65" s="9">
        <f t="shared" si="4"/>
        <v>0</v>
      </c>
      <c r="M65" s="15"/>
      <c r="N65" s="15"/>
      <c r="O65" s="15"/>
      <c r="P65" s="15"/>
      <c r="Q65" s="15"/>
      <c r="R65" s="11">
        <f t="shared" si="5"/>
        <v>0</v>
      </c>
      <c r="S65" s="15"/>
      <c r="T65" s="15"/>
      <c r="U65" s="9">
        <f>S65+T65</f>
        <v>0</v>
      </c>
      <c r="V65" s="9">
        <f>D65+H65-L65-R65-U65</f>
        <v>0</v>
      </c>
      <c r="W65" s="15"/>
      <c r="X65" s="16">
        <f>W65-V65</f>
        <v>0</v>
      </c>
      <c r="Y65" s="22"/>
      <c r="Z65" s="23"/>
    </row>
    <row r="66" spans="1:26" s="24" customFormat="1" ht="18" customHeight="1" x14ac:dyDescent="0.2">
      <c r="A66" s="25">
        <v>1540034</v>
      </c>
      <c r="B66" s="20" t="s">
        <v>91</v>
      </c>
      <c r="C66" s="21">
        <v>16000</v>
      </c>
      <c r="D66" s="10">
        <f>VLOOKUP($A66,'22.07'!$A$9:$W$200,23,0)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ht="18" customHeight="1" x14ac:dyDescent="0.2">
      <c r="A67" s="7">
        <v>1560000</v>
      </c>
      <c r="B67" s="8" t="s">
        <v>92</v>
      </c>
      <c r="C67" s="9"/>
      <c r="D67" s="10">
        <f>VLOOKUP($A67,'22.07'!$A$9:$W$200,23,0)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ht="18" customHeight="1" x14ac:dyDescent="0.2">
      <c r="A68" s="13">
        <v>1560001</v>
      </c>
      <c r="B68" s="14" t="s">
        <v>93</v>
      </c>
      <c r="C68" s="15">
        <v>28000</v>
      </c>
      <c r="D68" s="10">
        <f>VLOOKUP($A68,'22.07'!$A$9:$W$200,23,0)</f>
        <v>0</v>
      </c>
      <c r="E68" s="15">
        <v>7</v>
      </c>
      <c r="F68" s="15"/>
      <c r="G68" s="15"/>
      <c r="H68" s="9">
        <f>SUM(E68:G68)</f>
        <v>7</v>
      </c>
      <c r="I68" s="15">
        <v>7</v>
      </c>
      <c r="J68" s="15"/>
      <c r="K68" s="15"/>
      <c r="L68" s="9">
        <f t="shared" si="4"/>
        <v>7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 t="shared" ref="U68:U72" si="10">S68+T68</f>
        <v>0</v>
      </c>
      <c r="V68" s="9">
        <f>D68+H68-L68-R68-U68</f>
        <v>0</v>
      </c>
      <c r="W68" s="15"/>
      <c r="X68" s="16">
        <f t="shared" ref="X68:X72" si="11">W68-V68</f>
        <v>0</v>
      </c>
      <c r="Y68" s="26"/>
      <c r="Z68" s="17"/>
    </row>
    <row r="69" spans="1:26" ht="18" customHeight="1" x14ac:dyDescent="0.2">
      <c r="A69" s="13">
        <v>1560002</v>
      </c>
      <c r="B69" s="14" t="s">
        <v>94</v>
      </c>
      <c r="C69" s="15">
        <v>28000</v>
      </c>
      <c r="D69" s="10">
        <f>VLOOKUP($A69,'22.07'!$A$9:$W$200,23,0)</f>
        <v>0</v>
      </c>
      <c r="E69" s="15">
        <v>8</v>
      </c>
      <c r="F69" s="15"/>
      <c r="G69" s="15"/>
      <c r="H69" s="9">
        <f>SUM(E69:G69)</f>
        <v>8</v>
      </c>
      <c r="I69" s="15">
        <v>8</v>
      </c>
      <c r="J69" s="15"/>
      <c r="K69" s="15"/>
      <c r="L69" s="9">
        <f t="shared" si="4"/>
        <v>8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 t="shared" si="10"/>
        <v>0</v>
      </c>
      <c r="V69" s="9">
        <f>D69+H69-L69-R69-U69</f>
        <v>0</v>
      </c>
      <c r="W69" s="15"/>
      <c r="X69" s="16">
        <f t="shared" si="11"/>
        <v>0</v>
      </c>
      <c r="Y69" s="26"/>
      <c r="Z69" s="17"/>
    </row>
    <row r="70" spans="1:26" ht="18" customHeight="1" x14ac:dyDescent="0.2">
      <c r="A70" s="13">
        <v>1560006</v>
      </c>
      <c r="B70" s="14" t="s">
        <v>95</v>
      </c>
      <c r="C70" s="15">
        <v>28000</v>
      </c>
      <c r="D70" s="10">
        <f>VLOOKUP($A70,'22.07'!$A$9:$W$200,23,0)</f>
        <v>0</v>
      </c>
      <c r="E70" s="15">
        <v>3</v>
      </c>
      <c r="F70" s="15"/>
      <c r="G70" s="15"/>
      <c r="H70" s="9">
        <f>SUM(E70:G70)</f>
        <v>3</v>
      </c>
      <c r="I70" s="15">
        <v>4</v>
      </c>
      <c r="J70" s="15"/>
      <c r="K70" s="15"/>
      <c r="L70" s="9">
        <f t="shared" si="4"/>
        <v>4</v>
      </c>
      <c r="M70" s="15"/>
      <c r="N70" s="15"/>
      <c r="O70" s="15"/>
      <c r="P70" s="15"/>
      <c r="Q70" s="15"/>
      <c r="R70" s="11">
        <f>SUM(M70:Q70)</f>
        <v>0</v>
      </c>
      <c r="S70" s="15"/>
      <c r="T70" s="15"/>
      <c r="U70" s="9">
        <f>S70+T70</f>
        <v>0</v>
      </c>
      <c r="V70" s="9">
        <f>D70+H70-L70-R70-U70</f>
        <v>-1</v>
      </c>
      <c r="W70" s="15"/>
      <c r="X70" s="16">
        <f>W70-V70</f>
        <v>1</v>
      </c>
      <c r="Y70" s="26"/>
      <c r="Z70" s="17"/>
    </row>
    <row r="71" spans="1:26" ht="18" customHeight="1" x14ac:dyDescent="0.2">
      <c r="A71" s="13">
        <v>1560008</v>
      </c>
      <c r="B71" s="14" t="s">
        <v>96</v>
      </c>
      <c r="C71" s="15">
        <v>28000</v>
      </c>
      <c r="D71" s="10">
        <f>VLOOKUP($A71,'22.07'!$A$9:$W$200,23,0)</f>
        <v>0</v>
      </c>
      <c r="E71" s="15">
        <v>4</v>
      </c>
      <c r="F71" s="15"/>
      <c r="G71" s="15"/>
      <c r="H71" s="9">
        <f>SUM(E71:G71)</f>
        <v>4</v>
      </c>
      <c r="I71" s="15">
        <v>3</v>
      </c>
      <c r="J71" s="15"/>
      <c r="K71" s="15"/>
      <c r="L71" s="9">
        <f t="shared" si="4"/>
        <v>3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1</v>
      </c>
      <c r="W71" s="15"/>
      <c r="X71" s="16">
        <f>W71-V71</f>
        <v>-1</v>
      </c>
      <c r="Y71" s="26"/>
      <c r="Z71" s="17"/>
    </row>
    <row r="72" spans="1:26" ht="18" customHeight="1" x14ac:dyDescent="0.2">
      <c r="A72" s="13">
        <v>1560048</v>
      </c>
      <c r="B72" s="14" t="s">
        <v>97</v>
      </c>
      <c r="C72" s="15">
        <v>28000</v>
      </c>
      <c r="D72" s="10">
        <f>VLOOKUP($A72,'22.07'!$A$9:$W$200,23,0)</f>
        <v>0</v>
      </c>
      <c r="E72" s="15">
        <v>7</v>
      </c>
      <c r="F72" s="15"/>
      <c r="G72" s="15"/>
      <c r="H72" s="9">
        <f>SUM(E72:G72)</f>
        <v>7</v>
      </c>
      <c r="I72" s="15">
        <v>6</v>
      </c>
      <c r="J72" s="15"/>
      <c r="K72" s="15"/>
      <c r="L72" s="9">
        <f t="shared" si="4"/>
        <v>6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 t="shared" si="10"/>
        <v>0</v>
      </c>
      <c r="V72" s="9">
        <f>D72+H72-L72-R72-U72</f>
        <v>1</v>
      </c>
      <c r="W72" s="15"/>
      <c r="X72" s="16">
        <f t="shared" si="11"/>
        <v>-1</v>
      </c>
      <c r="Y72" s="26" t="s">
        <v>239</v>
      </c>
      <c r="Z72" s="17"/>
    </row>
    <row r="73" spans="1:26" ht="18" customHeight="1" x14ac:dyDescent="0.2">
      <c r="A73" s="7">
        <v>1510000</v>
      </c>
      <c r="B73" s="8" t="s">
        <v>98</v>
      </c>
      <c r="C73" s="9"/>
      <c r="D73" s="10">
        <f>VLOOKUP($A73,'22.07'!$A$9:$W$200,23,0)</f>
        <v>0</v>
      </c>
      <c r="E73" s="10"/>
      <c r="F73" s="10"/>
      <c r="G73" s="10"/>
      <c r="H73" s="9"/>
      <c r="I73" s="10"/>
      <c r="J73" s="10"/>
      <c r="K73" s="10"/>
      <c r="L73" s="9">
        <f t="shared" si="4"/>
        <v>0</v>
      </c>
      <c r="M73" s="10"/>
      <c r="N73" s="10"/>
      <c r="O73" s="10"/>
      <c r="P73" s="10"/>
      <c r="Q73" s="10"/>
      <c r="R73" s="11">
        <f t="shared" si="5"/>
        <v>0</v>
      </c>
      <c r="S73" s="10"/>
      <c r="T73" s="10"/>
      <c r="U73" s="9"/>
      <c r="V73" s="9"/>
      <c r="W73" s="10"/>
      <c r="X73" s="9"/>
      <c r="Y73" s="18"/>
      <c r="Z73" s="17"/>
    </row>
    <row r="74" spans="1:26" ht="18" customHeight="1" x14ac:dyDescent="0.2">
      <c r="A74" s="13">
        <v>1510001</v>
      </c>
      <c r="B74" s="14" t="s">
        <v>99</v>
      </c>
      <c r="C74" s="15">
        <v>55000</v>
      </c>
      <c r="D74" s="10">
        <f>VLOOKUP($A74,'22.07'!$A$9:$W$200,23,0)</f>
        <v>1</v>
      </c>
      <c r="E74" s="15">
        <v>2</v>
      </c>
      <c r="F74" s="15"/>
      <c r="G74" s="15"/>
      <c r="H74" s="9">
        <f t="shared" ref="H74:H87" si="12">SUM(E74:G74)</f>
        <v>2</v>
      </c>
      <c r="I74" s="15">
        <v>1</v>
      </c>
      <c r="J74" s="15"/>
      <c r="K74" s="15"/>
      <c r="L74" s="9">
        <f t="shared" ref="L74:L137" si="13">SUM(I74:K74)</f>
        <v>1</v>
      </c>
      <c r="M74" s="15">
        <v>2</v>
      </c>
      <c r="N74" s="15"/>
      <c r="O74" s="15"/>
      <c r="P74" s="15"/>
      <c r="Q74" s="15"/>
      <c r="R74" s="11">
        <f t="shared" si="5"/>
        <v>2</v>
      </c>
      <c r="S74" s="15"/>
      <c r="T74" s="15"/>
      <c r="U74" s="9">
        <f t="shared" ref="U74:U87" si="14">S74+T74</f>
        <v>0</v>
      </c>
      <c r="V74" s="9">
        <f t="shared" ref="V74:V87" si="15">D74+H74-L74-R74-U74</f>
        <v>0</v>
      </c>
      <c r="W74" s="15"/>
      <c r="X74" s="16">
        <f t="shared" ref="X74:X87" si="16">W74-V74</f>
        <v>0</v>
      </c>
      <c r="Y74" s="27"/>
      <c r="Z74" s="17"/>
    </row>
    <row r="75" spans="1:26" ht="18" customHeight="1" x14ac:dyDescent="0.2">
      <c r="A75" s="13">
        <v>1510002</v>
      </c>
      <c r="B75" s="14" t="s">
        <v>100</v>
      </c>
      <c r="C75" s="15">
        <v>30000</v>
      </c>
      <c r="D75" s="10">
        <f>VLOOKUP($A75,'22.07'!$A$9:$W$200,23,0)</f>
        <v>0</v>
      </c>
      <c r="E75" s="15">
        <v>4</v>
      </c>
      <c r="F75" s="15"/>
      <c r="G75" s="15"/>
      <c r="H75" s="9">
        <f t="shared" si="12"/>
        <v>4</v>
      </c>
      <c r="I75" s="15">
        <v>2</v>
      </c>
      <c r="J75" s="15"/>
      <c r="K75" s="15"/>
      <c r="L75" s="9">
        <f t="shared" si="13"/>
        <v>2</v>
      </c>
      <c r="M75" s="15">
        <v>2</v>
      </c>
      <c r="N75" s="15"/>
      <c r="O75" s="15"/>
      <c r="P75" s="15"/>
      <c r="Q75" s="15"/>
      <c r="R75" s="11">
        <f t="shared" si="5"/>
        <v>2</v>
      </c>
      <c r="S75" s="15"/>
      <c r="T75" s="15"/>
      <c r="U75" s="9">
        <f t="shared" si="14"/>
        <v>0</v>
      </c>
      <c r="V75" s="9">
        <f t="shared" si="15"/>
        <v>0</v>
      </c>
      <c r="W75" s="15"/>
      <c r="X75" s="16">
        <f t="shared" si="16"/>
        <v>0</v>
      </c>
      <c r="Y75" s="27"/>
      <c r="Z75" s="17"/>
    </row>
    <row r="76" spans="1:26" ht="18" customHeight="1" x14ac:dyDescent="0.2">
      <c r="A76" s="13">
        <v>1510005</v>
      </c>
      <c r="B76" s="14" t="s">
        <v>101</v>
      </c>
      <c r="C76" s="15">
        <v>70000</v>
      </c>
      <c r="D76" s="10">
        <f>VLOOKUP($A76,'22.07'!$A$9:$W$200,23,0)</f>
        <v>0</v>
      </c>
      <c r="E76" s="15"/>
      <c r="F76" s="15"/>
      <c r="G76" s="15"/>
      <c r="H76" s="9">
        <f t="shared" si="12"/>
        <v>0</v>
      </c>
      <c r="I76" s="15"/>
      <c r="J76" s="15"/>
      <c r="K76" s="15"/>
      <c r="L76" s="9">
        <f t="shared" si="13"/>
        <v>0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4"/>
        <v>0</v>
      </c>
      <c r="V76" s="9">
        <f t="shared" si="15"/>
        <v>0</v>
      </c>
      <c r="W76" s="15"/>
      <c r="X76" s="16">
        <f t="shared" si="16"/>
        <v>0</v>
      </c>
      <c r="Y76" s="18"/>
      <c r="Z76" s="17"/>
    </row>
    <row r="77" spans="1:26" ht="18" customHeight="1" x14ac:dyDescent="0.2">
      <c r="A77" s="13">
        <v>1510006</v>
      </c>
      <c r="B77" s="14" t="s">
        <v>102</v>
      </c>
      <c r="C77" s="15">
        <v>38000</v>
      </c>
      <c r="D77" s="10">
        <f>VLOOKUP($A77,'22.07'!$A$9:$W$200,23,0)</f>
        <v>4</v>
      </c>
      <c r="E77" s="15"/>
      <c r="F77" s="15"/>
      <c r="G77" s="15"/>
      <c r="H77" s="9">
        <f t="shared" si="12"/>
        <v>0</v>
      </c>
      <c r="I77" s="15">
        <v>4</v>
      </c>
      <c r="J77" s="15"/>
      <c r="K77" s="15"/>
      <c r="L77" s="9">
        <f t="shared" si="13"/>
        <v>4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4"/>
        <v>0</v>
      </c>
      <c r="V77" s="9">
        <f t="shared" si="15"/>
        <v>0</v>
      </c>
      <c r="W77" s="15">
        <v>1</v>
      </c>
      <c r="X77" s="16">
        <f t="shared" si="16"/>
        <v>1</v>
      </c>
      <c r="Y77" s="26" t="s">
        <v>267</v>
      </c>
      <c r="Z77" s="17"/>
    </row>
    <row r="78" spans="1:26" ht="18" customHeight="1" x14ac:dyDescent="0.2">
      <c r="A78" s="13">
        <v>1510007</v>
      </c>
      <c r="B78" s="14" t="s">
        <v>103</v>
      </c>
      <c r="C78" s="15">
        <v>75000</v>
      </c>
      <c r="D78" s="10">
        <f>VLOOKUP($A78,'22.07'!$A$9:$W$200,23,0)</f>
        <v>0</v>
      </c>
      <c r="E78" s="15"/>
      <c r="F78" s="15"/>
      <c r="G78" s="15"/>
      <c r="H78" s="9">
        <f t="shared" si="12"/>
        <v>0</v>
      </c>
      <c r="I78" s="15"/>
      <c r="J78" s="15"/>
      <c r="K78" s="15"/>
      <c r="L78" s="9">
        <f t="shared" si="13"/>
        <v>0</v>
      </c>
      <c r="M78" s="15"/>
      <c r="N78" s="15"/>
      <c r="O78" s="15"/>
      <c r="P78" s="15"/>
      <c r="Q78" s="15"/>
      <c r="R78" s="11">
        <f>SUM(M78:Q78)</f>
        <v>0</v>
      </c>
      <c r="S78" s="15"/>
      <c r="T78" s="15"/>
      <c r="U78" s="9">
        <f>S78+T78</f>
        <v>0</v>
      </c>
      <c r="V78" s="9">
        <f t="shared" si="15"/>
        <v>0</v>
      </c>
      <c r="W78" s="15"/>
      <c r="X78" s="16">
        <f>W78-V78</f>
        <v>0</v>
      </c>
      <c r="Y78" s="18"/>
      <c r="Z78" s="17"/>
    </row>
    <row r="79" spans="1:26" ht="18" customHeight="1" x14ac:dyDescent="0.2">
      <c r="A79" s="13">
        <v>1510008</v>
      </c>
      <c r="B79" s="14" t="s">
        <v>104</v>
      </c>
      <c r="C79" s="15">
        <v>55000</v>
      </c>
      <c r="D79" s="10">
        <f>VLOOKUP($A79,'22.07'!$A$9:$W$200,23,0)</f>
        <v>0</v>
      </c>
      <c r="E79" s="15"/>
      <c r="F79" s="15"/>
      <c r="G79" s="15"/>
      <c r="H79" s="9">
        <f t="shared" si="12"/>
        <v>0</v>
      </c>
      <c r="I79" s="15"/>
      <c r="J79" s="15"/>
      <c r="K79" s="15"/>
      <c r="L79" s="9">
        <f t="shared" si="13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5"/>
        <v>0</v>
      </c>
      <c r="W79" s="15"/>
      <c r="X79" s="16">
        <f>W79-V79</f>
        <v>0</v>
      </c>
      <c r="Y79" s="26"/>
      <c r="Z79" s="17"/>
    </row>
    <row r="80" spans="1:26" ht="18" customHeight="1" x14ac:dyDescent="0.2">
      <c r="A80" s="13">
        <v>1510009</v>
      </c>
      <c r="B80" s="14" t="s">
        <v>105</v>
      </c>
      <c r="C80" s="15">
        <v>30000</v>
      </c>
      <c r="D80" s="10">
        <f>VLOOKUP($A80,'22.07'!$A$9:$W$200,23,0)</f>
        <v>6</v>
      </c>
      <c r="E80" s="15"/>
      <c r="F80" s="15"/>
      <c r="G80" s="15"/>
      <c r="H80" s="9">
        <f t="shared" si="12"/>
        <v>0</v>
      </c>
      <c r="I80" s="15">
        <v>3</v>
      </c>
      <c r="J80" s="15"/>
      <c r="K80" s="15"/>
      <c r="L80" s="9">
        <f t="shared" si="13"/>
        <v>3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4"/>
        <v>0</v>
      </c>
      <c r="V80" s="9">
        <f t="shared" si="15"/>
        <v>3</v>
      </c>
      <c r="W80" s="15">
        <v>3</v>
      </c>
      <c r="X80" s="16">
        <f t="shared" si="16"/>
        <v>0</v>
      </c>
      <c r="Y80" s="26"/>
      <c r="Z80" s="17"/>
    </row>
    <row r="81" spans="1:26" ht="18" customHeight="1" x14ac:dyDescent="0.2">
      <c r="A81" s="13">
        <v>1510018</v>
      </c>
      <c r="B81" s="14" t="s">
        <v>106</v>
      </c>
      <c r="C81" s="15">
        <v>60000</v>
      </c>
      <c r="D81" s="10">
        <f>VLOOKUP($A81,'22.07'!$A$9:$W$200,23,0)</f>
        <v>2</v>
      </c>
      <c r="E81" s="15">
        <v>2</v>
      </c>
      <c r="F81" s="15"/>
      <c r="G81" s="15"/>
      <c r="H81" s="9">
        <f t="shared" si="12"/>
        <v>2</v>
      </c>
      <c r="I81" s="15">
        <v>1</v>
      </c>
      <c r="J81" s="15"/>
      <c r="K81" s="15"/>
      <c r="L81" s="9">
        <f t="shared" si="13"/>
        <v>1</v>
      </c>
      <c r="M81" s="15">
        <v>1</v>
      </c>
      <c r="N81" s="15"/>
      <c r="O81" s="15"/>
      <c r="P81" s="15"/>
      <c r="Q81" s="15"/>
      <c r="R81" s="11">
        <f t="shared" si="5"/>
        <v>1</v>
      </c>
      <c r="S81" s="15"/>
      <c r="T81" s="15"/>
      <c r="U81" s="9">
        <f t="shared" si="14"/>
        <v>0</v>
      </c>
      <c r="V81" s="9">
        <f t="shared" si="15"/>
        <v>2</v>
      </c>
      <c r="W81" s="15">
        <v>2</v>
      </c>
      <c r="X81" s="16">
        <f t="shared" si="16"/>
        <v>0</v>
      </c>
      <c r="Y81" s="18"/>
      <c r="Z81" s="17"/>
    </row>
    <row r="82" spans="1:26" ht="18" customHeight="1" x14ac:dyDescent="0.2">
      <c r="A82" s="13">
        <v>1510021</v>
      </c>
      <c r="B82" s="14" t="s">
        <v>107</v>
      </c>
      <c r="C82" s="15">
        <v>38000</v>
      </c>
      <c r="D82" s="10">
        <f>VLOOKUP($A82,'22.07'!$A$9:$W$200,23,0)</f>
        <v>9</v>
      </c>
      <c r="E82" s="15"/>
      <c r="F82" s="15"/>
      <c r="G82" s="15"/>
      <c r="H82" s="9">
        <f t="shared" si="12"/>
        <v>0</v>
      </c>
      <c r="I82" s="15">
        <v>2</v>
      </c>
      <c r="J82" s="15"/>
      <c r="K82" s="15"/>
      <c r="L82" s="9">
        <f t="shared" si="13"/>
        <v>2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4"/>
        <v>0</v>
      </c>
      <c r="V82" s="9">
        <f t="shared" si="15"/>
        <v>7</v>
      </c>
      <c r="W82" s="15">
        <v>6</v>
      </c>
      <c r="X82" s="16">
        <f t="shared" si="16"/>
        <v>-1</v>
      </c>
      <c r="Y82" s="18"/>
      <c r="Z82" s="17"/>
    </row>
    <row r="83" spans="1:26" ht="18" customHeight="1" x14ac:dyDescent="0.2">
      <c r="A83" s="13">
        <v>1510023</v>
      </c>
      <c r="B83" s="14" t="s">
        <v>108</v>
      </c>
      <c r="C83" s="15">
        <v>55000</v>
      </c>
      <c r="D83" s="10">
        <f>VLOOKUP($A83,'22.07'!$A$9:$W$200,23,0)</f>
        <v>0</v>
      </c>
      <c r="E83" s="15"/>
      <c r="F83" s="15"/>
      <c r="G83" s="15"/>
      <c r="H83" s="9">
        <f t="shared" si="12"/>
        <v>0</v>
      </c>
      <c r="I83" s="15"/>
      <c r="J83" s="15"/>
      <c r="K83" s="15"/>
      <c r="L83" s="9">
        <f t="shared" si="13"/>
        <v>0</v>
      </c>
      <c r="M83" s="15"/>
      <c r="N83" s="15"/>
      <c r="O83" s="15"/>
      <c r="P83" s="15"/>
      <c r="Q83" s="15"/>
      <c r="R83" s="11">
        <f>SUM(M83:Q83)</f>
        <v>0</v>
      </c>
      <c r="S83" s="15"/>
      <c r="T83" s="15"/>
      <c r="U83" s="9">
        <f>S83+T83</f>
        <v>0</v>
      </c>
      <c r="V83" s="9">
        <f t="shared" si="15"/>
        <v>0</v>
      </c>
      <c r="W83" s="15"/>
      <c r="X83" s="16">
        <f>W83-V83</f>
        <v>0</v>
      </c>
      <c r="Y83" s="18"/>
      <c r="Z83" s="17"/>
    </row>
    <row r="84" spans="1:26" ht="18" customHeight="1" x14ac:dyDescent="0.2">
      <c r="A84" s="13">
        <v>1510024</v>
      </c>
      <c r="B84" s="14" t="s">
        <v>109</v>
      </c>
      <c r="C84" s="15">
        <v>30000</v>
      </c>
      <c r="D84" s="10">
        <f>VLOOKUP($A84,'22.07'!$A$9:$W$200,23,0)</f>
        <v>0</v>
      </c>
      <c r="E84" s="15"/>
      <c r="F84" s="15"/>
      <c r="G84" s="15"/>
      <c r="H84" s="9">
        <f t="shared" si="12"/>
        <v>0</v>
      </c>
      <c r="I84" s="15"/>
      <c r="J84" s="15"/>
      <c r="K84" s="15"/>
      <c r="L84" s="9">
        <f t="shared" si="13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5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1510039</v>
      </c>
      <c r="B85" s="14" t="s">
        <v>110</v>
      </c>
      <c r="C85" s="15">
        <v>30000</v>
      </c>
      <c r="D85" s="10">
        <f>VLOOKUP($A85,'22.07'!$A$9:$W$200,23,0)</f>
        <v>3</v>
      </c>
      <c r="E85" s="15">
        <v>4</v>
      </c>
      <c r="F85" s="15"/>
      <c r="G85" s="15"/>
      <c r="H85" s="9">
        <f t="shared" si="12"/>
        <v>4</v>
      </c>
      <c r="I85" s="15">
        <v>4</v>
      </c>
      <c r="J85" s="15"/>
      <c r="K85" s="15"/>
      <c r="L85" s="9">
        <f t="shared" si="13"/>
        <v>4</v>
      </c>
      <c r="M85" s="15"/>
      <c r="N85" s="15"/>
      <c r="O85" s="15"/>
      <c r="P85" s="15"/>
      <c r="Q85" s="15"/>
      <c r="R85" s="11">
        <f t="shared" si="5"/>
        <v>0</v>
      </c>
      <c r="S85" s="15"/>
      <c r="T85" s="15"/>
      <c r="U85" s="9">
        <f t="shared" si="14"/>
        <v>0</v>
      </c>
      <c r="V85" s="9">
        <f t="shared" si="15"/>
        <v>3</v>
      </c>
      <c r="W85" s="15">
        <v>1</v>
      </c>
      <c r="X85" s="16">
        <f t="shared" si="16"/>
        <v>-2</v>
      </c>
      <c r="Y85" s="27"/>
      <c r="Z85" s="17"/>
    </row>
    <row r="86" spans="1:26" ht="18" customHeight="1" x14ac:dyDescent="0.2">
      <c r="A86" s="13">
        <v>1510040</v>
      </c>
      <c r="B86" s="14" t="s">
        <v>111</v>
      </c>
      <c r="C86" s="15">
        <v>55000</v>
      </c>
      <c r="D86" s="10">
        <f>VLOOKUP($A86,'22.07'!$A$9:$W$200,23,0)</f>
        <v>4</v>
      </c>
      <c r="E86" s="15">
        <v>2</v>
      </c>
      <c r="F86" s="15"/>
      <c r="G86" s="15"/>
      <c r="H86" s="9">
        <f t="shared" si="12"/>
        <v>2</v>
      </c>
      <c r="I86" s="15">
        <v>2</v>
      </c>
      <c r="J86" s="15"/>
      <c r="K86" s="15"/>
      <c r="L86" s="9">
        <f t="shared" si="13"/>
        <v>2</v>
      </c>
      <c r="M86" s="15">
        <v>1</v>
      </c>
      <c r="N86" s="15"/>
      <c r="O86" s="15"/>
      <c r="P86" s="15"/>
      <c r="Q86" s="15"/>
      <c r="R86" s="11">
        <f t="shared" si="5"/>
        <v>1</v>
      </c>
      <c r="S86" s="15"/>
      <c r="T86" s="15"/>
      <c r="U86" s="9">
        <f t="shared" si="14"/>
        <v>0</v>
      </c>
      <c r="V86" s="9">
        <f t="shared" si="15"/>
        <v>3</v>
      </c>
      <c r="W86" s="15">
        <v>4</v>
      </c>
      <c r="X86" s="16">
        <f t="shared" si="16"/>
        <v>1</v>
      </c>
      <c r="Y86" s="27" t="s">
        <v>278</v>
      </c>
      <c r="Z86" s="17"/>
    </row>
    <row r="87" spans="1:26" ht="18" customHeight="1" x14ac:dyDescent="0.2">
      <c r="A87" s="13">
        <v>1510053</v>
      </c>
      <c r="B87" s="14" t="s">
        <v>112</v>
      </c>
      <c r="C87" s="15">
        <v>35000</v>
      </c>
      <c r="D87" s="10">
        <f>VLOOKUP($A87,'22.07'!$A$9:$W$200,23,0)</f>
        <v>1</v>
      </c>
      <c r="E87" s="15">
        <v>4</v>
      </c>
      <c r="F87" s="15"/>
      <c r="G87" s="15"/>
      <c r="H87" s="9">
        <f t="shared" si="12"/>
        <v>4</v>
      </c>
      <c r="I87" s="15">
        <v>5</v>
      </c>
      <c r="J87" s="15"/>
      <c r="K87" s="15"/>
      <c r="L87" s="9">
        <f t="shared" si="13"/>
        <v>5</v>
      </c>
      <c r="M87" s="15"/>
      <c r="N87" s="15"/>
      <c r="O87" s="15"/>
      <c r="P87" s="15"/>
      <c r="Q87" s="15"/>
      <c r="R87" s="11">
        <f t="shared" ref="R87:R155" si="17">SUM(M87:Q87)</f>
        <v>0</v>
      </c>
      <c r="S87" s="15"/>
      <c r="T87" s="15"/>
      <c r="U87" s="9">
        <f t="shared" si="14"/>
        <v>0</v>
      </c>
      <c r="V87" s="9">
        <f t="shared" si="15"/>
        <v>0</v>
      </c>
      <c r="W87" s="15"/>
      <c r="X87" s="16">
        <f t="shared" si="16"/>
        <v>0</v>
      </c>
      <c r="Y87" s="27"/>
      <c r="Z87" s="17"/>
    </row>
    <row r="88" spans="1:26" ht="18" customHeight="1" x14ac:dyDescent="0.2">
      <c r="A88" s="7">
        <v>3500000</v>
      </c>
      <c r="B88" s="8" t="s">
        <v>113</v>
      </c>
      <c r="C88" s="9"/>
      <c r="D88" s="10">
        <f>VLOOKUP($A88,'22.07'!$A$9:$W$200,23,0)</f>
        <v>0</v>
      </c>
      <c r="E88" s="10"/>
      <c r="F88" s="10"/>
      <c r="G88" s="10"/>
      <c r="H88" s="9"/>
      <c r="I88" s="10"/>
      <c r="J88" s="10"/>
      <c r="K88" s="10"/>
      <c r="L88" s="9">
        <f t="shared" si="13"/>
        <v>0</v>
      </c>
      <c r="M88" s="10"/>
      <c r="N88" s="10"/>
      <c r="O88" s="10"/>
      <c r="P88" s="10"/>
      <c r="Q88" s="10"/>
      <c r="R88" s="11">
        <f t="shared" si="17"/>
        <v>0</v>
      </c>
      <c r="S88" s="10"/>
      <c r="T88" s="10"/>
      <c r="U88" s="9"/>
      <c r="V88" s="9"/>
      <c r="W88" s="10"/>
      <c r="X88" s="9"/>
      <c r="Y88" s="18"/>
      <c r="Z88" s="17"/>
    </row>
    <row r="89" spans="1:26" ht="18" customHeight="1" x14ac:dyDescent="0.2">
      <c r="A89" s="13">
        <v>3500003</v>
      </c>
      <c r="B89" s="14" t="s">
        <v>114</v>
      </c>
      <c r="C89" s="15">
        <v>390000</v>
      </c>
      <c r="D89" s="10">
        <f>VLOOKUP($A89,'22.07'!$A$9:$W$200,23,0)</f>
        <v>0</v>
      </c>
      <c r="E89" s="15"/>
      <c r="F89" s="15"/>
      <c r="G89" s="15"/>
      <c r="H89" s="9">
        <f t="shared" ref="H89:H106" si="18">SUM(E89:G89)</f>
        <v>0</v>
      </c>
      <c r="I89" s="15"/>
      <c r="J89" s="15"/>
      <c r="K89" s="15"/>
      <c r="L89" s="9">
        <f t="shared" si="13"/>
        <v>0</v>
      </c>
      <c r="M89" s="15"/>
      <c r="N89" s="15"/>
      <c r="O89" s="15"/>
      <c r="P89" s="15"/>
      <c r="Q89" s="15"/>
      <c r="R89" s="11">
        <f>SUM(M89:Q89)</f>
        <v>0</v>
      </c>
      <c r="S89" s="15"/>
      <c r="T89" s="15"/>
      <c r="U89" s="9">
        <f>S89+T89</f>
        <v>0</v>
      </c>
      <c r="V89" s="9">
        <f t="shared" ref="V89:V106" si="19">D89+H89-L89-R89-U89</f>
        <v>0</v>
      </c>
      <c r="W89" s="15"/>
      <c r="X89" s="16">
        <f>W89-V89</f>
        <v>0</v>
      </c>
      <c r="Y89" s="18"/>
      <c r="Z89" s="17"/>
    </row>
    <row r="90" spans="1:26" ht="18" customHeight="1" x14ac:dyDescent="0.2">
      <c r="A90" s="13">
        <v>3500004</v>
      </c>
      <c r="B90" s="14" t="s">
        <v>115</v>
      </c>
      <c r="C90" s="15">
        <v>300000</v>
      </c>
      <c r="D90" s="10">
        <f>VLOOKUP($A90,'22.07'!$A$9:$W$200,23,0)</f>
        <v>0</v>
      </c>
      <c r="E90" s="15"/>
      <c r="F90" s="15"/>
      <c r="G90" s="15"/>
      <c r="H90" s="9">
        <f t="shared" si="18"/>
        <v>0</v>
      </c>
      <c r="I90" s="15"/>
      <c r="J90" s="15"/>
      <c r="K90" s="15"/>
      <c r="L90" s="9">
        <f t="shared" si="13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si="19"/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3500001</v>
      </c>
      <c r="B91" s="14" t="s">
        <v>116</v>
      </c>
      <c r="C91" s="15">
        <v>300000</v>
      </c>
      <c r="D91" s="10">
        <f>VLOOKUP($A91,'22.07'!$A$9:$W$200,23,0)</f>
        <v>0</v>
      </c>
      <c r="E91" s="15"/>
      <c r="F91" s="15"/>
      <c r="G91" s="15"/>
      <c r="H91" s="9">
        <f t="shared" si="18"/>
        <v>0</v>
      </c>
      <c r="I91" s="15"/>
      <c r="J91" s="15"/>
      <c r="K91" s="15"/>
      <c r="L91" s="9">
        <f t="shared" si="13"/>
        <v>0</v>
      </c>
      <c r="M91" s="15"/>
      <c r="N91" s="15"/>
      <c r="O91" s="15"/>
      <c r="P91" s="15"/>
      <c r="Q91" s="15"/>
      <c r="R91" s="11">
        <f t="shared" si="17"/>
        <v>0</v>
      </c>
      <c r="S91" s="15"/>
      <c r="T91" s="15"/>
      <c r="U91" s="9">
        <f t="shared" ref="U91:U106" si="20">S91+T91</f>
        <v>0</v>
      </c>
      <c r="V91" s="9">
        <f t="shared" si="19"/>
        <v>0</v>
      </c>
      <c r="W91" s="15"/>
      <c r="X91" s="16">
        <f t="shared" ref="X91:X106" si="21">W91-V91</f>
        <v>0</v>
      </c>
      <c r="Y91" s="18"/>
      <c r="Z91" s="17"/>
    </row>
    <row r="92" spans="1:26" ht="18" customHeight="1" x14ac:dyDescent="0.2">
      <c r="A92" s="13">
        <v>3500009</v>
      </c>
      <c r="B92" s="14" t="s">
        <v>117</v>
      </c>
      <c r="C92" s="15">
        <v>390000</v>
      </c>
      <c r="D92" s="10">
        <f>VLOOKUP($A92,'22.07'!$A$9:$W$200,23,0)</f>
        <v>1</v>
      </c>
      <c r="E92" s="15"/>
      <c r="F92" s="15"/>
      <c r="G92" s="15"/>
      <c r="H92" s="9">
        <f t="shared" si="18"/>
        <v>0</v>
      </c>
      <c r="I92" s="15">
        <v>1</v>
      </c>
      <c r="J92" s="15"/>
      <c r="K92" s="15"/>
      <c r="L92" s="9">
        <f t="shared" si="13"/>
        <v>1</v>
      </c>
      <c r="M92" s="15"/>
      <c r="N92" s="15"/>
      <c r="O92" s="15"/>
      <c r="P92" s="15"/>
      <c r="Q92" s="15"/>
      <c r="R92" s="11">
        <f t="shared" si="17"/>
        <v>0</v>
      </c>
      <c r="S92" s="15"/>
      <c r="T92" s="15"/>
      <c r="U92" s="9">
        <f t="shared" si="20"/>
        <v>0</v>
      </c>
      <c r="V92" s="9">
        <f t="shared" si="19"/>
        <v>0</v>
      </c>
      <c r="W92" s="15"/>
      <c r="X92" s="16">
        <f t="shared" si="21"/>
        <v>0</v>
      </c>
      <c r="Y92" s="18"/>
      <c r="Z92" s="17"/>
    </row>
    <row r="93" spans="1:26" ht="18" customHeight="1" x14ac:dyDescent="0.2">
      <c r="A93" s="13">
        <v>3500021</v>
      </c>
      <c r="B93" s="14" t="s">
        <v>118</v>
      </c>
      <c r="C93" s="15">
        <v>390000</v>
      </c>
      <c r="D93" s="10">
        <f>VLOOKUP($A93,'22.07'!$A$9:$W$200,23,0)</f>
        <v>0</v>
      </c>
      <c r="E93" s="15">
        <v>2</v>
      </c>
      <c r="F93" s="15"/>
      <c r="G93" s="15"/>
      <c r="H93" s="9">
        <f t="shared" si="18"/>
        <v>2</v>
      </c>
      <c r="I93" s="15">
        <v>2</v>
      </c>
      <c r="J93" s="15"/>
      <c r="K93" s="15"/>
      <c r="L93" s="9">
        <f t="shared" si="13"/>
        <v>2</v>
      </c>
      <c r="M93" s="15"/>
      <c r="N93" s="15"/>
      <c r="O93" s="15"/>
      <c r="P93" s="15"/>
      <c r="Q93" s="15"/>
      <c r="R93" s="11">
        <f t="shared" si="17"/>
        <v>0</v>
      </c>
      <c r="S93" s="15"/>
      <c r="T93" s="15"/>
      <c r="U93" s="9">
        <f t="shared" si="20"/>
        <v>0</v>
      </c>
      <c r="V93" s="9">
        <f t="shared" si="19"/>
        <v>0</v>
      </c>
      <c r="W93" s="15"/>
      <c r="X93" s="16">
        <f t="shared" si="21"/>
        <v>0</v>
      </c>
      <c r="Y93" s="18"/>
      <c r="Z93" s="17"/>
    </row>
    <row r="94" spans="1:26" ht="18" customHeight="1" x14ac:dyDescent="0.2">
      <c r="A94" s="13">
        <v>3500022</v>
      </c>
      <c r="B94" s="14" t="s">
        <v>119</v>
      </c>
      <c r="C94" s="15">
        <v>300000</v>
      </c>
      <c r="D94" s="10">
        <f>VLOOKUP($A94,'22.07'!$A$9:$W$200,23,0)</f>
        <v>0</v>
      </c>
      <c r="E94" s="15"/>
      <c r="F94" s="15"/>
      <c r="G94" s="15"/>
      <c r="H94" s="9">
        <f t="shared" si="18"/>
        <v>0</v>
      </c>
      <c r="I94" s="15"/>
      <c r="J94" s="15"/>
      <c r="K94" s="15"/>
      <c r="L94" s="9">
        <f t="shared" si="13"/>
        <v>0</v>
      </c>
      <c r="M94" s="15"/>
      <c r="N94" s="15"/>
      <c r="O94" s="15"/>
      <c r="P94" s="15"/>
      <c r="Q94" s="15"/>
      <c r="R94" s="11">
        <f>SUM(M94:Q94)</f>
        <v>0</v>
      </c>
      <c r="S94" s="15"/>
      <c r="T94" s="15"/>
      <c r="U94" s="9">
        <f>S94+T94</f>
        <v>0</v>
      </c>
      <c r="V94" s="9">
        <f t="shared" si="19"/>
        <v>0</v>
      </c>
      <c r="W94" s="15"/>
      <c r="X94" s="16">
        <f>W94-V94</f>
        <v>0</v>
      </c>
      <c r="Y94" s="18"/>
      <c r="Z94" s="17"/>
    </row>
    <row r="95" spans="1:26" ht="18" customHeight="1" x14ac:dyDescent="0.2">
      <c r="A95" s="13">
        <v>3500029</v>
      </c>
      <c r="B95" s="14" t="s">
        <v>120</v>
      </c>
      <c r="C95" s="15">
        <v>390000</v>
      </c>
      <c r="D95" s="10">
        <f>VLOOKUP($A95,'22.07'!$A$9:$W$200,23,0)</f>
        <v>0</v>
      </c>
      <c r="E95" s="15">
        <v>1</v>
      </c>
      <c r="F95" s="15"/>
      <c r="G95" s="15"/>
      <c r="H95" s="9">
        <f t="shared" si="18"/>
        <v>1</v>
      </c>
      <c r="I95" s="15">
        <v>1</v>
      </c>
      <c r="J95" s="15"/>
      <c r="K95" s="15"/>
      <c r="L95" s="9">
        <f t="shared" si="13"/>
        <v>1</v>
      </c>
      <c r="M95" s="15"/>
      <c r="N95" s="15"/>
      <c r="O95" s="15"/>
      <c r="P95" s="15"/>
      <c r="Q95" s="15"/>
      <c r="R95" s="11">
        <f t="shared" si="17"/>
        <v>0</v>
      </c>
      <c r="S95" s="15"/>
      <c r="T95" s="15"/>
      <c r="U95" s="9">
        <f t="shared" si="20"/>
        <v>0</v>
      </c>
      <c r="V95" s="9">
        <f t="shared" si="19"/>
        <v>0</v>
      </c>
      <c r="W95" s="15"/>
      <c r="X95" s="16">
        <f t="shared" si="21"/>
        <v>0</v>
      </c>
      <c r="Y95" s="18"/>
      <c r="Z95" s="17"/>
    </row>
    <row r="96" spans="1:26" ht="18" customHeight="1" x14ac:dyDescent="0.2">
      <c r="A96" s="13">
        <v>3500030</v>
      </c>
      <c r="B96" s="14" t="s">
        <v>121</v>
      </c>
      <c r="C96" s="15">
        <v>300000</v>
      </c>
      <c r="D96" s="10">
        <f>VLOOKUP($A96,'22.07'!$A$9:$W$200,23,0)</f>
        <v>0</v>
      </c>
      <c r="E96" s="15"/>
      <c r="F96" s="15"/>
      <c r="G96" s="15"/>
      <c r="H96" s="9">
        <f t="shared" si="18"/>
        <v>0</v>
      </c>
      <c r="I96" s="15"/>
      <c r="J96" s="15"/>
      <c r="K96" s="15"/>
      <c r="L96" s="9">
        <f t="shared" si="13"/>
        <v>0</v>
      </c>
      <c r="M96" s="15"/>
      <c r="N96" s="15"/>
      <c r="O96" s="15"/>
      <c r="P96" s="15"/>
      <c r="Q96" s="15"/>
      <c r="R96" s="11">
        <f>SUM(M96:Q96)</f>
        <v>0</v>
      </c>
      <c r="S96" s="15"/>
      <c r="T96" s="15"/>
      <c r="U96" s="9">
        <f>S96+T96</f>
        <v>0</v>
      </c>
      <c r="V96" s="9">
        <f t="shared" si="19"/>
        <v>0</v>
      </c>
      <c r="W96" s="15"/>
      <c r="X96" s="16">
        <f>W96-V96</f>
        <v>0</v>
      </c>
      <c r="Y96" s="18"/>
      <c r="Z96" s="17"/>
    </row>
    <row r="97" spans="1:26" ht="18" customHeight="1" x14ac:dyDescent="0.2">
      <c r="A97" s="13">
        <v>3500049</v>
      </c>
      <c r="B97" s="14" t="s">
        <v>122</v>
      </c>
      <c r="C97" s="15">
        <v>390000</v>
      </c>
      <c r="D97" s="10">
        <f>VLOOKUP($A97,'22.07'!$A$9:$W$200,23,0)</f>
        <v>0</v>
      </c>
      <c r="E97" s="15"/>
      <c r="F97" s="15"/>
      <c r="G97" s="15"/>
      <c r="H97" s="9">
        <f t="shared" si="18"/>
        <v>0</v>
      </c>
      <c r="I97" s="15"/>
      <c r="J97" s="15"/>
      <c r="K97" s="15"/>
      <c r="L97" s="9">
        <f t="shared" si="13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9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3500139</v>
      </c>
      <c r="B98" s="14" t="s">
        <v>123</v>
      </c>
      <c r="C98" s="15">
        <v>390000</v>
      </c>
      <c r="D98" s="10">
        <f>VLOOKUP($A98,'22.07'!$A$9:$W$200,23,0)</f>
        <v>0</v>
      </c>
      <c r="E98" s="15"/>
      <c r="F98" s="15"/>
      <c r="G98" s="15"/>
      <c r="H98" s="9">
        <f t="shared" si="18"/>
        <v>0</v>
      </c>
      <c r="I98" s="15"/>
      <c r="J98" s="15"/>
      <c r="K98" s="15"/>
      <c r="L98" s="9">
        <f t="shared" si="13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9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3500140</v>
      </c>
      <c r="B99" s="14" t="s">
        <v>124</v>
      </c>
      <c r="C99" s="15">
        <v>300000</v>
      </c>
      <c r="D99" s="10">
        <f>VLOOKUP($A99,'22.07'!$A$9:$W$200,23,0)</f>
        <v>0</v>
      </c>
      <c r="E99" s="15"/>
      <c r="F99" s="15"/>
      <c r="G99" s="15"/>
      <c r="H99" s="9">
        <f t="shared" si="18"/>
        <v>0</v>
      </c>
      <c r="I99" s="15"/>
      <c r="J99" s="15"/>
      <c r="K99" s="15"/>
      <c r="L99" s="9">
        <f t="shared" si="13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9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3500155</v>
      </c>
      <c r="B100" s="14" t="s">
        <v>125</v>
      </c>
      <c r="C100" s="15">
        <v>300000</v>
      </c>
      <c r="D100" s="10">
        <f>VLOOKUP($A100,'22.07'!$A$9:$W$200,23,0)</f>
        <v>0</v>
      </c>
      <c r="E100" s="15"/>
      <c r="F100" s="15"/>
      <c r="G100" s="15"/>
      <c r="H100" s="9">
        <f t="shared" si="18"/>
        <v>0</v>
      </c>
      <c r="I100" s="15"/>
      <c r="J100" s="15"/>
      <c r="K100" s="15"/>
      <c r="L100" s="9">
        <f t="shared" si="13"/>
        <v>0</v>
      </c>
      <c r="M100" s="15"/>
      <c r="N100" s="15"/>
      <c r="O100" s="15"/>
      <c r="P100" s="15"/>
      <c r="Q100" s="15"/>
      <c r="R100" s="11">
        <f t="shared" si="17"/>
        <v>0</v>
      </c>
      <c r="S100" s="15"/>
      <c r="T100" s="15"/>
      <c r="U100" s="9">
        <f t="shared" si="20"/>
        <v>0</v>
      </c>
      <c r="V100" s="9">
        <f t="shared" si="19"/>
        <v>0</v>
      </c>
      <c r="W100" s="15"/>
      <c r="X100" s="16">
        <f t="shared" si="21"/>
        <v>0</v>
      </c>
      <c r="Y100" s="18"/>
      <c r="Z100" s="17"/>
    </row>
    <row r="101" spans="1:26" ht="18" customHeight="1" x14ac:dyDescent="0.2">
      <c r="A101" s="13">
        <v>3500156</v>
      </c>
      <c r="B101" s="14" t="s">
        <v>126</v>
      </c>
      <c r="C101" s="15">
        <v>390000</v>
      </c>
      <c r="D101" s="10">
        <f>VLOOKUP($A101,'22.07'!$A$9:$W$200,23,0)</f>
        <v>0</v>
      </c>
      <c r="E101" s="15">
        <v>1</v>
      </c>
      <c r="F101" s="15"/>
      <c r="G101" s="15"/>
      <c r="H101" s="9">
        <f t="shared" si="18"/>
        <v>1</v>
      </c>
      <c r="I101" s="15">
        <v>1</v>
      </c>
      <c r="J101" s="15"/>
      <c r="K101" s="15"/>
      <c r="L101" s="9">
        <f t="shared" si="13"/>
        <v>1</v>
      </c>
      <c r="M101" s="15"/>
      <c r="N101" s="15"/>
      <c r="O101" s="15"/>
      <c r="P101" s="15"/>
      <c r="Q101" s="15"/>
      <c r="R101" s="11">
        <f t="shared" si="17"/>
        <v>0</v>
      </c>
      <c r="S101" s="15"/>
      <c r="T101" s="15"/>
      <c r="U101" s="9">
        <f t="shared" si="20"/>
        <v>0</v>
      </c>
      <c r="V101" s="9">
        <f t="shared" si="19"/>
        <v>0</v>
      </c>
      <c r="W101" s="15"/>
      <c r="X101" s="16">
        <f t="shared" si="21"/>
        <v>0</v>
      </c>
      <c r="Y101" s="18"/>
      <c r="Z101" s="17"/>
    </row>
    <row r="102" spans="1:26" ht="18" customHeight="1" x14ac:dyDescent="0.2">
      <c r="A102" s="13">
        <v>3500141</v>
      </c>
      <c r="B102" s="14" t="s">
        <v>127</v>
      </c>
      <c r="C102" s="15">
        <v>300000</v>
      </c>
      <c r="D102" s="10">
        <f>VLOOKUP($A102,'22.07'!$A$9:$W$200,23,0)</f>
        <v>0</v>
      </c>
      <c r="E102" s="15"/>
      <c r="F102" s="15"/>
      <c r="G102" s="15"/>
      <c r="H102" s="9">
        <f t="shared" si="18"/>
        <v>0</v>
      </c>
      <c r="I102" s="15"/>
      <c r="J102" s="15"/>
      <c r="K102" s="15"/>
      <c r="L102" s="9">
        <f t="shared" si="13"/>
        <v>0</v>
      </c>
      <c r="M102" s="15"/>
      <c r="N102" s="15"/>
      <c r="O102" s="15"/>
      <c r="P102" s="15"/>
      <c r="Q102" s="15"/>
      <c r="R102" s="11">
        <f t="shared" si="17"/>
        <v>0</v>
      </c>
      <c r="S102" s="15"/>
      <c r="T102" s="15"/>
      <c r="U102" s="9">
        <f t="shared" si="20"/>
        <v>0</v>
      </c>
      <c r="V102" s="9">
        <f t="shared" si="19"/>
        <v>0</v>
      </c>
      <c r="W102" s="15"/>
      <c r="X102" s="16">
        <f t="shared" si="21"/>
        <v>0</v>
      </c>
      <c r="Y102" s="18"/>
      <c r="Z102" s="17"/>
    </row>
    <row r="103" spans="1:26" ht="18" customHeight="1" x14ac:dyDescent="0.2">
      <c r="A103" s="13">
        <v>3500142</v>
      </c>
      <c r="B103" s="14" t="s">
        <v>128</v>
      </c>
      <c r="C103" s="15">
        <v>390000</v>
      </c>
      <c r="D103" s="10">
        <f>VLOOKUP($A103,'22.07'!$A$9:$W$200,23,0)</f>
        <v>1</v>
      </c>
      <c r="E103" s="15"/>
      <c r="F103" s="15"/>
      <c r="G103" s="15"/>
      <c r="H103" s="9">
        <f t="shared" si="18"/>
        <v>0</v>
      </c>
      <c r="I103" s="15"/>
      <c r="J103" s="15"/>
      <c r="K103" s="15"/>
      <c r="L103" s="9">
        <f t="shared" si="13"/>
        <v>0</v>
      </c>
      <c r="M103" s="15"/>
      <c r="N103" s="15"/>
      <c r="O103" s="15"/>
      <c r="P103" s="15"/>
      <c r="Q103" s="15"/>
      <c r="R103" s="11">
        <f t="shared" si="17"/>
        <v>0</v>
      </c>
      <c r="S103" s="15"/>
      <c r="T103" s="15"/>
      <c r="U103" s="9">
        <f t="shared" si="20"/>
        <v>0</v>
      </c>
      <c r="V103" s="9">
        <f t="shared" si="19"/>
        <v>1</v>
      </c>
      <c r="W103" s="15">
        <v>1</v>
      </c>
      <c r="X103" s="16">
        <f t="shared" si="21"/>
        <v>0</v>
      </c>
      <c r="Y103" s="18"/>
      <c r="Z103" s="17"/>
    </row>
    <row r="104" spans="1:26" ht="18" customHeight="1" x14ac:dyDescent="0.2">
      <c r="A104" s="13">
        <v>3500143</v>
      </c>
      <c r="B104" s="14" t="s">
        <v>129</v>
      </c>
      <c r="C104" s="15">
        <v>220000</v>
      </c>
      <c r="D104" s="10">
        <f>VLOOKUP($A104,'22.07'!$A$9:$W$200,23,0)</f>
        <v>0</v>
      </c>
      <c r="E104" s="15"/>
      <c r="F104" s="15"/>
      <c r="G104" s="15"/>
      <c r="H104" s="9">
        <f t="shared" si="18"/>
        <v>0</v>
      </c>
      <c r="I104" s="15"/>
      <c r="J104" s="15"/>
      <c r="K104" s="15"/>
      <c r="L104" s="9">
        <f t="shared" si="13"/>
        <v>0</v>
      </c>
      <c r="M104" s="15"/>
      <c r="N104" s="15"/>
      <c r="O104" s="15"/>
      <c r="P104" s="15"/>
      <c r="Q104" s="15"/>
      <c r="R104" s="11">
        <f t="shared" si="17"/>
        <v>0</v>
      </c>
      <c r="S104" s="15"/>
      <c r="T104" s="15"/>
      <c r="U104" s="9">
        <f t="shared" si="20"/>
        <v>0</v>
      </c>
      <c r="V104" s="9">
        <f t="shared" si="19"/>
        <v>0</v>
      </c>
      <c r="W104" s="15"/>
      <c r="X104" s="16">
        <f t="shared" si="21"/>
        <v>0</v>
      </c>
      <c r="Y104" s="18"/>
      <c r="Z104" s="17"/>
    </row>
    <row r="105" spans="1:26" ht="18" customHeight="1" x14ac:dyDescent="0.2">
      <c r="A105" s="13">
        <v>3500144</v>
      </c>
      <c r="B105" s="14" t="s">
        <v>130</v>
      </c>
      <c r="C105" s="15">
        <v>260000</v>
      </c>
      <c r="D105" s="10">
        <f>VLOOKUP($A105,'22.07'!$A$9:$W$200,23,0)</f>
        <v>2</v>
      </c>
      <c r="E105" s="15"/>
      <c r="F105" s="15"/>
      <c r="G105" s="15"/>
      <c r="H105" s="9">
        <f t="shared" si="18"/>
        <v>0</v>
      </c>
      <c r="I105" s="15"/>
      <c r="J105" s="15"/>
      <c r="K105" s="15"/>
      <c r="L105" s="9">
        <f t="shared" si="13"/>
        <v>0</v>
      </c>
      <c r="M105" s="15"/>
      <c r="N105" s="15"/>
      <c r="O105" s="15"/>
      <c r="P105" s="15"/>
      <c r="Q105" s="15"/>
      <c r="R105" s="11">
        <f t="shared" si="17"/>
        <v>0</v>
      </c>
      <c r="S105" s="15"/>
      <c r="T105" s="15"/>
      <c r="U105" s="9">
        <f t="shared" si="20"/>
        <v>0</v>
      </c>
      <c r="V105" s="9">
        <f t="shared" si="19"/>
        <v>2</v>
      </c>
      <c r="W105" s="15">
        <v>2</v>
      </c>
      <c r="X105" s="16">
        <f t="shared" si="21"/>
        <v>0</v>
      </c>
      <c r="Y105" s="18"/>
      <c r="Z105" s="17"/>
    </row>
    <row r="106" spans="1:26" ht="18" customHeight="1" x14ac:dyDescent="0.2">
      <c r="A106" s="13">
        <v>3500145</v>
      </c>
      <c r="B106" s="14" t="s">
        <v>131</v>
      </c>
      <c r="C106" s="15">
        <v>350000</v>
      </c>
      <c r="D106" s="10">
        <f>VLOOKUP($A106,'22.07'!$A$9:$W$200,23,0)</f>
        <v>0</v>
      </c>
      <c r="E106" s="15"/>
      <c r="F106" s="15"/>
      <c r="G106" s="15"/>
      <c r="H106" s="9">
        <f t="shared" si="18"/>
        <v>0</v>
      </c>
      <c r="I106" s="15"/>
      <c r="J106" s="15"/>
      <c r="K106" s="15"/>
      <c r="L106" s="9">
        <f t="shared" si="13"/>
        <v>0</v>
      </c>
      <c r="M106" s="15"/>
      <c r="N106" s="15"/>
      <c r="O106" s="15"/>
      <c r="P106" s="15"/>
      <c r="Q106" s="15"/>
      <c r="R106" s="11">
        <f t="shared" si="17"/>
        <v>0</v>
      </c>
      <c r="S106" s="15"/>
      <c r="T106" s="15"/>
      <c r="U106" s="9">
        <f t="shared" si="20"/>
        <v>0</v>
      </c>
      <c r="V106" s="9">
        <f t="shared" si="19"/>
        <v>0</v>
      </c>
      <c r="W106" s="15"/>
      <c r="X106" s="16">
        <f t="shared" si="21"/>
        <v>0</v>
      </c>
      <c r="Y106" s="18"/>
      <c r="Z106" s="17"/>
    </row>
    <row r="107" spans="1:26" ht="18" customHeight="1" x14ac:dyDescent="0.2">
      <c r="A107" s="7">
        <v>3510000</v>
      </c>
      <c r="B107" s="8" t="s">
        <v>132</v>
      </c>
      <c r="C107" s="9"/>
      <c r="D107" s="10">
        <f>VLOOKUP($A107,'22.07'!$A$9:$W$200,23,0)</f>
        <v>0</v>
      </c>
      <c r="E107" s="10"/>
      <c r="F107" s="10"/>
      <c r="G107" s="10"/>
      <c r="H107" s="9"/>
      <c r="I107" s="10"/>
      <c r="J107" s="10"/>
      <c r="K107" s="10"/>
      <c r="L107" s="9">
        <f t="shared" si="13"/>
        <v>0</v>
      </c>
      <c r="M107" s="10"/>
      <c r="N107" s="10"/>
      <c r="O107" s="10"/>
      <c r="P107" s="10"/>
      <c r="Q107" s="10"/>
      <c r="R107" s="11">
        <f t="shared" si="17"/>
        <v>0</v>
      </c>
      <c r="S107" s="10"/>
      <c r="T107" s="10"/>
      <c r="U107" s="9"/>
      <c r="V107" s="9"/>
      <c r="W107" s="10"/>
      <c r="X107" s="9"/>
      <c r="Y107" s="18"/>
      <c r="Z107" s="17"/>
    </row>
    <row r="108" spans="1:26" ht="18" customHeight="1" x14ac:dyDescent="0.2">
      <c r="A108" s="13">
        <v>3510004</v>
      </c>
      <c r="B108" s="14" t="s">
        <v>133</v>
      </c>
      <c r="C108" s="15">
        <v>43000</v>
      </c>
      <c r="D108" s="10">
        <f>VLOOKUP($A108,'22.07'!$A$9:$W$200,23,0)</f>
        <v>0</v>
      </c>
      <c r="E108" s="15"/>
      <c r="F108" s="15"/>
      <c r="G108" s="15"/>
      <c r="H108" s="9">
        <f t="shared" ref="H108:H117" si="22">SUM(E108:G108)</f>
        <v>0</v>
      </c>
      <c r="I108" s="15"/>
      <c r="J108" s="15"/>
      <c r="K108" s="15"/>
      <c r="L108" s="9">
        <f t="shared" si="13"/>
        <v>0</v>
      </c>
      <c r="M108" s="15"/>
      <c r="N108" s="15"/>
      <c r="O108" s="15"/>
      <c r="P108" s="15"/>
      <c r="Q108" s="15"/>
      <c r="R108" s="11">
        <f>SUM(M108:Q108)</f>
        <v>0</v>
      </c>
      <c r="S108" s="15"/>
      <c r="T108" s="15"/>
      <c r="U108" s="9">
        <f>S108+T108</f>
        <v>0</v>
      </c>
      <c r="V108" s="9">
        <f t="shared" ref="V108:V117" si="23">D108+H108-L108-R108-U108</f>
        <v>0</v>
      </c>
      <c r="W108" s="15"/>
      <c r="X108" s="16">
        <f>W108-V108</f>
        <v>0</v>
      </c>
      <c r="Y108" s="18"/>
      <c r="Z108" s="17"/>
    </row>
    <row r="109" spans="1:26" ht="18" customHeight="1" x14ac:dyDescent="0.2">
      <c r="A109" s="13">
        <v>3510011</v>
      </c>
      <c r="B109" s="14" t="s">
        <v>134</v>
      </c>
      <c r="C109" s="15">
        <v>42000</v>
      </c>
      <c r="D109" s="10">
        <f>VLOOKUP($A109,'22.07'!$A$9:$W$200,23,0)</f>
        <v>0</v>
      </c>
      <c r="E109" s="15"/>
      <c r="F109" s="15"/>
      <c r="G109" s="15"/>
      <c r="H109" s="9">
        <f t="shared" si="22"/>
        <v>0</v>
      </c>
      <c r="I109" s="15"/>
      <c r="J109" s="15"/>
      <c r="K109" s="15"/>
      <c r="L109" s="9">
        <f t="shared" si="13"/>
        <v>0</v>
      </c>
      <c r="M109" s="15"/>
      <c r="N109" s="15"/>
      <c r="O109" s="15"/>
      <c r="P109" s="15"/>
      <c r="Q109" s="15"/>
      <c r="R109" s="11">
        <f t="shared" si="17"/>
        <v>0</v>
      </c>
      <c r="S109" s="15"/>
      <c r="T109" s="15"/>
      <c r="U109" s="9">
        <f t="shared" ref="U109:U117" si="24">S109+T109</f>
        <v>0</v>
      </c>
      <c r="V109" s="9">
        <f t="shared" si="23"/>
        <v>0</v>
      </c>
      <c r="W109" s="15"/>
      <c r="X109" s="16">
        <f t="shared" ref="X109:X117" si="25">W109-V109</f>
        <v>0</v>
      </c>
      <c r="Y109" s="18"/>
      <c r="Z109" s="17"/>
    </row>
    <row r="110" spans="1:26" ht="18" customHeight="1" x14ac:dyDescent="0.2">
      <c r="A110" s="13">
        <v>3510012</v>
      </c>
      <c r="B110" s="14" t="s">
        <v>135</v>
      </c>
      <c r="C110" s="15">
        <v>43000</v>
      </c>
      <c r="D110" s="10">
        <f>VLOOKUP($A110,'22.07'!$A$9:$W$200,23,0)</f>
        <v>2</v>
      </c>
      <c r="E110" s="15">
        <v>6</v>
      </c>
      <c r="F110" s="15"/>
      <c r="G110" s="15"/>
      <c r="H110" s="9">
        <f t="shared" si="22"/>
        <v>6</v>
      </c>
      <c r="I110" s="15">
        <v>8</v>
      </c>
      <c r="J110" s="15"/>
      <c r="K110" s="15"/>
      <c r="L110" s="9">
        <f t="shared" si="13"/>
        <v>8</v>
      </c>
      <c r="M110" s="15"/>
      <c r="N110" s="15"/>
      <c r="O110" s="15"/>
      <c r="P110" s="15"/>
      <c r="Q110" s="15"/>
      <c r="R110" s="11">
        <f>SUM(M110:Q110)</f>
        <v>0</v>
      </c>
      <c r="S110" s="15"/>
      <c r="T110" s="15"/>
      <c r="U110" s="9">
        <f>S110+T110</f>
        <v>0</v>
      </c>
      <c r="V110" s="9">
        <f t="shared" si="23"/>
        <v>0</v>
      </c>
      <c r="W110" s="15"/>
      <c r="X110" s="16">
        <f>W110-V110</f>
        <v>0</v>
      </c>
      <c r="Y110" s="18"/>
      <c r="Z110" s="17"/>
    </row>
    <row r="111" spans="1:26" ht="18" customHeight="1" x14ac:dyDescent="0.2">
      <c r="A111" s="13">
        <v>3510018</v>
      </c>
      <c r="B111" s="14" t="s">
        <v>136</v>
      </c>
      <c r="C111" s="15">
        <v>65000</v>
      </c>
      <c r="D111" s="10">
        <f>VLOOKUP($A111,'22.07'!$A$9:$W$200,23,0)</f>
        <v>0</v>
      </c>
      <c r="E111" s="15"/>
      <c r="F111" s="15"/>
      <c r="G111" s="15"/>
      <c r="H111" s="9">
        <f t="shared" si="22"/>
        <v>0</v>
      </c>
      <c r="I111" s="15"/>
      <c r="J111" s="15"/>
      <c r="K111" s="15"/>
      <c r="L111" s="9">
        <f t="shared" si="13"/>
        <v>0</v>
      </c>
      <c r="M111" s="15"/>
      <c r="N111" s="15"/>
      <c r="O111" s="15"/>
      <c r="P111" s="15"/>
      <c r="Q111" s="15"/>
      <c r="R111" s="11">
        <f t="shared" si="17"/>
        <v>0</v>
      </c>
      <c r="S111" s="15"/>
      <c r="T111" s="15"/>
      <c r="U111" s="9">
        <f t="shared" si="24"/>
        <v>0</v>
      </c>
      <c r="V111" s="9">
        <f t="shared" si="23"/>
        <v>0</v>
      </c>
      <c r="W111" s="15"/>
      <c r="X111" s="16">
        <f t="shared" si="25"/>
        <v>0</v>
      </c>
      <c r="Y111" s="18"/>
      <c r="Z111" s="17"/>
    </row>
    <row r="112" spans="1:26" ht="18" customHeight="1" x14ac:dyDescent="0.2">
      <c r="A112" s="13">
        <v>3510066</v>
      </c>
      <c r="B112" s="14" t="s">
        <v>137</v>
      </c>
      <c r="C112" s="15">
        <v>42000</v>
      </c>
      <c r="D112" s="10">
        <f>VLOOKUP($A112,'22.07'!$A$9:$W$200,23,0)</f>
        <v>0</v>
      </c>
      <c r="E112" s="15"/>
      <c r="F112" s="15"/>
      <c r="G112" s="15"/>
      <c r="H112" s="9">
        <f t="shared" si="22"/>
        <v>0</v>
      </c>
      <c r="I112" s="15"/>
      <c r="J112" s="15"/>
      <c r="K112" s="15"/>
      <c r="L112" s="9">
        <f t="shared" si="13"/>
        <v>0</v>
      </c>
      <c r="M112" s="15"/>
      <c r="N112" s="15"/>
      <c r="O112" s="15"/>
      <c r="P112" s="15"/>
      <c r="Q112" s="15"/>
      <c r="R112" s="11">
        <f t="shared" si="17"/>
        <v>0</v>
      </c>
      <c r="S112" s="15"/>
      <c r="T112" s="15"/>
      <c r="U112" s="9">
        <f t="shared" si="24"/>
        <v>0</v>
      </c>
      <c r="V112" s="9">
        <f t="shared" si="23"/>
        <v>0</v>
      </c>
      <c r="W112" s="15"/>
      <c r="X112" s="16">
        <f t="shared" si="25"/>
        <v>0</v>
      </c>
      <c r="Y112" s="18"/>
      <c r="Z112" s="17"/>
    </row>
    <row r="113" spans="1:26" ht="18" customHeight="1" x14ac:dyDescent="0.2">
      <c r="A113" s="13">
        <v>3510067</v>
      </c>
      <c r="B113" s="14" t="s">
        <v>138</v>
      </c>
      <c r="C113" s="15">
        <v>43000</v>
      </c>
      <c r="D113" s="10">
        <f>VLOOKUP($A113,'22.07'!$A$9:$W$200,23,0)</f>
        <v>0</v>
      </c>
      <c r="E113" s="15">
        <v>8</v>
      </c>
      <c r="F113" s="15"/>
      <c r="G113" s="15"/>
      <c r="H113" s="9">
        <f t="shared" si="22"/>
        <v>8</v>
      </c>
      <c r="I113" s="15">
        <v>8</v>
      </c>
      <c r="J113" s="15"/>
      <c r="K113" s="15"/>
      <c r="L113" s="9">
        <f t="shared" si="13"/>
        <v>8</v>
      </c>
      <c r="M113" s="15"/>
      <c r="N113" s="15"/>
      <c r="O113" s="15"/>
      <c r="P113" s="15"/>
      <c r="Q113" s="15"/>
      <c r="R113" s="11">
        <f t="shared" si="17"/>
        <v>0</v>
      </c>
      <c r="S113" s="15"/>
      <c r="T113" s="15"/>
      <c r="U113" s="9">
        <f t="shared" si="24"/>
        <v>0</v>
      </c>
      <c r="V113" s="9">
        <f t="shared" si="23"/>
        <v>0</v>
      </c>
      <c r="W113" s="15"/>
      <c r="X113" s="16">
        <f t="shared" si="25"/>
        <v>0</v>
      </c>
      <c r="Y113" s="18"/>
      <c r="Z113" s="17"/>
    </row>
    <row r="114" spans="1:26" ht="18" customHeight="1" x14ac:dyDescent="0.2">
      <c r="A114" s="13">
        <v>3510068</v>
      </c>
      <c r="B114" s="14" t="s">
        <v>139</v>
      </c>
      <c r="C114" s="15">
        <v>12000</v>
      </c>
      <c r="D114" s="10">
        <f>VLOOKUP($A114,'22.07'!$A$9:$W$200,23,0)</f>
        <v>0</v>
      </c>
      <c r="E114" s="15"/>
      <c r="F114" s="15"/>
      <c r="G114" s="15"/>
      <c r="H114" s="9">
        <f t="shared" si="22"/>
        <v>0</v>
      </c>
      <c r="I114" s="15"/>
      <c r="J114" s="15"/>
      <c r="K114" s="15"/>
      <c r="L114" s="9">
        <f t="shared" si="13"/>
        <v>0</v>
      </c>
      <c r="M114" s="15"/>
      <c r="N114" s="15"/>
      <c r="O114" s="15"/>
      <c r="P114" s="15"/>
      <c r="Q114" s="15"/>
      <c r="R114" s="11">
        <f>SUM(M114:Q114)</f>
        <v>0</v>
      </c>
      <c r="S114" s="15"/>
      <c r="T114" s="15"/>
      <c r="U114" s="9">
        <f>S114+T114</f>
        <v>0</v>
      </c>
      <c r="V114" s="9">
        <f t="shared" si="23"/>
        <v>0</v>
      </c>
      <c r="W114" s="15"/>
      <c r="X114" s="16">
        <f>W114-V114</f>
        <v>0</v>
      </c>
      <c r="Y114" s="18"/>
      <c r="Z114" s="17"/>
    </row>
    <row r="115" spans="1:26" ht="18" customHeight="1" x14ac:dyDescent="0.2">
      <c r="A115" s="13">
        <v>3510069</v>
      </c>
      <c r="B115" s="14" t="s">
        <v>140</v>
      </c>
      <c r="C115" s="15">
        <v>12000</v>
      </c>
      <c r="D115" s="10">
        <f>VLOOKUP($A115,'22.07'!$A$9:$W$200,23,0)</f>
        <v>0</v>
      </c>
      <c r="E115" s="15"/>
      <c r="F115" s="15"/>
      <c r="G115" s="15"/>
      <c r="H115" s="9">
        <f t="shared" si="22"/>
        <v>0</v>
      </c>
      <c r="I115" s="15"/>
      <c r="J115" s="15"/>
      <c r="K115" s="15"/>
      <c r="L115" s="9">
        <f t="shared" si="13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3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3510070</v>
      </c>
      <c r="B116" s="14" t="s">
        <v>141</v>
      </c>
      <c r="C116" s="15">
        <v>12000</v>
      </c>
      <c r="D116" s="10">
        <f>VLOOKUP($A116,'22.07'!$A$9:$W$200,23,0)</f>
        <v>0</v>
      </c>
      <c r="E116" s="15"/>
      <c r="F116" s="15"/>
      <c r="G116" s="15"/>
      <c r="H116" s="9">
        <f t="shared" si="22"/>
        <v>0</v>
      </c>
      <c r="I116" s="15"/>
      <c r="J116" s="15"/>
      <c r="K116" s="15"/>
      <c r="L116" s="9">
        <f t="shared" si="13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3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3512008</v>
      </c>
      <c r="B117" s="14" t="s">
        <v>142</v>
      </c>
      <c r="C117" s="15">
        <v>44000</v>
      </c>
      <c r="D117" s="10">
        <f>VLOOKUP($A117,'22.07'!$A$9:$W$200,23,0)</f>
        <v>0</v>
      </c>
      <c r="E117" s="15"/>
      <c r="F117" s="15"/>
      <c r="G117" s="15"/>
      <c r="H117" s="9">
        <f t="shared" si="22"/>
        <v>0</v>
      </c>
      <c r="I117" s="15"/>
      <c r="J117" s="15"/>
      <c r="K117" s="15"/>
      <c r="L117" s="9">
        <f t="shared" si="13"/>
        <v>0</v>
      </c>
      <c r="M117" s="15"/>
      <c r="N117" s="15"/>
      <c r="O117" s="15"/>
      <c r="P117" s="15"/>
      <c r="Q117" s="15"/>
      <c r="R117" s="11">
        <f t="shared" si="17"/>
        <v>0</v>
      </c>
      <c r="S117" s="15"/>
      <c r="T117" s="15"/>
      <c r="U117" s="9">
        <f t="shared" si="24"/>
        <v>0</v>
      </c>
      <c r="V117" s="9">
        <f t="shared" si="23"/>
        <v>0</v>
      </c>
      <c r="W117" s="15"/>
      <c r="X117" s="16">
        <f t="shared" si="25"/>
        <v>0</v>
      </c>
      <c r="Y117" s="18"/>
      <c r="Z117" s="17"/>
    </row>
    <row r="118" spans="1:26" ht="18" customHeight="1" x14ac:dyDescent="0.2">
      <c r="A118" s="7">
        <v>3530000</v>
      </c>
      <c r="B118" s="28" t="s">
        <v>143</v>
      </c>
      <c r="C118" s="9"/>
      <c r="D118" s="10">
        <f>VLOOKUP($A118,'22.07'!$A$9:$W$200,23,0)</f>
        <v>0</v>
      </c>
      <c r="E118" s="10"/>
      <c r="F118" s="10"/>
      <c r="G118" s="10"/>
      <c r="H118" s="9"/>
      <c r="I118" s="10"/>
      <c r="J118" s="10"/>
      <c r="K118" s="10"/>
      <c r="L118" s="9">
        <f t="shared" si="13"/>
        <v>0</v>
      </c>
      <c r="M118" s="10"/>
      <c r="N118" s="10"/>
      <c r="O118" s="10"/>
      <c r="P118" s="10"/>
      <c r="Q118" s="10"/>
      <c r="R118" s="11">
        <f t="shared" si="17"/>
        <v>0</v>
      </c>
      <c r="S118" s="10"/>
      <c r="T118" s="10"/>
      <c r="U118" s="9"/>
      <c r="V118" s="9"/>
      <c r="W118" s="10"/>
      <c r="X118" s="9"/>
      <c r="Y118" s="18"/>
      <c r="Z118" s="17"/>
    </row>
    <row r="119" spans="1:26" ht="18" customHeight="1" x14ac:dyDescent="0.2">
      <c r="A119" s="13">
        <v>3530003</v>
      </c>
      <c r="B119" s="14" t="s">
        <v>144</v>
      </c>
      <c r="C119" s="15">
        <v>20000</v>
      </c>
      <c r="D119" s="10">
        <f>VLOOKUP($A119,'22.07'!$A$9:$W$200,23,0)</f>
        <v>0</v>
      </c>
      <c r="E119" s="15"/>
      <c r="F119" s="15"/>
      <c r="G119" s="15"/>
      <c r="H119" s="9">
        <f t="shared" ref="H119:H131" si="26">SUM(E119:G119)</f>
        <v>0</v>
      </c>
      <c r="I119" s="15"/>
      <c r="J119" s="15"/>
      <c r="K119" s="15"/>
      <c r="L119" s="9">
        <f t="shared" si="13"/>
        <v>0</v>
      </c>
      <c r="M119" s="15"/>
      <c r="N119" s="15"/>
      <c r="O119" s="15"/>
      <c r="P119" s="15"/>
      <c r="Q119" s="15"/>
      <c r="R119" s="11">
        <f t="shared" si="17"/>
        <v>0</v>
      </c>
      <c r="S119" s="15"/>
      <c r="T119" s="15"/>
      <c r="U119" s="9">
        <f t="shared" ref="U119:U131" si="27">S119+T119</f>
        <v>0</v>
      </c>
      <c r="V119" s="9">
        <f t="shared" ref="V119:V131" si="28">D119+H119-L119-R119-U119</f>
        <v>0</v>
      </c>
      <c r="W119" s="15"/>
      <c r="X119" s="16">
        <f t="shared" ref="X119:X131" si="29">W119-V119</f>
        <v>0</v>
      </c>
      <c r="Y119" s="18"/>
      <c r="Z119" s="17"/>
    </row>
    <row r="120" spans="1:26" ht="18" customHeight="1" x14ac:dyDescent="0.2">
      <c r="A120" s="13">
        <v>3530008</v>
      </c>
      <c r="B120" s="14" t="s">
        <v>145</v>
      </c>
      <c r="C120" s="15">
        <v>20000</v>
      </c>
      <c r="D120" s="10">
        <f>VLOOKUP($A120,'22.07'!$A$9:$W$200,23,0)</f>
        <v>0</v>
      </c>
      <c r="E120" s="15"/>
      <c r="F120" s="15"/>
      <c r="G120" s="15"/>
      <c r="H120" s="9">
        <f t="shared" si="26"/>
        <v>0</v>
      </c>
      <c r="I120" s="15"/>
      <c r="J120" s="15"/>
      <c r="K120" s="15"/>
      <c r="L120" s="9">
        <f t="shared" si="13"/>
        <v>0</v>
      </c>
      <c r="M120" s="15"/>
      <c r="N120" s="15"/>
      <c r="O120" s="15"/>
      <c r="P120" s="15"/>
      <c r="Q120" s="15"/>
      <c r="R120" s="11">
        <f t="shared" si="17"/>
        <v>0</v>
      </c>
      <c r="S120" s="15"/>
      <c r="T120" s="15"/>
      <c r="U120" s="9">
        <f t="shared" si="27"/>
        <v>0</v>
      </c>
      <c r="V120" s="9">
        <f t="shared" si="28"/>
        <v>0</v>
      </c>
      <c r="W120" s="15"/>
      <c r="X120" s="16">
        <f t="shared" si="29"/>
        <v>0</v>
      </c>
      <c r="Y120" s="18"/>
      <c r="Z120" s="17"/>
    </row>
    <row r="121" spans="1:26" ht="18" customHeight="1" x14ac:dyDescent="0.2">
      <c r="A121" s="13">
        <v>3530009</v>
      </c>
      <c r="B121" s="14" t="s">
        <v>146</v>
      </c>
      <c r="C121" s="15">
        <v>20000</v>
      </c>
      <c r="D121" s="10">
        <f>VLOOKUP($A121,'22.07'!$A$9:$W$200,23,0)</f>
        <v>43</v>
      </c>
      <c r="E121" s="15"/>
      <c r="F121" s="15"/>
      <c r="G121" s="15"/>
      <c r="H121" s="9">
        <f t="shared" si="26"/>
        <v>0</v>
      </c>
      <c r="I121" s="15">
        <v>30</v>
      </c>
      <c r="J121" s="15"/>
      <c r="K121" s="15"/>
      <c r="L121" s="9">
        <f t="shared" si="13"/>
        <v>30</v>
      </c>
      <c r="M121" s="15"/>
      <c r="N121" s="15"/>
      <c r="O121" s="15"/>
      <c r="P121" s="15"/>
      <c r="Q121" s="15"/>
      <c r="R121" s="11">
        <f t="shared" si="17"/>
        <v>0</v>
      </c>
      <c r="S121" s="15"/>
      <c r="T121" s="15"/>
      <c r="U121" s="9">
        <f t="shared" si="27"/>
        <v>0</v>
      </c>
      <c r="V121" s="9">
        <f t="shared" si="28"/>
        <v>13</v>
      </c>
      <c r="W121" s="15">
        <v>13</v>
      </c>
      <c r="X121" s="16">
        <f t="shared" si="29"/>
        <v>0</v>
      </c>
      <c r="Y121" s="18"/>
      <c r="Z121" s="17"/>
    </row>
    <row r="122" spans="1:26" ht="18" customHeight="1" x14ac:dyDescent="0.2">
      <c r="A122" s="13">
        <v>3530010</v>
      </c>
      <c r="B122" s="14" t="s">
        <v>147</v>
      </c>
      <c r="C122" s="15">
        <v>108000</v>
      </c>
      <c r="D122" s="10">
        <f>VLOOKUP($A122,'22.07'!$A$9:$W$200,23,0)</f>
        <v>0</v>
      </c>
      <c r="E122" s="15"/>
      <c r="F122" s="15"/>
      <c r="G122" s="15"/>
      <c r="H122" s="9">
        <f t="shared" si="26"/>
        <v>0</v>
      </c>
      <c r="I122" s="15"/>
      <c r="J122" s="15"/>
      <c r="K122" s="15"/>
      <c r="L122" s="9">
        <f t="shared" si="13"/>
        <v>0</v>
      </c>
      <c r="M122" s="15"/>
      <c r="N122" s="15"/>
      <c r="O122" s="15"/>
      <c r="P122" s="15"/>
      <c r="Q122" s="15"/>
      <c r="R122" s="11">
        <f t="shared" si="17"/>
        <v>0</v>
      </c>
      <c r="S122" s="15"/>
      <c r="T122" s="15"/>
      <c r="U122" s="9">
        <f t="shared" si="27"/>
        <v>0</v>
      </c>
      <c r="V122" s="9">
        <f t="shared" si="28"/>
        <v>0</v>
      </c>
      <c r="W122" s="15"/>
      <c r="X122" s="16">
        <f t="shared" si="29"/>
        <v>0</v>
      </c>
      <c r="Y122" s="18"/>
      <c r="Z122" s="17"/>
    </row>
    <row r="123" spans="1:26" ht="18" customHeight="1" x14ac:dyDescent="0.2">
      <c r="A123" s="13">
        <v>3530014</v>
      </c>
      <c r="B123" s="14" t="s">
        <v>148</v>
      </c>
      <c r="C123" s="15">
        <v>20000</v>
      </c>
      <c r="D123" s="10">
        <f>VLOOKUP($A123,'22.07'!$A$9:$W$200,23,0)</f>
        <v>0</v>
      </c>
      <c r="E123" s="15"/>
      <c r="F123" s="15"/>
      <c r="G123" s="15"/>
      <c r="H123" s="9">
        <f t="shared" si="26"/>
        <v>0</v>
      </c>
      <c r="I123" s="15"/>
      <c r="J123" s="15"/>
      <c r="K123" s="15"/>
      <c r="L123" s="9">
        <f t="shared" si="13"/>
        <v>0</v>
      </c>
      <c r="M123" s="15"/>
      <c r="N123" s="15"/>
      <c r="O123" s="15"/>
      <c r="P123" s="15"/>
      <c r="Q123" s="15"/>
      <c r="R123" s="11">
        <f>SUM(M123:Q123)</f>
        <v>0</v>
      </c>
      <c r="S123" s="15"/>
      <c r="T123" s="15"/>
      <c r="U123" s="9">
        <f>S123+T123</f>
        <v>0</v>
      </c>
      <c r="V123" s="9">
        <f t="shared" si="28"/>
        <v>0</v>
      </c>
      <c r="W123" s="15"/>
      <c r="X123" s="16">
        <f>W123-V123</f>
        <v>0</v>
      </c>
      <c r="Y123" s="18"/>
      <c r="Z123" s="17"/>
    </row>
    <row r="124" spans="1:26" ht="18" customHeight="1" x14ac:dyDescent="0.2">
      <c r="A124" s="13">
        <v>3530087</v>
      </c>
      <c r="B124" s="14" t="s">
        <v>149</v>
      </c>
      <c r="C124" s="15"/>
      <c r="D124" s="10">
        <f>VLOOKUP($A124,'22.07'!$A$9:$W$200,23,0)</f>
        <v>0</v>
      </c>
      <c r="E124" s="15"/>
      <c r="F124" s="15"/>
      <c r="G124" s="15"/>
      <c r="H124" s="9">
        <f t="shared" si="26"/>
        <v>0</v>
      </c>
      <c r="I124" s="15"/>
      <c r="J124" s="15"/>
      <c r="K124" s="15"/>
      <c r="L124" s="9">
        <f t="shared" si="13"/>
        <v>0</v>
      </c>
      <c r="M124" s="15"/>
      <c r="N124" s="15"/>
      <c r="O124" s="15"/>
      <c r="P124" s="15"/>
      <c r="Q124" s="15"/>
      <c r="R124" s="11">
        <f t="shared" si="17"/>
        <v>0</v>
      </c>
      <c r="S124" s="15"/>
      <c r="T124" s="15"/>
      <c r="U124" s="9">
        <f t="shared" si="27"/>
        <v>0</v>
      </c>
      <c r="V124" s="9">
        <f t="shared" si="28"/>
        <v>0</v>
      </c>
      <c r="W124" s="15"/>
      <c r="X124" s="16">
        <f t="shared" si="29"/>
        <v>0</v>
      </c>
      <c r="Y124" s="18"/>
      <c r="Z124" s="17"/>
    </row>
    <row r="125" spans="1:26" ht="18" customHeight="1" x14ac:dyDescent="0.2">
      <c r="A125" s="13">
        <v>3530088</v>
      </c>
      <c r="B125" s="14" t="s">
        <v>150</v>
      </c>
      <c r="C125" s="15">
        <v>20000</v>
      </c>
      <c r="D125" s="10">
        <f>VLOOKUP($A125,'22.07'!$A$9:$W$200,23,0)</f>
        <v>0</v>
      </c>
      <c r="E125" s="15">
        <v>70</v>
      </c>
      <c r="F125" s="15"/>
      <c r="G125" s="15"/>
      <c r="H125" s="9">
        <f t="shared" si="26"/>
        <v>70</v>
      </c>
      <c r="I125" s="15">
        <v>47</v>
      </c>
      <c r="J125" s="15"/>
      <c r="K125" s="15"/>
      <c r="L125" s="9">
        <f t="shared" si="13"/>
        <v>47</v>
      </c>
      <c r="M125" s="15"/>
      <c r="N125" s="15"/>
      <c r="O125" s="15"/>
      <c r="P125" s="15"/>
      <c r="Q125" s="15"/>
      <c r="R125" s="11">
        <f t="shared" si="17"/>
        <v>0</v>
      </c>
      <c r="S125" s="15"/>
      <c r="T125" s="15"/>
      <c r="U125" s="9">
        <f t="shared" si="27"/>
        <v>0</v>
      </c>
      <c r="V125" s="9">
        <f t="shared" si="28"/>
        <v>23</v>
      </c>
      <c r="W125" s="15">
        <v>23</v>
      </c>
      <c r="X125" s="16">
        <f t="shared" si="29"/>
        <v>0</v>
      </c>
      <c r="Y125" s="26"/>
      <c r="Z125" s="17"/>
    </row>
    <row r="126" spans="1:26" ht="18" customHeight="1" x14ac:dyDescent="0.2">
      <c r="A126" s="13">
        <v>3530089</v>
      </c>
      <c r="B126" s="14" t="s">
        <v>151</v>
      </c>
      <c r="C126" s="15">
        <v>95000</v>
      </c>
      <c r="D126" s="10">
        <f>VLOOKUP($A126,'22.07'!$A$9:$W$200,23,0)</f>
        <v>0</v>
      </c>
      <c r="E126" s="15">
        <v>4</v>
      </c>
      <c r="F126" s="15"/>
      <c r="G126" s="15"/>
      <c r="H126" s="9">
        <f t="shared" si="26"/>
        <v>4</v>
      </c>
      <c r="I126" s="15">
        <v>3</v>
      </c>
      <c r="J126" s="15"/>
      <c r="K126" s="15"/>
      <c r="L126" s="9">
        <f t="shared" si="13"/>
        <v>3</v>
      </c>
      <c r="M126" s="15"/>
      <c r="N126" s="15"/>
      <c r="O126" s="15"/>
      <c r="P126" s="15"/>
      <c r="Q126" s="15"/>
      <c r="R126" s="11">
        <f t="shared" si="17"/>
        <v>0</v>
      </c>
      <c r="S126" s="15"/>
      <c r="T126" s="15"/>
      <c r="U126" s="9">
        <f t="shared" si="27"/>
        <v>0</v>
      </c>
      <c r="V126" s="9">
        <f t="shared" si="28"/>
        <v>1</v>
      </c>
      <c r="W126" s="15">
        <v>1</v>
      </c>
      <c r="X126" s="16">
        <f t="shared" si="29"/>
        <v>0</v>
      </c>
      <c r="Y126" s="26"/>
      <c r="Z126" s="17"/>
    </row>
    <row r="127" spans="1:26" ht="18" customHeight="1" x14ac:dyDescent="0.2">
      <c r="A127" s="13">
        <v>3530100</v>
      </c>
      <c r="B127" s="14" t="s">
        <v>152</v>
      </c>
      <c r="C127" s="15">
        <v>22000</v>
      </c>
      <c r="D127" s="10">
        <f>VLOOKUP($A127,'22.07'!$A$9:$W$200,23,0)</f>
        <v>9</v>
      </c>
      <c r="E127" s="15"/>
      <c r="F127" s="15"/>
      <c r="G127" s="15"/>
      <c r="H127" s="9">
        <f t="shared" si="26"/>
        <v>0</v>
      </c>
      <c r="I127" s="15">
        <v>6</v>
      </c>
      <c r="J127" s="15"/>
      <c r="K127" s="15"/>
      <c r="L127" s="9">
        <f t="shared" si="13"/>
        <v>6</v>
      </c>
      <c r="M127" s="15"/>
      <c r="N127" s="15"/>
      <c r="O127" s="15"/>
      <c r="P127" s="15"/>
      <c r="Q127" s="15"/>
      <c r="R127" s="11">
        <f t="shared" si="17"/>
        <v>0</v>
      </c>
      <c r="S127" s="15"/>
      <c r="T127" s="15"/>
      <c r="U127" s="9">
        <f t="shared" si="27"/>
        <v>0</v>
      </c>
      <c r="V127" s="9">
        <f t="shared" si="28"/>
        <v>3</v>
      </c>
      <c r="W127" s="15">
        <v>3</v>
      </c>
      <c r="X127" s="16">
        <f t="shared" si="29"/>
        <v>0</v>
      </c>
      <c r="Y127" s="26"/>
      <c r="Z127" s="17"/>
    </row>
    <row r="128" spans="1:26" ht="18" customHeight="1" x14ac:dyDescent="0.2">
      <c r="A128" s="13">
        <v>3550002</v>
      </c>
      <c r="B128" s="14" t="s">
        <v>153</v>
      </c>
      <c r="C128" s="15">
        <v>20000</v>
      </c>
      <c r="D128" s="10">
        <f>VLOOKUP($A128,'22.07'!$A$9:$W$200,23,0)</f>
        <v>12</v>
      </c>
      <c r="E128" s="15">
        <v>28</v>
      </c>
      <c r="F128" s="15"/>
      <c r="G128" s="15"/>
      <c r="H128" s="9">
        <f>SUM(E128:G128)</f>
        <v>28</v>
      </c>
      <c r="I128" s="15">
        <v>9</v>
      </c>
      <c r="J128" s="15"/>
      <c r="K128" s="15"/>
      <c r="L128" s="9">
        <f t="shared" si="13"/>
        <v>9</v>
      </c>
      <c r="M128" s="15"/>
      <c r="N128" s="15"/>
      <c r="O128" s="15"/>
      <c r="P128" s="15"/>
      <c r="Q128" s="15"/>
      <c r="R128" s="11">
        <f t="shared" si="17"/>
        <v>0</v>
      </c>
      <c r="S128" s="15"/>
      <c r="T128" s="15"/>
      <c r="U128" s="9">
        <f t="shared" si="27"/>
        <v>0</v>
      </c>
      <c r="V128" s="9">
        <f t="shared" si="28"/>
        <v>31</v>
      </c>
      <c r="W128" s="15">
        <v>31</v>
      </c>
      <c r="X128" s="16">
        <f t="shared" si="29"/>
        <v>0</v>
      </c>
      <c r="Y128" s="26"/>
      <c r="Z128" s="17"/>
    </row>
    <row r="129" spans="1:26" ht="18" customHeight="1" x14ac:dyDescent="0.2">
      <c r="A129" s="13">
        <v>3550005</v>
      </c>
      <c r="B129" s="14" t="s">
        <v>154</v>
      </c>
      <c r="C129" s="15">
        <v>20000</v>
      </c>
      <c r="D129" s="10">
        <f>VLOOKUP($A129,'22.07'!$A$9:$W$200,23,0)</f>
        <v>0</v>
      </c>
      <c r="E129" s="15">
        <v>28</v>
      </c>
      <c r="F129" s="15"/>
      <c r="G129" s="15"/>
      <c r="H129" s="9">
        <f>SUM(E129:G129)</f>
        <v>28</v>
      </c>
      <c r="I129" s="15">
        <v>6</v>
      </c>
      <c r="J129" s="15"/>
      <c r="K129" s="15"/>
      <c r="L129" s="9">
        <f t="shared" si="13"/>
        <v>6</v>
      </c>
      <c r="M129" s="15"/>
      <c r="N129" s="15"/>
      <c r="O129" s="15"/>
      <c r="P129" s="15"/>
      <c r="Q129" s="15"/>
      <c r="R129" s="11">
        <f t="shared" si="17"/>
        <v>0</v>
      </c>
      <c r="S129" s="15"/>
      <c r="T129" s="15"/>
      <c r="U129" s="9">
        <f t="shared" si="27"/>
        <v>0</v>
      </c>
      <c r="V129" s="9">
        <f t="shared" si="28"/>
        <v>22</v>
      </c>
      <c r="W129" s="15">
        <v>22</v>
      </c>
      <c r="X129" s="16">
        <f t="shared" si="29"/>
        <v>0</v>
      </c>
      <c r="Y129" s="26"/>
      <c r="Z129" s="17"/>
    </row>
    <row r="130" spans="1:26" ht="18" customHeight="1" x14ac:dyDescent="0.2">
      <c r="A130" s="13">
        <v>3550007</v>
      </c>
      <c r="B130" s="14" t="s">
        <v>155</v>
      </c>
      <c r="C130" s="15">
        <v>20000</v>
      </c>
      <c r="D130" s="10">
        <f>VLOOKUP($A130,'22.07'!$A$9:$W$200,23,0)</f>
        <v>14</v>
      </c>
      <c r="E130" s="15"/>
      <c r="F130" s="15"/>
      <c r="G130" s="15"/>
      <c r="H130" s="9">
        <f>SUM(E130:G130)</f>
        <v>0</v>
      </c>
      <c r="I130" s="15">
        <v>14</v>
      </c>
      <c r="J130" s="15"/>
      <c r="K130" s="15"/>
      <c r="L130" s="9">
        <f t="shared" si="13"/>
        <v>14</v>
      </c>
      <c r="M130" s="15"/>
      <c r="N130" s="15"/>
      <c r="O130" s="15"/>
      <c r="P130" s="15"/>
      <c r="Q130" s="15"/>
      <c r="R130" s="11">
        <f t="shared" si="17"/>
        <v>0</v>
      </c>
      <c r="S130" s="15"/>
      <c r="T130" s="15"/>
      <c r="U130" s="9">
        <f t="shared" si="27"/>
        <v>0</v>
      </c>
      <c r="V130" s="9">
        <f t="shared" si="28"/>
        <v>0</v>
      </c>
      <c r="W130" s="15"/>
      <c r="X130" s="16">
        <f t="shared" si="29"/>
        <v>0</v>
      </c>
      <c r="Y130" s="26"/>
      <c r="Z130" s="17"/>
    </row>
    <row r="131" spans="1:26" ht="18" customHeight="1" x14ac:dyDescent="0.2">
      <c r="A131" s="13">
        <v>3550011</v>
      </c>
      <c r="B131" s="14" t="s">
        <v>156</v>
      </c>
      <c r="C131" s="15">
        <v>85000</v>
      </c>
      <c r="D131" s="10">
        <f>VLOOKUP($A131,'22.07'!$A$9:$W$200,23,0)</f>
        <v>2</v>
      </c>
      <c r="E131" s="15">
        <v>3</v>
      </c>
      <c r="F131" s="15"/>
      <c r="G131" s="15"/>
      <c r="H131" s="9">
        <f t="shared" si="26"/>
        <v>3</v>
      </c>
      <c r="I131" s="15"/>
      <c r="J131" s="15">
        <v>5</v>
      </c>
      <c r="K131" s="15"/>
      <c r="L131" s="9">
        <f t="shared" si="13"/>
        <v>5</v>
      </c>
      <c r="M131" s="15"/>
      <c r="N131" s="15"/>
      <c r="O131" s="15"/>
      <c r="P131" s="15"/>
      <c r="Q131" s="15"/>
      <c r="R131" s="11">
        <f t="shared" si="17"/>
        <v>0</v>
      </c>
      <c r="S131" s="15"/>
      <c r="T131" s="15"/>
      <c r="U131" s="9">
        <f t="shared" si="27"/>
        <v>0</v>
      </c>
      <c r="V131" s="9">
        <f t="shared" si="28"/>
        <v>0</v>
      </c>
      <c r="W131" s="15"/>
      <c r="X131" s="16">
        <f t="shared" si="29"/>
        <v>0</v>
      </c>
      <c r="Y131" s="18"/>
      <c r="Z131" s="17"/>
    </row>
    <row r="132" spans="1:26" ht="18" customHeight="1" x14ac:dyDescent="0.2">
      <c r="A132" s="7">
        <v>5530000</v>
      </c>
      <c r="B132" s="28" t="s">
        <v>157</v>
      </c>
      <c r="C132" s="9"/>
      <c r="D132" s="10">
        <f>VLOOKUP($A132,'22.07'!$A$9:$W$200,23,0)</f>
        <v>0</v>
      </c>
      <c r="E132" s="10"/>
      <c r="F132" s="10"/>
      <c r="G132" s="10"/>
      <c r="H132" s="9"/>
      <c r="I132" s="10"/>
      <c r="J132" s="10"/>
      <c r="K132" s="10"/>
      <c r="L132" s="9">
        <f t="shared" si="13"/>
        <v>0</v>
      </c>
      <c r="M132" s="10"/>
      <c r="N132" s="10"/>
      <c r="O132" s="10"/>
      <c r="P132" s="10"/>
      <c r="Q132" s="10"/>
      <c r="R132" s="11">
        <f t="shared" si="17"/>
        <v>0</v>
      </c>
      <c r="S132" s="10"/>
      <c r="T132" s="10"/>
      <c r="U132" s="9"/>
      <c r="V132" s="9"/>
      <c r="W132" s="10"/>
      <c r="X132" s="9"/>
      <c r="Y132" s="18"/>
      <c r="Z132" s="17"/>
    </row>
    <row r="133" spans="1:26" ht="18" customHeight="1" x14ac:dyDescent="0.2">
      <c r="A133" s="13">
        <v>5530012</v>
      </c>
      <c r="B133" s="14" t="s">
        <v>158</v>
      </c>
      <c r="C133" s="15">
        <v>30000</v>
      </c>
      <c r="D133" s="10">
        <f>VLOOKUP($A133,'22.07'!$A$9:$W$200,23,0)</f>
        <v>10</v>
      </c>
      <c r="E133" s="15"/>
      <c r="F133" s="15"/>
      <c r="G133" s="15"/>
      <c r="H133" s="9">
        <f t="shared" ref="H133:H140" si="30">SUM(E133:G133)</f>
        <v>0</v>
      </c>
      <c r="I133" s="15">
        <v>10</v>
      </c>
      <c r="J133" s="15"/>
      <c r="K133" s="15"/>
      <c r="L133" s="9">
        <f t="shared" si="13"/>
        <v>10</v>
      </c>
      <c r="M133" s="15"/>
      <c r="N133" s="15"/>
      <c r="O133" s="15"/>
      <c r="P133" s="15"/>
      <c r="Q133" s="15"/>
      <c r="R133" s="11">
        <f t="shared" si="17"/>
        <v>0</v>
      </c>
      <c r="S133" s="15"/>
      <c r="T133" s="15"/>
      <c r="U133" s="9">
        <f t="shared" ref="U133:U140" si="31">S133+T133</f>
        <v>0</v>
      </c>
      <c r="V133" s="9">
        <f t="shared" ref="V133:V140" si="32">D133+H133-L133-R133-U133</f>
        <v>0</v>
      </c>
      <c r="W133" s="15"/>
      <c r="X133" s="16">
        <f t="shared" ref="X133:X140" si="33">W133-V133</f>
        <v>0</v>
      </c>
      <c r="Y133" s="18"/>
      <c r="Z133" s="17"/>
    </row>
    <row r="134" spans="1:26" ht="18" customHeight="1" x14ac:dyDescent="0.2">
      <c r="A134" s="13">
        <v>5530013</v>
      </c>
      <c r="B134" s="14" t="s">
        <v>159</v>
      </c>
      <c r="C134" s="15">
        <v>30000</v>
      </c>
      <c r="D134" s="10">
        <f>VLOOKUP($A134,'22.07'!$A$9:$W$200,23,0)</f>
        <v>24</v>
      </c>
      <c r="E134" s="15"/>
      <c r="F134" s="15"/>
      <c r="G134" s="15"/>
      <c r="H134" s="9">
        <f t="shared" si="30"/>
        <v>0</v>
      </c>
      <c r="I134" s="15">
        <v>10</v>
      </c>
      <c r="J134" s="15"/>
      <c r="K134" s="15"/>
      <c r="L134" s="9">
        <f t="shared" si="13"/>
        <v>10</v>
      </c>
      <c r="M134" s="15"/>
      <c r="N134" s="15"/>
      <c r="O134" s="15"/>
      <c r="P134" s="15"/>
      <c r="Q134" s="15"/>
      <c r="R134" s="11">
        <f t="shared" si="17"/>
        <v>0</v>
      </c>
      <c r="S134" s="15"/>
      <c r="T134" s="15"/>
      <c r="U134" s="9">
        <f t="shared" si="31"/>
        <v>0</v>
      </c>
      <c r="V134" s="9">
        <f t="shared" si="32"/>
        <v>14</v>
      </c>
      <c r="W134" s="15">
        <v>12</v>
      </c>
      <c r="X134" s="16">
        <f t="shared" si="33"/>
        <v>-2</v>
      </c>
      <c r="Y134" s="18" t="s">
        <v>236</v>
      </c>
      <c r="Z134" s="17"/>
    </row>
    <row r="135" spans="1:26" ht="18" customHeight="1" x14ac:dyDescent="0.2">
      <c r="A135" s="13">
        <v>5530014</v>
      </c>
      <c r="B135" s="14" t="s">
        <v>160</v>
      </c>
      <c r="C135" s="15">
        <v>30000</v>
      </c>
      <c r="D135" s="10">
        <f>VLOOKUP($A135,'22.07'!$A$9:$W$200,23,0)</f>
        <v>22</v>
      </c>
      <c r="E135" s="15"/>
      <c r="F135" s="15"/>
      <c r="G135" s="15"/>
      <c r="H135" s="9">
        <f t="shared" si="30"/>
        <v>0</v>
      </c>
      <c r="I135" s="15">
        <v>7</v>
      </c>
      <c r="J135" s="15"/>
      <c r="K135" s="15"/>
      <c r="L135" s="9">
        <f t="shared" si="13"/>
        <v>7</v>
      </c>
      <c r="M135" s="15"/>
      <c r="N135" s="15"/>
      <c r="O135" s="15"/>
      <c r="P135" s="15"/>
      <c r="Q135" s="15"/>
      <c r="R135" s="11">
        <f t="shared" si="17"/>
        <v>0</v>
      </c>
      <c r="S135" s="15"/>
      <c r="T135" s="15"/>
      <c r="U135" s="9">
        <f t="shared" si="31"/>
        <v>0</v>
      </c>
      <c r="V135" s="9">
        <f t="shared" si="32"/>
        <v>15</v>
      </c>
      <c r="W135" s="15">
        <v>17</v>
      </c>
      <c r="X135" s="16">
        <f t="shared" si="33"/>
        <v>2</v>
      </c>
      <c r="Y135" s="18"/>
      <c r="Z135" s="17"/>
    </row>
    <row r="136" spans="1:26" ht="18" customHeight="1" x14ac:dyDescent="0.2">
      <c r="A136" s="13">
        <v>5530015</v>
      </c>
      <c r="B136" s="14" t="s">
        <v>161</v>
      </c>
      <c r="C136" s="15">
        <v>30000</v>
      </c>
      <c r="D136" s="10">
        <f>VLOOKUP($A136,'22.07'!$A$9:$W$200,23,0)</f>
        <v>2</v>
      </c>
      <c r="E136" s="15"/>
      <c r="F136" s="15"/>
      <c r="G136" s="15"/>
      <c r="H136" s="9">
        <f t="shared" si="30"/>
        <v>0</v>
      </c>
      <c r="I136" s="15">
        <v>2</v>
      </c>
      <c r="J136" s="15"/>
      <c r="K136" s="15"/>
      <c r="L136" s="9">
        <f t="shared" si="13"/>
        <v>2</v>
      </c>
      <c r="M136" s="15"/>
      <c r="N136" s="15"/>
      <c r="O136" s="15"/>
      <c r="P136" s="15"/>
      <c r="Q136" s="15"/>
      <c r="R136" s="11">
        <f t="shared" si="17"/>
        <v>0</v>
      </c>
      <c r="S136" s="15"/>
      <c r="T136" s="15"/>
      <c r="U136" s="9">
        <f t="shared" si="31"/>
        <v>0</v>
      </c>
      <c r="V136" s="9">
        <f t="shared" si="32"/>
        <v>0</v>
      </c>
      <c r="W136" s="15"/>
      <c r="X136" s="16">
        <f t="shared" si="33"/>
        <v>0</v>
      </c>
      <c r="Y136" s="18"/>
      <c r="Z136" s="17"/>
    </row>
    <row r="137" spans="1:26" ht="18" customHeight="1" x14ac:dyDescent="0.2">
      <c r="A137" s="13">
        <v>5530016</v>
      </c>
      <c r="B137" s="14" t="s">
        <v>162</v>
      </c>
      <c r="C137" s="15">
        <v>30000</v>
      </c>
      <c r="D137" s="10">
        <f>VLOOKUP($A137,'22.07'!$A$9:$W$200,23,0)</f>
        <v>2</v>
      </c>
      <c r="E137" s="15"/>
      <c r="F137" s="15"/>
      <c r="G137" s="15"/>
      <c r="H137" s="9">
        <f t="shared" si="30"/>
        <v>0</v>
      </c>
      <c r="I137" s="15">
        <v>2</v>
      </c>
      <c r="J137" s="15"/>
      <c r="K137" s="15"/>
      <c r="L137" s="9">
        <f t="shared" si="13"/>
        <v>2</v>
      </c>
      <c r="M137" s="15"/>
      <c r="N137" s="15"/>
      <c r="O137" s="15"/>
      <c r="P137" s="15"/>
      <c r="Q137" s="15"/>
      <c r="R137" s="11">
        <f t="shared" si="17"/>
        <v>0</v>
      </c>
      <c r="S137" s="15"/>
      <c r="T137" s="15"/>
      <c r="U137" s="9">
        <f t="shared" si="31"/>
        <v>0</v>
      </c>
      <c r="V137" s="9">
        <f t="shared" si="32"/>
        <v>0</v>
      </c>
      <c r="W137" s="15"/>
      <c r="X137" s="16">
        <f t="shared" si="33"/>
        <v>0</v>
      </c>
      <c r="Y137" s="18"/>
      <c r="Z137" s="17"/>
    </row>
    <row r="138" spans="1:26" ht="18" customHeight="1" x14ac:dyDescent="0.2">
      <c r="A138" s="13">
        <v>5530018</v>
      </c>
      <c r="B138" s="14" t="s">
        <v>163</v>
      </c>
      <c r="C138" s="15">
        <v>30000</v>
      </c>
      <c r="D138" s="10">
        <f>VLOOKUP($A138,'22.07'!$A$9:$W$200,23,0)</f>
        <v>0</v>
      </c>
      <c r="E138" s="15"/>
      <c r="F138" s="15"/>
      <c r="G138" s="15"/>
      <c r="H138" s="9">
        <f t="shared" si="30"/>
        <v>0</v>
      </c>
      <c r="I138" s="15"/>
      <c r="J138" s="15"/>
      <c r="K138" s="15"/>
      <c r="L138" s="9">
        <f t="shared" ref="L138:L198" si="34">SUM(I138:K138)</f>
        <v>0</v>
      </c>
      <c r="M138" s="15"/>
      <c r="N138" s="15"/>
      <c r="O138" s="15"/>
      <c r="P138" s="15"/>
      <c r="Q138" s="15"/>
      <c r="R138" s="11">
        <f>SUM(M138:Q138)</f>
        <v>0</v>
      </c>
      <c r="S138" s="15"/>
      <c r="T138" s="15"/>
      <c r="U138" s="9">
        <f>S138+T138</f>
        <v>0</v>
      </c>
      <c r="V138" s="9">
        <f t="shared" si="32"/>
        <v>0</v>
      </c>
      <c r="W138" s="15"/>
      <c r="X138" s="16">
        <f>W138-V138</f>
        <v>0</v>
      </c>
      <c r="Y138" s="18"/>
      <c r="Z138" s="17"/>
    </row>
    <row r="139" spans="1:26" ht="18" customHeight="1" x14ac:dyDescent="0.2">
      <c r="A139" s="13">
        <v>5530019</v>
      </c>
      <c r="B139" s="14" t="s">
        <v>164</v>
      </c>
      <c r="C139" s="15">
        <v>30000</v>
      </c>
      <c r="D139" s="10">
        <f>VLOOKUP($A139,'22.07'!$A$9:$W$200,23,0)</f>
        <v>0</v>
      </c>
      <c r="E139" s="15"/>
      <c r="F139" s="15"/>
      <c r="G139" s="15"/>
      <c r="H139" s="9">
        <f t="shared" si="30"/>
        <v>0</v>
      </c>
      <c r="I139" s="15"/>
      <c r="J139" s="15"/>
      <c r="K139" s="15"/>
      <c r="L139" s="9">
        <f t="shared" si="34"/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2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5530020</v>
      </c>
      <c r="B140" s="14" t="s">
        <v>165</v>
      </c>
      <c r="C140" s="15">
        <v>30000</v>
      </c>
      <c r="D140" s="10">
        <f>VLOOKUP($A140,'22.07'!$A$9:$W$200,23,0)</f>
        <v>0</v>
      </c>
      <c r="E140" s="15"/>
      <c r="F140" s="15"/>
      <c r="G140" s="15"/>
      <c r="H140" s="9">
        <f t="shared" si="30"/>
        <v>0</v>
      </c>
      <c r="I140" s="15"/>
      <c r="J140" s="15"/>
      <c r="K140" s="15"/>
      <c r="L140" s="9">
        <f t="shared" si="34"/>
        <v>0</v>
      </c>
      <c r="M140" s="15"/>
      <c r="N140" s="15"/>
      <c r="O140" s="15"/>
      <c r="P140" s="15"/>
      <c r="Q140" s="15"/>
      <c r="R140" s="11">
        <f t="shared" si="17"/>
        <v>0</v>
      </c>
      <c r="S140" s="15"/>
      <c r="T140" s="15"/>
      <c r="U140" s="9">
        <f t="shared" si="31"/>
        <v>0</v>
      </c>
      <c r="V140" s="9">
        <f t="shared" si="32"/>
        <v>0</v>
      </c>
      <c r="W140" s="15"/>
      <c r="X140" s="16">
        <f t="shared" si="33"/>
        <v>0</v>
      </c>
      <c r="Y140" s="18"/>
      <c r="Z140" s="17"/>
    </row>
    <row r="141" spans="1:26" ht="18" customHeight="1" x14ac:dyDescent="0.2">
      <c r="A141" s="7">
        <v>7550000</v>
      </c>
      <c r="B141" s="8" t="s">
        <v>166</v>
      </c>
      <c r="C141" s="9"/>
      <c r="D141" s="10">
        <f>VLOOKUP($A141,'22.07'!$A$9:$W$200,23,0)</f>
        <v>0</v>
      </c>
      <c r="E141" s="10"/>
      <c r="F141" s="10"/>
      <c r="G141" s="10"/>
      <c r="H141" s="9"/>
      <c r="I141" s="10"/>
      <c r="J141" s="10"/>
      <c r="K141" s="10"/>
      <c r="L141" s="9">
        <f t="shared" si="34"/>
        <v>0</v>
      </c>
      <c r="M141" s="10"/>
      <c r="N141" s="10"/>
      <c r="O141" s="10"/>
      <c r="P141" s="10"/>
      <c r="Q141" s="10"/>
      <c r="R141" s="11">
        <f t="shared" si="17"/>
        <v>0</v>
      </c>
      <c r="S141" s="10"/>
      <c r="T141" s="10"/>
      <c r="U141" s="9"/>
      <c r="V141" s="9"/>
      <c r="W141" s="10"/>
      <c r="X141" s="9"/>
      <c r="Y141" s="18"/>
      <c r="Z141" s="17"/>
    </row>
    <row r="142" spans="1:26" ht="18" customHeight="1" x14ac:dyDescent="0.2">
      <c r="A142" s="13">
        <v>7520001</v>
      </c>
      <c r="B142" s="14" t="s">
        <v>167</v>
      </c>
      <c r="C142" s="15">
        <v>80000</v>
      </c>
      <c r="D142" s="10">
        <f>VLOOKUP($A142,'22.07'!$A$9:$W$200,23,0)</f>
        <v>0</v>
      </c>
      <c r="E142" s="15"/>
      <c r="F142" s="15"/>
      <c r="G142" s="15"/>
      <c r="H142" s="9">
        <f t="shared" ref="H142:H156" si="35">SUM(E142:G142)</f>
        <v>0</v>
      </c>
      <c r="I142" s="15"/>
      <c r="J142" s="15"/>
      <c r="K142" s="15"/>
      <c r="L142" s="9">
        <f t="shared" si="34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ref="V142:V156" si="36">D142+H142-L142-R142-U142</f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7520012</v>
      </c>
      <c r="B143" s="14" t="s">
        <v>168</v>
      </c>
      <c r="C143" s="15">
        <v>80000</v>
      </c>
      <c r="D143" s="10">
        <f>VLOOKUP($A143,'22.07'!$A$9:$W$200,23,0)</f>
        <v>10</v>
      </c>
      <c r="E143" s="15"/>
      <c r="F143" s="15"/>
      <c r="G143" s="15"/>
      <c r="H143" s="9">
        <f t="shared" si="35"/>
        <v>0</v>
      </c>
      <c r="I143" s="15">
        <v>1</v>
      </c>
      <c r="J143" s="15"/>
      <c r="K143" s="15"/>
      <c r="L143" s="9">
        <f t="shared" si="34"/>
        <v>1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si="36"/>
        <v>9</v>
      </c>
      <c r="W143" s="15">
        <v>9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7520013</v>
      </c>
      <c r="B144" s="14" t="s">
        <v>169</v>
      </c>
      <c r="C144" s="15">
        <v>80000</v>
      </c>
      <c r="D144" s="10">
        <f>VLOOKUP($A144,'22.07'!$A$9:$W$200,23,0)</f>
        <v>9</v>
      </c>
      <c r="E144" s="15"/>
      <c r="F144" s="15"/>
      <c r="G144" s="15"/>
      <c r="H144" s="9">
        <f t="shared" si="35"/>
        <v>0</v>
      </c>
      <c r="I144" s="15"/>
      <c r="J144" s="15"/>
      <c r="K144" s="15"/>
      <c r="L144" s="9">
        <f t="shared" si="34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6"/>
        <v>9</v>
      </c>
      <c r="W144" s="15">
        <v>9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7520014</v>
      </c>
      <c r="B145" s="14" t="s">
        <v>170</v>
      </c>
      <c r="C145" s="15">
        <v>5000</v>
      </c>
      <c r="D145" s="10">
        <f>VLOOKUP($A145,'22.07'!$A$9:$W$200,23,0)</f>
        <v>0</v>
      </c>
      <c r="E145" s="15"/>
      <c r="F145" s="15"/>
      <c r="G145" s="15"/>
      <c r="H145" s="9">
        <f t="shared" si="35"/>
        <v>0</v>
      </c>
      <c r="I145" s="15"/>
      <c r="J145" s="15"/>
      <c r="K145" s="15"/>
      <c r="L145" s="9">
        <f t="shared" si="34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6"/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7550006</v>
      </c>
      <c r="B146" s="14" t="s">
        <v>171</v>
      </c>
      <c r="C146" s="15">
        <v>12000</v>
      </c>
      <c r="D146" s="10">
        <f>VLOOKUP($A146,'22.07'!$A$9:$W$200,23,0)</f>
        <v>5</v>
      </c>
      <c r="E146" s="15"/>
      <c r="F146" s="15"/>
      <c r="G146" s="15"/>
      <c r="H146" s="9">
        <f t="shared" si="35"/>
        <v>0</v>
      </c>
      <c r="I146" s="15"/>
      <c r="J146" s="15"/>
      <c r="K146" s="15"/>
      <c r="L146" s="9">
        <f t="shared" si="34"/>
        <v>0</v>
      </c>
      <c r="M146" s="15"/>
      <c r="N146" s="15"/>
      <c r="O146" s="15"/>
      <c r="P146" s="15"/>
      <c r="Q146" s="15"/>
      <c r="R146" s="11">
        <f t="shared" si="17"/>
        <v>0</v>
      </c>
      <c r="S146" s="15"/>
      <c r="T146" s="15"/>
      <c r="U146" s="9">
        <f t="shared" ref="U146:U156" si="37">S146+T146</f>
        <v>0</v>
      </c>
      <c r="V146" s="9">
        <f t="shared" si="36"/>
        <v>5</v>
      </c>
      <c r="W146" s="15">
        <v>5</v>
      </c>
      <c r="X146" s="16">
        <f t="shared" ref="X146:X156" si="38">W146-V146</f>
        <v>0</v>
      </c>
      <c r="Y146" s="18"/>
      <c r="Z146" s="17"/>
    </row>
    <row r="147" spans="1:26" ht="18" customHeight="1" x14ac:dyDescent="0.2">
      <c r="A147" s="13">
        <v>7550007</v>
      </c>
      <c r="B147" s="14" t="s">
        <v>172</v>
      </c>
      <c r="C147" s="15">
        <v>9000</v>
      </c>
      <c r="D147" s="10">
        <f>VLOOKUP($A147,'22.07'!$A$9:$W$200,23,0)</f>
        <v>7</v>
      </c>
      <c r="E147" s="15"/>
      <c r="F147" s="15"/>
      <c r="G147" s="15"/>
      <c r="H147" s="9">
        <f t="shared" si="35"/>
        <v>0</v>
      </c>
      <c r="I147" s="15">
        <v>2</v>
      </c>
      <c r="J147" s="15"/>
      <c r="K147" s="15"/>
      <c r="L147" s="9">
        <f t="shared" si="34"/>
        <v>2</v>
      </c>
      <c r="M147" s="15"/>
      <c r="N147" s="15"/>
      <c r="O147" s="15"/>
      <c r="P147" s="15"/>
      <c r="Q147" s="15"/>
      <c r="R147" s="11">
        <f t="shared" si="17"/>
        <v>0</v>
      </c>
      <c r="S147" s="15"/>
      <c r="T147" s="15"/>
      <c r="U147" s="9">
        <f t="shared" si="37"/>
        <v>0</v>
      </c>
      <c r="V147" s="9">
        <f t="shared" si="36"/>
        <v>5</v>
      </c>
      <c r="W147" s="15">
        <v>5</v>
      </c>
      <c r="X147" s="16">
        <f t="shared" si="38"/>
        <v>0</v>
      </c>
      <c r="Y147" s="18"/>
      <c r="Z147" s="17"/>
    </row>
    <row r="148" spans="1:26" ht="18" customHeight="1" x14ac:dyDescent="0.2">
      <c r="A148" s="13">
        <v>7550008</v>
      </c>
      <c r="B148" s="14" t="s">
        <v>173</v>
      </c>
      <c r="C148" s="15">
        <v>21000</v>
      </c>
      <c r="D148" s="10">
        <f>VLOOKUP($A148,'22.07'!$A$9:$W$200,23,0)</f>
        <v>8</v>
      </c>
      <c r="E148" s="15"/>
      <c r="F148" s="15"/>
      <c r="G148" s="15"/>
      <c r="H148" s="9">
        <f t="shared" si="35"/>
        <v>0</v>
      </c>
      <c r="I148" s="15"/>
      <c r="J148" s="15"/>
      <c r="K148" s="15"/>
      <c r="L148" s="9">
        <f t="shared" si="34"/>
        <v>0</v>
      </c>
      <c r="M148" s="15"/>
      <c r="N148" s="15"/>
      <c r="O148" s="15"/>
      <c r="P148" s="15"/>
      <c r="Q148" s="15"/>
      <c r="R148" s="11">
        <f t="shared" si="17"/>
        <v>0</v>
      </c>
      <c r="S148" s="15"/>
      <c r="T148" s="15"/>
      <c r="U148" s="9">
        <f t="shared" si="37"/>
        <v>0</v>
      </c>
      <c r="V148" s="9">
        <f t="shared" si="36"/>
        <v>8</v>
      </c>
      <c r="W148" s="15">
        <v>8</v>
      </c>
      <c r="X148" s="16">
        <f t="shared" si="38"/>
        <v>0</v>
      </c>
      <c r="Y148" s="18"/>
      <c r="Z148" s="17"/>
    </row>
    <row r="149" spans="1:26" ht="18" customHeight="1" x14ac:dyDescent="0.2">
      <c r="A149" s="13">
        <v>7550011</v>
      </c>
      <c r="B149" s="14" t="s">
        <v>174</v>
      </c>
      <c r="C149" s="15">
        <v>16000</v>
      </c>
      <c r="D149" s="10">
        <f>VLOOKUP($A149,'22.07'!$A$9:$W$200,23,0)</f>
        <v>7</v>
      </c>
      <c r="E149" s="15"/>
      <c r="F149" s="15"/>
      <c r="G149" s="15"/>
      <c r="H149" s="9">
        <f t="shared" si="35"/>
        <v>0</v>
      </c>
      <c r="I149" s="15"/>
      <c r="J149" s="15"/>
      <c r="K149" s="15"/>
      <c r="L149" s="9">
        <f t="shared" si="34"/>
        <v>0</v>
      </c>
      <c r="M149" s="15"/>
      <c r="N149" s="15"/>
      <c r="O149" s="15"/>
      <c r="P149" s="15"/>
      <c r="Q149" s="15"/>
      <c r="R149" s="11">
        <f t="shared" si="17"/>
        <v>0</v>
      </c>
      <c r="S149" s="15"/>
      <c r="T149" s="15"/>
      <c r="U149" s="9">
        <f t="shared" si="37"/>
        <v>0</v>
      </c>
      <c r="V149" s="9">
        <f t="shared" si="36"/>
        <v>7</v>
      </c>
      <c r="W149" s="15">
        <v>7</v>
      </c>
      <c r="X149" s="16">
        <f t="shared" si="38"/>
        <v>0</v>
      </c>
      <c r="Y149" s="18"/>
      <c r="Z149" s="17"/>
    </row>
    <row r="150" spans="1:26" ht="18" customHeight="1" x14ac:dyDescent="0.2">
      <c r="A150" s="13">
        <v>7550012</v>
      </c>
      <c r="B150" s="14" t="s">
        <v>175</v>
      </c>
      <c r="C150" s="15">
        <v>24000</v>
      </c>
      <c r="D150" s="10">
        <f>VLOOKUP($A150,'22.07'!$A$9:$W$200,23,0)</f>
        <v>6</v>
      </c>
      <c r="E150" s="15"/>
      <c r="F150" s="15"/>
      <c r="G150" s="15"/>
      <c r="H150" s="9">
        <f t="shared" si="35"/>
        <v>0</v>
      </c>
      <c r="I150" s="15"/>
      <c r="J150" s="15"/>
      <c r="K150" s="15"/>
      <c r="L150" s="9">
        <f t="shared" si="34"/>
        <v>0</v>
      </c>
      <c r="M150" s="15"/>
      <c r="N150" s="15"/>
      <c r="O150" s="15"/>
      <c r="P150" s="15"/>
      <c r="Q150" s="15"/>
      <c r="R150" s="11">
        <f t="shared" si="17"/>
        <v>0</v>
      </c>
      <c r="S150" s="15"/>
      <c r="T150" s="15"/>
      <c r="U150" s="9">
        <f t="shared" si="37"/>
        <v>0</v>
      </c>
      <c r="V150" s="9">
        <f t="shared" si="36"/>
        <v>6</v>
      </c>
      <c r="W150" s="15">
        <v>6</v>
      </c>
      <c r="X150" s="16">
        <f t="shared" si="38"/>
        <v>0</v>
      </c>
      <c r="Y150" s="18"/>
      <c r="Z150" s="17"/>
    </row>
    <row r="151" spans="1:26" ht="18" customHeight="1" x14ac:dyDescent="0.2">
      <c r="A151" s="13">
        <v>7550015</v>
      </c>
      <c r="B151" s="14" t="s">
        <v>176</v>
      </c>
      <c r="C151" s="15">
        <v>14000</v>
      </c>
      <c r="D151" s="10">
        <f>VLOOKUP($A151,'22.07'!$A$9:$W$200,23,0)</f>
        <v>10</v>
      </c>
      <c r="E151" s="15"/>
      <c r="F151" s="15"/>
      <c r="G151" s="15"/>
      <c r="H151" s="9">
        <f t="shared" si="35"/>
        <v>0</v>
      </c>
      <c r="I151" s="15"/>
      <c r="J151" s="15"/>
      <c r="K151" s="15"/>
      <c r="L151" s="9">
        <f t="shared" si="34"/>
        <v>0</v>
      </c>
      <c r="M151" s="15"/>
      <c r="N151" s="15"/>
      <c r="O151" s="15"/>
      <c r="P151" s="15"/>
      <c r="Q151" s="15"/>
      <c r="R151" s="11">
        <f t="shared" si="17"/>
        <v>0</v>
      </c>
      <c r="S151" s="15"/>
      <c r="T151" s="15"/>
      <c r="U151" s="9">
        <f t="shared" si="37"/>
        <v>0</v>
      </c>
      <c r="V151" s="9">
        <f t="shared" si="36"/>
        <v>10</v>
      </c>
      <c r="W151" s="15">
        <v>10</v>
      </c>
      <c r="X151" s="16">
        <f t="shared" si="38"/>
        <v>0</v>
      </c>
      <c r="Y151" s="18"/>
      <c r="Z151" s="17"/>
    </row>
    <row r="152" spans="1:26" ht="18" customHeight="1" x14ac:dyDescent="0.2">
      <c r="A152" s="13">
        <v>7550016</v>
      </c>
      <c r="B152" s="14" t="s">
        <v>177</v>
      </c>
      <c r="C152" s="15">
        <v>14000</v>
      </c>
      <c r="D152" s="10">
        <f>VLOOKUP($A152,'22.07'!$A$9:$W$200,23,0)</f>
        <v>5</v>
      </c>
      <c r="E152" s="15"/>
      <c r="F152" s="15"/>
      <c r="G152" s="15"/>
      <c r="H152" s="9">
        <f t="shared" si="35"/>
        <v>0</v>
      </c>
      <c r="I152" s="15"/>
      <c r="J152" s="15"/>
      <c r="K152" s="15"/>
      <c r="L152" s="9">
        <f t="shared" si="34"/>
        <v>0</v>
      </c>
      <c r="M152" s="15"/>
      <c r="N152" s="15"/>
      <c r="O152" s="15"/>
      <c r="P152" s="15"/>
      <c r="Q152" s="15"/>
      <c r="R152" s="11">
        <f t="shared" si="17"/>
        <v>0</v>
      </c>
      <c r="S152" s="15"/>
      <c r="T152" s="15"/>
      <c r="U152" s="9">
        <f t="shared" si="37"/>
        <v>0</v>
      </c>
      <c r="V152" s="9">
        <f t="shared" si="36"/>
        <v>5</v>
      </c>
      <c r="W152" s="15">
        <v>5</v>
      </c>
      <c r="X152" s="16">
        <f t="shared" si="38"/>
        <v>0</v>
      </c>
      <c r="Y152" s="18"/>
      <c r="Z152" s="17"/>
    </row>
    <row r="153" spans="1:26" ht="18" customHeight="1" x14ac:dyDescent="0.2">
      <c r="A153" s="13">
        <v>7550017</v>
      </c>
      <c r="B153" s="14" t="s">
        <v>178</v>
      </c>
      <c r="C153" s="15">
        <v>14000</v>
      </c>
      <c r="D153" s="10">
        <f>VLOOKUP($A153,'22.07'!$A$9:$W$200,23,0)</f>
        <v>7</v>
      </c>
      <c r="E153" s="15"/>
      <c r="F153" s="15"/>
      <c r="G153" s="15"/>
      <c r="H153" s="9">
        <f t="shared" si="35"/>
        <v>0</v>
      </c>
      <c r="I153" s="15"/>
      <c r="J153" s="15"/>
      <c r="K153" s="15"/>
      <c r="L153" s="9">
        <f t="shared" si="34"/>
        <v>0</v>
      </c>
      <c r="M153" s="15"/>
      <c r="N153" s="15"/>
      <c r="O153" s="15"/>
      <c r="P153" s="15"/>
      <c r="Q153" s="15"/>
      <c r="R153" s="11">
        <f t="shared" si="17"/>
        <v>0</v>
      </c>
      <c r="S153" s="15"/>
      <c r="T153" s="15"/>
      <c r="U153" s="9">
        <f t="shared" si="37"/>
        <v>0</v>
      </c>
      <c r="V153" s="9">
        <f t="shared" si="36"/>
        <v>7</v>
      </c>
      <c r="W153" s="15">
        <v>7</v>
      </c>
      <c r="X153" s="16">
        <f t="shared" si="38"/>
        <v>0</v>
      </c>
      <c r="Y153" s="18"/>
      <c r="Z153" s="17"/>
    </row>
    <row r="154" spans="1:26" ht="18" customHeight="1" x14ac:dyDescent="0.2">
      <c r="A154" s="13">
        <v>7550019</v>
      </c>
      <c r="B154" s="14" t="s">
        <v>179</v>
      </c>
      <c r="C154" s="15">
        <v>10000</v>
      </c>
      <c r="D154" s="10">
        <f>VLOOKUP($A154,'22.07'!$A$9:$W$200,23,0)</f>
        <v>0</v>
      </c>
      <c r="E154" s="15"/>
      <c r="F154" s="15"/>
      <c r="G154" s="15"/>
      <c r="H154" s="9">
        <f t="shared" si="35"/>
        <v>0</v>
      </c>
      <c r="I154" s="15"/>
      <c r="J154" s="15"/>
      <c r="K154" s="15"/>
      <c r="L154" s="9">
        <f t="shared" si="34"/>
        <v>0</v>
      </c>
      <c r="M154" s="15"/>
      <c r="N154" s="15"/>
      <c r="O154" s="15"/>
      <c r="P154" s="15"/>
      <c r="Q154" s="15"/>
      <c r="R154" s="11">
        <f t="shared" si="17"/>
        <v>0</v>
      </c>
      <c r="S154" s="15"/>
      <c r="T154" s="15"/>
      <c r="U154" s="9">
        <f t="shared" si="37"/>
        <v>0</v>
      </c>
      <c r="V154" s="9">
        <f t="shared" si="36"/>
        <v>0</v>
      </c>
      <c r="W154" s="15"/>
      <c r="X154" s="16">
        <f t="shared" si="38"/>
        <v>0</v>
      </c>
      <c r="Y154" s="18"/>
      <c r="Z154" s="17"/>
    </row>
    <row r="155" spans="1:26" ht="18" customHeight="1" x14ac:dyDescent="0.2">
      <c r="A155" s="13">
        <v>7550026</v>
      </c>
      <c r="B155" s="14" t="s">
        <v>180</v>
      </c>
      <c r="C155" s="15">
        <v>26000</v>
      </c>
      <c r="D155" s="10">
        <f>VLOOKUP($A155,'22.07'!$A$9:$W$200,23,0)</f>
        <v>30</v>
      </c>
      <c r="E155" s="15"/>
      <c r="F155" s="15"/>
      <c r="G155" s="15"/>
      <c r="H155" s="9">
        <f t="shared" si="35"/>
        <v>0</v>
      </c>
      <c r="I155" s="15">
        <v>16</v>
      </c>
      <c r="J155" s="15"/>
      <c r="K155" s="15"/>
      <c r="L155" s="9">
        <f t="shared" si="34"/>
        <v>16</v>
      </c>
      <c r="M155" s="15"/>
      <c r="N155" s="15"/>
      <c r="O155" s="15"/>
      <c r="P155" s="15"/>
      <c r="Q155" s="15"/>
      <c r="R155" s="11">
        <f t="shared" si="17"/>
        <v>0</v>
      </c>
      <c r="S155" s="15"/>
      <c r="T155" s="15"/>
      <c r="U155" s="9">
        <f t="shared" si="37"/>
        <v>0</v>
      </c>
      <c r="V155" s="9">
        <f t="shared" si="36"/>
        <v>14</v>
      </c>
      <c r="W155" s="15">
        <v>14</v>
      </c>
      <c r="X155" s="16">
        <f t="shared" si="38"/>
        <v>0</v>
      </c>
      <c r="Y155" s="18"/>
      <c r="Z155" s="17"/>
    </row>
    <row r="156" spans="1:26" ht="18" customHeight="1" x14ac:dyDescent="0.2">
      <c r="A156" s="13">
        <v>4551001</v>
      </c>
      <c r="B156" s="14" t="s">
        <v>225</v>
      </c>
      <c r="C156" s="15">
        <v>15000</v>
      </c>
      <c r="D156" s="10">
        <f>VLOOKUP($A156,'22.07'!$A$9:$W$200,23,0)</f>
        <v>0</v>
      </c>
      <c r="E156" s="15"/>
      <c r="F156" s="15"/>
      <c r="G156" s="15"/>
      <c r="H156" s="9">
        <f t="shared" si="35"/>
        <v>0</v>
      </c>
      <c r="I156" s="15"/>
      <c r="J156" s="15"/>
      <c r="K156" s="15"/>
      <c r="L156" s="9">
        <f t="shared" si="34"/>
        <v>0</v>
      </c>
      <c r="M156" s="15"/>
      <c r="N156" s="15"/>
      <c r="O156" s="15"/>
      <c r="P156" s="15"/>
      <c r="Q156" s="15"/>
      <c r="R156" s="11">
        <f t="shared" ref="R156:R198" si="39">SUM(M156:Q156)</f>
        <v>0</v>
      </c>
      <c r="S156" s="15"/>
      <c r="T156" s="15"/>
      <c r="U156" s="9">
        <f t="shared" si="37"/>
        <v>0</v>
      </c>
      <c r="V156" s="9">
        <f t="shared" si="36"/>
        <v>0</v>
      </c>
      <c r="W156" s="15"/>
      <c r="X156" s="16">
        <f t="shared" si="38"/>
        <v>0</v>
      </c>
      <c r="Y156" s="18"/>
      <c r="Z156" s="17"/>
    </row>
    <row r="157" spans="1:26" ht="18" customHeight="1" x14ac:dyDescent="0.2">
      <c r="A157" s="7">
        <v>5500000</v>
      </c>
      <c r="B157" s="8" t="s">
        <v>181</v>
      </c>
      <c r="C157" s="9"/>
      <c r="D157" s="10">
        <f>VLOOKUP($A157,'22.07'!$A$9:$W$200,23,0)</f>
        <v>0</v>
      </c>
      <c r="E157" s="10"/>
      <c r="F157" s="10"/>
      <c r="G157" s="10"/>
      <c r="H157" s="9"/>
      <c r="I157" s="10"/>
      <c r="J157" s="10"/>
      <c r="K157" s="10"/>
      <c r="L157" s="9">
        <f t="shared" si="34"/>
        <v>0</v>
      </c>
      <c r="M157" s="10"/>
      <c r="N157" s="10"/>
      <c r="O157" s="10"/>
      <c r="P157" s="10"/>
      <c r="Q157" s="10"/>
      <c r="R157" s="11">
        <f t="shared" si="39"/>
        <v>0</v>
      </c>
      <c r="S157" s="10"/>
      <c r="T157" s="10"/>
      <c r="U157" s="9"/>
      <c r="V157" s="9"/>
      <c r="W157" s="10"/>
      <c r="X157" s="9"/>
      <c r="Y157" s="18"/>
      <c r="Z157" s="17"/>
    </row>
    <row r="158" spans="1:26" s="24" customFormat="1" ht="18" customHeight="1" x14ac:dyDescent="0.2">
      <c r="A158" s="13">
        <v>5500044</v>
      </c>
      <c r="B158" s="20" t="s">
        <v>182</v>
      </c>
      <c r="C158" s="21">
        <v>28000</v>
      </c>
      <c r="D158" s="10">
        <f>VLOOKUP($A158,'22.07'!$A$9:$W$200,23,0)</f>
        <v>0</v>
      </c>
      <c r="E158" s="15"/>
      <c r="F158" s="15"/>
      <c r="G158" s="15"/>
      <c r="H158" s="9">
        <f t="shared" ref="H158:H197" si="40">SUM(E158:G158)</f>
        <v>0</v>
      </c>
      <c r="I158" s="15"/>
      <c r="J158" s="15"/>
      <c r="K158" s="15"/>
      <c r="L158" s="9">
        <f t="shared" si="34"/>
        <v>0</v>
      </c>
      <c r="M158" s="15"/>
      <c r="N158" s="15"/>
      <c r="O158" s="15"/>
      <c r="P158" s="15"/>
      <c r="Q158" s="15"/>
      <c r="R158" s="11">
        <f t="shared" si="39"/>
        <v>0</v>
      </c>
      <c r="S158" s="15"/>
      <c r="T158" s="15"/>
      <c r="U158" s="9">
        <f t="shared" ref="U158:U184" si="41">S158+T158</f>
        <v>0</v>
      </c>
      <c r="V158" s="9">
        <f t="shared" ref="V158:V197" si="42">D158+H158-L158-R158-U158</f>
        <v>0</v>
      </c>
      <c r="W158" s="15"/>
      <c r="X158" s="16">
        <f t="shared" ref="X158:X184" si="43">W158-V158</f>
        <v>0</v>
      </c>
      <c r="Y158" s="22"/>
      <c r="Z158" s="23"/>
    </row>
    <row r="159" spans="1:26" s="24" customFormat="1" ht="18" customHeight="1" x14ac:dyDescent="0.2">
      <c r="A159" s="13">
        <v>5500045</v>
      </c>
      <c r="B159" s="20" t="s">
        <v>183</v>
      </c>
      <c r="C159" s="21">
        <v>30000</v>
      </c>
      <c r="D159" s="10">
        <f>VLOOKUP($A159,'22.07'!$A$9:$W$200,23,0)</f>
        <v>0</v>
      </c>
      <c r="E159" s="15">
        <v>2</v>
      </c>
      <c r="F159" s="15"/>
      <c r="G159" s="15"/>
      <c r="H159" s="9">
        <f t="shared" si="40"/>
        <v>2</v>
      </c>
      <c r="I159" s="15">
        <v>2</v>
      </c>
      <c r="J159" s="15"/>
      <c r="K159" s="15"/>
      <c r="L159" s="9">
        <f t="shared" si="34"/>
        <v>2</v>
      </c>
      <c r="M159" s="15"/>
      <c r="N159" s="15"/>
      <c r="O159" s="15"/>
      <c r="P159" s="15"/>
      <c r="Q159" s="15"/>
      <c r="R159" s="11">
        <f t="shared" si="39"/>
        <v>0</v>
      </c>
      <c r="S159" s="15"/>
      <c r="T159" s="15"/>
      <c r="U159" s="9">
        <f t="shared" si="41"/>
        <v>0</v>
      </c>
      <c r="V159" s="9">
        <f t="shared" si="42"/>
        <v>0</v>
      </c>
      <c r="W159" s="15"/>
      <c r="X159" s="16">
        <f t="shared" si="43"/>
        <v>0</v>
      </c>
      <c r="Y159" s="22"/>
      <c r="Z159" s="23"/>
    </row>
    <row r="160" spans="1:26" ht="18" customHeight="1" x14ac:dyDescent="0.2">
      <c r="A160" s="13">
        <v>5500063</v>
      </c>
      <c r="B160" s="14" t="s">
        <v>184</v>
      </c>
      <c r="C160" s="15">
        <v>21000</v>
      </c>
      <c r="D160" s="10">
        <f>VLOOKUP($A160,'22.07'!$A$9:$W$200,23,0)</f>
        <v>0</v>
      </c>
      <c r="E160" s="15"/>
      <c r="F160" s="15"/>
      <c r="G160" s="15"/>
      <c r="H160" s="9">
        <f t="shared" si="40"/>
        <v>0</v>
      </c>
      <c r="I160" s="15"/>
      <c r="J160" s="15"/>
      <c r="K160" s="15"/>
      <c r="L160" s="9">
        <f t="shared" si="34"/>
        <v>0</v>
      </c>
      <c r="M160" s="15"/>
      <c r="N160" s="15"/>
      <c r="O160" s="15"/>
      <c r="P160" s="15"/>
      <c r="Q160" s="15"/>
      <c r="R160" s="11">
        <f t="shared" si="39"/>
        <v>0</v>
      </c>
      <c r="S160" s="15"/>
      <c r="T160" s="15"/>
      <c r="U160" s="9">
        <f t="shared" si="41"/>
        <v>0</v>
      </c>
      <c r="V160" s="9">
        <f t="shared" si="42"/>
        <v>0</v>
      </c>
      <c r="W160" s="15"/>
      <c r="X160" s="16">
        <f t="shared" si="43"/>
        <v>0</v>
      </c>
      <c r="Y160" s="18"/>
      <c r="Z160" s="17"/>
    </row>
    <row r="161" spans="1:26" ht="18" customHeight="1" x14ac:dyDescent="0.2">
      <c r="A161" s="13">
        <v>5500064</v>
      </c>
      <c r="B161" s="14" t="s">
        <v>185</v>
      </c>
      <c r="C161" s="15">
        <v>26000</v>
      </c>
      <c r="D161" s="10">
        <f>VLOOKUP($A161,'22.07'!$A$9:$W$200,23,0)</f>
        <v>0</v>
      </c>
      <c r="E161" s="15"/>
      <c r="F161" s="15"/>
      <c r="G161" s="15"/>
      <c r="H161" s="9">
        <f t="shared" si="40"/>
        <v>0</v>
      </c>
      <c r="I161" s="15"/>
      <c r="J161" s="15"/>
      <c r="K161" s="15"/>
      <c r="L161" s="9">
        <f t="shared" si="34"/>
        <v>0</v>
      </c>
      <c r="M161" s="15"/>
      <c r="N161" s="15"/>
      <c r="O161" s="15"/>
      <c r="P161" s="15"/>
      <c r="Q161" s="15"/>
      <c r="R161" s="11">
        <f t="shared" si="39"/>
        <v>0</v>
      </c>
      <c r="S161" s="15"/>
      <c r="T161" s="15"/>
      <c r="U161" s="9">
        <f t="shared" si="41"/>
        <v>0</v>
      </c>
      <c r="V161" s="9">
        <f t="shared" si="42"/>
        <v>0</v>
      </c>
      <c r="W161" s="15"/>
      <c r="X161" s="16">
        <f t="shared" si="43"/>
        <v>0</v>
      </c>
      <c r="Y161" s="18"/>
      <c r="Z161" s="17"/>
    </row>
    <row r="162" spans="1:26" ht="18" customHeight="1" x14ac:dyDescent="0.2">
      <c r="A162" s="13">
        <v>5500065</v>
      </c>
      <c r="B162" s="14" t="s">
        <v>186</v>
      </c>
      <c r="C162" s="15">
        <v>24000</v>
      </c>
      <c r="D162" s="10">
        <f>VLOOKUP($A162,'22.07'!$A$9:$W$200,23,0)</f>
        <v>0</v>
      </c>
      <c r="E162" s="15"/>
      <c r="F162" s="15"/>
      <c r="G162" s="15"/>
      <c r="H162" s="9">
        <f t="shared" si="40"/>
        <v>0</v>
      </c>
      <c r="I162" s="15"/>
      <c r="J162" s="15"/>
      <c r="K162" s="15"/>
      <c r="L162" s="9">
        <f t="shared" si="34"/>
        <v>0</v>
      </c>
      <c r="M162" s="15"/>
      <c r="N162" s="15"/>
      <c r="O162" s="15"/>
      <c r="P162" s="15"/>
      <c r="Q162" s="15"/>
      <c r="R162" s="11">
        <f t="shared" si="39"/>
        <v>0</v>
      </c>
      <c r="S162" s="15"/>
      <c r="T162" s="15"/>
      <c r="U162" s="9">
        <f t="shared" si="41"/>
        <v>0</v>
      </c>
      <c r="V162" s="9">
        <f t="shared" si="42"/>
        <v>0</v>
      </c>
      <c r="W162" s="15"/>
      <c r="X162" s="16">
        <f t="shared" si="43"/>
        <v>0</v>
      </c>
      <c r="Y162" s="18"/>
      <c r="Z162" s="17"/>
    </row>
    <row r="163" spans="1:26" ht="18" customHeight="1" x14ac:dyDescent="0.2">
      <c r="A163" s="13">
        <v>5500066</v>
      </c>
      <c r="B163" s="14" t="s">
        <v>187</v>
      </c>
      <c r="C163" s="15">
        <v>32000</v>
      </c>
      <c r="D163" s="10">
        <f>VLOOKUP($A163,'22.07'!$A$9:$W$200,23,0)</f>
        <v>0</v>
      </c>
      <c r="E163" s="15"/>
      <c r="F163" s="15"/>
      <c r="G163" s="15"/>
      <c r="H163" s="9">
        <f t="shared" si="40"/>
        <v>0</v>
      </c>
      <c r="I163" s="15"/>
      <c r="J163" s="15"/>
      <c r="K163" s="15"/>
      <c r="L163" s="9">
        <f t="shared" si="34"/>
        <v>0</v>
      </c>
      <c r="M163" s="15"/>
      <c r="N163" s="15"/>
      <c r="O163" s="15"/>
      <c r="P163" s="15"/>
      <c r="Q163" s="15"/>
      <c r="R163" s="11">
        <f t="shared" si="39"/>
        <v>0</v>
      </c>
      <c r="S163" s="15"/>
      <c r="T163" s="15"/>
      <c r="U163" s="9">
        <f t="shared" si="41"/>
        <v>0</v>
      </c>
      <c r="V163" s="9">
        <f t="shared" si="42"/>
        <v>0</v>
      </c>
      <c r="W163" s="15"/>
      <c r="X163" s="16">
        <f t="shared" si="43"/>
        <v>0</v>
      </c>
      <c r="Y163" s="18"/>
      <c r="Z163" s="17"/>
    </row>
    <row r="164" spans="1:26" ht="18" customHeight="1" x14ac:dyDescent="0.2">
      <c r="A164" s="13">
        <v>5510070</v>
      </c>
      <c r="B164" s="14" t="s">
        <v>188</v>
      </c>
      <c r="C164" s="15">
        <v>28000</v>
      </c>
      <c r="D164" s="10">
        <f>VLOOKUP($A164,'22.07'!$A$9:$W$200,23,0)</f>
        <v>0</v>
      </c>
      <c r="E164" s="15">
        <v>7</v>
      </c>
      <c r="F164" s="15"/>
      <c r="G164" s="15"/>
      <c r="H164" s="9">
        <f t="shared" si="40"/>
        <v>7</v>
      </c>
      <c r="I164" s="15">
        <v>7</v>
      </c>
      <c r="J164" s="15"/>
      <c r="K164" s="15"/>
      <c r="L164" s="9">
        <f t="shared" si="34"/>
        <v>7</v>
      </c>
      <c r="M164" s="15"/>
      <c r="N164" s="15"/>
      <c r="O164" s="15"/>
      <c r="P164" s="15"/>
      <c r="Q164" s="15"/>
      <c r="R164" s="11">
        <f t="shared" si="39"/>
        <v>0</v>
      </c>
      <c r="S164" s="15"/>
      <c r="T164" s="15"/>
      <c r="U164" s="9">
        <f t="shared" si="41"/>
        <v>0</v>
      </c>
      <c r="V164" s="9">
        <f t="shared" si="42"/>
        <v>0</v>
      </c>
      <c r="W164" s="15"/>
      <c r="X164" s="16">
        <f t="shared" si="43"/>
        <v>0</v>
      </c>
      <c r="Y164" s="18"/>
      <c r="Z164" s="17"/>
    </row>
    <row r="165" spans="1:26" ht="18" customHeight="1" x14ac:dyDescent="0.2">
      <c r="A165" s="13">
        <v>5510072</v>
      </c>
      <c r="B165" s="14" t="s">
        <v>189</v>
      </c>
      <c r="C165" s="15">
        <v>29000</v>
      </c>
      <c r="D165" s="10">
        <f>VLOOKUP($A165,'22.07'!$A$9:$W$200,23,0)</f>
        <v>0</v>
      </c>
      <c r="E165" s="15">
        <v>1</v>
      </c>
      <c r="F165" s="15"/>
      <c r="G165" s="15"/>
      <c r="H165" s="9">
        <f t="shared" si="40"/>
        <v>1</v>
      </c>
      <c r="I165" s="15">
        <v>1</v>
      </c>
      <c r="J165" s="15"/>
      <c r="K165" s="15"/>
      <c r="L165" s="9">
        <f t="shared" si="34"/>
        <v>1</v>
      </c>
      <c r="M165" s="15"/>
      <c r="N165" s="15"/>
      <c r="O165" s="15"/>
      <c r="P165" s="15"/>
      <c r="Q165" s="15"/>
      <c r="R165" s="11">
        <f t="shared" si="39"/>
        <v>0</v>
      </c>
      <c r="S165" s="15"/>
      <c r="T165" s="15"/>
      <c r="U165" s="9">
        <f t="shared" si="41"/>
        <v>0</v>
      </c>
      <c r="V165" s="9">
        <f t="shared" si="42"/>
        <v>0</v>
      </c>
      <c r="W165" s="15"/>
      <c r="X165" s="16">
        <f t="shared" si="43"/>
        <v>0</v>
      </c>
      <c r="Y165" s="18"/>
      <c r="Z165" s="17"/>
    </row>
    <row r="166" spans="1:26" ht="18" customHeight="1" x14ac:dyDescent="0.2">
      <c r="A166" s="13">
        <v>5510074</v>
      </c>
      <c r="B166" s="14" t="s">
        <v>190</v>
      </c>
      <c r="C166" s="15">
        <v>30000</v>
      </c>
      <c r="D166" s="10">
        <f>VLOOKUP($A166,'22.07'!$A$9:$W$200,23,0)</f>
        <v>0</v>
      </c>
      <c r="E166" s="15">
        <v>7</v>
      </c>
      <c r="F166" s="15"/>
      <c r="G166" s="15"/>
      <c r="H166" s="9">
        <f t="shared" si="40"/>
        <v>7</v>
      </c>
      <c r="I166" s="15">
        <v>7</v>
      </c>
      <c r="J166" s="15"/>
      <c r="K166" s="15"/>
      <c r="L166" s="9">
        <f t="shared" si="34"/>
        <v>7</v>
      </c>
      <c r="M166" s="15"/>
      <c r="N166" s="15"/>
      <c r="O166" s="15"/>
      <c r="P166" s="15"/>
      <c r="Q166" s="15"/>
      <c r="R166" s="11">
        <f t="shared" si="39"/>
        <v>0</v>
      </c>
      <c r="S166" s="15"/>
      <c r="T166" s="15"/>
      <c r="U166" s="9">
        <f t="shared" si="41"/>
        <v>0</v>
      </c>
      <c r="V166" s="9">
        <f t="shared" si="42"/>
        <v>0</v>
      </c>
      <c r="W166" s="15"/>
      <c r="X166" s="16">
        <f t="shared" si="43"/>
        <v>0</v>
      </c>
      <c r="Y166" s="18"/>
      <c r="Z166" s="17"/>
    </row>
    <row r="167" spans="1:26" ht="18" customHeight="1" x14ac:dyDescent="0.2">
      <c r="A167" s="13">
        <v>5520002</v>
      </c>
      <c r="B167" s="14" t="s">
        <v>191</v>
      </c>
      <c r="C167" s="15">
        <v>34000</v>
      </c>
      <c r="D167" s="10">
        <f>VLOOKUP($A167,'22.07'!$A$9:$W$200,23,0)</f>
        <v>0</v>
      </c>
      <c r="E167" s="15">
        <v>3</v>
      </c>
      <c r="F167" s="15"/>
      <c r="G167" s="15"/>
      <c r="H167" s="9">
        <f t="shared" si="40"/>
        <v>3</v>
      </c>
      <c r="I167" s="15">
        <v>3</v>
      </c>
      <c r="J167" s="15"/>
      <c r="K167" s="15"/>
      <c r="L167" s="9">
        <f t="shared" si="34"/>
        <v>3</v>
      </c>
      <c r="M167" s="15"/>
      <c r="N167" s="15"/>
      <c r="O167" s="15"/>
      <c r="P167" s="15"/>
      <c r="Q167" s="15"/>
      <c r="R167" s="11">
        <f>SUM(M167:Q167)</f>
        <v>0</v>
      </c>
      <c r="S167" s="15"/>
      <c r="T167" s="15"/>
      <c r="U167" s="9">
        <f>S167+T167</f>
        <v>0</v>
      </c>
      <c r="V167" s="9">
        <f t="shared" si="42"/>
        <v>0</v>
      </c>
      <c r="W167" s="15"/>
      <c r="X167" s="16">
        <f>W167-V167</f>
        <v>0</v>
      </c>
      <c r="Y167" s="18"/>
      <c r="Z167" s="17"/>
    </row>
    <row r="168" spans="1:26" ht="18" customHeight="1" x14ac:dyDescent="0.2">
      <c r="A168" s="13">
        <v>5520003</v>
      </c>
      <c r="B168" s="14" t="s">
        <v>192</v>
      </c>
      <c r="C168" s="15">
        <v>34000</v>
      </c>
      <c r="D168" s="10">
        <f>VLOOKUP($A168,'22.07'!$A$9:$W$200,23,0)</f>
        <v>0</v>
      </c>
      <c r="E168" s="15">
        <v>2</v>
      </c>
      <c r="F168" s="15"/>
      <c r="G168" s="15"/>
      <c r="H168" s="9">
        <f t="shared" si="40"/>
        <v>2</v>
      </c>
      <c r="I168" s="15">
        <v>2</v>
      </c>
      <c r="J168" s="15"/>
      <c r="K168" s="15"/>
      <c r="L168" s="9">
        <f t="shared" si="34"/>
        <v>2</v>
      </c>
      <c r="M168" s="15"/>
      <c r="N168" s="15"/>
      <c r="O168" s="15"/>
      <c r="P168" s="15"/>
      <c r="Q168" s="15"/>
      <c r="R168" s="11">
        <f>SUM(M168:Q168)</f>
        <v>0</v>
      </c>
      <c r="S168" s="15"/>
      <c r="T168" s="15"/>
      <c r="U168" s="9">
        <f>S168+T168</f>
        <v>0</v>
      </c>
      <c r="V168" s="9">
        <f t="shared" si="42"/>
        <v>0</v>
      </c>
      <c r="W168" s="15"/>
      <c r="X168" s="16">
        <f>W168-V168</f>
        <v>0</v>
      </c>
      <c r="Y168" s="18"/>
      <c r="Z168" s="17"/>
    </row>
    <row r="169" spans="1:26" ht="18" customHeight="1" x14ac:dyDescent="0.2">
      <c r="A169" s="13">
        <v>5520005</v>
      </c>
      <c r="B169" s="14" t="s">
        <v>193</v>
      </c>
      <c r="C169" s="15">
        <v>19000</v>
      </c>
      <c r="D169" s="10">
        <f>VLOOKUP($A169,'22.07'!$A$9:$W$200,23,0)</f>
        <v>0</v>
      </c>
      <c r="E169" s="15">
        <v>6</v>
      </c>
      <c r="F169" s="15"/>
      <c r="G169" s="15"/>
      <c r="H169" s="9">
        <f t="shared" si="40"/>
        <v>6</v>
      </c>
      <c r="I169" s="15">
        <v>6</v>
      </c>
      <c r="J169" s="15"/>
      <c r="K169" s="15"/>
      <c r="L169" s="9">
        <f t="shared" si="34"/>
        <v>6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2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5530001</v>
      </c>
      <c r="B170" s="14" t="s">
        <v>194</v>
      </c>
      <c r="C170" s="15">
        <v>46000</v>
      </c>
      <c r="D170" s="10">
        <f>VLOOKUP($A170,'22.07'!$A$9:$W$200,23,0)</f>
        <v>0</v>
      </c>
      <c r="E170" s="15">
        <v>5</v>
      </c>
      <c r="F170" s="15"/>
      <c r="G170" s="15"/>
      <c r="H170" s="9">
        <f t="shared" si="40"/>
        <v>5</v>
      </c>
      <c r="I170" s="15">
        <v>5</v>
      </c>
      <c r="J170" s="15"/>
      <c r="K170" s="15"/>
      <c r="L170" s="9">
        <f t="shared" si="34"/>
        <v>5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2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5530002</v>
      </c>
      <c r="B171" s="14" t="s">
        <v>195</v>
      </c>
      <c r="C171" s="15">
        <v>38000</v>
      </c>
      <c r="D171" s="10">
        <f>VLOOKUP($A171,'22.07'!$A$9:$W$200,23,0)</f>
        <v>0</v>
      </c>
      <c r="E171" s="15">
        <v>2</v>
      </c>
      <c r="F171" s="15"/>
      <c r="G171" s="15"/>
      <c r="H171" s="9">
        <f t="shared" si="40"/>
        <v>2</v>
      </c>
      <c r="I171" s="15">
        <v>2</v>
      </c>
      <c r="J171" s="15"/>
      <c r="K171" s="15"/>
      <c r="L171" s="9">
        <f t="shared" si="34"/>
        <v>2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2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5530003</v>
      </c>
      <c r="B172" s="14" t="s">
        <v>196</v>
      </c>
      <c r="C172" s="15">
        <v>38000</v>
      </c>
      <c r="D172" s="10">
        <f>VLOOKUP($A172,'22.07'!$A$9:$W$200,23,0)</f>
        <v>0</v>
      </c>
      <c r="E172" s="15">
        <v>6</v>
      </c>
      <c r="F172" s="15"/>
      <c r="G172" s="15"/>
      <c r="H172" s="9">
        <f t="shared" si="40"/>
        <v>6</v>
      </c>
      <c r="I172" s="15">
        <v>6</v>
      </c>
      <c r="J172" s="15"/>
      <c r="K172" s="15"/>
      <c r="L172" s="9">
        <f t="shared" si="34"/>
        <v>6</v>
      </c>
      <c r="M172" s="15"/>
      <c r="N172" s="15"/>
      <c r="O172" s="15"/>
      <c r="P172" s="15"/>
      <c r="Q172" s="15"/>
      <c r="R172" s="11">
        <f t="shared" si="39"/>
        <v>0</v>
      </c>
      <c r="S172" s="15"/>
      <c r="T172" s="15"/>
      <c r="U172" s="9">
        <f t="shared" si="41"/>
        <v>0</v>
      </c>
      <c r="V172" s="9">
        <f t="shared" si="42"/>
        <v>0</v>
      </c>
      <c r="W172" s="15"/>
      <c r="X172" s="16">
        <f t="shared" si="43"/>
        <v>0</v>
      </c>
      <c r="Y172" s="18"/>
      <c r="Z172" s="17"/>
    </row>
    <row r="173" spans="1:26" ht="18" customHeight="1" x14ac:dyDescent="0.2">
      <c r="A173" s="13">
        <v>5530004</v>
      </c>
      <c r="B173" s="14" t="s">
        <v>197</v>
      </c>
      <c r="C173" s="15">
        <v>39000</v>
      </c>
      <c r="D173" s="10">
        <f>VLOOKUP($A173,'22.07'!$A$9:$W$200,23,0)</f>
        <v>0</v>
      </c>
      <c r="E173" s="15"/>
      <c r="F173" s="15"/>
      <c r="G173" s="15"/>
      <c r="H173" s="9">
        <f t="shared" si="40"/>
        <v>0</v>
      </c>
      <c r="I173" s="15"/>
      <c r="J173" s="15"/>
      <c r="K173" s="15"/>
      <c r="L173" s="9">
        <f t="shared" si="34"/>
        <v>0</v>
      </c>
      <c r="M173" s="15"/>
      <c r="N173" s="15"/>
      <c r="O173" s="15"/>
      <c r="P173" s="15"/>
      <c r="Q173" s="15"/>
      <c r="R173" s="11">
        <f t="shared" si="39"/>
        <v>0</v>
      </c>
      <c r="S173" s="15"/>
      <c r="T173" s="15"/>
      <c r="U173" s="9">
        <f t="shared" si="41"/>
        <v>0</v>
      </c>
      <c r="V173" s="9">
        <f t="shared" si="42"/>
        <v>0</v>
      </c>
      <c r="W173" s="15"/>
      <c r="X173" s="16">
        <f t="shared" si="43"/>
        <v>0</v>
      </c>
      <c r="Y173" s="18"/>
      <c r="Z173" s="17"/>
    </row>
    <row r="174" spans="1:26" ht="18" customHeight="1" x14ac:dyDescent="0.2">
      <c r="A174" s="13">
        <v>5530005</v>
      </c>
      <c r="B174" s="14" t="s">
        <v>198</v>
      </c>
      <c r="C174" s="15">
        <v>35000</v>
      </c>
      <c r="D174" s="10">
        <f>VLOOKUP($A174,'22.07'!$A$9:$W$200,23,0)</f>
        <v>0</v>
      </c>
      <c r="E174" s="15"/>
      <c r="F174" s="15"/>
      <c r="G174" s="15"/>
      <c r="H174" s="9">
        <f t="shared" si="40"/>
        <v>0</v>
      </c>
      <c r="I174" s="15"/>
      <c r="J174" s="15"/>
      <c r="K174" s="15"/>
      <c r="L174" s="9">
        <f t="shared" si="34"/>
        <v>0</v>
      </c>
      <c r="M174" s="15"/>
      <c r="N174" s="15"/>
      <c r="O174" s="15"/>
      <c r="P174" s="15"/>
      <c r="Q174" s="15"/>
      <c r="R174" s="11">
        <f t="shared" si="39"/>
        <v>0</v>
      </c>
      <c r="S174" s="15"/>
      <c r="T174" s="15"/>
      <c r="U174" s="9">
        <f t="shared" si="41"/>
        <v>0</v>
      </c>
      <c r="V174" s="9">
        <f t="shared" si="42"/>
        <v>0</v>
      </c>
      <c r="W174" s="15"/>
      <c r="X174" s="16">
        <f t="shared" si="43"/>
        <v>0</v>
      </c>
      <c r="Y174" s="18"/>
      <c r="Z174" s="17"/>
    </row>
    <row r="175" spans="1:26" ht="18" customHeight="1" x14ac:dyDescent="0.2">
      <c r="A175" s="13">
        <v>5530008</v>
      </c>
      <c r="B175" s="14" t="s">
        <v>199</v>
      </c>
      <c r="C175" s="15">
        <v>29000</v>
      </c>
      <c r="D175" s="10">
        <f>VLOOKUP($A175,'22.07'!$A$9:$W$200,23,0)</f>
        <v>0</v>
      </c>
      <c r="E175" s="15">
        <v>1</v>
      </c>
      <c r="F175" s="15"/>
      <c r="G175" s="15"/>
      <c r="H175" s="9">
        <f t="shared" si="40"/>
        <v>1</v>
      </c>
      <c r="I175" s="15">
        <v>1</v>
      </c>
      <c r="J175" s="15"/>
      <c r="K175" s="15"/>
      <c r="L175" s="9">
        <f t="shared" si="34"/>
        <v>1</v>
      </c>
      <c r="M175" s="15"/>
      <c r="N175" s="15"/>
      <c r="O175" s="15"/>
      <c r="P175" s="15"/>
      <c r="Q175" s="15"/>
      <c r="R175" s="11">
        <f t="shared" si="39"/>
        <v>0</v>
      </c>
      <c r="S175" s="15"/>
      <c r="T175" s="15"/>
      <c r="U175" s="9">
        <f t="shared" si="41"/>
        <v>0</v>
      </c>
      <c r="V175" s="9">
        <f t="shared" si="42"/>
        <v>0</v>
      </c>
      <c r="W175" s="15"/>
      <c r="X175" s="16">
        <f t="shared" si="43"/>
        <v>0</v>
      </c>
      <c r="Y175" s="18"/>
      <c r="Z175" s="17"/>
    </row>
    <row r="176" spans="1:26" ht="18" customHeight="1" x14ac:dyDescent="0.2">
      <c r="A176" s="13">
        <v>5540001</v>
      </c>
      <c r="B176" s="14" t="s">
        <v>200</v>
      </c>
      <c r="C176" s="15">
        <v>18000</v>
      </c>
      <c r="D176" s="10">
        <f>VLOOKUP($A176,'22.07'!$A$9:$W$200,23,0)</f>
        <v>0</v>
      </c>
      <c r="E176" s="15"/>
      <c r="F176" s="15"/>
      <c r="G176" s="15"/>
      <c r="H176" s="9">
        <f t="shared" si="40"/>
        <v>0</v>
      </c>
      <c r="I176" s="15"/>
      <c r="J176" s="15"/>
      <c r="K176" s="15"/>
      <c r="L176" s="9">
        <f t="shared" si="34"/>
        <v>0</v>
      </c>
      <c r="M176" s="15"/>
      <c r="N176" s="15"/>
      <c r="O176" s="15"/>
      <c r="P176" s="15"/>
      <c r="Q176" s="15"/>
      <c r="R176" s="11">
        <f>SUM(M176:Q176)</f>
        <v>0</v>
      </c>
      <c r="S176" s="15"/>
      <c r="T176" s="15"/>
      <c r="U176" s="9">
        <f>S176+T176</f>
        <v>0</v>
      </c>
      <c r="V176" s="9">
        <f t="shared" si="42"/>
        <v>0</v>
      </c>
      <c r="W176" s="15"/>
      <c r="X176" s="16">
        <f>W176-V176</f>
        <v>0</v>
      </c>
      <c r="Y176" s="18"/>
      <c r="Z176" s="17"/>
    </row>
    <row r="177" spans="1:26" ht="18" customHeight="1" x14ac:dyDescent="0.2">
      <c r="A177" s="13">
        <v>5540003</v>
      </c>
      <c r="B177" s="14" t="s">
        <v>201</v>
      </c>
      <c r="C177" s="15">
        <v>18000</v>
      </c>
      <c r="D177" s="10">
        <f>VLOOKUP($A177,'22.07'!$A$9:$W$200,23,0)</f>
        <v>93</v>
      </c>
      <c r="E177" s="15"/>
      <c r="F177" s="15"/>
      <c r="G177" s="15"/>
      <c r="H177" s="9">
        <f t="shared" si="40"/>
        <v>0</v>
      </c>
      <c r="I177" s="15">
        <v>1</v>
      </c>
      <c r="J177" s="15"/>
      <c r="K177" s="15"/>
      <c r="L177" s="9">
        <f t="shared" si="34"/>
        <v>1</v>
      </c>
      <c r="M177" s="15"/>
      <c r="N177" s="15"/>
      <c r="O177" s="15"/>
      <c r="P177" s="15"/>
      <c r="Q177" s="15"/>
      <c r="R177" s="11">
        <f t="shared" si="39"/>
        <v>0</v>
      </c>
      <c r="S177" s="15"/>
      <c r="T177" s="15"/>
      <c r="U177" s="9">
        <f t="shared" si="41"/>
        <v>0</v>
      </c>
      <c r="V177" s="9">
        <f t="shared" si="42"/>
        <v>92</v>
      </c>
      <c r="W177" s="15">
        <v>92</v>
      </c>
      <c r="X177" s="16">
        <f t="shared" si="43"/>
        <v>0</v>
      </c>
      <c r="Y177" s="18"/>
      <c r="Z177" s="17"/>
    </row>
    <row r="178" spans="1:26" ht="18" customHeight="1" x14ac:dyDescent="0.2">
      <c r="A178" s="13">
        <v>5540008</v>
      </c>
      <c r="B178" s="14" t="s">
        <v>202</v>
      </c>
      <c r="C178" s="15">
        <v>15000</v>
      </c>
      <c r="D178" s="10">
        <f>VLOOKUP($A178,'22.07'!$A$9:$W$200,23,0)</f>
        <v>0</v>
      </c>
      <c r="E178" s="15"/>
      <c r="F178" s="15"/>
      <c r="G178" s="15"/>
      <c r="H178" s="9">
        <f t="shared" si="40"/>
        <v>0</v>
      </c>
      <c r="I178" s="15"/>
      <c r="J178" s="15"/>
      <c r="K178" s="15"/>
      <c r="L178" s="9">
        <f t="shared" si="34"/>
        <v>0</v>
      </c>
      <c r="M178" s="15"/>
      <c r="N178" s="15"/>
      <c r="O178" s="15"/>
      <c r="P178" s="15"/>
      <c r="Q178" s="15"/>
      <c r="R178" s="11">
        <f t="shared" si="39"/>
        <v>0</v>
      </c>
      <c r="S178" s="15"/>
      <c r="T178" s="15"/>
      <c r="U178" s="9">
        <f t="shared" si="41"/>
        <v>0</v>
      </c>
      <c r="V178" s="9">
        <f t="shared" si="42"/>
        <v>0</v>
      </c>
      <c r="W178" s="15"/>
      <c r="X178" s="16">
        <f t="shared" si="43"/>
        <v>0</v>
      </c>
      <c r="Y178" s="18"/>
      <c r="Z178" s="17"/>
    </row>
    <row r="179" spans="1:26" ht="18" customHeight="1" x14ac:dyDescent="0.2">
      <c r="A179" s="13">
        <v>5540017</v>
      </c>
      <c r="B179" s="14" t="s">
        <v>203</v>
      </c>
      <c r="C179" s="15">
        <v>25000</v>
      </c>
      <c r="D179" s="10">
        <f>VLOOKUP($A179,'22.07'!$A$9:$W$200,23,0)</f>
        <v>0</v>
      </c>
      <c r="E179" s="15">
        <v>7</v>
      </c>
      <c r="F179" s="15"/>
      <c r="G179" s="15"/>
      <c r="H179" s="9">
        <f t="shared" si="40"/>
        <v>7</v>
      </c>
      <c r="I179" s="15">
        <v>7</v>
      </c>
      <c r="J179" s="15"/>
      <c r="K179" s="15"/>
      <c r="L179" s="9">
        <f t="shared" si="34"/>
        <v>7</v>
      </c>
      <c r="M179" s="15"/>
      <c r="N179" s="15"/>
      <c r="O179" s="15"/>
      <c r="P179" s="15"/>
      <c r="Q179" s="15"/>
      <c r="R179" s="11">
        <f t="shared" si="39"/>
        <v>0</v>
      </c>
      <c r="S179" s="15"/>
      <c r="T179" s="15"/>
      <c r="U179" s="9">
        <f t="shared" si="41"/>
        <v>0</v>
      </c>
      <c r="V179" s="9">
        <f t="shared" si="42"/>
        <v>0</v>
      </c>
      <c r="W179" s="15"/>
      <c r="X179" s="16">
        <f t="shared" si="43"/>
        <v>0</v>
      </c>
      <c r="Y179" s="18"/>
      <c r="Z179" s="17"/>
    </row>
    <row r="180" spans="1:26" ht="18" customHeight="1" x14ac:dyDescent="0.2">
      <c r="A180" s="13">
        <v>5540018</v>
      </c>
      <c r="B180" s="14" t="s">
        <v>204</v>
      </c>
      <c r="C180" s="15">
        <v>32000</v>
      </c>
      <c r="D180" s="10">
        <f>VLOOKUP($A180,'22.07'!$A$9:$W$200,23,0)</f>
        <v>0</v>
      </c>
      <c r="E180" s="15">
        <v>10</v>
      </c>
      <c r="F180" s="15"/>
      <c r="G180" s="15"/>
      <c r="H180" s="9">
        <f t="shared" si="40"/>
        <v>10</v>
      </c>
      <c r="I180" s="15">
        <v>10</v>
      </c>
      <c r="J180" s="15"/>
      <c r="K180" s="15"/>
      <c r="L180" s="9">
        <f t="shared" si="34"/>
        <v>10</v>
      </c>
      <c r="M180" s="15"/>
      <c r="N180" s="15"/>
      <c r="O180" s="15"/>
      <c r="P180" s="15"/>
      <c r="Q180" s="15"/>
      <c r="R180" s="11">
        <f t="shared" si="39"/>
        <v>0</v>
      </c>
      <c r="S180" s="15"/>
      <c r="T180" s="15"/>
      <c r="U180" s="9">
        <f t="shared" si="41"/>
        <v>0</v>
      </c>
      <c r="V180" s="9">
        <f t="shared" si="42"/>
        <v>0</v>
      </c>
      <c r="W180" s="15"/>
      <c r="X180" s="16">
        <f t="shared" si="43"/>
        <v>0</v>
      </c>
      <c r="Y180" s="18"/>
      <c r="Z180" s="17"/>
    </row>
    <row r="181" spans="1:26" ht="18" customHeight="1" x14ac:dyDescent="0.2">
      <c r="A181" s="13">
        <v>5540019</v>
      </c>
      <c r="B181" s="14" t="s">
        <v>205</v>
      </c>
      <c r="C181" s="15">
        <v>39000</v>
      </c>
      <c r="D181" s="10">
        <f>VLOOKUP($A181,'22.07'!$A$9:$W$200,23,0)</f>
        <v>0</v>
      </c>
      <c r="E181" s="15">
        <v>17</v>
      </c>
      <c r="F181" s="15"/>
      <c r="G181" s="15"/>
      <c r="H181" s="9">
        <f t="shared" si="40"/>
        <v>17</v>
      </c>
      <c r="I181" s="15">
        <v>17</v>
      </c>
      <c r="J181" s="15"/>
      <c r="K181" s="15"/>
      <c r="L181" s="9">
        <f t="shared" si="34"/>
        <v>17</v>
      </c>
      <c r="M181" s="15"/>
      <c r="N181" s="15"/>
      <c r="O181" s="15"/>
      <c r="P181" s="15"/>
      <c r="Q181" s="15"/>
      <c r="R181" s="11">
        <f t="shared" si="39"/>
        <v>0</v>
      </c>
      <c r="S181" s="15"/>
      <c r="T181" s="15"/>
      <c r="U181" s="9">
        <f t="shared" si="41"/>
        <v>0</v>
      </c>
      <c r="V181" s="9">
        <f t="shared" si="42"/>
        <v>0</v>
      </c>
      <c r="W181" s="15"/>
      <c r="X181" s="16">
        <f t="shared" si="43"/>
        <v>0</v>
      </c>
      <c r="Y181" s="18"/>
      <c r="Z181" s="17"/>
    </row>
    <row r="182" spans="1:26" ht="18" customHeight="1" x14ac:dyDescent="0.2">
      <c r="A182" s="13">
        <v>5540020</v>
      </c>
      <c r="B182" s="14" t="s">
        <v>206</v>
      </c>
      <c r="C182" s="15">
        <v>40000</v>
      </c>
      <c r="D182" s="10">
        <f>VLOOKUP($A182,'22.07'!$A$9:$W$200,23,0)</f>
        <v>0</v>
      </c>
      <c r="E182" s="15">
        <v>7</v>
      </c>
      <c r="F182" s="15"/>
      <c r="G182" s="15"/>
      <c r="H182" s="9">
        <f t="shared" si="40"/>
        <v>7</v>
      </c>
      <c r="I182" s="15">
        <v>7</v>
      </c>
      <c r="J182" s="15"/>
      <c r="K182" s="15"/>
      <c r="L182" s="9">
        <f t="shared" si="34"/>
        <v>7</v>
      </c>
      <c r="M182" s="15"/>
      <c r="N182" s="15"/>
      <c r="O182" s="15"/>
      <c r="P182" s="15"/>
      <c r="Q182" s="15"/>
      <c r="R182" s="11">
        <f t="shared" si="39"/>
        <v>0</v>
      </c>
      <c r="S182" s="15"/>
      <c r="T182" s="15"/>
      <c r="U182" s="9">
        <f t="shared" si="41"/>
        <v>0</v>
      </c>
      <c r="V182" s="9">
        <f t="shared" si="42"/>
        <v>0</v>
      </c>
      <c r="W182" s="15"/>
      <c r="X182" s="16">
        <f t="shared" si="43"/>
        <v>0</v>
      </c>
      <c r="Y182" s="18"/>
      <c r="Z182" s="17"/>
    </row>
    <row r="183" spans="1:26" ht="18" customHeight="1" x14ac:dyDescent="0.2">
      <c r="A183" s="13">
        <v>5540021</v>
      </c>
      <c r="B183" s="14" t="s">
        <v>207</v>
      </c>
      <c r="C183" s="15">
        <v>46000</v>
      </c>
      <c r="D183" s="10">
        <f>VLOOKUP($A183,'22.07'!$A$9:$W$200,23,0)</f>
        <v>0</v>
      </c>
      <c r="E183" s="15"/>
      <c r="F183" s="15"/>
      <c r="G183" s="15"/>
      <c r="H183" s="9">
        <f t="shared" si="40"/>
        <v>0</v>
      </c>
      <c r="I183" s="15"/>
      <c r="J183" s="15"/>
      <c r="K183" s="15"/>
      <c r="L183" s="9">
        <f t="shared" si="34"/>
        <v>0</v>
      </c>
      <c r="M183" s="15"/>
      <c r="N183" s="15"/>
      <c r="O183" s="15"/>
      <c r="P183" s="15"/>
      <c r="Q183" s="15"/>
      <c r="R183" s="11">
        <f t="shared" si="39"/>
        <v>0</v>
      </c>
      <c r="S183" s="15"/>
      <c r="T183" s="15"/>
      <c r="U183" s="9">
        <f t="shared" si="41"/>
        <v>0</v>
      </c>
      <c r="V183" s="9">
        <f t="shared" si="42"/>
        <v>0</v>
      </c>
      <c r="W183" s="15"/>
      <c r="X183" s="16">
        <f t="shared" si="43"/>
        <v>0</v>
      </c>
      <c r="Y183" s="18"/>
      <c r="Z183" s="17"/>
    </row>
    <row r="184" spans="1:26" ht="18" customHeight="1" x14ac:dyDescent="0.2">
      <c r="A184" s="13">
        <v>5540029</v>
      </c>
      <c r="B184" s="14" t="s">
        <v>208</v>
      </c>
      <c r="C184" s="15">
        <v>18000</v>
      </c>
      <c r="D184" s="10">
        <f>VLOOKUP($A184,'22.07'!$A$9:$W$200,23,0)</f>
        <v>24</v>
      </c>
      <c r="E184" s="15"/>
      <c r="F184" s="15"/>
      <c r="G184" s="15"/>
      <c r="H184" s="9">
        <f t="shared" si="40"/>
        <v>0</v>
      </c>
      <c r="I184" s="15">
        <v>1</v>
      </c>
      <c r="J184" s="15"/>
      <c r="K184" s="15"/>
      <c r="L184" s="9">
        <f t="shared" si="34"/>
        <v>1</v>
      </c>
      <c r="M184" s="15"/>
      <c r="N184" s="15"/>
      <c r="O184" s="15"/>
      <c r="P184" s="15"/>
      <c r="Q184" s="15"/>
      <c r="R184" s="11">
        <f t="shared" si="39"/>
        <v>0</v>
      </c>
      <c r="S184" s="15"/>
      <c r="T184" s="15"/>
      <c r="U184" s="9">
        <f t="shared" si="41"/>
        <v>0</v>
      </c>
      <c r="V184" s="9">
        <f t="shared" si="42"/>
        <v>23</v>
      </c>
      <c r="W184" s="15">
        <v>23</v>
      </c>
      <c r="X184" s="16">
        <f t="shared" si="43"/>
        <v>0</v>
      </c>
      <c r="Y184" s="18"/>
      <c r="Z184" s="17"/>
    </row>
    <row r="185" spans="1:26" ht="18" customHeight="1" x14ac:dyDescent="0.2">
      <c r="A185" s="13">
        <v>5540030</v>
      </c>
      <c r="B185" s="14" t="s">
        <v>209</v>
      </c>
      <c r="C185" s="15">
        <v>20000</v>
      </c>
      <c r="D185" s="10">
        <f>VLOOKUP($A185,'22.07'!$A$9:$W$200,23,0)</f>
        <v>36</v>
      </c>
      <c r="E185" s="15"/>
      <c r="F185" s="15"/>
      <c r="G185" s="15"/>
      <c r="H185" s="9">
        <f t="shared" si="40"/>
        <v>0</v>
      </c>
      <c r="I185" s="15">
        <v>4</v>
      </c>
      <c r="J185" s="15"/>
      <c r="K185" s="15"/>
      <c r="L185" s="9">
        <f t="shared" si="34"/>
        <v>4</v>
      </c>
      <c r="M185" s="15"/>
      <c r="N185" s="15"/>
      <c r="O185" s="15"/>
      <c r="P185" s="15"/>
      <c r="Q185" s="15"/>
      <c r="R185" s="11">
        <f>SUM(M185:Q185)</f>
        <v>0</v>
      </c>
      <c r="S185" s="15"/>
      <c r="T185" s="15"/>
      <c r="U185" s="9">
        <f>S185+T185</f>
        <v>0</v>
      </c>
      <c r="V185" s="9">
        <f t="shared" si="42"/>
        <v>32</v>
      </c>
      <c r="W185" s="15">
        <v>32</v>
      </c>
      <c r="X185" s="16">
        <f>W185-V185</f>
        <v>0</v>
      </c>
      <c r="Y185" s="18"/>
      <c r="Z185" s="17"/>
    </row>
    <row r="186" spans="1:26" ht="18" customHeight="1" x14ac:dyDescent="0.2">
      <c r="A186" s="13">
        <v>5540031</v>
      </c>
      <c r="B186" s="14" t="s">
        <v>210</v>
      </c>
      <c r="C186" s="15">
        <v>20000</v>
      </c>
      <c r="D186" s="10">
        <f>VLOOKUP($A186,'22.07'!$A$9:$W$200,23,0)</f>
        <v>31</v>
      </c>
      <c r="E186" s="15"/>
      <c r="F186" s="15"/>
      <c r="G186" s="15"/>
      <c r="H186" s="9">
        <f t="shared" si="40"/>
        <v>0</v>
      </c>
      <c r="I186" s="15">
        <v>5</v>
      </c>
      <c r="J186" s="15"/>
      <c r="K186" s="15"/>
      <c r="L186" s="9">
        <f t="shared" si="34"/>
        <v>5</v>
      </c>
      <c r="M186" s="15"/>
      <c r="N186" s="15"/>
      <c r="O186" s="15"/>
      <c r="P186" s="15"/>
      <c r="Q186" s="15"/>
      <c r="R186" s="11">
        <f t="shared" si="39"/>
        <v>0</v>
      </c>
      <c r="S186" s="15"/>
      <c r="T186" s="15"/>
      <c r="U186" s="9">
        <f t="shared" ref="U186:U197" si="44">S186+T186</f>
        <v>0</v>
      </c>
      <c r="V186" s="9">
        <f t="shared" si="42"/>
        <v>26</v>
      </c>
      <c r="W186" s="15">
        <v>26</v>
      </c>
      <c r="X186" s="16">
        <f t="shared" ref="X186:X197" si="45">W186-V186</f>
        <v>0</v>
      </c>
      <c r="Y186" s="18"/>
      <c r="Z186" s="17"/>
    </row>
    <row r="187" spans="1:26" ht="18" customHeight="1" x14ac:dyDescent="0.2">
      <c r="A187" s="13">
        <v>5540032</v>
      </c>
      <c r="B187" s="14" t="s">
        <v>211</v>
      </c>
      <c r="C187" s="15">
        <v>15000</v>
      </c>
      <c r="D187" s="10">
        <f>VLOOKUP($A187,'22.07'!$A$9:$W$200,23,0)</f>
        <v>159</v>
      </c>
      <c r="E187" s="15"/>
      <c r="F187" s="15"/>
      <c r="G187" s="15"/>
      <c r="H187" s="9">
        <f t="shared" si="40"/>
        <v>0</v>
      </c>
      <c r="I187" s="15">
        <v>2</v>
      </c>
      <c r="J187" s="15"/>
      <c r="K187" s="15"/>
      <c r="L187" s="9">
        <f t="shared" si="34"/>
        <v>2</v>
      </c>
      <c r="M187" s="15"/>
      <c r="N187" s="15"/>
      <c r="O187" s="15"/>
      <c r="P187" s="15"/>
      <c r="Q187" s="15"/>
      <c r="R187" s="11">
        <f t="shared" si="39"/>
        <v>0</v>
      </c>
      <c r="S187" s="15"/>
      <c r="T187" s="15"/>
      <c r="U187" s="9">
        <f t="shared" si="44"/>
        <v>0</v>
      </c>
      <c r="V187" s="9">
        <f t="shared" si="42"/>
        <v>157</v>
      </c>
      <c r="W187" s="15">
        <v>157</v>
      </c>
      <c r="X187" s="16">
        <f t="shared" si="45"/>
        <v>0</v>
      </c>
      <c r="Y187" s="18"/>
      <c r="Z187" s="17"/>
    </row>
    <row r="188" spans="1:26" ht="18" customHeight="1" x14ac:dyDescent="0.2">
      <c r="A188" s="13">
        <v>5540033</v>
      </c>
      <c r="B188" s="14" t="s">
        <v>212</v>
      </c>
      <c r="C188" s="15">
        <v>15000</v>
      </c>
      <c r="D188" s="10">
        <f>VLOOKUP($A188,'22.07'!$A$9:$W$200,23,0)</f>
        <v>30</v>
      </c>
      <c r="E188" s="15"/>
      <c r="F188" s="15"/>
      <c r="G188" s="15"/>
      <c r="H188" s="9">
        <f t="shared" si="40"/>
        <v>0</v>
      </c>
      <c r="I188" s="15">
        <v>5</v>
      </c>
      <c r="J188" s="15"/>
      <c r="K188" s="15"/>
      <c r="L188" s="9">
        <f t="shared" si="34"/>
        <v>5</v>
      </c>
      <c r="M188" s="15"/>
      <c r="N188" s="15"/>
      <c r="O188" s="15"/>
      <c r="P188" s="15"/>
      <c r="Q188" s="15"/>
      <c r="R188" s="11">
        <f t="shared" si="39"/>
        <v>0</v>
      </c>
      <c r="S188" s="15"/>
      <c r="T188" s="15"/>
      <c r="U188" s="9">
        <f t="shared" si="44"/>
        <v>0</v>
      </c>
      <c r="V188" s="9">
        <f t="shared" si="42"/>
        <v>25</v>
      </c>
      <c r="W188" s="15">
        <v>25</v>
      </c>
      <c r="X188" s="16">
        <f t="shared" si="45"/>
        <v>0</v>
      </c>
      <c r="Y188" s="18"/>
      <c r="Z188" s="17"/>
    </row>
    <row r="189" spans="1:26" ht="18" customHeight="1" x14ac:dyDescent="0.2">
      <c r="A189" s="13">
        <v>5540035</v>
      </c>
      <c r="B189" s="14" t="s">
        <v>213</v>
      </c>
      <c r="C189" s="15">
        <v>20000</v>
      </c>
      <c r="D189" s="10">
        <f>VLOOKUP($A189,'22.07'!$A$9:$W$200,23,0)</f>
        <v>28</v>
      </c>
      <c r="E189" s="15"/>
      <c r="F189" s="15"/>
      <c r="G189" s="15"/>
      <c r="H189" s="9">
        <f t="shared" si="40"/>
        <v>0</v>
      </c>
      <c r="I189" s="15"/>
      <c r="J189" s="15"/>
      <c r="K189" s="15"/>
      <c r="L189" s="9">
        <f t="shared" si="34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2"/>
        <v>28</v>
      </c>
      <c r="W189" s="15">
        <v>28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5540037</v>
      </c>
      <c r="B190" s="14" t="s">
        <v>214</v>
      </c>
      <c r="C190" s="15">
        <v>18000</v>
      </c>
      <c r="D190" s="10">
        <f>VLOOKUP($A190,'22.07'!$A$9:$W$200,23,0)</f>
        <v>118</v>
      </c>
      <c r="E190" s="15"/>
      <c r="F190" s="15"/>
      <c r="G190" s="15"/>
      <c r="H190" s="9">
        <f t="shared" si="40"/>
        <v>0</v>
      </c>
      <c r="I190" s="15">
        <v>17</v>
      </c>
      <c r="J190" s="15"/>
      <c r="K190" s="15"/>
      <c r="L190" s="9">
        <f t="shared" si="34"/>
        <v>17</v>
      </c>
      <c r="M190" s="15"/>
      <c r="N190" s="15"/>
      <c r="O190" s="15"/>
      <c r="P190" s="15"/>
      <c r="Q190" s="15"/>
      <c r="R190" s="11">
        <f t="shared" si="39"/>
        <v>0</v>
      </c>
      <c r="S190" s="15"/>
      <c r="T190" s="15"/>
      <c r="U190" s="9">
        <f t="shared" si="44"/>
        <v>0</v>
      </c>
      <c r="V190" s="9">
        <f t="shared" si="42"/>
        <v>101</v>
      </c>
      <c r="W190" s="15">
        <v>101</v>
      </c>
      <c r="X190" s="16">
        <f t="shared" si="45"/>
        <v>0</v>
      </c>
      <c r="Y190" s="18"/>
      <c r="Z190" s="17"/>
    </row>
    <row r="191" spans="1:26" ht="18" customHeight="1" x14ac:dyDescent="0.2">
      <c r="A191" s="13">
        <v>5541001</v>
      </c>
      <c r="B191" s="14" t="s">
        <v>215</v>
      </c>
      <c r="C191" s="15">
        <v>29000</v>
      </c>
      <c r="D191" s="10">
        <f>VLOOKUP($A191,'22.07'!$A$9:$W$200,23,0)</f>
        <v>0</v>
      </c>
      <c r="E191" s="15">
        <v>3</v>
      </c>
      <c r="F191" s="15"/>
      <c r="G191" s="15"/>
      <c r="H191" s="9">
        <f t="shared" si="40"/>
        <v>3</v>
      </c>
      <c r="I191" s="15">
        <v>3</v>
      </c>
      <c r="J191" s="15"/>
      <c r="K191" s="15"/>
      <c r="L191" s="9">
        <f t="shared" si="34"/>
        <v>3</v>
      </c>
      <c r="M191" s="15"/>
      <c r="N191" s="15"/>
      <c r="O191" s="15"/>
      <c r="P191" s="15"/>
      <c r="Q191" s="15"/>
      <c r="R191" s="11">
        <f t="shared" si="39"/>
        <v>0</v>
      </c>
      <c r="S191" s="15"/>
      <c r="T191" s="15"/>
      <c r="U191" s="9">
        <f t="shared" si="44"/>
        <v>0</v>
      </c>
      <c r="V191" s="9">
        <f t="shared" si="42"/>
        <v>0</v>
      </c>
      <c r="W191" s="15"/>
      <c r="X191" s="16">
        <f t="shared" si="45"/>
        <v>0</v>
      </c>
      <c r="Y191" s="18"/>
      <c r="Z191" s="17"/>
    </row>
    <row r="192" spans="1:26" ht="18" customHeight="1" x14ac:dyDescent="0.2">
      <c r="A192" s="13">
        <v>7111005</v>
      </c>
      <c r="B192" s="14" t="s">
        <v>216</v>
      </c>
      <c r="C192" s="15">
        <v>10000</v>
      </c>
      <c r="D192" s="10">
        <f>VLOOKUP($A192,'22.07'!$A$9:$W$200,23,0)</f>
        <v>0</v>
      </c>
      <c r="E192" s="15"/>
      <c r="F192" s="15"/>
      <c r="G192" s="15"/>
      <c r="H192" s="9">
        <f t="shared" si="40"/>
        <v>0</v>
      </c>
      <c r="I192" s="15"/>
      <c r="J192" s="15"/>
      <c r="K192" s="15"/>
      <c r="L192" s="9">
        <f t="shared" si="34"/>
        <v>0</v>
      </c>
      <c r="M192" s="15"/>
      <c r="N192" s="15"/>
      <c r="O192" s="15"/>
      <c r="P192" s="15"/>
      <c r="Q192" s="15"/>
      <c r="R192" s="11">
        <f t="shared" si="39"/>
        <v>0</v>
      </c>
      <c r="S192" s="15"/>
      <c r="T192" s="15"/>
      <c r="U192" s="9">
        <f t="shared" si="44"/>
        <v>0</v>
      </c>
      <c r="V192" s="9">
        <f t="shared" si="42"/>
        <v>0</v>
      </c>
      <c r="W192" s="15"/>
      <c r="X192" s="16">
        <f t="shared" si="45"/>
        <v>0</v>
      </c>
      <c r="Y192" s="18"/>
      <c r="Z192" s="17"/>
    </row>
    <row r="193" spans="1:28" ht="18" customHeight="1" x14ac:dyDescent="0.2">
      <c r="A193" s="13">
        <v>7116001</v>
      </c>
      <c r="B193" s="14" t="s">
        <v>217</v>
      </c>
      <c r="C193" s="15">
        <v>99000</v>
      </c>
      <c r="D193" s="10">
        <f>VLOOKUP($A193,'22.07'!$A$9:$W$200,23,0)</f>
        <v>0</v>
      </c>
      <c r="E193" s="15"/>
      <c r="F193" s="15"/>
      <c r="G193" s="15"/>
      <c r="H193" s="9">
        <f t="shared" si="40"/>
        <v>0</v>
      </c>
      <c r="I193" s="15"/>
      <c r="J193" s="15"/>
      <c r="K193" s="15"/>
      <c r="L193" s="9">
        <f t="shared" si="34"/>
        <v>0</v>
      </c>
      <c r="M193" s="15"/>
      <c r="N193" s="15"/>
      <c r="O193" s="15"/>
      <c r="P193" s="15"/>
      <c r="Q193" s="15"/>
      <c r="R193" s="11">
        <f t="shared" si="39"/>
        <v>0</v>
      </c>
      <c r="S193" s="15"/>
      <c r="T193" s="15"/>
      <c r="U193" s="9">
        <f t="shared" si="44"/>
        <v>0</v>
      </c>
      <c r="V193" s="9">
        <f t="shared" si="42"/>
        <v>0</v>
      </c>
      <c r="W193" s="15"/>
      <c r="X193" s="16">
        <f t="shared" si="45"/>
        <v>0</v>
      </c>
      <c r="Y193" s="18"/>
      <c r="Z193" s="17"/>
    </row>
    <row r="194" spans="1:28" ht="18" customHeight="1" x14ac:dyDescent="0.2">
      <c r="A194" s="13">
        <v>7116002</v>
      </c>
      <c r="B194" s="14" t="s">
        <v>227</v>
      </c>
      <c r="C194" s="15">
        <v>60000</v>
      </c>
      <c r="D194" s="10">
        <f>VLOOKUP($A194,'22.07'!$A$9:$W$200,23,0)</f>
        <v>0</v>
      </c>
      <c r="E194" s="15"/>
      <c r="F194" s="15"/>
      <c r="G194" s="15"/>
      <c r="H194" s="9">
        <f t="shared" si="40"/>
        <v>0</v>
      </c>
      <c r="I194" s="15"/>
      <c r="J194" s="15"/>
      <c r="K194" s="15"/>
      <c r="L194" s="9">
        <f t="shared" si="34"/>
        <v>0</v>
      </c>
      <c r="M194" s="15"/>
      <c r="N194" s="15"/>
      <c r="O194" s="15"/>
      <c r="P194" s="15"/>
      <c r="Q194" s="15"/>
      <c r="R194" s="11">
        <f t="shared" si="39"/>
        <v>0</v>
      </c>
      <c r="S194" s="15"/>
      <c r="T194" s="15"/>
      <c r="U194" s="9">
        <f t="shared" si="44"/>
        <v>0</v>
      </c>
      <c r="V194" s="9">
        <f t="shared" si="42"/>
        <v>0</v>
      </c>
      <c r="W194" s="15"/>
      <c r="X194" s="16">
        <f t="shared" si="45"/>
        <v>0</v>
      </c>
      <c r="Y194" s="18"/>
      <c r="Z194" s="17"/>
    </row>
    <row r="195" spans="1:28" ht="18" customHeight="1" x14ac:dyDescent="0.2">
      <c r="A195" s="13">
        <v>7116003</v>
      </c>
      <c r="B195" s="14" t="s">
        <v>228</v>
      </c>
      <c r="C195" s="15">
        <v>60000</v>
      </c>
      <c r="D195" s="10">
        <f>VLOOKUP($A195,'22.07'!$A$9:$W$200,23,0)</f>
        <v>0</v>
      </c>
      <c r="E195" s="15"/>
      <c r="F195" s="15"/>
      <c r="G195" s="15"/>
      <c r="H195" s="9">
        <f t="shared" si="40"/>
        <v>0</v>
      </c>
      <c r="I195" s="15"/>
      <c r="J195" s="15"/>
      <c r="K195" s="15"/>
      <c r="L195" s="9">
        <f t="shared" si="34"/>
        <v>0</v>
      </c>
      <c r="M195" s="15"/>
      <c r="N195" s="15"/>
      <c r="O195" s="15"/>
      <c r="P195" s="15"/>
      <c r="Q195" s="15"/>
      <c r="R195" s="11">
        <f t="shared" si="39"/>
        <v>0</v>
      </c>
      <c r="S195" s="15"/>
      <c r="T195" s="15"/>
      <c r="U195" s="9">
        <f t="shared" si="44"/>
        <v>0</v>
      </c>
      <c r="V195" s="9">
        <f t="shared" si="42"/>
        <v>0</v>
      </c>
      <c r="W195" s="15"/>
      <c r="X195" s="16">
        <f t="shared" si="45"/>
        <v>0</v>
      </c>
      <c r="Y195" s="18"/>
      <c r="Z195" s="17"/>
    </row>
    <row r="196" spans="1:28" ht="18" customHeight="1" x14ac:dyDescent="0.2">
      <c r="A196" s="13">
        <v>9500002</v>
      </c>
      <c r="B196" s="14" t="s">
        <v>218</v>
      </c>
      <c r="C196" s="15">
        <v>4000</v>
      </c>
      <c r="D196" s="10">
        <f>VLOOKUP($A196,'22.07'!$A$9:$W$200,23,0)</f>
        <v>0</v>
      </c>
      <c r="E196" s="15"/>
      <c r="F196" s="15"/>
      <c r="G196" s="15"/>
      <c r="H196" s="9">
        <f t="shared" si="40"/>
        <v>0</v>
      </c>
      <c r="I196" s="15"/>
      <c r="J196" s="15"/>
      <c r="K196" s="15"/>
      <c r="L196" s="9">
        <f t="shared" si="34"/>
        <v>0</v>
      </c>
      <c r="M196" s="15"/>
      <c r="N196" s="15"/>
      <c r="O196" s="15"/>
      <c r="P196" s="15"/>
      <c r="Q196" s="15"/>
      <c r="R196" s="11">
        <f t="shared" si="39"/>
        <v>0</v>
      </c>
      <c r="S196" s="15"/>
      <c r="T196" s="15"/>
      <c r="U196" s="9">
        <f t="shared" si="44"/>
        <v>0</v>
      </c>
      <c r="V196" s="9">
        <f t="shared" si="42"/>
        <v>0</v>
      </c>
      <c r="W196" s="15"/>
      <c r="X196" s="16">
        <f t="shared" si="45"/>
        <v>0</v>
      </c>
      <c r="Y196" s="18"/>
      <c r="Z196" s="17"/>
    </row>
    <row r="197" spans="1:28" ht="18" customHeight="1" x14ac:dyDescent="0.2">
      <c r="A197" s="13">
        <v>9500003</v>
      </c>
      <c r="B197" s="14" t="s">
        <v>219</v>
      </c>
      <c r="C197" s="15">
        <v>5000</v>
      </c>
      <c r="D197" s="10">
        <f>VLOOKUP($A197,'22.07'!$A$9:$W$200,23,0)</f>
        <v>0</v>
      </c>
      <c r="E197" s="15"/>
      <c r="F197" s="15"/>
      <c r="G197" s="15"/>
      <c r="H197" s="9">
        <f t="shared" si="40"/>
        <v>0</v>
      </c>
      <c r="I197" s="15"/>
      <c r="J197" s="15"/>
      <c r="K197" s="15"/>
      <c r="L197" s="9">
        <f t="shared" si="34"/>
        <v>0</v>
      </c>
      <c r="M197" s="15"/>
      <c r="N197" s="15"/>
      <c r="O197" s="15"/>
      <c r="P197" s="15"/>
      <c r="Q197" s="15"/>
      <c r="R197" s="11">
        <f t="shared" si="39"/>
        <v>0</v>
      </c>
      <c r="S197" s="15"/>
      <c r="T197" s="15"/>
      <c r="U197" s="9">
        <f t="shared" si="44"/>
        <v>0</v>
      </c>
      <c r="V197" s="9">
        <f t="shared" si="42"/>
        <v>0</v>
      </c>
      <c r="W197" s="15"/>
      <c r="X197" s="16">
        <f t="shared" si="45"/>
        <v>0</v>
      </c>
      <c r="Y197" s="18"/>
      <c r="Z197" s="17"/>
    </row>
    <row r="198" spans="1:28" ht="18" customHeight="1" x14ac:dyDescent="0.2">
      <c r="A198" s="7"/>
      <c r="B198" s="28" t="s">
        <v>220</v>
      </c>
      <c r="C198" s="9"/>
      <c r="D198" s="10"/>
      <c r="E198" s="10"/>
      <c r="F198" s="10"/>
      <c r="G198" s="10"/>
      <c r="H198" s="9"/>
      <c r="I198" s="10"/>
      <c r="J198" s="10"/>
      <c r="K198" s="10"/>
      <c r="L198" s="9">
        <f t="shared" si="34"/>
        <v>0</v>
      </c>
      <c r="M198" s="10"/>
      <c r="N198" s="10"/>
      <c r="O198" s="10"/>
      <c r="P198" s="10"/>
      <c r="Q198" s="10"/>
      <c r="R198" s="11">
        <f t="shared" si="39"/>
        <v>0</v>
      </c>
      <c r="S198" s="10"/>
      <c r="T198" s="10"/>
      <c r="U198" s="9"/>
      <c r="V198" s="9"/>
      <c r="W198" s="10"/>
      <c r="X198" s="9"/>
      <c r="Y198" s="18"/>
      <c r="Z198" s="17"/>
    </row>
    <row r="200" spans="1:28" ht="25.5" customHeight="1" x14ac:dyDescent="0.2">
      <c r="D200" s="30">
        <f>SUM(D9:D198)</f>
        <v>812</v>
      </c>
      <c r="E200" s="31"/>
      <c r="F200" s="31"/>
      <c r="G200" s="31"/>
      <c r="H200" s="31"/>
      <c r="I200" s="30">
        <f>SUM(I9:I198)</f>
        <v>785</v>
      </c>
      <c r="J200" s="30">
        <f>SUM(J9:J198)</f>
        <v>5</v>
      </c>
      <c r="K200" s="30"/>
      <c r="L200" s="31"/>
      <c r="M200" s="31"/>
      <c r="N200" s="31"/>
      <c r="O200" s="31"/>
      <c r="P200" s="31"/>
      <c r="Q200" s="30">
        <f>SUM(Q9:Q198)</f>
        <v>1</v>
      </c>
      <c r="R200" s="30">
        <f>SUM(R9:R198)</f>
        <v>7</v>
      </c>
      <c r="S200" s="30">
        <f>SUM(S9:S198)</f>
        <v>68</v>
      </c>
      <c r="T200" s="31"/>
      <c r="U200" s="31"/>
      <c r="V200" s="32"/>
      <c r="W200" s="30">
        <f>SUM(W9:W198)</f>
        <v>716</v>
      </c>
      <c r="X200" s="30">
        <f>SUM(X9:X198)</f>
        <v>-6</v>
      </c>
    </row>
    <row r="201" spans="1:28" ht="12.75" customHeight="1" x14ac:dyDescent="0.2"/>
    <row r="202" spans="1:28" s="1" customFormat="1" x14ac:dyDescent="0.2">
      <c r="A202" s="29"/>
      <c r="B202" s="29" t="s">
        <v>221</v>
      </c>
      <c r="I202" s="33" t="s">
        <v>222</v>
      </c>
      <c r="S202" s="1" t="s">
        <v>223</v>
      </c>
      <c r="V202" s="2"/>
      <c r="W202" s="2"/>
      <c r="X202" s="2"/>
      <c r="Y202" s="3"/>
      <c r="Z202" s="3"/>
      <c r="AA202" s="3"/>
      <c r="AB202" s="3"/>
    </row>
    <row r="204" spans="1:28" s="1" customFormat="1" x14ac:dyDescent="0.2">
      <c r="A204" s="29" t="s">
        <v>224</v>
      </c>
      <c r="B204" s="3"/>
      <c r="V204" s="2"/>
      <c r="W204" s="2"/>
      <c r="X204" s="2"/>
      <c r="Y204" s="3"/>
      <c r="Z204" s="3"/>
      <c r="AA204" s="3"/>
      <c r="AB204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0:B101">
    <cfRule type="duplicateValues" dxfId="396" priority="34" stopIfTrue="1"/>
  </conditionalFormatting>
  <conditionalFormatting sqref="B132">
    <cfRule type="duplicateValues" dxfId="395" priority="33" stopIfTrue="1"/>
  </conditionalFormatting>
  <conditionalFormatting sqref="B118">
    <cfRule type="duplicateValues" dxfId="394" priority="32" stopIfTrue="1"/>
  </conditionalFormatting>
  <conditionalFormatting sqref="B198">
    <cfRule type="duplicateValues" dxfId="393" priority="31" stopIfTrue="1"/>
  </conditionalFormatting>
  <conditionalFormatting sqref="B201:B274">
    <cfRule type="duplicateValues" dxfId="392" priority="30" stopIfTrue="1"/>
  </conditionalFormatting>
  <conditionalFormatting sqref="B200">
    <cfRule type="duplicateValues" dxfId="391" priority="29" stopIfTrue="1"/>
  </conditionalFormatting>
  <conditionalFormatting sqref="I202">
    <cfRule type="duplicateValues" dxfId="390" priority="28" stopIfTrue="1"/>
  </conditionalFormatting>
  <conditionalFormatting sqref="I202">
    <cfRule type="duplicateValues" dxfId="389" priority="25" stopIfTrue="1"/>
    <cfRule type="duplicateValues" dxfId="388" priority="26" stopIfTrue="1"/>
    <cfRule type="duplicateValues" dxfId="387" priority="27" stopIfTrue="1"/>
  </conditionalFormatting>
  <conditionalFormatting sqref="B20">
    <cfRule type="duplicateValues" dxfId="386" priority="19" stopIfTrue="1"/>
  </conditionalFormatting>
  <conditionalFormatting sqref="B20">
    <cfRule type="duplicateValues" dxfId="385" priority="20" stopIfTrue="1"/>
  </conditionalFormatting>
  <conditionalFormatting sqref="B20">
    <cfRule type="duplicateValues" dxfId="384" priority="21" stopIfTrue="1"/>
  </conditionalFormatting>
  <conditionalFormatting sqref="B20">
    <cfRule type="duplicateValues" dxfId="383" priority="22" stopIfTrue="1"/>
    <cfRule type="duplicateValues" dxfId="382" priority="23" stopIfTrue="1"/>
    <cfRule type="duplicateValues" dxfId="381" priority="24" stopIfTrue="1"/>
  </conditionalFormatting>
  <conditionalFormatting sqref="A20:A25">
    <cfRule type="duplicateValues" dxfId="380" priority="18" stopIfTrue="1"/>
  </conditionalFormatting>
  <conditionalFormatting sqref="A26">
    <cfRule type="duplicateValues" dxfId="379" priority="17" stopIfTrue="1"/>
  </conditionalFormatting>
  <conditionalFormatting sqref="A27">
    <cfRule type="duplicateValues" dxfId="378" priority="16" stopIfTrue="1"/>
  </conditionalFormatting>
  <conditionalFormatting sqref="A28">
    <cfRule type="duplicateValues" dxfId="377" priority="15" stopIfTrue="1"/>
  </conditionalFormatting>
  <conditionalFormatting sqref="A29">
    <cfRule type="duplicateValues" dxfId="376" priority="14" stopIfTrue="1"/>
  </conditionalFormatting>
  <conditionalFormatting sqref="A30">
    <cfRule type="duplicateValues" dxfId="375" priority="13" stopIfTrue="1"/>
  </conditionalFormatting>
  <conditionalFormatting sqref="B275:B65318 B200 B5 B8:B19 B119:B131 B21:B117 B133:B197">
    <cfRule type="duplicateValues" dxfId="374" priority="35" stopIfTrue="1"/>
  </conditionalFormatting>
  <conditionalFormatting sqref="B275:B65318 B200 B5 B8:B19 B102:B117 B119:B131 B21:B99 B133:B197">
    <cfRule type="duplicateValues" dxfId="373" priority="36" stopIfTrue="1"/>
  </conditionalFormatting>
  <conditionalFormatting sqref="A200:A65318 A1:A5 A8:A19 A31:A198">
    <cfRule type="duplicateValues" dxfId="372" priority="37" stopIfTrue="1"/>
  </conditionalFormatting>
  <conditionalFormatting sqref="B200:B65318 B5 B8:B19 B21:B198">
    <cfRule type="duplicateValues" dxfId="371" priority="38" stopIfTrue="1"/>
  </conditionalFormatting>
  <conditionalFormatting sqref="B200:B65318 B1:B5 B8:B19 B21:B198">
    <cfRule type="duplicateValues" dxfId="370" priority="39" stopIfTrue="1"/>
    <cfRule type="duplicateValues" dxfId="369" priority="40" stopIfTrue="1"/>
    <cfRule type="duplicateValues" dxfId="368" priority="41" stopIfTrue="1"/>
  </conditionalFormatting>
  <conditionalFormatting sqref="Y17">
    <cfRule type="duplicateValues" dxfId="367" priority="7" stopIfTrue="1"/>
  </conditionalFormatting>
  <conditionalFormatting sqref="Y17">
    <cfRule type="duplicateValues" dxfId="366" priority="8" stopIfTrue="1"/>
  </conditionalFormatting>
  <conditionalFormatting sqref="Y17">
    <cfRule type="duplicateValues" dxfId="365" priority="9" stopIfTrue="1"/>
  </conditionalFormatting>
  <conditionalFormatting sqref="Y17">
    <cfRule type="duplicateValues" dxfId="364" priority="10" stopIfTrue="1"/>
    <cfRule type="duplicateValues" dxfId="363" priority="11" stopIfTrue="1"/>
    <cfRule type="duplicateValues" dxfId="362" priority="12" stopIfTrue="1"/>
  </conditionalFormatting>
  <conditionalFormatting sqref="Y13">
    <cfRule type="duplicateValues" dxfId="361" priority="1" stopIfTrue="1"/>
  </conditionalFormatting>
  <conditionalFormatting sqref="Y13">
    <cfRule type="duplicateValues" dxfId="360" priority="2" stopIfTrue="1"/>
  </conditionalFormatting>
  <conditionalFormatting sqref="Y13">
    <cfRule type="duplicateValues" dxfId="359" priority="3" stopIfTrue="1"/>
  </conditionalFormatting>
  <conditionalFormatting sqref="Y13">
    <cfRule type="duplicateValues" dxfId="358" priority="4" stopIfTrue="1"/>
    <cfRule type="duplicateValues" dxfId="357" priority="5" stopIfTrue="1"/>
    <cfRule type="duplicateValues" dxfId="356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4"/>
  <sheetViews>
    <sheetView zoomScaleNormal="100" workbookViewId="0">
      <pane xSplit="4" ySplit="8" topLeftCell="J186" activePane="bottomRight" state="frozen"/>
      <selection activeCell="F144" sqref="F144"/>
      <selection pane="topRight" activeCell="F144" sqref="F144"/>
      <selection pane="bottomLeft" activeCell="F144" sqref="F144"/>
      <selection pane="bottomRight" activeCell="Z193" sqref="Z193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42578125" style="1" customWidth="1"/>
    <col min="7" max="7" width="0.28515625" style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72" t="s">
        <v>0</v>
      </c>
      <c r="B1" s="172"/>
    </row>
    <row r="2" spans="1:28" x14ac:dyDescent="0.2">
      <c r="A2" s="172" t="s">
        <v>1</v>
      </c>
      <c r="B2" s="172"/>
    </row>
    <row r="3" spans="1:28" ht="19.5" x14ac:dyDescent="0.2">
      <c r="A3" s="173" t="s">
        <v>2</v>
      </c>
      <c r="B3" s="173"/>
      <c r="C3" s="173"/>
      <c r="D3" s="173"/>
      <c r="E3" s="173"/>
      <c r="F3" s="173"/>
      <c r="G3" s="173"/>
      <c r="H3" s="173"/>
      <c r="I3" s="173"/>
      <c r="J3" s="173"/>
      <c r="K3" s="173"/>
      <c r="L3" s="173"/>
      <c r="M3" s="173"/>
      <c r="N3" s="173"/>
      <c r="O3" s="173"/>
      <c r="P3" s="173"/>
      <c r="Q3" s="173"/>
      <c r="R3" s="173"/>
      <c r="S3" s="173"/>
      <c r="T3" s="173"/>
      <c r="U3" s="173"/>
      <c r="V3" s="173"/>
      <c r="W3" s="173"/>
      <c r="X3" s="173"/>
    </row>
    <row r="4" spans="1:28" ht="18.75" x14ac:dyDescent="0.2">
      <c r="A4" s="126" t="s">
        <v>3</v>
      </c>
      <c r="B4" s="4">
        <v>42575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74" t="s">
        <v>4</v>
      </c>
      <c r="B5" s="174" t="s">
        <v>5</v>
      </c>
      <c r="C5" s="175" t="s">
        <v>6</v>
      </c>
      <c r="D5" s="176" t="s">
        <v>7</v>
      </c>
      <c r="E5" s="175" t="s">
        <v>8</v>
      </c>
      <c r="F5" s="175"/>
      <c r="G5" s="175"/>
      <c r="H5" s="175"/>
      <c r="I5" s="175" t="s">
        <v>9</v>
      </c>
      <c r="J5" s="175"/>
      <c r="K5" s="175"/>
      <c r="L5" s="175"/>
      <c r="M5" s="175" t="s">
        <v>10</v>
      </c>
      <c r="N5" s="175"/>
      <c r="O5" s="175"/>
      <c r="P5" s="175"/>
      <c r="Q5" s="175"/>
      <c r="R5" s="175"/>
      <c r="S5" s="160" t="s">
        <v>11</v>
      </c>
      <c r="T5" s="161"/>
      <c r="U5" s="162"/>
      <c r="V5" s="163" t="s">
        <v>12</v>
      </c>
      <c r="W5" s="166" t="s">
        <v>13</v>
      </c>
      <c r="X5" s="166" t="s">
        <v>14</v>
      </c>
      <c r="Z5" s="159" t="s">
        <v>15</v>
      </c>
      <c r="AA5" s="159"/>
      <c r="AB5" s="159"/>
    </row>
    <row r="6" spans="1:28" ht="20.25" customHeight="1" x14ac:dyDescent="0.2">
      <c r="A6" s="174"/>
      <c r="B6" s="174"/>
      <c r="C6" s="175"/>
      <c r="D6" s="176"/>
      <c r="E6" s="169" t="s">
        <v>16</v>
      </c>
      <c r="F6" s="169" t="s">
        <v>17</v>
      </c>
      <c r="G6" s="163" t="s">
        <v>18</v>
      </c>
      <c r="H6" s="163" t="s">
        <v>19</v>
      </c>
      <c r="I6" s="163" t="s">
        <v>20</v>
      </c>
      <c r="J6" s="163" t="s">
        <v>21</v>
      </c>
      <c r="K6" s="163" t="s">
        <v>226</v>
      </c>
      <c r="L6" s="163" t="s">
        <v>22</v>
      </c>
      <c r="M6" s="163" t="s">
        <v>18</v>
      </c>
      <c r="N6" s="163" t="s">
        <v>23</v>
      </c>
      <c r="O6" s="171" t="s">
        <v>24</v>
      </c>
      <c r="P6" s="171"/>
      <c r="Q6" s="171"/>
      <c r="R6" s="163" t="s">
        <v>25</v>
      </c>
      <c r="S6" s="163" t="s">
        <v>26</v>
      </c>
      <c r="T6" s="163" t="s">
        <v>27</v>
      </c>
      <c r="U6" s="163" t="s">
        <v>28</v>
      </c>
      <c r="V6" s="164"/>
      <c r="W6" s="167"/>
      <c r="X6" s="167"/>
      <c r="Z6" s="159"/>
      <c r="AA6" s="159"/>
      <c r="AB6" s="159"/>
    </row>
    <row r="7" spans="1:28" ht="58.5" customHeight="1" x14ac:dyDescent="0.2">
      <c r="A7" s="174"/>
      <c r="B7" s="174"/>
      <c r="C7" s="175"/>
      <c r="D7" s="176"/>
      <c r="E7" s="170"/>
      <c r="F7" s="170"/>
      <c r="G7" s="165"/>
      <c r="H7" s="165"/>
      <c r="I7" s="165"/>
      <c r="J7" s="165"/>
      <c r="K7" s="165"/>
      <c r="L7" s="165"/>
      <c r="M7" s="165"/>
      <c r="N7" s="165"/>
      <c r="O7" s="128" t="s">
        <v>29</v>
      </c>
      <c r="P7" s="128" t="s">
        <v>30</v>
      </c>
      <c r="Q7" s="127" t="s">
        <v>31</v>
      </c>
      <c r="R7" s="165"/>
      <c r="S7" s="165"/>
      <c r="T7" s="165"/>
      <c r="U7" s="165"/>
      <c r="V7" s="165"/>
      <c r="W7" s="168"/>
      <c r="X7" s="168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VLOOKUP($A9,'23.07'!$A$9:$W$200,23,0)</f>
        <v>0</v>
      </c>
      <c r="E9" s="15">
        <v>29</v>
      </c>
      <c r="F9" s="15"/>
      <c r="G9" s="15"/>
      <c r="H9" s="9">
        <f t="shared" ref="H9:H52" si="0">SUM(E9:G9)</f>
        <v>29</v>
      </c>
      <c r="I9" s="15">
        <v>31</v>
      </c>
      <c r="J9" s="15"/>
      <c r="K9" s="15"/>
      <c r="L9" s="9">
        <f>SUM(I9:K9)</f>
        <v>31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-2</v>
      </c>
      <c r="W9" s="15"/>
      <c r="X9" s="34">
        <f t="shared" ref="X9:X52" si="3">W9-V9</f>
        <v>2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VLOOKUP($A10,'23.07'!$A$9:$W$200,23,0)</f>
        <v>0</v>
      </c>
      <c r="E10" s="15">
        <v>12</v>
      </c>
      <c r="F10" s="15"/>
      <c r="G10" s="15"/>
      <c r="H10" s="9">
        <f t="shared" si="0"/>
        <v>12</v>
      </c>
      <c r="I10" s="15">
        <v>11</v>
      </c>
      <c r="J10" s="15"/>
      <c r="K10" s="15"/>
      <c r="L10" s="9">
        <f t="shared" ref="L10:L73" si="4">SUM(I10:K10)</f>
        <v>11</v>
      </c>
      <c r="M10" s="15"/>
      <c r="N10" s="15"/>
      <c r="O10" s="15"/>
      <c r="P10" s="15"/>
      <c r="Q10" s="15"/>
      <c r="R10" s="11">
        <f t="shared" ref="R10:R86" si="5">SUM(M10:Q10)</f>
        <v>0</v>
      </c>
      <c r="S10" s="15"/>
      <c r="T10" s="15"/>
      <c r="U10" s="9">
        <f t="shared" si="1"/>
        <v>0</v>
      </c>
      <c r="V10" s="9">
        <f t="shared" si="2"/>
        <v>1</v>
      </c>
      <c r="W10" s="15"/>
      <c r="X10" s="16">
        <f t="shared" si="3"/>
        <v>-1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VLOOKUP($A11,'23.07'!$A$9:$W$200,23,0)</f>
        <v>0</v>
      </c>
      <c r="E11" s="15">
        <v>12</v>
      </c>
      <c r="F11" s="15"/>
      <c r="G11" s="15"/>
      <c r="H11" s="9">
        <f t="shared" si="0"/>
        <v>12</v>
      </c>
      <c r="I11" s="15">
        <v>10</v>
      </c>
      <c r="J11" s="15"/>
      <c r="K11" s="15"/>
      <c r="L11" s="9">
        <f t="shared" si="4"/>
        <v>10</v>
      </c>
      <c r="M11" s="15"/>
      <c r="N11" s="15"/>
      <c r="O11" s="15"/>
      <c r="P11" s="15"/>
      <c r="Q11" s="15"/>
      <c r="R11" s="11">
        <f t="shared" si="5"/>
        <v>0</v>
      </c>
      <c r="S11" s="15">
        <v>2</v>
      </c>
      <c r="T11" s="15"/>
      <c r="U11" s="9">
        <f t="shared" si="1"/>
        <v>2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VLOOKUP($A12,'23.07'!$A$9:$W$200,23,0)</f>
        <v>0</v>
      </c>
      <c r="E12" s="15">
        <v>29</v>
      </c>
      <c r="F12" s="15">
        <v>10</v>
      </c>
      <c r="G12" s="15"/>
      <c r="H12" s="9">
        <f t="shared" si="0"/>
        <v>39</v>
      </c>
      <c r="I12" s="15">
        <v>38</v>
      </c>
      <c r="J12" s="15"/>
      <c r="K12" s="15"/>
      <c r="L12" s="9">
        <f t="shared" si="4"/>
        <v>38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1</v>
      </c>
      <c r="W12" s="15"/>
      <c r="X12" s="16">
        <f t="shared" si="3"/>
        <v>-1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VLOOKUP($A13,'23.07'!$A$9:$W$200,23,0)</f>
        <v>0</v>
      </c>
      <c r="E13" s="15">
        <v>20</v>
      </c>
      <c r="F13" s="15"/>
      <c r="G13" s="15"/>
      <c r="H13" s="9">
        <f t="shared" si="0"/>
        <v>20</v>
      </c>
      <c r="I13" s="15">
        <v>13</v>
      </c>
      <c r="J13" s="15"/>
      <c r="K13" s="15"/>
      <c r="L13" s="9">
        <f t="shared" si="4"/>
        <v>13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7</v>
      </c>
      <c r="W13" s="15">
        <v>7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VLOOKUP($A14,'23.07'!$A$9:$W$200,23,0)</f>
        <v>0</v>
      </c>
      <c r="E14" s="15">
        <v>20</v>
      </c>
      <c r="F14" s="15"/>
      <c r="G14" s="15"/>
      <c r="H14" s="9">
        <f t="shared" si="0"/>
        <v>20</v>
      </c>
      <c r="I14" s="15">
        <v>20</v>
      </c>
      <c r="J14" s="15"/>
      <c r="K14" s="15"/>
      <c r="L14" s="9">
        <f t="shared" si="4"/>
        <v>20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VLOOKUP($A15,'23.07'!$A$9:$W$200,23,0)</f>
        <v>0</v>
      </c>
      <c r="E15" s="15">
        <v>12</v>
      </c>
      <c r="F15" s="15"/>
      <c r="G15" s="15"/>
      <c r="H15" s="9">
        <f t="shared" si="0"/>
        <v>12</v>
      </c>
      <c r="I15" s="15">
        <v>9</v>
      </c>
      <c r="J15" s="15"/>
      <c r="K15" s="15"/>
      <c r="L15" s="9">
        <f t="shared" si="4"/>
        <v>9</v>
      </c>
      <c r="M15" s="15"/>
      <c r="N15" s="15"/>
      <c r="O15" s="15"/>
      <c r="P15" s="15"/>
      <c r="Q15" s="15"/>
      <c r="R15" s="11">
        <f t="shared" si="5"/>
        <v>0</v>
      </c>
      <c r="S15" s="15">
        <v>3</v>
      </c>
      <c r="T15" s="15"/>
      <c r="U15" s="9">
        <f t="shared" si="1"/>
        <v>3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VLOOKUP($A16,'23.07'!$A$9:$W$200,23,0)</f>
        <v>0</v>
      </c>
      <c r="E16" s="15">
        <v>12</v>
      </c>
      <c r="F16" s="15"/>
      <c r="G16" s="15"/>
      <c r="H16" s="9">
        <f t="shared" si="0"/>
        <v>12</v>
      </c>
      <c r="I16" s="15">
        <v>12</v>
      </c>
      <c r="J16" s="15"/>
      <c r="K16" s="15"/>
      <c r="L16" s="9">
        <f t="shared" si="4"/>
        <v>12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VLOOKUP($A17,'23.07'!$A$9:$W$200,23,0)</f>
        <v>0</v>
      </c>
      <c r="E17" s="15">
        <v>20</v>
      </c>
      <c r="F17" s="15"/>
      <c r="G17" s="15"/>
      <c r="H17" s="9">
        <f t="shared" si="0"/>
        <v>20</v>
      </c>
      <c r="I17" s="15">
        <v>17</v>
      </c>
      <c r="J17" s="15"/>
      <c r="K17" s="15"/>
      <c r="L17" s="9">
        <f t="shared" si="4"/>
        <v>17</v>
      </c>
      <c r="M17" s="15"/>
      <c r="N17" s="15"/>
      <c r="O17" s="15"/>
      <c r="P17" s="15"/>
      <c r="Q17" s="15"/>
      <c r="R17" s="11">
        <f t="shared" si="5"/>
        <v>0</v>
      </c>
      <c r="S17" s="15">
        <v>3</v>
      </c>
      <c r="T17" s="15"/>
      <c r="U17" s="9">
        <f t="shared" si="1"/>
        <v>3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VLOOKUP($A18,'23.07'!$A$9:$W$200,23,0)</f>
        <v>0</v>
      </c>
      <c r="E18" s="15">
        <v>32</v>
      </c>
      <c r="F18" s="15"/>
      <c r="G18" s="15"/>
      <c r="H18" s="9">
        <f t="shared" si="0"/>
        <v>32</v>
      </c>
      <c r="I18" s="15">
        <v>21</v>
      </c>
      <c r="J18" s="15"/>
      <c r="K18" s="15"/>
      <c r="L18" s="9">
        <f t="shared" si="4"/>
        <v>21</v>
      </c>
      <c r="M18" s="15"/>
      <c r="N18" s="15"/>
      <c r="O18" s="15"/>
      <c r="P18" s="15"/>
      <c r="Q18" s="15"/>
      <c r="R18" s="11">
        <f>SUM(M18:Q18)</f>
        <v>0</v>
      </c>
      <c r="S18" s="15">
        <v>11</v>
      </c>
      <c r="T18" s="15"/>
      <c r="U18" s="9">
        <f>S18+T18</f>
        <v>11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44</v>
      </c>
      <c r="C19" s="15">
        <v>19000</v>
      </c>
      <c r="D19" s="10">
        <f>VLOOKUP($A19,'23.07'!$A$9:$W$200,23,0)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45</v>
      </c>
      <c r="C20" s="15">
        <v>19000</v>
      </c>
      <c r="D20" s="10">
        <f>VLOOKUP($A20,'23.07'!$A$9:$W$200,23,0)</f>
        <v>0</v>
      </c>
      <c r="E20" s="15">
        <v>8</v>
      </c>
      <c r="F20" s="15"/>
      <c r="G20" s="15"/>
      <c r="H20" s="9">
        <f t="shared" si="0"/>
        <v>8</v>
      </c>
      <c r="I20" s="15">
        <v>8</v>
      </c>
      <c r="J20" s="15"/>
      <c r="K20" s="15"/>
      <c r="L20" s="9">
        <f t="shared" si="4"/>
        <v>8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125"/>
      <c r="Z20" s="17"/>
    </row>
    <row r="21" spans="1:26" ht="18" customHeight="1" x14ac:dyDescent="0.2">
      <c r="A21" s="13">
        <v>1500022</v>
      </c>
      <c r="B21" s="14" t="s">
        <v>46</v>
      </c>
      <c r="C21" s="15">
        <v>19000</v>
      </c>
      <c r="D21" s="10">
        <f>VLOOKUP($A21,'23.07'!$A$9:$W$200,23,0)</f>
        <v>0</v>
      </c>
      <c r="E21" s="15">
        <v>7</v>
      </c>
      <c r="F21" s="15"/>
      <c r="G21" s="15"/>
      <c r="H21" s="9">
        <f t="shared" si="0"/>
        <v>7</v>
      </c>
      <c r="I21" s="15">
        <v>7</v>
      </c>
      <c r="J21" s="15"/>
      <c r="K21" s="15"/>
      <c r="L21" s="9">
        <f t="shared" si="4"/>
        <v>7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47</v>
      </c>
      <c r="C22" s="15">
        <v>16000</v>
      </c>
      <c r="D22" s="10">
        <f>VLOOKUP($A22,'23.07'!$A$9:$W$200,23,0)</f>
        <v>0</v>
      </c>
      <c r="E22" s="15">
        <v>8</v>
      </c>
      <c r="F22" s="15"/>
      <c r="G22" s="15"/>
      <c r="H22" s="9">
        <f t="shared" si="0"/>
        <v>8</v>
      </c>
      <c r="I22" s="15">
        <v>8</v>
      </c>
      <c r="J22" s="15"/>
      <c r="K22" s="15"/>
      <c r="L22" s="9">
        <f t="shared" si="4"/>
        <v>8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48</v>
      </c>
      <c r="C23" s="15">
        <v>21000</v>
      </c>
      <c r="D23" s="10">
        <f>VLOOKUP($A23,'23.07'!$A$9:$W$200,23,0)</f>
        <v>2</v>
      </c>
      <c r="E23" s="15"/>
      <c r="F23" s="15"/>
      <c r="G23" s="15"/>
      <c r="H23" s="9">
        <f t="shared" si="0"/>
        <v>0</v>
      </c>
      <c r="I23" s="15">
        <v>2</v>
      </c>
      <c r="J23" s="15"/>
      <c r="K23" s="15"/>
      <c r="L23" s="9">
        <f t="shared" si="4"/>
        <v>2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49</v>
      </c>
      <c r="C24" s="15">
        <v>21000</v>
      </c>
      <c r="D24" s="10">
        <f>VLOOKUP($A24,'23.07'!$A$9:$W$200,23,0)</f>
        <v>0</v>
      </c>
      <c r="E24" s="15">
        <v>10</v>
      </c>
      <c r="F24" s="15"/>
      <c r="G24" s="15"/>
      <c r="H24" s="9">
        <f t="shared" si="0"/>
        <v>10</v>
      </c>
      <c r="I24" s="15">
        <v>9</v>
      </c>
      <c r="J24" s="15"/>
      <c r="K24" s="15"/>
      <c r="L24" s="9">
        <f t="shared" si="4"/>
        <v>9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1</v>
      </c>
      <c r="W24" s="15"/>
      <c r="X24" s="16">
        <f t="shared" si="3"/>
        <v>-1</v>
      </c>
      <c r="Y24" s="18" t="s">
        <v>239</v>
      </c>
      <c r="Z24" s="17"/>
    </row>
    <row r="25" spans="1:26" ht="18" customHeight="1" x14ac:dyDescent="0.2">
      <c r="A25" s="13">
        <v>1500028</v>
      </c>
      <c r="B25" s="14" t="s">
        <v>50</v>
      </c>
      <c r="C25" s="15">
        <v>20000</v>
      </c>
      <c r="D25" s="10">
        <f>VLOOKUP($A25,'23.07'!$A$9:$W$200,23,0)</f>
        <v>0</v>
      </c>
      <c r="E25" s="15">
        <v>10</v>
      </c>
      <c r="F25" s="15"/>
      <c r="G25" s="15"/>
      <c r="H25" s="9">
        <f t="shared" si="0"/>
        <v>10</v>
      </c>
      <c r="I25" s="15">
        <v>10</v>
      </c>
      <c r="J25" s="15"/>
      <c r="K25" s="15"/>
      <c r="L25" s="9">
        <f t="shared" si="4"/>
        <v>10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51</v>
      </c>
      <c r="C26" s="15">
        <v>18000</v>
      </c>
      <c r="D26" s="10">
        <f>VLOOKUP($A26,'23.07'!$A$9:$W$200,23,0)</f>
        <v>0</v>
      </c>
      <c r="E26" s="15">
        <v>10</v>
      </c>
      <c r="F26" s="15"/>
      <c r="G26" s="15"/>
      <c r="H26" s="9">
        <f t="shared" si="0"/>
        <v>10</v>
      </c>
      <c r="I26" s="15">
        <v>10</v>
      </c>
      <c r="J26" s="15"/>
      <c r="K26" s="15"/>
      <c r="L26" s="9">
        <f t="shared" si="4"/>
        <v>10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52</v>
      </c>
      <c r="C27" s="15">
        <v>32000</v>
      </c>
      <c r="D27" s="10">
        <f>VLOOKUP($A27,'23.07'!$A$9:$W$200,23,0)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53</v>
      </c>
      <c r="C28" s="15">
        <v>22000</v>
      </c>
      <c r="D28" s="10">
        <f>VLOOKUP($A28,'23.07'!$A$9:$W$200,23,0)</f>
        <v>0</v>
      </c>
      <c r="E28" s="15">
        <v>10</v>
      </c>
      <c r="F28" s="15"/>
      <c r="G28" s="15"/>
      <c r="H28" s="9">
        <f t="shared" si="0"/>
        <v>10</v>
      </c>
      <c r="I28" s="15">
        <v>10</v>
      </c>
      <c r="J28" s="15"/>
      <c r="K28" s="15"/>
      <c r="L28" s="9">
        <f t="shared" si="4"/>
        <v>10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54</v>
      </c>
      <c r="C29" s="15">
        <v>21000</v>
      </c>
      <c r="D29" s="10">
        <f>VLOOKUP($A29,'23.07'!$A$9:$W$200,23,0)</f>
        <v>0</v>
      </c>
      <c r="E29" s="15">
        <v>12</v>
      </c>
      <c r="F29" s="15"/>
      <c r="G29" s="15"/>
      <c r="H29" s="9">
        <f t="shared" si="0"/>
        <v>12</v>
      </c>
      <c r="I29" s="15">
        <v>7</v>
      </c>
      <c r="J29" s="15"/>
      <c r="K29" s="15"/>
      <c r="L29" s="9">
        <f t="shared" si="4"/>
        <v>7</v>
      </c>
      <c r="M29" s="15"/>
      <c r="N29" s="15"/>
      <c r="O29" s="15"/>
      <c r="P29" s="15"/>
      <c r="Q29" s="15"/>
      <c r="R29" s="11">
        <f t="shared" si="5"/>
        <v>0</v>
      </c>
      <c r="S29" s="15">
        <v>5</v>
      </c>
      <c r="T29" s="15"/>
      <c r="U29" s="9">
        <f t="shared" si="1"/>
        <v>5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55</v>
      </c>
      <c r="C30" s="15">
        <v>20000</v>
      </c>
      <c r="D30" s="10">
        <f>VLOOKUP($A30,'23.07'!$A$9:$W$200,23,0)</f>
        <v>0</v>
      </c>
      <c r="E30" s="15">
        <v>10</v>
      </c>
      <c r="F30" s="15"/>
      <c r="G30" s="15"/>
      <c r="H30" s="9">
        <f t="shared" si="0"/>
        <v>10</v>
      </c>
      <c r="I30" s="15">
        <v>8</v>
      </c>
      <c r="J30" s="15"/>
      <c r="K30" s="15"/>
      <c r="L30" s="9">
        <f t="shared" si="4"/>
        <v>8</v>
      </c>
      <c r="M30" s="15"/>
      <c r="N30" s="15"/>
      <c r="O30" s="15"/>
      <c r="P30" s="15"/>
      <c r="Q30" s="15"/>
      <c r="R30" s="11">
        <f>SUM(M30:Q30)</f>
        <v>0</v>
      </c>
      <c r="S30" s="15">
        <v>2</v>
      </c>
      <c r="T30" s="15"/>
      <c r="U30" s="9">
        <f>S30+T30</f>
        <v>2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56</v>
      </c>
      <c r="C31" s="15">
        <v>24000</v>
      </c>
      <c r="D31" s="10">
        <f>VLOOKUP($A31,'23.07'!$A$9:$W$200,23,0)</f>
        <v>0</v>
      </c>
      <c r="E31" s="15">
        <v>10</v>
      </c>
      <c r="F31" s="15"/>
      <c r="G31" s="15"/>
      <c r="H31" s="9">
        <f t="shared" si="0"/>
        <v>10</v>
      </c>
      <c r="I31" s="15">
        <v>8</v>
      </c>
      <c r="J31" s="15"/>
      <c r="K31" s="15"/>
      <c r="L31" s="9">
        <f t="shared" si="4"/>
        <v>8</v>
      </c>
      <c r="M31" s="15"/>
      <c r="N31" s="15"/>
      <c r="O31" s="15"/>
      <c r="P31" s="15"/>
      <c r="Q31" s="15"/>
      <c r="R31" s="11">
        <f t="shared" si="5"/>
        <v>0</v>
      </c>
      <c r="S31" s="15">
        <v>2</v>
      </c>
      <c r="T31" s="15"/>
      <c r="U31" s="9">
        <f t="shared" si="1"/>
        <v>2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57</v>
      </c>
      <c r="C32" s="15">
        <v>18000</v>
      </c>
      <c r="D32" s="10">
        <f>VLOOKUP($A32,'23.07'!$A$9:$W$200,23,0)</f>
        <v>0</v>
      </c>
      <c r="E32" s="15">
        <v>21</v>
      </c>
      <c r="F32" s="15"/>
      <c r="G32" s="15"/>
      <c r="H32" s="9">
        <f t="shared" si="0"/>
        <v>21</v>
      </c>
      <c r="I32" s="15">
        <v>20</v>
      </c>
      <c r="J32" s="15"/>
      <c r="K32" s="15"/>
      <c r="L32" s="9">
        <f t="shared" si="4"/>
        <v>20</v>
      </c>
      <c r="M32" s="15"/>
      <c r="N32" s="15"/>
      <c r="O32" s="15"/>
      <c r="P32" s="15"/>
      <c r="Q32" s="15"/>
      <c r="R32" s="11">
        <f>SUM(M32:Q32)</f>
        <v>0</v>
      </c>
      <c r="S32" s="15">
        <v>1</v>
      </c>
      <c r="T32" s="15"/>
      <c r="U32" s="9">
        <f>S32+T32</f>
        <v>1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58</v>
      </c>
      <c r="C33" s="15">
        <v>22000</v>
      </c>
      <c r="D33" s="10">
        <f>VLOOKUP($A33,'23.07'!$A$9:$W$200,23,0)</f>
        <v>0</v>
      </c>
      <c r="E33" s="15">
        <v>12</v>
      </c>
      <c r="F33" s="15"/>
      <c r="G33" s="15"/>
      <c r="H33" s="9">
        <f t="shared" si="0"/>
        <v>12</v>
      </c>
      <c r="I33" s="15">
        <v>12</v>
      </c>
      <c r="J33" s="15"/>
      <c r="K33" s="15"/>
      <c r="L33" s="9">
        <f t="shared" si="4"/>
        <v>12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125"/>
      <c r="Z33" s="17"/>
    </row>
    <row r="34" spans="1:26" ht="18" customHeight="1" x14ac:dyDescent="0.2">
      <c r="A34" s="13">
        <v>1500301</v>
      </c>
      <c r="B34" s="14" t="s">
        <v>59</v>
      </c>
      <c r="C34" s="15">
        <v>20000</v>
      </c>
      <c r="D34" s="10">
        <f>VLOOKUP($A34,'23.07'!$A$9:$W$200,23,0)</f>
        <v>0</v>
      </c>
      <c r="E34" s="15">
        <v>10</v>
      </c>
      <c r="F34" s="15"/>
      <c r="G34" s="15"/>
      <c r="H34" s="9">
        <f t="shared" si="0"/>
        <v>10</v>
      </c>
      <c r="I34" s="15">
        <v>10</v>
      </c>
      <c r="J34" s="15"/>
      <c r="K34" s="15"/>
      <c r="L34" s="9">
        <f t="shared" si="4"/>
        <v>10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60</v>
      </c>
      <c r="C35" s="15">
        <v>18000</v>
      </c>
      <c r="D35" s="10">
        <f>VLOOKUP($A35,'23.07'!$A$9:$W$200,23,0)</f>
        <v>0</v>
      </c>
      <c r="E35" s="15">
        <v>12</v>
      </c>
      <c r="F35" s="15"/>
      <c r="G35" s="15"/>
      <c r="H35" s="9">
        <f t="shared" si="0"/>
        <v>12</v>
      </c>
      <c r="I35" s="15">
        <v>7</v>
      </c>
      <c r="J35" s="15"/>
      <c r="K35" s="15"/>
      <c r="L35" s="9">
        <f t="shared" si="4"/>
        <v>7</v>
      </c>
      <c r="M35" s="15"/>
      <c r="N35" s="15"/>
      <c r="O35" s="15"/>
      <c r="P35" s="15"/>
      <c r="Q35" s="15"/>
      <c r="R35" s="11">
        <f t="shared" si="5"/>
        <v>0</v>
      </c>
      <c r="S35" s="15">
        <v>5</v>
      </c>
      <c r="T35" s="15"/>
      <c r="U35" s="9">
        <f t="shared" si="1"/>
        <v>5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61</v>
      </c>
      <c r="C36" s="15">
        <v>18000</v>
      </c>
      <c r="D36" s="10">
        <f>VLOOKUP($A36,'23.07'!$A$9:$W$200,23,0)</f>
        <v>0</v>
      </c>
      <c r="E36" s="15">
        <v>22</v>
      </c>
      <c r="F36" s="15"/>
      <c r="G36" s="15"/>
      <c r="H36" s="9">
        <f t="shared" si="0"/>
        <v>22</v>
      </c>
      <c r="I36" s="15">
        <v>22</v>
      </c>
      <c r="J36" s="15"/>
      <c r="K36" s="15"/>
      <c r="L36" s="9">
        <f t="shared" si="4"/>
        <v>22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62</v>
      </c>
      <c r="C37" s="15">
        <v>17000</v>
      </c>
      <c r="D37" s="10">
        <f>VLOOKUP($A37,'23.07'!$A$9:$W$200,23,0)</f>
        <v>0</v>
      </c>
      <c r="E37" s="15">
        <v>12</v>
      </c>
      <c r="F37" s="15"/>
      <c r="G37" s="15"/>
      <c r="H37" s="9">
        <f t="shared" si="0"/>
        <v>12</v>
      </c>
      <c r="I37" s="15">
        <v>5</v>
      </c>
      <c r="J37" s="15"/>
      <c r="K37" s="15"/>
      <c r="L37" s="9">
        <f t="shared" si="4"/>
        <v>5</v>
      </c>
      <c r="M37" s="15"/>
      <c r="N37" s="15"/>
      <c r="O37" s="15"/>
      <c r="P37" s="15"/>
      <c r="Q37" s="15"/>
      <c r="R37" s="11">
        <f t="shared" si="5"/>
        <v>0</v>
      </c>
      <c r="S37" s="15">
        <v>7</v>
      </c>
      <c r="T37" s="15"/>
      <c r="U37" s="9">
        <f t="shared" si="1"/>
        <v>7</v>
      </c>
      <c r="V37" s="9">
        <f t="shared" si="2"/>
        <v>0</v>
      </c>
      <c r="W37" s="15"/>
      <c r="X37" s="16">
        <f t="shared" si="3"/>
        <v>0</v>
      </c>
      <c r="Y37" s="125"/>
      <c r="Z37" s="17"/>
    </row>
    <row r="38" spans="1:26" ht="18" customHeight="1" x14ac:dyDescent="0.2">
      <c r="A38" s="13">
        <v>1500307</v>
      </c>
      <c r="B38" s="14" t="s">
        <v>63</v>
      </c>
      <c r="C38" s="15">
        <v>20000</v>
      </c>
      <c r="D38" s="10">
        <f>VLOOKUP($A38,'23.07'!$A$9:$W$200,23,0)</f>
        <v>0</v>
      </c>
      <c r="E38" s="15">
        <v>10</v>
      </c>
      <c r="F38" s="15"/>
      <c r="G38" s="15"/>
      <c r="H38" s="9">
        <f t="shared" si="0"/>
        <v>10</v>
      </c>
      <c r="I38" s="15">
        <v>9</v>
      </c>
      <c r="J38" s="15"/>
      <c r="K38" s="15"/>
      <c r="L38" s="9">
        <f t="shared" si="4"/>
        <v>9</v>
      </c>
      <c r="M38" s="15"/>
      <c r="N38" s="15"/>
      <c r="O38" s="15"/>
      <c r="P38" s="15"/>
      <c r="Q38" s="15"/>
      <c r="R38" s="11">
        <f t="shared" si="5"/>
        <v>0</v>
      </c>
      <c r="S38" s="15">
        <v>1</v>
      </c>
      <c r="T38" s="15"/>
      <c r="U38" s="9">
        <f t="shared" si="1"/>
        <v>1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64</v>
      </c>
      <c r="C39" s="15">
        <v>18000</v>
      </c>
      <c r="D39" s="10">
        <f>VLOOKUP($A39,'23.07'!$A$9:$W$200,23,0)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65</v>
      </c>
      <c r="C40" s="15">
        <v>20000</v>
      </c>
      <c r="D40" s="10">
        <f>VLOOKUP($A40,'23.07'!$A$9:$W$200,23,0)</f>
        <v>0</v>
      </c>
      <c r="E40" s="15">
        <v>10</v>
      </c>
      <c r="F40" s="15"/>
      <c r="G40" s="15"/>
      <c r="H40" s="9">
        <f t="shared" si="0"/>
        <v>10</v>
      </c>
      <c r="I40" s="15">
        <v>9</v>
      </c>
      <c r="J40" s="15"/>
      <c r="K40" s="15"/>
      <c r="L40" s="9">
        <f t="shared" si="4"/>
        <v>9</v>
      </c>
      <c r="M40" s="15"/>
      <c r="N40" s="15"/>
      <c r="O40" s="15"/>
      <c r="P40" s="15"/>
      <c r="Q40" s="15"/>
      <c r="R40" s="11">
        <f t="shared" si="5"/>
        <v>0</v>
      </c>
      <c r="S40" s="15">
        <v>1</v>
      </c>
      <c r="T40" s="15"/>
      <c r="U40" s="9">
        <f t="shared" si="1"/>
        <v>1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66</v>
      </c>
      <c r="C41" s="15">
        <v>21000</v>
      </c>
      <c r="D41" s="10">
        <f>VLOOKUP($A41,'23.07'!$A$9:$W$200,23,0)</f>
        <v>0</v>
      </c>
      <c r="E41" s="15">
        <v>10</v>
      </c>
      <c r="F41" s="15"/>
      <c r="G41" s="15"/>
      <c r="H41" s="9">
        <f t="shared" si="0"/>
        <v>10</v>
      </c>
      <c r="I41" s="15">
        <v>7</v>
      </c>
      <c r="J41" s="15"/>
      <c r="K41" s="15"/>
      <c r="L41" s="9">
        <f t="shared" si="4"/>
        <v>7</v>
      </c>
      <c r="M41" s="15"/>
      <c r="N41" s="15"/>
      <c r="O41" s="15"/>
      <c r="P41" s="15"/>
      <c r="Q41" s="15"/>
      <c r="R41" s="11">
        <f t="shared" si="5"/>
        <v>0</v>
      </c>
      <c r="S41" s="15">
        <v>3</v>
      </c>
      <c r="T41" s="15"/>
      <c r="U41" s="9">
        <f t="shared" si="1"/>
        <v>3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67</v>
      </c>
      <c r="C42" s="15">
        <v>21000</v>
      </c>
      <c r="D42" s="10">
        <f>VLOOKUP($A42,'23.07'!$A$9:$W$200,23,0)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68</v>
      </c>
      <c r="C43" s="15">
        <v>20000</v>
      </c>
      <c r="D43" s="10">
        <f>VLOOKUP($A43,'23.07'!$A$9:$W$200,23,0)</f>
        <v>0</v>
      </c>
      <c r="E43" s="15">
        <v>12</v>
      </c>
      <c r="F43" s="15"/>
      <c r="G43" s="15"/>
      <c r="H43" s="9">
        <f t="shared" si="0"/>
        <v>12</v>
      </c>
      <c r="I43" s="15">
        <v>6</v>
      </c>
      <c r="J43" s="15"/>
      <c r="K43" s="15"/>
      <c r="L43" s="9">
        <f t="shared" si="4"/>
        <v>6</v>
      </c>
      <c r="M43" s="15"/>
      <c r="N43" s="15"/>
      <c r="O43" s="15"/>
      <c r="P43" s="15"/>
      <c r="Q43" s="15">
        <v>1</v>
      </c>
      <c r="R43" s="11">
        <f t="shared" si="5"/>
        <v>1</v>
      </c>
      <c r="S43" s="15">
        <v>5</v>
      </c>
      <c r="T43" s="15"/>
      <c r="U43" s="9">
        <f t="shared" si="1"/>
        <v>5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69</v>
      </c>
      <c r="C44" s="15">
        <v>17000</v>
      </c>
      <c r="D44" s="10">
        <f>VLOOKUP($A44,'23.07'!$A$9:$W$200,23,0)</f>
        <v>0</v>
      </c>
      <c r="E44" s="15">
        <v>12</v>
      </c>
      <c r="F44" s="15"/>
      <c r="G44" s="15"/>
      <c r="H44" s="9">
        <f t="shared" si="0"/>
        <v>12</v>
      </c>
      <c r="I44" s="15">
        <v>11</v>
      </c>
      <c r="J44" s="15"/>
      <c r="K44" s="15"/>
      <c r="L44" s="9">
        <f t="shared" si="4"/>
        <v>11</v>
      </c>
      <c r="M44" s="15"/>
      <c r="N44" s="15"/>
      <c r="O44" s="15"/>
      <c r="P44" s="15"/>
      <c r="Q44" s="15"/>
      <c r="R44" s="11">
        <f t="shared" si="5"/>
        <v>0</v>
      </c>
      <c r="S44" s="15">
        <v>1</v>
      </c>
      <c r="T44" s="15"/>
      <c r="U44" s="9">
        <f t="shared" si="1"/>
        <v>1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70</v>
      </c>
      <c r="C45" s="15">
        <v>19000</v>
      </c>
      <c r="D45" s="10">
        <f>VLOOKUP($A45,'23.07'!$A$9:$W$200,23,0)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71</v>
      </c>
      <c r="C46" s="15">
        <v>17000</v>
      </c>
      <c r="D46" s="10">
        <f>VLOOKUP($A46,'23.07'!$A$9:$W$200,23,0)</f>
        <v>0</v>
      </c>
      <c r="E46" s="15">
        <v>12</v>
      </c>
      <c r="F46" s="15"/>
      <c r="G46" s="15"/>
      <c r="H46" s="9">
        <f t="shared" si="0"/>
        <v>12</v>
      </c>
      <c r="I46" s="15">
        <v>10</v>
      </c>
      <c r="J46" s="15"/>
      <c r="K46" s="15"/>
      <c r="L46" s="9">
        <f t="shared" si="4"/>
        <v>10</v>
      </c>
      <c r="M46" s="15"/>
      <c r="N46" s="15"/>
      <c r="O46" s="15"/>
      <c r="P46" s="15"/>
      <c r="Q46" s="15"/>
      <c r="R46" s="11">
        <f t="shared" si="5"/>
        <v>0</v>
      </c>
      <c r="S46" s="15">
        <v>2</v>
      </c>
      <c r="T46" s="15"/>
      <c r="U46" s="9">
        <f t="shared" si="1"/>
        <v>2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72</v>
      </c>
      <c r="C47" s="15">
        <v>18000</v>
      </c>
      <c r="D47" s="10">
        <f>VLOOKUP($A47,'23.07'!$A$9:$W$200,23,0)</f>
        <v>0</v>
      </c>
      <c r="E47" s="15">
        <v>8</v>
      </c>
      <c r="F47" s="15"/>
      <c r="G47" s="15"/>
      <c r="H47" s="9">
        <f t="shared" si="0"/>
        <v>8</v>
      </c>
      <c r="I47" s="15">
        <v>8</v>
      </c>
      <c r="J47" s="15"/>
      <c r="K47" s="15"/>
      <c r="L47" s="9">
        <f t="shared" si="4"/>
        <v>8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73</v>
      </c>
      <c r="C48" s="15">
        <v>20000</v>
      </c>
      <c r="D48" s="10">
        <f>VLOOKUP($A48,'23.07'!$A$9:$W$200,23,0)</f>
        <v>0</v>
      </c>
      <c r="E48" s="15">
        <v>12</v>
      </c>
      <c r="F48" s="15"/>
      <c r="G48" s="15"/>
      <c r="H48" s="9">
        <f t="shared" si="0"/>
        <v>12</v>
      </c>
      <c r="I48" s="15">
        <v>7</v>
      </c>
      <c r="J48" s="15"/>
      <c r="K48" s="15"/>
      <c r="L48" s="9">
        <f t="shared" si="4"/>
        <v>7</v>
      </c>
      <c r="M48" s="15"/>
      <c r="N48" s="15"/>
      <c r="O48" s="15"/>
      <c r="P48" s="15"/>
      <c r="Q48" s="15"/>
      <c r="R48" s="11">
        <f t="shared" si="5"/>
        <v>0</v>
      </c>
      <c r="S48" s="15">
        <v>4</v>
      </c>
      <c r="T48" s="15"/>
      <c r="U48" s="9">
        <f t="shared" si="1"/>
        <v>4</v>
      </c>
      <c r="V48" s="9">
        <f t="shared" si="2"/>
        <v>1</v>
      </c>
      <c r="W48" s="15"/>
      <c r="X48" s="16">
        <f t="shared" si="3"/>
        <v>-1</v>
      </c>
      <c r="Y48" s="18"/>
      <c r="Z48" s="17"/>
    </row>
    <row r="49" spans="1:28" ht="18" customHeight="1" x14ac:dyDescent="0.2">
      <c r="A49" s="13">
        <v>1502021</v>
      </c>
      <c r="B49" s="14" t="s">
        <v>74</v>
      </c>
      <c r="C49" s="15">
        <v>22000</v>
      </c>
      <c r="D49" s="10">
        <f>VLOOKUP($A49,'23.07'!$A$9:$W$200,23,0)</f>
        <v>0</v>
      </c>
      <c r="E49" s="15">
        <v>12</v>
      </c>
      <c r="F49" s="15"/>
      <c r="G49" s="15"/>
      <c r="H49" s="9">
        <f t="shared" si="0"/>
        <v>12</v>
      </c>
      <c r="I49" s="15">
        <v>4</v>
      </c>
      <c r="J49" s="15"/>
      <c r="K49" s="15"/>
      <c r="L49" s="9">
        <f t="shared" si="4"/>
        <v>4</v>
      </c>
      <c r="M49" s="15"/>
      <c r="N49" s="15"/>
      <c r="O49" s="15"/>
      <c r="P49" s="15"/>
      <c r="Q49" s="15"/>
      <c r="R49" s="11">
        <f t="shared" si="5"/>
        <v>0</v>
      </c>
      <c r="S49" s="15">
        <v>8</v>
      </c>
      <c r="T49" s="15"/>
      <c r="U49" s="9">
        <f t="shared" si="1"/>
        <v>8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75</v>
      </c>
      <c r="C50" s="15">
        <v>21000</v>
      </c>
      <c r="D50" s="10">
        <f>VLOOKUP($A50,'23.07'!$A$9:$W$200,23,0)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76</v>
      </c>
      <c r="C51" s="15">
        <v>19000</v>
      </c>
      <c r="D51" s="10">
        <f>VLOOKUP($A51,'23.07'!$A$9:$W$200,23,0)</f>
        <v>0</v>
      </c>
      <c r="E51" s="15">
        <v>10</v>
      </c>
      <c r="F51" s="15"/>
      <c r="G51" s="15"/>
      <c r="H51" s="9">
        <f t="shared" si="0"/>
        <v>10</v>
      </c>
      <c r="I51" s="15">
        <v>10</v>
      </c>
      <c r="J51" s="15"/>
      <c r="K51" s="15"/>
      <c r="L51" s="9">
        <f t="shared" si="4"/>
        <v>10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77</v>
      </c>
      <c r="C52" s="15">
        <v>25000</v>
      </c>
      <c r="D52" s="10">
        <f>VLOOKUP($A52,'23.07'!$A$9:$W$200,23,0)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78</v>
      </c>
      <c r="C53" s="9"/>
      <c r="D53" s="10">
        <f>VLOOKUP($A53,'23.07'!$A$9:$W$200,23,0)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79</v>
      </c>
      <c r="C54" s="21">
        <v>22000</v>
      </c>
      <c r="D54" s="10">
        <f>VLOOKUP($A54,'23.07'!$A$9:$W$200,23,0)</f>
        <v>0</v>
      </c>
      <c r="E54" s="21">
        <v>8</v>
      </c>
      <c r="F54" s="21"/>
      <c r="G54" s="21"/>
      <c r="H54" s="9">
        <f t="shared" ref="H54:H61" si="6">SUM(E54:G54)</f>
        <v>8</v>
      </c>
      <c r="I54" s="21">
        <v>6</v>
      </c>
      <c r="J54" s="21"/>
      <c r="K54" s="21"/>
      <c r="L54" s="9">
        <f t="shared" si="4"/>
        <v>6</v>
      </c>
      <c r="M54" s="21"/>
      <c r="N54" s="15"/>
      <c r="O54" s="21"/>
      <c r="P54" s="15"/>
      <c r="Q54" s="21"/>
      <c r="R54" s="11">
        <f t="shared" si="5"/>
        <v>0</v>
      </c>
      <c r="S54" s="21">
        <v>3</v>
      </c>
      <c r="T54" s="21"/>
      <c r="U54" s="9">
        <f t="shared" ref="U54:U61" si="7">S54+T54</f>
        <v>3</v>
      </c>
      <c r="V54" s="9">
        <f t="shared" ref="V54:V61" si="8">D54+H54-L54-R54-U54</f>
        <v>-1</v>
      </c>
      <c r="W54" s="21"/>
      <c r="X54" s="16">
        <f t="shared" ref="X54:X61" si="9">W54-V54</f>
        <v>1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80</v>
      </c>
      <c r="C55" s="21">
        <v>22000</v>
      </c>
      <c r="D55" s="10">
        <f>VLOOKUP($A55,'23.07'!$A$9:$W$200,23,0)</f>
        <v>0</v>
      </c>
      <c r="E55" s="15">
        <v>8</v>
      </c>
      <c r="F55" s="15"/>
      <c r="G55" s="15"/>
      <c r="H55" s="9">
        <f t="shared" si="6"/>
        <v>8</v>
      </c>
      <c r="I55" s="15">
        <v>8</v>
      </c>
      <c r="J55" s="15"/>
      <c r="K55" s="15"/>
      <c r="L55" s="9">
        <f t="shared" si="4"/>
        <v>8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81</v>
      </c>
      <c r="C56" s="15">
        <v>22000</v>
      </c>
      <c r="D56" s="10">
        <f>VLOOKUP($A56,'23.07'!$A$9:$W$200,23,0)</f>
        <v>0</v>
      </c>
      <c r="E56" s="15">
        <v>12</v>
      </c>
      <c r="F56" s="15"/>
      <c r="G56" s="15"/>
      <c r="H56" s="9">
        <f t="shared" si="6"/>
        <v>12</v>
      </c>
      <c r="I56" s="15">
        <v>10</v>
      </c>
      <c r="J56" s="15"/>
      <c r="K56" s="15"/>
      <c r="L56" s="9">
        <f t="shared" si="4"/>
        <v>10</v>
      </c>
      <c r="M56" s="15"/>
      <c r="N56" s="15"/>
      <c r="O56" s="15"/>
      <c r="P56" s="15"/>
      <c r="Q56" s="15"/>
      <c r="R56" s="11">
        <f t="shared" si="5"/>
        <v>0</v>
      </c>
      <c r="S56" s="15">
        <v>1</v>
      </c>
      <c r="T56" s="15"/>
      <c r="U56" s="9">
        <f t="shared" si="7"/>
        <v>1</v>
      </c>
      <c r="V56" s="9">
        <f t="shared" si="8"/>
        <v>1</v>
      </c>
      <c r="W56" s="15"/>
      <c r="X56" s="16">
        <f t="shared" si="9"/>
        <v>-1</v>
      </c>
      <c r="Y56" s="18" t="s">
        <v>236</v>
      </c>
      <c r="Z56" s="18"/>
      <c r="AA56" s="17"/>
    </row>
    <row r="57" spans="1:28" x14ac:dyDescent="0.2">
      <c r="A57" s="13">
        <v>1520020</v>
      </c>
      <c r="B57" s="14" t="s">
        <v>82</v>
      </c>
      <c r="C57" s="15">
        <v>20000</v>
      </c>
      <c r="D57" s="10">
        <f>VLOOKUP($A57,'23.07'!$A$9:$W$200,23,0)</f>
        <v>0</v>
      </c>
      <c r="E57" s="15">
        <v>12</v>
      </c>
      <c r="F57" s="15"/>
      <c r="G57" s="15"/>
      <c r="H57" s="9">
        <f t="shared" si="6"/>
        <v>12</v>
      </c>
      <c r="I57" s="15">
        <v>12</v>
      </c>
      <c r="J57" s="15"/>
      <c r="K57" s="15"/>
      <c r="L57" s="9">
        <f t="shared" si="4"/>
        <v>12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83</v>
      </c>
      <c r="C58" s="15">
        <v>29000</v>
      </c>
      <c r="D58" s="10">
        <f>VLOOKUP($A58,'23.07'!$A$9:$W$200,23,0)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84</v>
      </c>
      <c r="C59" s="15">
        <v>32000</v>
      </c>
      <c r="D59" s="10">
        <f>VLOOKUP($A59,'23.07'!$A$9:$W$200,23,0)</f>
        <v>0</v>
      </c>
      <c r="E59" s="15">
        <v>12</v>
      </c>
      <c r="F59" s="15"/>
      <c r="G59" s="15"/>
      <c r="H59" s="9">
        <f t="shared" si="6"/>
        <v>12</v>
      </c>
      <c r="I59" s="15">
        <v>9</v>
      </c>
      <c r="J59" s="15"/>
      <c r="K59" s="15"/>
      <c r="L59" s="9">
        <f t="shared" si="4"/>
        <v>9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3</v>
      </c>
      <c r="W59" s="15">
        <v>3</v>
      </c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85</v>
      </c>
      <c r="C60" s="15">
        <v>25000</v>
      </c>
      <c r="D60" s="10">
        <f>VLOOKUP($A60,'23.07'!$A$9:$W$200,23,0)</f>
        <v>0</v>
      </c>
      <c r="E60" s="15"/>
      <c r="F60" s="15"/>
      <c r="G60" s="15"/>
      <c r="H60" s="9">
        <f t="shared" si="6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1522009</v>
      </c>
      <c r="B61" s="14" t="s">
        <v>86</v>
      </c>
      <c r="C61" s="15">
        <v>24000</v>
      </c>
      <c r="D61" s="10">
        <f>VLOOKUP($A61,'23.07'!$A$9:$W$200,23,0)</f>
        <v>0</v>
      </c>
      <c r="E61" s="15"/>
      <c r="F61" s="15"/>
      <c r="G61" s="15"/>
      <c r="H61" s="9">
        <f t="shared" si="6"/>
        <v>0</v>
      </c>
      <c r="I61" s="15"/>
      <c r="J61" s="15"/>
      <c r="K61" s="15"/>
      <c r="L61" s="9">
        <f t="shared" si="4"/>
        <v>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7">
        <v>1530000</v>
      </c>
      <c r="B62" s="8" t="s">
        <v>87</v>
      </c>
      <c r="C62" s="9"/>
      <c r="D62" s="10">
        <f>VLOOKUP($A62,'23.07'!$A$9:$W$200,23,0)</f>
        <v>0</v>
      </c>
      <c r="E62" s="10"/>
      <c r="F62" s="10"/>
      <c r="G62" s="10"/>
      <c r="H62" s="9"/>
      <c r="I62" s="10"/>
      <c r="J62" s="10"/>
      <c r="K62" s="10"/>
      <c r="L62" s="9">
        <f t="shared" si="4"/>
        <v>0</v>
      </c>
      <c r="M62" s="10"/>
      <c r="N62" s="10"/>
      <c r="O62" s="10"/>
      <c r="P62" s="10"/>
      <c r="Q62" s="10"/>
      <c r="R62" s="11">
        <f t="shared" si="5"/>
        <v>0</v>
      </c>
      <c r="S62" s="10"/>
      <c r="T62" s="10"/>
      <c r="U62" s="9"/>
      <c r="V62" s="9"/>
      <c r="W62" s="10"/>
      <c r="X62" s="9"/>
      <c r="Y62" s="18"/>
      <c r="Z62" s="17"/>
    </row>
    <row r="63" spans="1:28" ht="18" customHeight="1" x14ac:dyDescent="0.2">
      <c r="A63" s="13">
        <v>1532013</v>
      </c>
      <c r="B63" s="14" t="s">
        <v>88</v>
      </c>
      <c r="C63" s="15">
        <v>89000</v>
      </c>
      <c r="D63" s="10">
        <f>VLOOKUP($A63,'23.07'!$A$9:$W$200,23,0)</f>
        <v>3</v>
      </c>
      <c r="E63" s="15"/>
      <c r="F63" s="15"/>
      <c r="G63" s="15"/>
      <c r="H63" s="9">
        <f>SUM(E63:G63)</f>
        <v>0</v>
      </c>
      <c r="I63" s="15">
        <v>2</v>
      </c>
      <c r="J63" s="15"/>
      <c r="K63" s="15"/>
      <c r="L63" s="9">
        <f t="shared" si="4"/>
        <v>2</v>
      </c>
      <c r="M63" s="15"/>
      <c r="N63" s="15"/>
      <c r="O63" s="15"/>
      <c r="P63" s="15"/>
      <c r="Q63" s="15"/>
      <c r="R63" s="11">
        <f t="shared" si="5"/>
        <v>0</v>
      </c>
      <c r="S63" s="15">
        <v>1</v>
      </c>
      <c r="T63" s="15"/>
      <c r="U63" s="9">
        <f>S63+T63</f>
        <v>1</v>
      </c>
      <c r="V63" s="9">
        <f>D63+H63-L63-R63-U63</f>
        <v>0</v>
      </c>
      <c r="W63" s="15"/>
      <c r="X63" s="16">
        <f>W63-V63</f>
        <v>0</v>
      </c>
      <c r="Y63" s="18"/>
      <c r="Z63" s="17"/>
    </row>
    <row r="64" spans="1:28" ht="18" customHeight="1" x14ac:dyDescent="0.2">
      <c r="A64" s="7">
        <v>1540000</v>
      </c>
      <c r="B64" s="8" t="s">
        <v>89</v>
      </c>
      <c r="C64" s="9"/>
      <c r="D64" s="10">
        <f>VLOOKUP($A64,'23.07'!$A$9:$W$200,23,0)</f>
        <v>0</v>
      </c>
      <c r="E64" s="10"/>
      <c r="F64" s="10"/>
      <c r="G64" s="10"/>
      <c r="H64" s="9"/>
      <c r="I64" s="10"/>
      <c r="J64" s="10"/>
      <c r="K64" s="10"/>
      <c r="L64" s="9">
        <f t="shared" si="4"/>
        <v>0</v>
      </c>
      <c r="M64" s="10"/>
      <c r="N64" s="10"/>
      <c r="O64" s="10"/>
      <c r="P64" s="10"/>
      <c r="Q64" s="10"/>
      <c r="R64" s="11">
        <f t="shared" si="5"/>
        <v>0</v>
      </c>
      <c r="S64" s="10"/>
      <c r="T64" s="10"/>
      <c r="U64" s="9"/>
      <c r="V64" s="9"/>
      <c r="W64" s="10"/>
      <c r="X64" s="9"/>
      <c r="Y64" s="18"/>
      <c r="Z64" s="17"/>
    </row>
    <row r="65" spans="1:26" s="24" customFormat="1" ht="18" customHeight="1" x14ac:dyDescent="0.2">
      <c r="A65" s="25">
        <v>1540002</v>
      </c>
      <c r="B65" s="20" t="s">
        <v>90</v>
      </c>
      <c r="C65" s="21">
        <v>19000</v>
      </c>
      <c r="D65" s="10">
        <f>VLOOKUP($A65,'23.07'!$A$9:$W$200,23,0)</f>
        <v>0</v>
      </c>
      <c r="E65" s="15"/>
      <c r="F65" s="15"/>
      <c r="G65" s="15"/>
      <c r="H65" s="9">
        <f>SUM(E65:G65)</f>
        <v>0</v>
      </c>
      <c r="I65" s="15"/>
      <c r="J65" s="15"/>
      <c r="K65" s="15"/>
      <c r="L65" s="9">
        <f t="shared" si="4"/>
        <v>0</v>
      </c>
      <c r="M65" s="15"/>
      <c r="N65" s="15"/>
      <c r="O65" s="15"/>
      <c r="P65" s="15"/>
      <c r="Q65" s="15"/>
      <c r="R65" s="11">
        <f t="shared" si="5"/>
        <v>0</v>
      </c>
      <c r="S65" s="15"/>
      <c r="T65" s="15"/>
      <c r="U65" s="9">
        <f>S65+T65</f>
        <v>0</v>
      </c>
      <c r="V65" s="9">
        <f>D65+H65-L65-R65-U65</f>
        <v>0</v>
      </c>
      <c r="W65" s="15"/>
      <c r="X65" s="16">
        <f>W65-V65</f>
        <v>0</v>
      </c>
      <c r="Y65" s="22"/>
      <c r="Z65" s="23"/>
    </row>
    <row r="66" spans="1:26" s="24" customFormat="1" ht="18" customHeight="1" x14ac:dyDescent="0.2">
      <c r="A66" s="25">
        <v>1540034</v>
      </c>
      <c r="B66" s="20" t="s">
        <v>91</v>
      </c>
      <c r="C66" s="21">
        <v>16000</v>
      </c>
      <c r="D66" s="10">
        <f>VLOOKUP($A66,'23.07'!$A$9:$W$200,23,0)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ht="18" customHeight="1" x14ac:dyDescent="0.2">
      <c r="A67" s="7">
        <v>1560000</v>
      </c>
      <c r="B67" s="8" t="s">
        <v>92</v>
      </c>
      <c r="C67" s="9"/>
      <c r="D67" s="10">
        <f>VLOOKUP($A67,'23.07'!$A$9:$W$200,23,0)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ht="18" customHeight="1" x14ac:dyDescent="0.2">
      <c r="A68" s="13">
        <v>1560001</v>
      </c>
      <c r="B68" s="14" t="s">
        <v>93</v>
      </c>
      <c r="C68" s="15">
        <v>28000</v>
      </c>
      <c r="D68" s="10">
        <f>VLOOKUP($A68,'23.07'!$A$9:$W$200,23,0)</f>
        <v>0</v>
      </c>
      <c r="E68" s="15">
        <v>7</v>
      </c>
      <c r="F68" s="15"/>
      <c r="G68" s="15"/>
      <c r="H68" s="9">
        <f>SUM(E68:G68)</f>
        <v>7</v>
      </c>
      <c r="I68" s="15">
        <v>7</v>
      </c>
      <c r="J68" s="15"/>
      <c r="K68" s="15"/>
      <c r="L68" s="9">
        <f t="shared" si="4"/>
        <v>7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 t="shared" ref="U68:U72" si="10">S68+T68</f>
        <v>0</v>
      </c>
      <c r="V68" s="9">
        <f>D68+H68-L68-R68-U68</f>
        <v>0</v>
      </c>
      <c r="W68" s="15"/>
      <c r="X68" s="16">
        <f t="shared" ref="X68:X72" si="11">W68-V68</f>
        <v>0</v>
      </c>
      <c r="Y68" s="26"/>
      <c r="Z68" s="17"/>
    </row>
    <row r="69" spans="1:26" ht="18" customHeight="1" x14ac:dyDescent="0.2">
      <c r="A69" s="13">
        <v>1560002</v>
      </c>
      <c r="B69" s="14" t="s">
        <v>94</v>
      </c>
      <c r="C69" s="15">
        <v>28000</v>
      </c>
      <c r="D69" s="10">
        <f>VLOOKUP($A69,'23.07'!$A$9:$W$200,23,0)</f>
        <v>0</v>
      </c>
      <c r="E69" s="15">
        <v>8</v>
      </c>
      <c r="F69" s="15"/>
      <c r="G69" s="15"/>
      <c r="H69" s="9">
        <f>SUM(E69:G69)</f>
        <v>8</v>
      </c>
      <c r="I69" s="15">
        <v>7</v>
      </c>
      <c r="J69" s="15"/>
      <c r="K69" s="15"/>
      <c r="L69" s="9">
        <f t="shared" si="4"/>
        <v>7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 t="shared" si="10"/>
        <v>0</v>
      </c>
      <c r="V69" s="9">
        <f>D69+H69-L69-R69-U69</f>
        <v>1</v>
      </c>
      <c r="W69" s="15"/>
      <c r="X69" s="16">
        <f t="shared" si="11"/>
        <v>-1</v>
      </c>
      <c r="Y69" s="26" t="s">
        <v>239</v>
      </c>
      <c r="Z69" s="17"/>
    </row>
    <row r="70" spans="1:26" ht="18" customHeight="1" x14ac:dyDescent="0.2">
      <c r="A70" s="13">
        <v>1560006</v>
      </c>
      <c r="B70" s="14" t="s">
        <v>95</v>
      </c>
      <c r="C70" s="15">
        <v>28000</v>
      </c>
      <c r="D70" s="10">
        <f>VLOOKUP($A70,'23.07'!$A$9:$W$200,23,0)</f>
        <v>0</v>
      </c>
      <c r="E70" s="15"/>
      <c r="F70" s="15"/>
      <c r="G70" s="15"/>
      <c r="H70" s="9">
        <f>SUM(E70:G70)</f>
        <v>0</v>
      </c>
      <c r="I70" s="15"/>
      <c r="J70" s="15"/>
      <c r="K70" s="15"/>
      <c r="L70" s="9">
        <f t="shared" si="4"/>
        <v>0</v>
      </c>
      <c r="M70" s="15"/>
      <c r="N70" s="15"/>
      <c r="O70" s="15"/>
      <c r="P70" s="15"/>
      <c r="Q70" s="15"/>
      <c r="R70" s="11">
        <f>SUM(M70:Q70)</f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1560008</v>
      </c>
      <c r="B71" s="14" t="s">
        <v>96</v>
      </c>
      <c r="C71" s="15">
        <v>28000</v>
      </c>
      <c r="D71" s="10">
        <f>VLOOKUP($A71,'23.07'!$A$9:$W$200,23,0)</f>
        <v>0</v>
      </c>
      <c r="E71" s="15"/>
      <c r="F71" s="15"/>
      <c r="G71" s="15"/>
      <c r="H71" s="9">
        <f>SUM(E71:G71)</f>
        <v>0</v>
      </c>
      <c r="I71" s="15"/>
      <c r="J71" s="15"/>
      <c r="K71" s="15"/>
      <c r="L71" s="9">
        <f t="shared" si="4"/>
        <v>0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1560048</v>
      </c>
      <c r="B72" s="14" t="s">
        <v>97</v>
      </c>
      <c r="C72" s="15">
        <v>28000</v>
      </c>
      <c r="D72" s="10">
        <f>VLOOKUP($A72,'23.07'!$A$9:$W$200,23,0)</f>
        <v>0</v>
      </c>
      <c r="E72" s="15">
        <v>7</v>
      </c>
      <c r="F72" s="15"/>
      <c r="G72" s="15"/>
      <c r="H72" s="9">
        <f>SUM(E72:G72)</f>
        <v>7</v>
      </c>
      <c r="I72" s="15">
        <v>6</v>
      </c>
      <c r="J72" s="15"/>
      <c r="K72" s="15"/>
      <c r="L72" s="9">
        <f t="shared" si="4"/>
        <v>6</v>
      </c>
      <c r="M72" s="15"/>
      <c r="N72" s="15"/>
      <c r="O72" s="15"/>
      <c r="P72" s="15"/>
      <c r="Q72" s="15"/>
      <c r="R72" s="11">
        <f t="shared" si="5"/>
        <v>0</v>
      </c>
      <c r="S72" s="15">
        <v>1</v>
      </c>
      <c r="T72" s="15"/>
      <c r="U72" s="9">
        <f t="shared" si="10"/>
        <v>1</v>
      </c>
      <c r="V72" s="9">
        <f>D72+H72-L72-R72-U72</f>
        <v>0</v>
      </c>
      <c r="W72" s="15"/>
      <c r="X72" s="16">
        <f t="shared" si="11"/>
        <v>0</v>
      </c>
      <c r="Y72" s="26"/>
      <c r="Z72" s="17"/>
    </row>
    <row r="73" spans="1:26" ht="18" customHeight="1" x14ac:dyDescent="0.2">
      <c r="A73" s="7">
        <v>1510000</v>
      </c>
      <c r="B73" s="8" t="s">
        <v>98</v>
      </c>
      <c r="C73" s="9"/>
      <c r="D73" s="10">
        <f>VLOOKUP($A73,'23.07'!$A$9:$W$200,23,0)</f>
        <v>0</v>
      </c>
      <c r="E73" s="10"/>
      <c r="F73" s="10"/>
      <c r="G73" s="10"/>
      <c r="H73" s="9"/>
      <c r="I73" s="10"/>
      <c r="J73" s="10"/>
      <c r="K73" s="10"/>
      <c r="L73" s="9">
        <f t="shared" si="4"/>
        <v>0</v>
      </c>
      <c r="M73" s="10"/>
      <c r="N73" s="10"/>
      <c r="O73" s="10"/>
      <c r="P73" s="10"/>
      <c r="Q73" s="10"/>
      <c r="R73" s="11">
        <f t="shared" si="5"/>
        <v>0</v>
      </c>
      <c r="S73" s="10"/>
      <c r="T73" s="10"/>
      <c r="U73" s="9"/>
      <c r="V73" s="9"/>
      <c r="W73" s="10"/>
      <c r="X73" s="9"/>
      <c r="Y73" s="18"/>
      <c r="Z73" s="17"/>
    </row>
    <row r="74" spans="1:26" ht="18" customHeight="1" x14ac:dyDescent="0.2">
      <c r="A74" s="13">
        <v>1510001</v>
      </c>
      <c r="B74" s="14" t="s">
        <v>99</v>
      </c>
      <c r="C74" s="15">
        <v>55000</v>
      </c>
      <c r="D74" s="10">
        <f>VLOOKUP($A74,'23.07'!$A$9:$W$200,23,0)</f>
        <v>0</v>
      </c>
      <c r="E74" s="15">
        <v>2</v>
      </c>
      <c r="F74" s="15"/>
      <c r="G74" s="15"/>
      <c r="H74" s="9">
        <f t="shared" ref="H74:H87" si="12">SUM(E74:G74)</f>
        <v>2</v>
      </c>
      <c r="I74" s="15"/>
      <c r="J74" s="15"/>
      <c r="K74" s="15"/>
      <c r="L74" s="9">
        <f t="shared" ref="L74:L137" si="13">SUM(I74:K74)</f>
        <v>0</v>
      </c>
      <c r="M74" s="15">
        <v>1</v>
      </c>
      <c r="N74" s="15"/>
      <c r="O74" s="15"/>
      <c r="P74" s="15"/>
      <c r="Q74" s="15"/>
      <c r="R74" s="11">
        <f t="shared" si="5"/>
        <v>1</v>
      </c>
      <c r="S74" s="15"/>
      <c r="T74" s="15"/>
      <c r="U74" s="9">
        <f t="shared" ref="U74:U87" si="14">S74+T74</f>
        <v>0</v>
      </c>
      <c r="V74" s="9">
        <f t="shared" ref="V74:V87" si="15">D74+H74-L74-R74-U74</f>
        <v>1</v>
      </c>
      <c r="W74" s="15">
        <v>2</v>
      </c>
      <c r="X74" s="16">
        <f t="shared" ref="X74:X87" si="16">W74-V74</f>
        <v>1</v>
      </c>
      <c r="Y74" s="27"/>
      <c r="Z74" s="17"/>
    </row>
    <row r="75" spans="1:26" ht="18" customHeight="1" x14ac:dyDescent="0.2">
      <c r="A75" s="13">
        <v>1510002</v>
      </c>
      <c r="B75" s="14" t="s">
        <v>100</v>
      </c>
      <c r="C75" s="15">
        <v>30000</v>
      </c>
      <c r="D75" s="10">
        <f>VLOOKUP($A75,'23.07'!$A$9:$W$200,23,0)</f>
        <v>0</v>
      </c>
      <c r="E75" s="15">
        <v>4</v>
      </c>
      <c r="F75" s="15"/>
      <c r="G75" s="15"/>
      <c r="H75" s="9">
        <f t="shared" si="12"/>
        <v>4</v>
      </c>
      <c r="I75" s="15">
        <v>2</v>
      </c>
      <c r="J75" s="15"/>
      <c r="K75" s="15"/>
      <c r="L75" s="9">
        <f t="shared" si="13"/>
        <v>2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 t="shared" si="14"/>
        <v>0</v>
      </c>
      <c r="V75" s="9">
        <f t="shared" si="15"/>
        <v>2</v>
      </c>
      <c r="W75" s="15">
        <v>3</v>
      </c>
      <c r="X75" s="16">
        <f t="shared" si="16"/>
        <v>1</v>
      </c>
      <c r="Y75" s="27"/>
      <c r="Z75" s="17"/>
    </row>
    <row r="76" spans="1:26" ht="18" customHeight="1" x14ac:dyDescent="0.2">
      <c r="A76" s="13">
        <v>1510005</v>
      </c>
      <c r="B76" s="14" t="s">
        <v>101</v>
      </c>
      <c r="C76" s="15">
        <v>70000</v>
      </c>
      <c r="D76" s="10">
        <f>VLOOKUP($A76,'23.07'!$A$9:$W$200,23,0)</f>
        <v>0</v>
      </c>
      <c r="E76" s="15"/>
      <c r="F76" s="15"/>
      <c r="G76" s="15"/>
      <c r="H76" s="9">
        <f t="shared" si="12"/>
        <v>0</v>
      </c>
      <c r="I76" s="15"/>
      <c r="J76" s="15"/>
      <c r="K76" s="15"/>
      <c r="L76" s="9">
        <f t="shared" si="13"/>
        <v>0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4"/>
        <v>0</v>
      </c>
      <c r="V76" s="9">
        <f t="shared" si="15"/>
        <v>0</v>
      </c>
      <c r="W76" s="15"/>
      <c r="X76" s="16">
        <f t="shared" si="16"/>
        <v>0</v>
      </c>
      <c r="Y76" s="18"/>
      <c r="Z76" s="17"/>
    </row>
    <row r="77" spans="1:26" ht="18" customHeight="1" x14ac:dyDescent="0.2">
      <c r="A77" s="13">
        <v>1510006</v>
      </c>
      <c r="B77" s="14" t="s">
        <v>102</v>
      </c>
      <c r="C77" s="15">
        <v>38000</v>
      </c>
      <c r="D77" s="10">
        <f>VLOOKUP($A77,'23.07'!$A$9:$W$200,23,0)</f>
        <v>1</v>
      </c>
      <c r="E77" s="15"/>
      <c r="F77" s="15"/>
      <c r="G77" s="15"/>
      <c r="H77" s="9">
        <f t="shared" si="12"/>
        <v>0</v>
      </c>
      <c r="I77" s="15">
        <v>1</v>
      </c>
      <c r="J77" s="15"/>
      <c r="K77" s="15"/>
      <c r="L77" s="9">
        <f t="shared" si="13"/>
        <v>1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4"/>
        <v>0</v>
      </c>
      <c r="V77" s="9">
        <f t="shared" si="15"/>
        <v>0</v>
      </c>
      <c r="W77" s="15"/>
      <c r="X77" s="16">
        <f t="shared" si="16"/>
        <v>0</v>
      </c>
      <c r="Y77" s="26"/>
      <c r="Z77" s="17"/>
    </row>
    <row r="78" spans="1:26" ht="18" customHeight="1" x14ac:dyDescent="0.2">
      <c r="A78" s="13">
        <v>1510007</v>
      </c>
      <c r="B78" s="14" t="s">
        <v>103</v>
      </c>
      <c r="C78" s="15">
        <v>75000</v>
      </c>
      <c r="D78" s="10">
        <f>VLOOKUP($A78,'23.07'!$A$9:$W$200,23,0)</f>
        <v>0</v>
      </c>
      <c r="E78" s="15"/>
      <c r="F78" s="15"/>
      <c r="G78" s="15"/>
      <c r="H78" s="9">
        <f t="shared" si="12"/>
        <v>0</v>
      </c>
      <c r="I78" s="15"/>
      <c r="J78" s="15"/>
      <c r="K78" s="15"/>
      <c r="L78" s="9">
        <f t="shared" si="13"/>
        <v>0</v>
      </c>
      <c r="M78" s="15"/>
      <c r="N78" s="15"/>
      <c r="O78" s="15"/>
      <c r="P78" s="15"/>
      <c r="Q78" s="15"/>
      <c r="R78" s="11">
        <f>SUM(M78:Q78)</f>
        <v>0</v>
      </c>
      <c r="S78" s="15"/>
      <c r="T78" s="15"/>
      <c r="U78" s="9">
        <f>S78+T78</f>
        <v>0</v>
      </c>
      <c r="V78" s="9">
        <f t="shared" si="15"/>
        <v>0</v>
      </c>
      <c r="W78" s="15"/>
      <c r="X78" s="16">
        <f>W78-V78</f>
        <v>0</v>
      </c>
      <c r="Y78" s="18"/>
      <c r="Z78" s="17"/>
    </row>
    <row r="79" spans="1:26" ht="18" customHeight="1" x14ac:dyDescent="0.2">
      <c r="A79" s="13">
        <v>1510008</v>
      </c>
      <c r="B79" s="14" t="s">
        <v>104</v>
      </c>
      <c r="C79" s="15">
        <v>55000</v>
      </c>
      <c r="D79" s="10">
        <f>VLOOKUP($A79,'23.07'!$A$9:$W$200,23,0)</f>
        <v>0</v>
      </c>
      <c r="E79" s="15"/>
      <c r="F79" s="15"/>
      <c r="G79" s="15"/>
      <c r="H79" s="9">
        <f t="shared" si="12"/>
        <v>0</v>
      </c>
      <c r="I79" s="15"/>
      <c r="J79" s="15"/>
      <c r="K79" s="15"/>
      <c r="L79" s="9">
        <f t="shared" si="13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5"/>
        <v>0</v>
      </c>
      <c r="W79" s="15"/>
      <c r="X79" s="16">
        <f>W79-V79</f>
        <v>0</v>
      </c>
      <c r="Y79" s="26"/>
      <c r="Z79" s="17"/>
    </row>
    <row r="80" spans="1:26" ht="18" customHeight="1" x14ac:dyDescent="0.2">
      <c r="A80" s="13">
        <v>1510009</v>
      </c>
      <c r="B80" s="14" t="s">
        <v>105</v>
      </c>
      <c r="C80" s="15">
        <v>30000</v>
      </c>
      <c r="D80" s="10">
        <f>VLOOKUP($A80,'23.07'!$A$9:$W$200,23,0)</f>
        <v>3</v>
      </c>
      <c r="E80" s="15"/>
      <c r="F80" s="15"/>
      <c r="G80" s="15"/>
      <c r="H80" s="9">
        <f t="shared" si="12"/>
        <v>0</v>
      </c>
      <c r="I80" s="15">
        <v>2</v>
      </c>
      <c r="J80" s="15"/>
      <c r="K80" s="15"/>
      <c r="L80" s="9">
        <f t="shared" si="13"/>
        <v>2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4"/>
        <v>0</v>
      </c>
      <c r="V80" s="9">
        <f t="shared" si="15"/>
        <v>1</v>
      </c>
      <c r="W80" s="15"/>
      <c r="X80" s="16">
        <f t="shared" si="16"/>
        <v>-1</v>
      </c>
      <c r="Y80" s="26"/>
      <c r="Z80" s="17"/>
    </row>
    <row r="81" spans="1:26" ht="18" customHeight="1" x14ac:dyDescent="0.2">
      <c r="A81" s="13">
        <v>1510018</v>
      </c>
      <c r="B81" s="14" t="s">
        <v>106</v>
      </c>
      <c r="C81" s="15">
        <v>60000</v>
      </c>
      <c r="D81" s="10">
        <f>VLOOKUP($A81,'23.07'!$A$9:$W$200,23,0)</f>
        <v>2</v>
      </c>
      <c r="E81" s="15">
        <v>2</v>
      </c>
      <c r="F81" s="15"/>
      <c r="G81" s="15"/>
      <c r="H81" s="9">
        <f t="shared" si="12"/>
        <v>2</v>
      </c>
      <c r="I81" s="15">
        <v>2</v>
      </c>
      <c r="J81" s="15"/>
      <c r="K81" s="15"/>
      <c r="L81" s="9">
        <f t="shared" si="13"/>
        <v>2</v>
      </c>
      <c r="M81" s="15">
        <v>1</v>
      </c>
      <c r="N81" s="15"/>
      <c r="O81" s="15"/>
      <c r="P81" s="15"/>
      <c r="Q81" s="15"/>
      <c r="R81" s="11">
        <f t="shared" si="5"/>
        <v>1</v>
      </c>
      <c r="S81" s="15"/>
      <c r="T81" s="15"/>
      <c r="U81" s="9">
        <f t="shared" si="14"/>
        <v>0</v>
      </c>
      <c r="V81" s="9">
        <f t="shared" si="15"/>
        <v>1</v>
      </c>
      <c r="W81" s="15">
        <v>2</v>
      </c>
      <c r="X81" s="16">
        <f t="shared" si="16"/>
        <v>1</v>
      </c>
      <c r="Y81" s="18"/>
      <c r="Z81" s="17"/>
    </row>
    <row r="82" spans="1:26" ht="18" customHeight="1" x14ac:dyDescent="0.2">
      <c r="A82" s="13">
        <v>1510021</v>
      </c>
      <c r="B82" s="14" t="s">
        <v>107</v>
      </c>
      <c r="C82" s="15">
        <v>38000</v>
      </c>
      <c r="D82" s="10">
        <f>VLOOKUP($A82,'23.07'!$A$9:$W$200,23,0)</f>
        <v>6</v>
      </c>
      <c r="E82" s="15"/>
      <c r="F82" s="15"/>
      <c r="G82" s="15"/>
      <c r="H82" s="9">
        <f t="shared" si="12"/>
        <v>0</v>
      </c>
      <c r="I82" s="15">
        <v>5</v>
      </c>
      <c r="J82" s="15"/>
      <c r="K82" s="15"/>
      <c r="L82" s="9">
        <f t="shared" si="13"/>
        <v>5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4"/>
        <v>0</v>
      </c>
      <c r="V82" s="9">
        <f t="shared" si="15"/>
        <v>1</v>
      </c>
      <c r="W82" s="15"/>
      <c r="X82" s="16">
        <f t="shared" si="16"/>
        <v>-1</v>
      </c>
      <c r="Y82" s="18"/>
      <c r="Z82" s="17"/>
    </row>
    <row r="83" spans="1:26" ht="18" customHeight="1" x14ac:dyDescent="0.2">
      <c r="A83" s="13">
        <v>1510023</v>
      </c>
      <c r="B83" s="14" t="s">
        <v>108</v>
      </c>
      <c r="C83" s="15">
        <v>55000</v>
      </c>
      <c r="D83" s="10">
        <f>VLOOKUP($A83,'23.07'!$A$9:$W$200,23,0)</f>
        <v>0</v>
      </c>
      <c r="E83" s="15"/>
      <c r="F83" s="15"/>
      <c r="G83" s="15"/>
      <c r="H83" s="9">
        <f t="shared" si="12"/>
        <v>0</v>
      </c>
      <c r="I83" s="15"/>
      <c r="J83" s="15"/>
      <c r="K83" s="15"/>
      <c r="L83" s="9">
        <f t="shared" si="13"/>
        <v>0</v>
      </c>
      <c r="M83" s="15"/>
      <c r="N83" s="15"/>
      <c r="O83" s="15"/>
      <c r="P83" s="15"/>
      <c r="Q83" s="15"/>
      <c r="R83" s="11">
        <f>SUM(M83:Q83)</f>
        <v>0</v>
      </c>
      <c r="S83" s="15"/>
      <c r="T83" s="15"/>
      <c r="U83" s="9">
        <f>S83+T83</f>
        <v>0</v>
      </c>
      <c r="V83" s="9">
        <f t="shared" si="15"/>
        <v>0</v>
      </c>
      <c r="W83" s="15"/>
      <c r="X83" s="16">
        <f>W83-V83</f>
        <v>0</v>
      </c>
      <c r="Y83" s="18"/>
      <c r="Z83" s="17"/>
    </row>
    <row r="84" spans="1:26" ht="18" customHeight="1" x14ac:dyDescent="0.2">
      <c r="A84" s="13">
        <v>1510024</v>
      </c>
      <c r="B84" s="14" t="s">
        <v>109</v>
      </c>
      <c r="C84" s="15">
        <v>30000</v>
      </c>
      <c r="D84" s="10">
        <f>VLOOKUP($A84,'23.07'!$A$9:$W$200,23,0)</f>
        <v>0</v>
      </c>
      <c r="E84" s="15"/>
      <c r="F84" s="15"/>
      <c r="G84" s="15"/>
      <c r="H84" s="9">
        <f t="shared" si="12"/>
        <v>0</v>
      </c>
      <c r="I84" s="15"/>
      <c r="J84" s="15"/>
      <c r="K84" s="15"/>
      <c r="L84" s="9">
        <f t="shared" si="13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5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1510039</v>
      </c>
      <c r="B85" s="14" t="s">
        <v>110</v>
      </c>
      <c r="C85" s="15">
        <v>30000</v>
      </c>
      <c r="D85" s="10">
        <f>VLOOKUP($A85,'23.07'!$A$9:$W$200,23,0)</f>
        <v>1</v>
      </c>
      <c r="E85" s="15">
        <v>4</v>
      </c>
      <c r="F85" s="15"/>
      <c r="G85" s="15"/>
      <c r="H85" s="9">
        <f t="shared" si="12"/>
        <v>4</v>
      </c>
      <c r="I85" s="15">
        <v>3</v>
      </c>
      <c r="J85" s="15"/>
      <c r="K85" s="15"/>
      <c r="L85" s="9">
        <f t="shared" si="13"/>
        <v>3</v>
      </c>
      <c r="M85" s="15"/>
      <c r="N85" s="15"/>
      <c r="O85" s="15"/>
      <c r="P85" s="15"/>
      <c r="Q85" s="15"/>
      <c r="R85" s="11">
        <f t="shared" si="5"/>
        <v>0</v>
      </c>
      <c r="S85" s="15"/>
      <c r="T85" s="15"/>
      <c r="U85" s="9">
        <f t="shared" si="14"/>
        <v>0</v>
      </c>
      <c r="V85" s="9">
        <f t="shared" si="15"/>
        <v>2</v>
      </c>
      <c r="W85" s="15">
        <v>4</v>
      </c>
      <c r="X85" s="16">
        <f t="shared" si="16"/>
        <v>2</v>
      </c>
      <c r="Y85" s="27"/>
      <c r="Z85" s="17"/>
    </row>
    <row r="86" spans="1:26" ht="18" customHeight="1" x14ac:dyDescent="0.2">
      <c r="A86" s="13">
        <v>1510040</v>
      </c>
      <c r="B86" s="14" t="s">
        <v>111</v>
      </c>
      <c r="C86" s="15">
        <v>55000</v>
      </c>
      <c r="D86" s="10">
        <f>VLOOKUP($A86,'23.07'!$A$9:$W$200,23,0)</f>
        <v>4</v>
      </c>
      <c r="E86" s="15">
        <v>2</v>
      </c>
      <c r="F86" s="15"/>
      <c r="G86" s="15"/>
      <c r="H86" s="9">
        <f t="shared" si="12"/>
        <v>2</v>
      </c>
      <c r="I86" s="15">
        <v>1</v>
      </c>
      <c r="J86" s="15"/>
      <c r="K86" s="15"/>
      <c r="L86" s="9">
        <f t="shared" si="13"/>
        <v>1</v>
      </c>
      <c r="M86" s="15">
        <v>1</v>
      </c>
      <c r="N86" s="15"/>
      <c r="O86" s="15"/>
      <c r="P86" s="15"/>
      <c r="Q86" s="15"/>
      <c r="R86" s="11">
        <f t="shared" si="5"/>
        <v>1</v>
      </c>
      <c r="S86" s="15"/>
      <c r="T86" s="15"/>
      <c r="U86" s="9">
        <f t="shared" si="14"/>
        <v>0</v>
      </c>
      <c r="V86" s="9">
        <f t="shared" si="15"/>
        <v>4</v>
      </c>
      <c r="W86" s="15">
        <v>2</v>
      </c>
      <c r="X86" s="16">
        <f t="shared" si="16"/>
        <v>-2</v>
      </c>
      <c r="Y86" s="27"/>
      <c r="Z86" s="17"/>
    </row>
    <row r="87" spans="1:26" ht="18" customHeight="1" x14ac:dyDescent="0.2">
      <c r="A87" s="13">
        <v>1510053</v>
      </c>
      <c r="B87" s="14" t="s">
        <v>112</v>
      </c>
      <c r="C87" s="15">
        <v>35000</v>
      </c>
      <c r="D87" s="10">
        <f>VLOOKUP($A87,'23.07'!$A$9:$W$200,23,0)</f>
        <v>0</v>
      </c>
      <c r="E87" s="15">
        <v>4</v>
      </c>
      <c r="F87" s="15"/>
      <c r="G87" s="15"/>
      <c r="H87" s="9">
        <f t="shared" si="12"/>
        <v>4</v>
      </c>
      <c r="I87" s="15">
        <v>1</v>
      </c>
      <c r="J87" s="15"/>
      <c r="K87" s="15"/>
      <c r="L87" s="9">
        <f t="shared" si="13"/>
        <v>1</v>
      </c>
      <c r="M87" s="15"/>
      <c r="N87" s="15"/>
      <c r="O87" s="15"/>
      <c r="P87" s="15"/>
      <c r="Q87" s="15"/>
      <c r="R87" s="11">
        <f t="shared" ref="R87:R155" si="17">SUM(M87:Q87)</f>
        <v>0</v>
      </c>
      <c r="S87" s="15"/>
      <c r="T87" s="15"/>
      <c r="U87" s="9">
        <f t="shared" si="14"/>
        <v>0</v>
      </c>
      <c r="V87" s="9">
        <f t="shared" si="15"/>
        <v>3</v>
      </c>
      <c r="W87" s="15">
        <v>3</v>
      </c>
      <c r="X87" s="16">
        <f t="shared" si="16"/>
        <v>0</v>
      </c>
      <c r="Y87" s="27"/>
      <c r="Z87" s="17"/>
    </row>
    <row r="88" spans="1:26" ht="18" customHeight="1" x14ac:dyDescent="0.2">
      <c r="A88" s="7">
        <v>3500000</v>
      </c>
      <c r="B88" s="8" t="s">
        <v>113</v>
      </c>
      <c r="C88" s="9"/>
      <c r="D88" s="10">
        <f>VLOOKUP($A88,'23.07'!$A$9:$W$200,23,0)</f>
        <v>0</v>
      </c>
      <c r="E88" s="10"/>
      <c r="F88" s="10"/>
      <c r="G88" s="10"/>
      <c r="H88" s="9"/>
      <c r="I88" s="10"/>
      <c r="J88" s="10"/>
      <c r="K88" s="10"/>
      <c r="L88" s="9">
        <f t="shared" si="13"/>
        <v>0</v>
      </c>
      <c r="M88" s="10"/>
      <c r="N88" s="10"/>
      <c r="O88" s="10"/>
      <c r="P88" s="10"/>
      <c r="Q88" s="10"/>
      <c r="R88" s="11">
        <f t="shared" si="17"/>
        <v>0</v>
      </c>
      <c r="S88" s="10"/>
      <c r="T88" s="10"/>
      <c r="U88" s="9"/>
      <c r="V88" s="9"/>
      <c r="W88" s="10"/>
      <c r="X88" s="9"/>
      <c r="Y88" s="18"/>
      <c r="Z88" s="17"/>
    </row>
    <row r="89" spans="1:26" ht="18" customHeight="1" x14ac:dyDescent="0.2">
      <c r="A89" s="13">
        <v>3500003</v>
      </c>
      <c r="B89" s="14" t="s">
        <v>114</v>
      </c>
      <c r="C89" s="15">
        <v>390000</v>
      </c>
      <c r="D89" s="10">
        <f>VLOOKUP($A89,'23.07'!$A$9:$W$200,23,0)</f>
        <v>0</v>
      </c>
      <c r="E89" s="15"/>
      <c r="F89" s="15"/>
      <c r="G89" s="15"/>
      <c r="H89" s="9">
        <f t="shared" ref="H89:H106" si="18">SUM(E89:G89)</f>
        <v>0</v>
      </c>
      <c r="I89" s="15"/>
      <c r="J89" s="15"/>
      <c r="K89" s="15"/>
      <c r="L89" s="9">
        <f t="shared" si="13"/>
        <v>0</v>
      </c>
      <c r="M89" s="15"/>
      <c r="N89" s="15"/>
      <c r="O89" s="15"/>
      <c r="P89" s="15"/>
      <c r="Q89" s="15"/>
      <c r="R89" s="11">
        <f>SUM(M89:Q89)</f>
        <v>0</v>
      </c>
      <c r="S89" s="15"/>
      <c r="T89" s="15"/>
      <c r="U89" s="9">
        <f>S89+T89</f>
        <v>0</v>
      </c>
      <c r="V89" s="9">
        <f t="shared" ref="V89:V106" si="19">D89+H89-L89-R89-U89</f>
        <v>0</v>
      </c>
      <c r="W89" s="15"/>
      <c r="X89" s="16">
        <f>W89-V89</f>
        <v>0</v>
      </c>
      <c r="Y89" s="18"/>
      <c r="Z89" s="17"/>
    </row>
    <row r="90" spans="1:26" ht="18" customHeight="1" x14ac:dyDescent="0.2">
      <c r="A90" s="13">
        <v>3500004</v>
      </c>
      <c r="B90" s="14" t="s">
        <v>115</v>
      </c>
      <c r="C90" s="15">
        <v>300000</v>
      </c>
      <c r="D90" s="10">
        <f>VLOOKUP($A90,'23.07'!$A$9:$W$200,23,0)</f>
        <v>0</v>
      </c>
      <c r="E90" s="15"/>
      <c r="F90" s="15"/>
      <c r="G90" s="15"/>
      <c r="H90" s="9">
        <f t="shared" si="18"/>
        <v>0</v>
      </c>
      <c r="I90" s="15"/>
      <c r="J90" s="15"/>
      <c r="K90" s="15"/>
      <c r="L90" s="9">
        <f t="shared" si="13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si="19"/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3500001</v>
      </c>
      <c r="B91" s="14" t="s">
        <v>116</v>
      </c>
      <c r="C91" s="15">
        <v>300000</v>
      </c>
      <c r="D91" s="10">
        <f>VLOOKUP($A91,'23.07'!$A$9:$W$200,23,0)</f>
        <v>0</v>
      </c>
      <c r="E91" s="15"/>
      <c r="F91" s="15"/>
      <c r="G91" s="15"/>
      <c r="H91" s="9">
        <f t="shared" si="18"/>
        <v>0</v>
      </c>
      <c r="I91" s="15"/>
      <c r="J91" s="15"/>
      <c r="K91" s="15"/>
      <c r="L91" s="9">
        <f t="shared" si="13"/>
        <v>0</v>
      </c>
      <c r="M91" s="15"/>
      <c r="N91" s="15"/>
      <c r="O91" s="15"/>
      <c r="P91" s="15"/>
      <c r="Q91" s="15"/>
      <c r="R91" s="11">
        <f t="shared" si="17"/>
        <v>0</v>
      </c>
      <c r="S91" s="15"/>
      <c r="T91" s="15"/>
      <c r="U91" s="9">
        <f t="shared" ref="U91:U106" si="20">S91+T91</f>
        <v>0</v>
      </c>
      <c r="V91" s="9">
        <f t="shared" si="19"/>
        <v>0</v>
      </c>
      <c r="W91" s="15"/>
      <c r="X91" s="16">
        <f t="shared" ref="X91:X106" si="21">W91-V91</f>
        <v>0</v>
      </c>
      <c r="Y91" s="18"/>
      <c r="Z91" s="17"/>
    </row>
    <row r="92" spans="1:26" ht="18" customHeight="1" x14ac:dyDescent="0.2">
      <c r="A92" s="13">
        <v>3500009</v>
      </c>
      <c r="B92" s="14" t="s">
        <v>117</v>
      </c>
      <c r="C92" s="15">
        <v>390000</v>
      </c>
      <c r="D92" s="10">
        <f>VLOOKUP($A92,'23.07'!$A$9:$W$200,23,0)</f>
        <v>0</v>
      </c>
      <c r="E92" s="15"/>
      <c r="F92" s="15"/>
      <c r="G92" s="15"/>
      <c r="H92" s="9">
        <f t="shared" si="18"/>
        <v>0</v>
      </c>
      <c r="I92" s="15"/>
      <c r="J92" s="15"/>
      <c r="K92" s="15"/>
      <c r="L92" s="9">
        <f t="shared" si="13"/>
        <v>0</v>
      </c>
      <c r="M92" s="15"/>
      <c r="N92" s="15"/>
      <c r="O92" s="15"/>
      <c r="P92" s="15"/>
      <c r="Q92" s="15"/>
      <c r="R92" s="11">
        <f t="shared" si="17"/>
        <v>0</v>
      </c>
      <c r="S92" s="15"/>
      <c r="T92" s="15"/>
      <c r="U92" s="9">
        <f t="shared" si="20"/>
        <v>0</v>
      </c>
      <c r="V92" s="9">
        <f t="shared" si="19"/>
        <v>0</v>
      </c>
      <c r="W92" s="15"/>
      <c r="X92" s="16">
        <f t="shared" si="21"/>
        <v>0</v>
      </c>
      <c r="Y92" s="18"/>
      <c r="Z92" s="17"/>
    </row>
    <row r="93" spans="1:26" ht="18" customHeight="1" x14ac:dyDescent="0.2">
      <c r="A93" s="13">
        <v>3500021</v>
      </c>
      <c r="B93" s="14" t="s">
        <v>118</v>
      </c>
      <c r="C93" s="15">
        <v>390000</v>
      </c>
      <c r="D93" s="10">
        <f>VLOOKUP($A93,'23.07'!$A$9:$W$200,23,0)</f>
        <v>0</v>
      </c>
      <c r="E93" s="15"/>
      <c r="F93" s="15"/>
      <c r="G93" s="15"/>
      <c r="H93" s="9">
        <f t="shared" si="18"/>
        <v>0</v>
      </c>
      <c r="I93" s="15"/>
      <c r="J93" s="15"/>
      <c r="K93" s="15"/>
      <c r="L93" s="9">
        <f t="shared" si="13"/>
        <v>0</v>
      </c>
      <c r="M93" s="15"/>
      <c r="N93" s="15"/>
      <c r="O93" s="15"/>
      <c r="P93" s="15"/>
      <c r="Q93" s="15"/>
      <c r="R93" s="11">
        <f t="shared" si="17"/>
        <v>0</v>
      </c>
      <c r="S93" s="15"/>
      <c r="T93" s="15"/>
      <c r="U93" s="9">
        <f t="shared" si="20"/>
        <v>0</v>
      </c>
      <c r="V93" s="9">
        <f t="shared" si="19"/>
        <v>0</v>
      </c>
      <c r="W93" s="15"/>
      <c r="X93" s="16">
        <f t="shared" si="21"/>
        <v>0</v>
      </c>
      <c r="Y93" s="18"/>
      <c r="Z93" s="17"/>
    </row>
    <row r="94" spans="1:26" ht="18" customHeight="1" x14ac:dyDescent="0.2">
      <c r="A94" s="13">
        <v>3500022</v>
      </c>
      <c r="B94" s="14" t="s">
        <v>119</v>
      </c>
      <c r="C94" s="15">
        <v>300000</v>
      </c>
      <c r="D94" s="10">
        <f>VLOOKUP($A94,'23.07'!$A$9:$W$200,23,0)</f>
        <v>0</v>
      </c>
      <c r="E94" s="15"/>
      <c r="F94" s="15"/>
      <c r="G94" s="15"/>
      <c r="H94" s="9">
        <f t="shared" si="18"/>
        <v>0</v>
      </c>
      <c r="I94" s="15"/>
      <c r="J94" s="15"/>
      <c r="K94" s="15"/>
      <c r="L94" s="9">
        <f t="shared" si="13"/>
        <v>0</v>
      </c>
      <c r="M94" s="15"/>
      <c r="N94" s="15"/>
      <c r="O94" s="15"/>
      <c r="P94" s="15"/>
      <c r="Q94" s="15"/>
      <c r="R94" s="11">
        <f>SUM(M94:Q94)</f>
        <v>0</v>
      </c>
      <c r="S94" s="15"/>
      <c r="T94" s="15"/>
      <c r="U94" s="9">
        <f>S94+T94</f>
        <v>0</v>
      </c>
      <c r="V94" s="9">
        <f t="shared" si="19"/>
        <v>0</v>
      </c>
      <c r="W94" s="15"/>
      <c r="X94" s="16">
        <f>W94-V94</f>
        <v>0</v>
      </c>
      <c r="Y94" s="18"/>
      <c r="Z94" s="17"/>
    </row>
    <row r="95" spans="1:26" ht="18" customHeight="1" x14ac:dyDescent="0.2">
      <c r="A95" s="13">
        <v>3500029</v>
      </c>
      <c r="B95" s="14" t="s">
        <v>120</v>
      </c>
      <c r="C95" s="15">
        <v>390000</v>
      </c>
      <c r="D95" s="10">
        <f>VLOOKUP($A95,'23.07'!$A$9:$W$200,23,0)</f>
        <v>0</v>
      </c>
      <c r="E95" s="15">
        <v>1</v>
      </c>
      <c r="F95" s="15"/>
      <c r="G95" s="15"/>
      <c r="H95" s="9">
        <f t="shared" si="18"/>
        <v>1</v>
      </c>
      <c r="I95" s="15"/>
      <c r="J95" s="15"/>
      <c r="K95" s="15"/>
      <c r="L95" s="9">
        <f t="shared" si="13"/>
        <v>0</v>
      </c>
      <c r="M95" s="15"/>
      <c r="N95" s="15"/>
      <c r="O95" s="15"/>
      <c r="P95" s="15"/>
      <c r="Q95" s="15"/>
      <c r="R95" s="11">
        <f t="shared" si="17"/>
        <v>0</v>
      </c>
      <c r="S95" s="15"/>
      <c r="T95" s="15"/>
      <c r="U95" s="9">
        <f t="shared" si="20"/>
        <v>0</v>
      </c>
      <c r="V95" s="9">
        <f t="shared" si="19"/>
        <v>1</v>
      </c>
      <c r="W95" s="15">
        <v>1</v>
      </c>
      <c r="X95" s="16">
        <f t="shared" si="21"/>
        <v>0</v>
      </c>
      <c r="Y95" s="18"/>
      <c r="Z95" s="17"/>
    </row>
    <row r="96" spans="1:26" ht="18" customHeight="1" x14ac:dyDescent="0.2">
      <c r="A96" s="13">
        <v>3500030</v>
      </c>
      <c r="B96" s="14" t="s">
        <v>121</v>
      </c>
      <c r="C96" s="15">
        <v>300000</v>
      </c>
      <c r="D96" s="10">
        <f>VLOOKUP($A96,'23.07'!$A$9:$W$200,23,0)</f>
        <v>0</v>
      </c>
      <c r="E96" s="15"/>
      <c r="F96" s="15"/>
      <c r="G96" s="15"/>
      <c r="H96" s="9">
        <f t="shared" si="18"/>
        <v>0</v>
      </c>
      <c r="I96" s="15"/>
      <c r="J96" s="15"/>
      <c r="K96" s="15"/>
      <c r="L96" s="9">
        <f t="shared" si="13"/>
        <v>0</v>
      </c>
      <c r="M96" s="15"/>
      <c r="N96" s="15"/>
      <c r="O96" s="15"/>
      <c r="P96" s="15"/>
      <c r="Q96" s="15"/>
      <c r="R96" s="11">
        <f>SUM(M96:Q96)</f>
        <v>0</v>
      </c>
      <c r="S96" s="15"/>
      <c r="T96" s="15"/>
      <c r="U96" s="9">
        <f>S96+T96</f>
        <v>0</v>
      </c>
      <c r="V96" s="9">
        <f t="shared" si="19"/>
        <v>0</v>
      </c>
      <c r="W96" s="15"/>
      <c r="X96" s="16">
        <f>W96-V96</f>
        <v>0</v>
      </c>
      <c r="Y96" s="18"/>
      <c r="Z96" s="17"/>
    </row>
    <row r="97" spans="1:26" ht="18" customHeight="1" x14ac:dyDescent="0.2">
      <c r="A97" s="13">
        <v>3500049</v>
      </c>
      <c r="B97" s="14" t="s">
        <v>122</v>
      </c>
      <c r="C97" s="15">
        <v>390000</v>
      </c>
      <c r="D97" s="10">
        <f>VLOOKUP($A97,'23.07'!$A$9:$W$200,23,0)</f>
        <v>0</v>
      </c>
      <c r="E97" s="15"/>
      <c r="F97" s="15"/>
      <c r="G97" s="15"/>
      <c r="H97" s="9">
        <f t="shared" si="18"/>
        <v>0</v>
      </c>
      <c r="I97" s="15"/>
      <c r="J97" s="15"/>
      <c r="K97" s="15"/>
      <c r="L97" s="9">
        <f t="shared" si="13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9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3500139</v>
      </c>
      <c r="B98" s="14" t="s">
        <v>123</v>
      </c>
      <c r="C98" s="15">
        <v>390000</v>
      </c>
      <c r="D98" s="10">
        <f>VLOOKUP($A98,'23.07'!$A$9:$W$200,23,0)</f>
        <v>0</v>
      </c>
      <c r="E98" s="15"/>
      <c r="F98" s="15"/>
      <c r="G98" s="15"/>
      <c r="H98" s="9">
        <f t="shared" si="18"/>
        <v>0</v>
      </c>
      <c r="I98" s="15"/>
      <c r="J98" s="15"/>
      <c r="K98" s="15"/>
      <c r="L98" s="9">
        <f t="shared" si="13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9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3500140</v>
      </c>
      <c r="B99" s="14" t="s">
        <v>124</v>
      </c>
      <c r="C99" s="15">
        <v>300000</v>
      </c>
      <c r="D99" s="10">
        <f>VLOOKUP($A99,'23.07'!$A$9:$W$200,23,0)</f>
        <v>0</v>
      </c>
      <c r="E99" s="15"/>
      <c r="F99" s="15"/>
      <c r="G99" s="15"/>
      <c r="H99" s="9">
        <f t="shared" si="18"/>
        <v>0</v>
      </c>
      <c r="I99" s="15"/>
      <c r="J99" s="15"/>
      <c r="K99" s="15"/>
      <c r="L99" s="9">
        <f t="shared" si="13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9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3500155</v>
      </c>
      <c r="B100" s="14" t="s">
        <v>125</v>
      </c>
      <c r="C100" s="15">
        <v>300000</v>
      </c>
      <c r="D100" s="10">
        <f>VLOOKUP($A100,'23.07'!$A$9:$W$200,23,0)</f>
        <v>0</v>
      </c>
      <c r="E100" s="15"/>
      <c r="F100" s="15"/>
      <c r="G100" s="15"/>
      <c r="H100" s="9">
        <f t="shared" si="18"/>
        <v>0</v>
      </c>
      <c r="I100" s="15"/>
      <c r="J100" s="15"/>
      <c r="K100" s="15"/>
      <c r="L100" s="9">
        <f t="shared" si="13"/>
        <v>0</v>
      </c>
      <c r="M100" s="15"/>
      <c r="N100" s="15"/>
      <c r="O100" s="15"/>
      <c r="P100" s="15"/>
      <c r="Q100" s="15"/>
      <c r="R100" s="11">
        <f t="shared" si="17"/>
        <v>0</v>
      </c>
      <c r="S100" s="15"/>
      <c r="T100" s="15"/>
      <c r="U100" s="9">
        <f t="shared" si="20"/>
        <v>0</v>
      </c>
      <c r="V100" s="9">
        <f t="shared" si="19"/>
        <v>0</v>
      </c>
      <c r="W100" s="15"/>
      <c r="X100" s="16">
        <f t="shared" si="21"/>
        <v>0</v>
      </c>
      <c r="Y100" s="18"/>
      <c r="Z100" s="17"/>
    </row>
    <row r="101" spans="1:26" ht="18" customHeight="1" x14ac:dyDescent="0.2">
      <c r="A101" s="13">
        <v>3500156</v>
      </c>
      <c r="B101" s="14" t="s">
        <v>126</v>
      </c>
      <c r="C101" s="15">
        <v>390000</v>
      </c>
      <c r="D101" s="10">
        <f>VLOOKUP($A101,'23.07'!$A$9:$W$200,23,0)</f>
        <v>0</v>
      </c>
      <c r="E101" s="15">
        <v>1</v>
      </c>
      <c r="F101" s="15"/>
      <c r="G101" s="15"/>
      <c r="H101" s="9">
        <f t="shared" si="18"/>
        <v>1</v>
      </c>
      <c r="I101" s="15">
        <v>1</v>
      </c>
      <c r="J101" s="15"/>
      <c r="K101" s="15"/>
      <c r="L101" s="9">
        <f t="shared" si="13"/>
        <v>1</v>
      </c>
      <c r="M101" s="15"/>
      <c r="N101" s="15"/>
      <c r="O101" s="15"/>
      <c r="P101" s="15"/>
      <c r="Q101" s="15"/>
      <c r="R101" s="11">
        <f t="shared" si="17"/>
        <v>0</v>
      </c>
      <c r="S101" s="15"/>
      <c r="T101" s="15"/>
      <c r="U101" s="9">
        <f t="shared" si="20"/>
        <v>0</v>
      </c>
      <c r="V101" s="9">
        <f t="shared" si="19"/>
        <v>0</v>
      </c>
      <c r="W101" s="15"/>
      <c r="X101" s="16">
        <f t="shared" si="21"/>
        <v>0</v>
      </c>
      <c r="Y101" s="18"/>
      <c r="Z101" s="17"/>
    </row>
    <row r="102" spans="1:26" ht="18" customHeight="1" x14ac:dyDescent="0.2">
      <c r="A102" s="13">
        <v>3500141</v>
      </c>
      <c r="B102" s="14" t="s">
        <v>127</v>
      </c>
      <c r="C102" s="15">
        <v>300000</v>
      </c>
      <c r="D102" s="10">
        <f>VLOOKUP($A102,'23.07'!$A$9:$W$200,23,0)</f>
        <v>0</v>
      </c>
      <c r="E102" s="15"/>
      <c r="F102" s="15"/>
      <c r="G102" s="15"/>
      <c r="H102" s="9">
        <f t="shared" si="18"/>
        <v>0</v>
      </c>
      <c r="I102" s="15"/>
      <c r="J102" s="15"/>
      <c r="K102" s="15"/>
      <c r="L102" s="9">
        <f t="shared" si="13"/>
        <v>0</v>
      </c>
      <c r="M102" s="15"/>
      <c r="N102" s="15"/>
      <c r="O102" s="15"/>
      <c r="P102" s="15"/>
      <c r="Q102" s="15"/>
      <c r="R102" s="11">
        <f t="shared" si="17"/>
        <v>0</v>
      </c>
      <c r="S102" s="15"/>
      <c r="T102" s="15"/>
      <c r="U102" s="9">
        <f t="shared" si="20"/>
        <v>0</v>
      </c>
      <c r="V102" s="9">
        <f t="shared" si="19"/>
        <v>0</v>
      </c>
      <c r="W102" s="15"/>
      <c r="X102" s="16">
        <f t="shared" si="21"/>
        <v>0</v>
      </c>
      <c r="Y102" s="18"/>
      <c r="Z102" s="17"/>
    </row>
    <row r="103" spans="1:26" ht="18" customHeight="1" x14ac:dyDescent="0.2">
      <c r="A103" s="13">
        <v>3500142</v>
      </c>
      <c r="B103" s="14" t="s">
        <v>128</v>
      </c>
      <c r="C103" s="15">
        <v>390000</v>
      </c>
      <c r="D103" s="10">
        <f>VLOOKUP($A103,'23.07'!$A$9:$W$200,23,0)</f>
        <v>1</v>
      </c>
      <c r="E103" s="15"/>
      <c r="F103" s="15"/>
      <c r="G103" s="15"/>
      <c r="H103" s="9">
        <f t="shared" si="18"/>
        <v>0</v>
      </c>
      <c r="I103" s="15"/>
      <c r="J103" s="15"/>
      <c r="K103" s="15"/>
      <c r="L103" s="9">
        <f t="shared" si="13"/>
        <v>0</v>
      </c>
      <c r="M103" s="15"/>
      <c r="N103" s="15"/>
      <c r="O103" s="15"/>
      <c r="P103" s="15"/>
      <c r="Q103" s="15"/>
      <c r="R103" s="11">
        <f t="shared" si="17"/>
        <v>0</v>
      </c>
      <c r="S103" s="15"/>
      <c r="T103" s="15"/>
      <c r="U103" s="9">
        <f t="shared" si="20"/>
        <v>0</v>
      </c>
      <c r="V103" s="9">
        <f t="shared" si="19"/>
        <v>1</v>
      </c>
      <c r="W103" s="15">
        <v>1</v>
      </c>
      <c r="X103" s="16">
        <f t="shared" si="21"/>
        <v>0</v>
      </c>
      <c r="Y103" s="18"/>
      <c r="Z103" s="17"/>
    </row>
    <row r="104" spans="1:26" ht="18" customHeight="1" x14ac:dyDescent="0.2">
      <c r="A104" s="13">
        <v>3500143</v>
      </c>
      <c r="B104" s="14" t="s">
        <v>129</v>
      </c>
      <c r="C104" s="15">
        <v>220000</v>
      </c>
      <c r="D104" s="10">
        <f>VLOOKUP($A104,'23.07'!$A$9:$W$200,23,0)</f>
        <v>0</v>
      </c>
      <c r="E104" s="15"/>
      <c r="F104" s="15"/>
      <c r="G104" s="15"/>
      <c r="H104" s="9">
        <f t="shared" si="18"/>
        <v>0</v>
      </c>
      <c r="I104" s="15"/>
      <c r="J104" s="15"/>
      <c r="K104" s="15"/>
      <c r="L104" s="9">
        <f t="shared" si="13"/>
        <v>0</v>
      </c>
      <c r="M104" s="15"/>
      <c r="N104" s="15"/>
      <c r="O104" s="15"/>
      <c r="P104" s="15"/>
      <c r="Q104" s="15"/>
      <c r="R104" s="11">
        <f t="shared" si="17"/>
        <v>0</v>
      </c>
      <c r="S104" s="15"/>
      <c r="T104" s="15"/>
      <c r="U104" s="9">
        <f t="shared" si="20"/>
        <v>0</v>
      </c>
      <c r="V104" s="9">
        <f t="shared" si="19"/>
        <v>0</v>
      </c>
      <c r="W104" s="15"/>
      <c r="X104" s="16">
        <f t="shared" si="21"/>
        <v>0</v>
      </c>
      <c r="Y104" s="18"/>
      <c r="Z104" s="17"/>
    </row>
    <row r="105" spans="1:26" ht="18" customHeight="1" x14ac:dyDescent="0.2">
      <c r="A105" s="13">
        <v>3500144</v>
      </c>
      <c r="B105" s="14" t="s">
        <v>130</v>
      </c>
      <c r="C105" s="15">
        <v>260000</v>
      </c>
      <c r="D105" s="10">
        <f>VLOOKUP($A105,'23.07'!$A$9:$W$200,23,0)</f>
        <v>2</v>
      </c>
      <c r="E105" s="15"/>
      <c r="F105" s="15"/>
      <c r="G105" s="15"/>
      <c r="H105" s="9">
        <f t="shared" si="18"/>
        <v>0</v>
      </c>
      <c r="I105" s="15"/>
      <c r="J105" s="15"/>
      <c r="K105" s="15"/>
      <c r="L105" s="9">
        <f t="shared" si="13"/>
        <v>0</v>
      </c>
      <c r="M105" s="15"/>
      <c r="N105" s="15"/>
      <c r="O105" s="15"/>
      <c r="P105" s="15"/>
      <c r="Q105" s="15"/>
      <c r="R105" s="11">
        <f t="shared" si="17"/>
        <v>0</v>
      </c>
      <c r="S105" s="15"/>
      <c r="T105" s="15"/>
      <c r="U105" s="9">
        <f t="shared" si="20"/>
        <v>0</v>
      </c>
      <c r="V105" s="9">
        <f t="shared" si="19"/>
        <v>2</v>
      </c>
      <c r="W105" s="15">
        <v>2</v>
      </c>
      <c r="X105" s="16">
        <f t="shared" si="21"/>
        <v>0</v>
      </c>
      <c r="Y105" s="18"/>
      <c r="Z105" s="17"/>
    </row>
    <row r="106" spans="1:26" ht="18" customHeight="1" x14ac:dyDescent="0.2">
      <c r="A106" s="13">
        <v>3500145</v>
      </c>
      <c r="B106" s="14" t="s">
        <v>131</v>
      </c>
      <c r="C106" s="15">
        <v>350000</v>
      </c>
      <c r="D106" s="10">
        <f>VLOOKUP($A106,'23.07'!$A$9:$W$200,23,0)</f>
        <v>0</v>
      </c>
      <c r="E106" s="15"/>
      <c r="F106" s="15"/>
      <c r="G106" s="15"/>
      <c r="H106" s="9">
        <f t="shared" si="18"/>
        <v>0</v>
      </c>
      <c r="I106" s="15"/>
      <c r="J106" s="15"/>
      <c r="K106" s="15"/>
      <c r="L106" s="9">
        <f t="shared" si="13"/>
        <v>0</v>
      </c>
      <c r="M106" s="15"/>
      <c r="N106" s="15"/>
      <c r="O106" s="15"/>
      <c r="P106" s="15"/>
      <c r="Q106" s="15"/>
      <c r="R106" s="11">
        <f t="shared" si="17"/>
        <v>0</v>
      </c>
      <c r="S106" s="15"/>
      <c r="T106" s="15"/>
      <c r="U106" s="9">
        <f t="shared" si="20"/>
        <v>0</v>
      </c>
      <c r="V106" s="9">
        <f t="shared" si="19"/>
        <v>0</v>
      </c>
      <c r="W106" s="15"/>
      <c r="X106" s="16">
        <f t="shared" si="21"/>
        <v>0</v>
      </c>
      <c r="Y106" s="18"/>
      <c r="Z106" s="17"/>
    </row>
    <row r="107" spans="1:26" ht="18" customHeight="1" x14ac:dyDescent="0.2">
      <c r="A107" s="7">
        <v>3510000</v>
      </c>
      <c r="B107" s="8" t="s">
        <v>132</v>
      </c>
      <c r="C107" s="9"/>
      <c r="D107" s="10">
        <f>VLOOKUP($A107,'23.07'!$A$9:$W$200,23,0)</f>
        <v>0</v>
      </c>
      <c r="E107" s="10"/>
      <c r="F107" s="10"/>
      <c r="G107" s="10"/>
      <c r="H107" s="9"/>
      <c r="I107" s="10"/>
      <c r="J107" s="10"/>
      <c r="K107" s="10"/>
      <c r="L107" s="9">
        <f t="shared" si="13"/>
        <v>0</v>
      </c>
      <c r="M107" s="10"/>
      <c r="N107" s="10"/>
      <c r="O107" s="10"/>
      <c r="P107" s="10"/>
      <c r="Q107" s="10"/>
      <c r="R107" s="11">
        <f t="shared" si="17"/>
        <v>0</v>
      </c>
      <c r="S107" s="10"/>
      <c r="T107" s="10"/>
      <c r="U107" s="9"/>
      <c r="V107" s="9"/>
      <c r="W107" s="10"/>
      <c r="X107" s="9"/>
      <c r="Y107" s="18"/>
      <c r="Z107" s="17"/>
    </row>
    <row r="108" spans="1:26" ht="18" customHeight="1" x14ac:dyDescent="0.2">
      <c r="A108" s="13">
        <v>3510004</v>
      </c>
      <c r="B108" s="14" t="s">
        <v>133</v>
      </c>
      <c r="C108" s="15">
        <v>43000</v>
      </c>
      <c r="D108" s="10">
        <f>VLOOKUP($A108,'23.07'!$A$9:$W$200,23,0)</f>
        <v>0</v>
      </c>
      <c r="E108" s="15"/>
      <c r="F108" s="15"/>
      <c r="G108" s="15"/>
      <c r="H108" s="9">
        <f t="shared" ref="H108:H117" si="22">SUM(E108:G108)</f>
        <v>0</v>
      </c>
      <c r="I108" s="15"/>
      <c r="J108" s="15"/>
      <c r="K108" s="15"/>
      <c r="L108" s="9">
        <f t="shared" si="13"/>
        <v>0</v>
      </c>
      <c r="M108" s="15"/>
      <c r="N108" s="15"/>
      <c r="O108" s="15"/>
      <c r="P108" s="15"/>
      <c r="Q108" s="15"/>
      <c r="R108" s="11">
        <f>SUM(M108:Q108)</f>
        <v>0</v>
      </c>
      <c r="S108" s="15"/>
      <c r="T108" s="15"/>
      <c r="U108" s="9">
        <f>S108+T108</f>
        <v>0</v>
      </c>
      <c r="V108" s="9">
        <f t="shared" ref="V108:V117" si="23">D108+H108-L108-R108-U108</f>
        <v>0</v>
      </c>
      <c r="W108" s="15"/>
      <c r="X108" s="16">
        <f>W108-V108</f>
        <v>0</v>
      </c>
      <c r="Y108" s="18"/>
      <c r="Z108" s="17"/>
    </row>
    <row r="109" spans="1:26" ht="18" customHeight="1" x14ac:dyDescent="0.2">
      <c r="A109" s="13">
        <v>3510011</v>
      </c>
      <c r="B109" s="14" t="s">
        <v>134</v>
      </c>
      <c r="C109" s="15">
        <v>42000</v>
      </c>
      <c r="D109" s="10">
        <f>VLOOKUP($A109,'23.07'!$A$9:$W$200,23,0)</f>
        <v>0</v>
      </c>
      <c r="E109" s="15"/>
      <c r="F109" s="15"/>
      <c r="G109" s="15"/>
      <c r="H109" s="9">
        <f t="shared" si="22"/>
        <v>0</v>
      </c>
      <c r="I109" s="15"/>
      <c r="J109" s="15"/>
      <c r="K109" s="15"/>
      <c r="L109" s="9">
        <f t="shared" si="13"/>
        <v>0</v>
      </c>
      <c r="M109" s="15"/>
      <c r="N109" s="15"/>
      <c r="O109" s="15"/>
      <c r="P109" s="15"/>
      <c r="Q109" s="15"/>
      <c r="R109" s="11">
        <f t="shared" si="17"/>
        <v>0</v>
      </c>
      <c r="S109" s="15"/>
      <c r="T109" s="15"/>
      <c r="U109" s="9">
        <f t="shared" ref="U109:U117" si="24">S109+T109</f>
        <v>0</v>
      </c>
      <c r="V109" s="9">
        <f t="shared" si="23"/>
        <v>0</v>
      </c>
      <c r="W109" s="15"/>
      <c r="X109" s="16">
        <f t="shared" ref="X109:X117" si="25">W109-V109</f>
        <v>0</v>
      </c>
      <c r="Y109" s="18"/>
      <c r="Z109" s="17"/>
    </row>
    <row r="110" spans="1:26" ht="18" customHeight="1" x14ac:dyDescent="0.2">
      <c r="A110" s="13">
        <v>3510012</v>
      </c>
      <c r="B110" s="14" t="s">
        <v>135</v>
      </c>
      <c r="C110" s="15">
        <v>43000</v>
      </c>
      <c r="D110" s="10">
        <f>VLOOKUP($A110,'23.07'!$A$9:$W$200,23,0)</f>
        <v>0</v>
      </c>
      <c r="E110" s="15"/>
      <c r="F110" s="15"/>
      <c r="G110" s="15"/>
      <c r="H110" s="9">
        <f t="shared" si="22"/>
        <v>0</v>
      </c>
      <c r="I110" s="15"/>
      <c r="J110" s="15"/>
      <c r="K110" s="15"/>
      <c r="L110" s="9">
        <f t="shared" si="13"/>
        <v>0</v>
      </c>
      <c r="M110" s="15"/>
      <c r="N110" s="15"/>
      <c r="O110" s="15"/>
      <c r="P110" s="15"/>
      <c r="Q110" s="15"/>
      <c r="R110" s="11">
        <f>SUM(M110:Q110)</f>
        <v>0</v>
      </c>
      <c r="S110" s="15"/>
      <c r="T110" s="15"/>
      <c r="U110" s="9">
        <f>S110+T110</f>
        <v>0</v>
      </c>
      <c r="V110" s="9">
        <f t="shared" si="23"/>
        <v>0</v>
      </c>
      <c r="W110" s="15"/>
      <c r="X110" s="16">
        <f>W110-V110</f>
        <v>0</v>
      </c>
      <c r="Y110" s="18"/>
      <c r="Z110" s="17"/>
    </row>
    <row r="111" spans="1:26" ht="18" customHeight="1" x14ac:dyDescent="0.2">
      <c r="A111" s="13">
        <v>3510018</v>
      </c>
      <c r="B111" s="14" t="s">
        <v>136</v>
      </c>
      <c r="C111" s="15">
        <v>65000</v>
      </c>
      <c r="D111" s="10">
        <f>VLOOKUP($A111,'23.07'!$A$9:$W$200,23,0)</f>
        <v>0</v>
      </c>
      <c r="E111" s="15"/>
      <c r="F111" s="15"/>
      <c r="G111" s="15"/>
      <c r="H111" s="9">
        <f t="shared" si="22"/>
        <v>0</v>
      </c>
      <c r="I111" s="15"/>
      <c r="J111" s="15"/>
      <c r="K111" s="15"/>
      <c r="L111" s="9">
        <f t="shared" si="13"/>
        <v>0</v>
      </c>
      <c r="M111" s="15"/>
      <c r="N111" s="15"/>
      <c r="O111" s="15"/>
      <c r="P111" s="15"/>
      <c r="Q111" s="15"/>
      <c r="R111" s="11">
        <f t="shared" si="17"/>
        <v>0</v>
      </c>
      <c r="S111" s="15"/>
      <c r="T111" s="15"/>
      <c r="U111" s="9">
        <f t="shared" si="24"/>
        <v>0</v>
      </c>
      <c r="V111" s="9">
        <f t="shared" si="23"/>
        <v>0</v>
      </c>
      <c r="W111" s="15"/>
      <c r="X111" s="16">
        <f t="shared" si="25"/>
        <v>0</v>
      </c>
      <c r="Y111" s="18"/>
      <c r="Z111" s="17"/>
    </row>
    <row r="112" spans="1:26" ht="18" customHeight="1" x14ac:dyDescent="0.2">
      <c r="A112" s="13">
        <v>3510066</v>
      </c>
      <c r="B112" s="14" t="s">
        <v>137</v>
      </c>
      <c r="C112" s="15">
        <v>42000</v>
      </c>
      <c r="D112" s="10">
        <f>VLOOKUP($A112,'23.07'!$A$9:$W$200,23,0)</f>
        <v>0</v>
      </c>
      <c r="E112" s="15"/>
      <c r="F112" s="15"/>
      <c r="G112" s="15"/>
      <c r="H112" s="9">
        <f t="shared" si="22"/>
        <v>0</v>
      </c>
      <c r="I112" s="15"/>
      <c r="J112" s="15"/>
      <c r="K112" s="15"/>
      <c r="L112" s="9">
        <f t="shared" si="13"/>
        <v>0</v>
      </c>
      <c r="M112" s="15"/>
      <c r="N112" s="15"/>
      <c r="O112" s="15"/>
      <c r="P112" s="15"/>
      <c r="Q112" s="15"/>
      <c r="R112" s="11">
        <f t="shared" si="17"/>
        <v>0</v>
      </c>
      <c r="S112" s="15"/>
      <c r="T112" s="15"/>
      <c r="U112" s="9">
        <f t="shared" si="24"/>
        <v>0</v>
      </c>
      <c r="V112" s="9">
        <f t="shared" si="23"/>
        <v>0</v>
      </c>
      <c r="W112" s="15"/>
      <c r="X112" s="16">
        <f t="shared" si="25"/>
        <v>0</v>
      </c>
      <c r="Y112" s="18"/>
      <c r="Z112" s="17"/>
    </row>
    <row r="113" spans="1:26" ht="18" customHeight="1" x14ac:dyDescent="0.2">
      <c r="A113" s="13">
        <v>3510067</v>
      </c>
      <c r="B113" s="14" t="s">
        <v>138</v>
      </c>
      <c r="C113" s="15">
        <v>43000</v>
      </c>
      <c r="D113" s="10">
        <f>VLOOKUP($A113,'23.07'!$A$9:$W$200,23,0)</f>
        <v>0</v>
      </c>
      <c r="E113" s="15"/>
      <c r="F113" s="15"/>
      <c r="G113" s="15"/>
      <c r="H113" s="9">
        <f t="shared" si="22"/>
        <v>0</v>
      </c>
      <c r="I113" s="15"/>
      <c r="J113" s="15"/>
      <c r="K113" s="15"/>
      <c r="L113" s="9">
        <f t="shared" si="13"/>
        <v>0</v>
      </c>
      <c r="M113" s="15"/>
      <c r="N113" s="15"/>
      <c r="O113" s="15"/>
      <c r="P113" s="15"/>
      <c r="Q113" s="15"/>
      <c r="R113" s="11">
        <f t="shared" si="17"/>
        <v>0</v>
      </c>
      <c r="S113" s="15"/>
      <c r="T113" s="15"/>
      <c r="U113" s="9">
        <f t="shared" si="24"/>
        <v>0</v>
      </c>
      <c r="V113" s="9">
        <f t="shared" si="23"/>
        <v>0</v>
      </c>
      <c r="W113" s="15"/>
      <c r="X113" s="16">
        <f t="shared" si="25"/>
        <v>0</v>
      </c>
      <c r="Y113" s="18"/>
      <c r="Z113" s="17"/>
    </row>
    <row r="114" spans="1:26" ht="18" customHeight="1" x14ac:dyDescent="0.2">
      <c r="A114" s="13">
        <v>3510068</v>
      </c>
      <c r="B114" s="14" t="s">
        <v>139</v>
      </c>
      <c r="C114" s="15">
        <v>12000</v>
      </c>
      <c r="D114" s="10">
        <f>VLOOKUP($A114,'23.07'!$A$9:$W$200,23,0)</f>
        <v>0</v>
      </c>
      <c r="E114" s="15">
        <v>21</v>
      </c>
      <c r="F114" s="15"/>
      <c r="G114" s="15"/>
      <c r="H114" s="9">
        <f t="shared" si="22"/>
        <v>21</v>
      </c>
      <c r="I114" s="15">
        <v>12</v>
      </c>
      <c r="J114" s="15"/>
      <c r="K114" s="15"/>
      <c r="L114" s="9">
        <f t="shared" si="13"/>
        <v>12</v>
      </c>
      <c r="M114" s="15"/>
      <c r="N114" s="15"/>
      <c r="O114" s="15"/>
      <c r="P114" s="15"/>
      <c r="Q114" s="15"/>
      <c r="R114" s="11">
        <f>SUM(M114:Q114)</f>
        <v>0</v>
      </c>
      <c r="S114" s="15"/>
      <c r="T114" s="15"/>
      <c r="U114" s="9">
        <f>S114+T114</f>
        <v>0</v>
      </c>
      <c r="V114" s="9">
        <f t="shared" si="23"/>
        <v>9</v>
      </c>
      <c r="W114" s="15">
        <v>8</v>
      </c>
      <c r="X114" s="16">
        <f>W114-V114</f>
        <v>-1</v>
      </c>
      <c r="Y114" s="18"/>
      <c r="Z114" s="17"/>
    </row>
    <row r="115" spans="1:26" ht="18" customHeight="1" x14ac:dyDescent="0.2">
      <c r="A115" s="13">
        <v>3510069</v>
      </c>
      <c r="B115" s="14" t="s">
        <v>140</v>
      </c>
      <c r="C115" s="15">
        <v>12000</v>
      </c>
      <c r="D115" s="10">
        <f>VLOOKUP($A115,'23.07'!$A$9:$W$200,23,0)</f>
        <v>0</v>
      </c>
      <c r="E115" s="15">
        <v>27</v>
      </c>
      <c r="F115" s="15"/>
      <c r="G115" s="15"/>
      <c r="H115" s="9">
        <f t="shared" si="22"/>
        <v>27</v>
      </c>
      <c r="I115" s="15">
        <v>19</v>
      </c>
      <c r="J115" s="15"/>
      <c r="K115" s="15"/>
      <c r="L115" s="9">
        <f t="shared" si="13"/>
        <v>19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3"/>
        <v>8</v>
      </c>
      <c r="W115" s="15">
        <v>10</v>
      </c>
      <c r="X115" s="16">
        <f>W115-V115</f>
        <v>2</v>
      </c>
      <c r="Y115" s="18" t="s">
        <v>236</v>
      </c>
      <c r="Z115" s="17"/>
    </row>
    <row r="116" spans="1:26" ht="18" customHeight="1" x14ac:dyDescent="0.2">
      <c r="A116" s="13">
        <v>3510070</v>
      </c>
      <c r="B116" s="14" t="s">
        <v>141</v>
      </c>
      <c r="C116" s="15">
        <v>12000</v>
      </c>
      <c r="D116" s="10">
        <f>VLOOKUP($A116,'23.07'!$A$9:$W$200,23,0)</f>
        <v>0</v>
      </c>
      <c r="E116" s="15">
        <v>21</v>
      </c>
      <c r="F116" s="15"/>
      <c r="G116" s="15"/>
      <c r="H116" s="9">
        <f t="shared" si="22"/>
        <v>21</v>
      </c>
      <c r="I116" s="15">
        <v>6</v>
      </c>
      <c r="J116" s="15"/>
      <c r="K116" s="15"/>
      <c r="L116" s="9">
        <f t="shared" si="13"/>
        <v>6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3"/>
        <v>15</v>
      </c>
      <c r="W116" s="15">
        <v>14</v>
      </c>
      <c r="X116" s="16">
        <f>W116-V116</f>
        <v>-1</v>
      </c>
      <c r="Y116" s="18"/>
      <c r="Z116" s="17"/>
    </row>
    <row r="117" spans="1:26" ht="18" customHeight="1" x14ac:dyDescent="0.2">
      <c r="A117" s="13">
        <v>3512008</v>
      </c>
      <c r="B117" s="14" t="s">
        <v>142</v>
      </c>
      <c r="C117" s="15">
        <v>44000</v>
      </c>
      <c r="D117" s="10">
        <f>VLOOKUP($A117,'23.07'!$A$9:$W$200,23,0)</f>
        <v>0</v>
      </c>
      <c r="E117" s="15"/>
      <c r="F117" s="15"/>
      <c r="G117" s="15"/>
      <c r="H117" s="9">
        <f t="shared" si="22"/>
        <v>0</v>
      </c>
      <c r="I117" s="15"/>
      <c r="J117" s="15"/>
      <c r="K117" s="15"/>
      <c r="L117" s="9">
        <f t="shared" si="13"/>
        <v>0</v>
      </c>
      <c r="M117" s="15"/>
      <c r="N117" s="15"/>
      <c r="O117" s="15"/>
      <c r="P117" s="15"/>
      <c r="Q117" s="15"/>
      <c r="R117" s="11">
        <f t="shared" si="17"/>
        <v>0</v>
      </c>
      <c r="S117" s="15"/>
      <c r="T117" s="15"/>
      <c r="U117" s="9">
        <f t="shared" si="24"/>
        <v>0</v>
      </c>
      <c r="V117" s="9">
        <f t="shared" si="23"/>
        <v>0</v>
      </c>
      <c r="W117" s="15"/>
      <c r="X117" s="16">
        <f t="shared" si="25"/>
        <v>0</v>
      </c>
      <c r="Y117" s="18"/>
      <c r="Z117" s="17"/>
    </row>
    <row r="118" spans="1:26" ht="18" customHeight="1" x14ac:dyDescent="0.2">
      <c r="A118" s="7">
        <v>3530000</v>
      </c>
      <c r="B118" s="28" t="s">
        <v>143</v>
      </c>
      <c r="C118" s="9"/>
      <c r="D118" s="10">
        <f>VLOOKUP($A118,'23.07'!$A$9:$W$200,23,0)</f>
        <v>0</v>
      </c>
      <c r="E118" s="10"/>
      <c r="F118" s="10"/>
      <c r="G118" s="10"/>
      <c r="H118" s="9"/>
      <c r="I118" s="10"/>
      <c r="J118" s="10"/>
      <c r="K118" s="10"/>
      <c r="L118" s="9">
        <f t="shared" si="13"/>
        <v>0</v>
      </c>
      <c r="M118" s="10"/>
      <c r="N118" s="10"/>
      <c r="O118" s="10"/>
      <c r="P118" s="10"/>
      <c r="Q118" s="10"/>
      <c r="R118" s="11">
        <f t="shared" si="17"/>
        <v>0</v>
      </c>
      <c r="S118" s="10"/>
      <c r="T118" s="10"/>
      <c r="U118" s="9"/>
      <c r="V118" s="9"/>
      <c r="W118" s="10"/>
      <c r="X118" s="9"/>
      <c r="Y118" s="18"/>
      <c r="Z118" s="17"/>
    </row>
    <row r="119" spans="1:26" ht="18" customHeight="1" x14ac:dyDescent="0.2">
      <c r="A119" s="13">
        <v>3530003</v>
      </c>
      <c r="B119" s="14" t="s">
        <v>144</v>
      </c>
      <c r="C119" s="15">
        <v>20000</v>
      </c>
      <c r="D119" s="10">
        <f>VLOOKUP($A119,'23.07'!$A$9:$W$200,23,0)</f>
        <v>0</v>
      </c>
      <c r="E119" s="15"/>
      <c r="F119" s="15"/>
      <c r="G119" s="15"/>
      <c r="H119" s="9">
        <f t="shared" ref="H119:H131" si="26">SUM(E119:G119)</f>
        <v>0</v>
      </c>
      <c r="I119" s="15"/>
      <c r="J119" s="15"/>
      <c r="K119" s="15"/>
      <c r="L119" s="9">
        <f t="shared" si="13"/>
        <v>0</v>
      </c>
      <c r="M119" s="15"/>
      <c r="N119" s="15"/>
      <c r="O119" s="15"/>
      <c r="P119" s="15"/>
      <c r="Q119" s="15"/>
      <c r="R119" s="11">
        <f t="shared" si="17"/>
        <v>0</v>
      </c>
      <c r="S119" s="15"/>
      <c r="T119" s="15"/>
      <c r="U119" s="9">
        <f t="shared" ref="U119:U131" si="27">S119+T119</f>
        <v>0</v>
      </c>
      <c r="V119" s="9">
        <f t="shared" ref="V119:V131" si="28">D119+H119-L119-R119-U119</f>
        <v>0</v>
      </c>
      <c r="W119" s="15"/>
      <c r="X119" s="16">
        <f t="shared" ref="X119:X131" si="29">W119-V119</f>
        <v>0</v>
      </c>
      <c r="Y119" s="18"/>
      <c r="Z119" s="17"/>
    </row>
    <row r="120" spans="1:26" ht="18" customHeight="1" x14ac:dyDescent="0.2">
      <c r="A120" s="13">
        <v>3530008</v>
      </c>
      <c r="B120" s="14" t="s">
        <v>145</v>
      </c>
      <c r="C120" s="15">
        <v>20000</v>
      </c>
      <c r="D120" s="10">
        <f>VLOOKUP($A120,'23.07'!$A$9:$W$200,23,0)</f>
        <v>0</v>
      </c>
      <c r="E120" s="15"/>
      <c r="F120" s="15"/>
      <c r="G120" s="15"/>
      <c r="H120" s="9">
        <f t="shared" si="26"/>
        <v>0</v>
      </c>
      <c r="I120" s="15"/>
      <c r="J120" s="15"/>
      <c r="K120" s="15"/>
      <c r="L120" s="9">
        <f t="shared" si="13"/>
        <v>0</v>
      </c>
      <c r="M120" s="15"/>
      <c r="N120" s="15"/>
      <c r="O120" s="15"/>
      <c r="P120" s="15"/>
      <c r="Q120" s="15"/>
      <c r="R120" s="11">
        <f t="shared" si="17"/>
        <v>0</v>
      </c>
      <c r="S120" s="15"/>
      <c r="T120" s="15"/>
      <c r="U120" s="9">
        <f t="shared" si="27"/>
        <v>0</v>
      </c>
      <c r="V120" s="9">
        <f t="shared" si="28"/>
        <v>0</v>
      </c>
      <c r="W120" s="15"/>
      <c r="X120" s="16">
        <f t="shared" si="29"/>
        <v>0</v>
      </c>
      <c r="Y120" s="18"/>
      <c r="Z120" s="17"/>
    </row>
    <row r="121" spans="1:26" ht="18" customHeight="1" x14ac:dyDescent="0.2">
      <c r="A121" s="13">
        <v>3530009</v>
      </c>
      <c r="B121" s="14" t="s">
        <v>146</v>
      </c>
      <c r="C121" s="15">
        <v>20000</v>
      </c>
      <c r="D121" s="10">
        <f>VLOOKUP($A121,'23.07'!$A$9:$W$200,23,0)</f>
        <v>13</v>
      </c>
      <c r="E121" s="15"/>
      <c r="F121" s="15"/>
      <c r="G121" s="15"/>
      <c r="H121" s="9">
        <f t="shared" si="26"/>
        <v>0</v>
      </c>
      <c r="I121" s="15">
        <v>12</v>
      </c>
      <c r="J121" s="15"/>
      <c r="K121" s="15"/>
      <c r="L121" s="9">
        <f t="shared" si="13"/>
        <v>12</v>
      </c>
      <c r="M121" s="15"/>
      <c r="N121" s="15"/>
      <c r="O121" s="15"/>
      <c r="P121" s="15"/>
      <c r="Q121" s="15"/>
      <c r="R121" s="11">
        <f t="shared" si="17"/>
        <v>0</v>
      </c>
      <c r="S121" s="15"/>
      <c r="T121" s="15"/>
      <c r="U121" s="9">
        <f t="shared" si="27"/>
        <v>0</v>
      </c>
      <c r="V121" s="9">
        <f t="shared" si="28"/>
        <v>1</v>
      </c>
      <c r="W121" s="15">
        <v>1</v>
      </c>
      <c r="X121" s="16">
        <f t="shared" si="29"/>
        <v>0</v>
      </c>
      <c r="Y121" s="18"/>
      <c r="Z121" s="17"/>
    </row>
    <row r="122" spans="1:26" ht="18" customHeight="1" x14ac:dyDescent="0.2">
      <c r="A122" s="13">
        <v>3530010</v>
      </c>
      <c r="B122" s="14" t="s">
        <v>147</v>
      </c>
      <c r="C122" s="15">
        <v>108000</v>
      </c>
      <c r="D122" s="10">
        <f>VLOOKUP($A122,'23.07'!$A$9:$W$200,23,0)</f>
        <v>0</v>
      </c>
      <c r="E122" s="15"/>
      <c r="F122" s="15"/>
      <c r="G122" s="15"/>
      <c r="H122" s="9">
        <f t="shared" si="26"/>
        <v>0</v>
      </c>
      <c r="I122" s="15"/>
      <c r="J122" s="15"/>
      <c r="K122" s="15"/>
      <c r="L122" s="9">
        <f t="shared" si="13"/>
        <v>0</v>
      </c>
      <c r="M122" s="15"/>
      <c r="N122" s="15"/>
      <c r="O122" s="15"/>
      <c r="P122" s="15"/>
      <c r="Q122" s="15"/>
      <c r="R122" s="11">
        <f t="shared" si="17"/>
        <v>0</v>
      </c>
      <c r="S122" s="15"/>
      <c r="T122" s="15"/>
      <c r="U122" s="9">
        <f t="shared" si="27"/>
        <v>0</v>
      </c>
      <c r="V122" s="9">
        <f t="shared" si="28"/>
        <v>0</v>
      </c>
      <c r="W122" s="15"/>
      <c r="X122" s="16">
        <f t="shared" si="29"/>
        <v>0</v>
      </c>
      <c r="Y122" s="18"/>
      <c r="Z122" s="17"/>
    </row>
    <row r="123" spans="1:26" ht="18" customHeight="1" x14ac:dyDescent="0.2">
      <c r="A123" s="13">
        <v>3530014</v>
      </c>
      <c r="B123" s="14" t="s">
        <v>148</v>
      </c>
      <c r="C123" s="15">
        <v>20000</v>
      </c>
      <c r="D123" s="10">
        <f>VLOOKUP($A123,'23.07'!$A$9:$W$200,23,0)</f>
        <v>0</v>
      </c>
      <c r="E123" s="15"/>
      <c r="F123" s="15"/>
      <c r="G123" s="15"/>
      <c r="H123" s="9">
        <f t="shared" si="26"/>
        <v>0</v>
      </c>
      <c r="I123" s="15"/>
      <c r="J123" s="15"/>
      <c r="K123" s="15"/>
      <c r="L123" s="9">
        <f t="shared" si="13"/>
        <v>0</v>
      </c>
      <c r="M123" s="15"/>
      <c r="N123" s="15"/>
      <c r="O123" s="15"/>
      <c r="P123" s="15"/>
      <c r="Q123" s="15"/>
      <c r="R123" s="11">
        <f>SUM(M123:Q123)</f>
        <v>0</v>
      </c>
      <c r="S123" s="15"/>
      <c r="T123" s="15"/>
      <c r="U123" s="9">
        <f>S123+T123</f>
        <v>0</v>
      </c>
      <c r="V123" s="9">
        <f t="shared" si="28"/>
        <v>0</v>
      </c>
      <c r="W123" s="15"/>
      <c r="X123" s="16">
        <f>W123-V123</f>
        <v>0</v>
      </c>
      <c r="Y123" s="18"/>
      <c r="Z123" s="17"/>
    </row>
    <row r="124" spans="1:26" ht="18" customHeight="1" x14ac:dyDescent="0.2">
      <c r="A124" s="13">
        <v>3530087</v>
      </c>
      <c r="B124" s="14" t="s">
        <v>149</v>
      </c>
      <c r="C124" s="15"/>
      <c r="D124" s="10">
        <f>VLOOKUP($A124,'23.07'!$A$9:$W$200,23,0)</f>
        <v>0</v>
      </c>
      <c r="E124" s="15"/>
      <c r="F124" s="15"/>
      <c r="G124" s="15"/>
      <c r="H124" s="9">
        <f t="shared" si="26"/>
        <v>0</v>
      </c>
      <c r="I124" s="15"/>
      <c r="J124" s="15"/>
      <c r="K124" s="15"/>
      <c r="L124" s="9">
        <f t="shared" si="13"/>
        <v>0</v>
      </c>
      <c r="M124" s="15"/>
      <c r="N124" s="15"/>
      <c r="O124" s="15"/>
      <c r="P124" s="15"/>
      <c r="Q124" s="15"/>
      <c r="R124" s="11">
        <f t="shared" si="17"/>
        <v>0</v>
      </c>
      <c r="S124" s="15"/>
      <c r="T124" s="15"/>
      <c r="U124" s="9">
        <f t="shared" si="27"/>
        <v>0</v>
      </c>
      <c r="V124" s="9">
        <f t="shared" si="28"/>
        <v>0</v>
      </c>
      <c r="W124" s="15"/>
      <c r="X124" s="16">
        <f t="shared" si="29"/>
        <v>0</v>
      </c>
      <c r="Y124" s="18"/>
      <c r="Z124" s="17"/>
    </row>
    <row r="125" spans="1:26" ht="18" customHeight="1" x14ac:dyDescent="0.2">
      <c r="A125" s="13">
        <v>3530088</v>
      </c>
      <c r="B125" s="14" t="s">
        <v>150</v>
      </c>
      <c r="C125" s="15">
        <v>20000</v>
      </c>
      <c r="D125" s="10">
        <f>VLOOKUP($A125,'23.07'!$A$9:$W$200,23,0)</f>
        <v>23</v>
      </c>
      <c r="E125" s="15"/>
      <c r="F125" s="15"/>
      <c r="G125" s="15"/>
      <c r="H125" s="9">
        <f t="shared" si="26"/>
        <v>0</v>
      </c>
      <c r="I125" s="15">
        <v>20</v>
      </c>
      <c r="J125" s="15"/>
      <c r="K125" s="15"/>
      <c r="L125" s="9">
        <f t="shared" si="13"/>
        <v>20</v>
      </c>
      <c r="M125" s="15"/>
      <c r="N125" s="15"/>
      <c r="O125" s="15"/>
      <c r="P125" s="15"/>
      <c r="Q125" s="15"/>
      <c r="R125" s="11">
        <f t="shared" si="17"/>
        <v>0</v>
      </c>
      <c r="S125" s="15"/>
      <c r="T125" s="15"/>
      <c r="U125" s="9">
        <f t="shared" si="27"/>
        <v>0</v>
      </c>
      <c r="V125" s="9">
        <f t="shared" si="28"/>
        <v>3</v>
      </c>
      <c r="W125" s="15">
        <v>3</v>
      </c>
      <c r="X125" s="16">
        <f t="shared" si="29"/>
        <v>0</v>
      </c>
      <c r="Y125" s="26"/>
      <c r="Z125" s="17"/>
    </row>
    <row r="126" spans="1:26" ht="18" customHeight="1" x14ac:dyDescent="0.2">
      <c r="A126" s="13">
        <v>3530089</v>
      </c>
      <c r="B126" s="14" t="s">
        <v>151</v>
      </c>
      <c r="C126" s="15">
        <v>95000</v>
      </c>
      <c r="D126" s="10">
        <f>VLOOKUP($A126,'23.07'!$A$9:$W$200,23,0)</f>
        <v>1</v>
      </c>
      <c r="E126" s="15"/>
      <c r="F126" s="15"/>
      <c r="G126" s="15"/>
      <c r="H126" s="9">
        <f t="shared" si="26"/>
        <v>0</v>
      </c>
      <c r="I126" s="15">
        <v>1</v>
      </c>
      <c r="J126" s="15"/>
      <c r="K126" s="15"/>
      <c r="L126" s="9">
        <f t="shared" si="13"/>
        <v>1</v>
      </c>
      <c r="M126" s="15"/>
      <c r="N126" s="15"/>
      <c r="O126" s="15"/>
      <c r="P126" s="15"/>
      <c r="Q126" s="15"/>
      <c r="R126" s="11">
        <f t="shared" si="17"/>
        <v>0</v>
      </c>
      <c r="S126" s="15"/>
      <c r="T126" s="15"/>
      <c r="U126" s="9">
        <f t="shared" si="27"/>
        <v>0</v>
      </c>
      <c r="V126" s="9">
        <f t="shared" si="28"/>
        <v>0</v>
      </c>
      <c r="W126" s="15"/>
      <c r="X126" s="16">
        <f t="shared" si="29"/>
        <v>0</v>
      </c>
      <c r="Y126" s="26"/>
      <c r="Z126" s="17"/>
    </row>
    <row r="127" spans="1:26" ht="18" customHeight="1" x14ac:dyDescent="0.2">
      <c r="A127" s="13">
        <v>3530100</v>
      </c>
      <c r="B127" s="14" t="s">
        <v>152</v>
      </c>
      <c r="C127" s="15">
        <v>22000</v>
      </c>
      <c r="D127" s="10">
        <f>VLOOKUP($A127,'23.07'!$A$9:$W$200,23,0)</f>
        <v>3</v>
      </c>
      <c r="E127" s="15"/>
      <c r="F127" s="15"/>
      <c r="G127" s="15"/>
      <c r="H127" s="9">
        <f t="shared" si="26"/>
        <v>0</v>
      </c>
      <c r="I127" s="15">
        <v>3</v>
      </c>
      <c r="J127" s="15"/>
      <c r="K127" s="15"/>
      <c r="L127" s="9">
        <f t="shared" si="13"/>
        <v>3</v>
      </c>
      <c r="M127" s="15"/>
      <c r="N127" s="15"/>
      <c r="O127" s="15"/>
      <c r="P127" s="15"/>
      <c r="Q127" s="15"/>
      <c r="R127" s="11">
        <f t="shared" si="17"/>
        <v>0</v>
      </c>
      <c r="S127" s="15"/>
      <c r="T127" s="15"/>
      <c r="U127" s="9">
        <f t="shared" si="27"/>
        <v>0</v>
      </c>
      <c r="V127" s="9">
        <f t="shared" si="28"/>
        <v>0</v>
      </c>
      <c r="W127" s="15"/>
      <c r="X127" s="16">
        <f t="shared" si="29"/>
        <v>0</v>
      </c>
      <c r="Y127" s="26"/>
      <c r="Z127" s="17"/>
    </row>
    <row r="128" spans="1:26" ht="18" customHeight="1" x14ac:dyDescent="0.2">
      <c r="A128" s="13">
        <v>3550002</v>
      </c>
      <c r="B128" s="14" t="s">
        <v>153</v>
      </c>
      <c r="C128" s="15">
        <v>20000</v>
      </c>
      <c r="D128" s="10">
        <f>VLOOKUP($A128,'23.07'!$A$9:$W$200,23,0)</f>
        <v>31</v>
      </c>
      <c r="E128" s="15"/>
      <c r="F128" s="15"/>
      <c r="G128" s="15"/>
      <c r="H128" s="9">
        <f>SUM(E128:G128)</f>
        <v>0</v>
      </c>
      <c r="I128" s="15">
        <v>6</v>
      </c>
      <c r="J128" s="15"/>
      <c r="K128" s="15"/>
      <c r="L128" s="9">
        <f t="shared" si="13"/>
        <v>6</v>
      </c>
      <c r="M128" s="15"/>
      <c r="N128" s="15"/>
      <c r="O128" s="15"/>
      <c r="P128" s="15"/>
      <c r="Q128" s="15"/>
      <c r="R128" s="11">
        <f t="shared" si="17"/>
        <v>0</v>
      </c>
      <c r="S128" s="15">
        <v>3</v>
      </c>
      <c r="T128" s="15"/>
      <c r="U128" s="9">
        <f t="shared" si="27"/>
        <v>3</v>
      </c>
      <c r="V128" s="9">
        <f t="shared" si="28"/>
        <v>22</v>
      </c>
      <c r="W128" s="15">
        <v>22</v>
      </c>
      <c r="X128" s="16">
        <f t="shared" si="29"/>
        <v>0</v>
      </c>
      <c r="Y128" s="26"/>
      <c r="Z128" s="17"/>
    </row>
    <row r="129" spans="1:26" ht="18" customHeight="1" x14ac:dyDescent="0.2">
      <c r="A129" s="13">
        <v>3550005</v>
      </c>
      <c r="B129" s="14" t="s">
        <v>154</v>
      </c>
      <c r="C129" s="15">
        <v>20000</v>
      </c>
      <c r="D129" s="10">
        <f>VLOOKUP($A129,'23.07'!$A$9:$W$200,23,0)</f>
        <v>22</v>
      </c>
      <c r="E129" s="15">
        <v>28</v>
      </c>
      <c r="F129" s="15"/>
      <c r="G129" s="15"/>
      <c r="H129" s="9">
        <f>SUM(E129:G129)</f>
        <v>28</v>
      </c>
      <c r="I129" s="15">
        <v>15</v>
      </c>
      <c r="J129" s="15"/>
      <c r="K129" s="15"/>
      <c r="L129" s="9">
        <f t="shared" si="13"/>
        <v>15</v>
      </c>
      <c r="M129" s="15"/>
      <c r="N129" s="15"/>
      <c r="O129" s="15"/>
      <c r="P129" s="15"/>
      <c r="Q129" s="15"/>
      <c r="R129" s="11">
        <f t="shared" si="17"/>
        <v>0</v>
      </c>
      <c r="S129" s="15"/>
      <c r="T129" s="15"/>
      <c r="U129" s="9">
        <f t="shared" si="27"/>
        <v>0</v>
      </c>
      <c r="V129" s="9">
        <f t="shared" si="28"/>
        <v>35</v>
      </c>
      <c r="W129" s="15">
        <v>35</v>
      </c>
      <c r="X129" s="16">
        <f t="shared" si="29"/>
        <v>0</v>
      </c>
      <c r="Y129" s="26"/>
      <c r="Z129" s="17"/>
    </row>
    <row r="130" spans="1:26" ht="18" customHeight="1" x14ac:dyDescent="0.2">
      <c r="A130" s="13">
        <v>3550007</v>
      </c>
      <c r="B130" s="14" t="s">
        <v>155</v>
      </c>
      <c r="C130" s="15">
        <v>20000</v>
      </c>
      <c r="D130" s="10">
        <f>VLOOKUP($A130,'23.07'!$A$9:$W$200,23,0)</f>
        <v>0</v>
      </c>
      <c r="E130" s="15">
        <v>28</v>
      </c>
      <c r="F130" s="15"/>
      <c r="G130" s="15"/>
      <c r="H130" s="9">
        <f>SUM(E130:G130)</f>
        <v>28</v>
      </c>
      <c r="I130" s="15">
        <v>12</v>
      </c>
      <c r="J130" s="15"/>
      <c r="K130" s="15"/>
      <c r="L130" s="9">
        <f t="shared" si="13"/>
        <v>12</v>
      </c>
      <c r="M130" s="15"/>
      <c r="N130" s="15"/>
      <c r="O130" s="15"/>
      <c r="P130" s="15"/>
      <c r="Q130" s="15"/>
      <c r="R130" s="11">
        <f t="shared" si="17"/>
        <v>0</v>
      </c>
      <c r="S130" s="15"/>
      <c r="T130" s="15"/>
      <c r="U130" s="9">
        <f t="shared" si="27"/>
        <v>0</v>
      </c>
      <c r="V130" s="9">
        <f t="shared" si="28"/>
        <v>16</v>
      </c>
      <c r="W130" s="15">
        <v>16</v>
      </c>
      <c r="X130" s="16">
        <f t="shared" si="29"/>
        <v>0</v>
      </c>
      <c r="Y130" s="26"/>
      <c r="Z130" s="17"/>
    </row>
    <row r="131" spans="1:26" ht="18" customHeight="1" x14ac:dyDescent="0.2">
      <c r="A131" s="13">
        <v>3550011</v>
      </c>
      <c r="B131" s="14" t="s">
        <v>156</v>
      </c>
      <c r="C131" s="15">
        <v>85000</v>
      </c>
      <c r="D131" s="10">
        <f>VLOOKUP($A131,'23.07'!$A$9:$W$200,23,0)</f>
        <v>0</v>
      </c>
      <c r="E131" s="15"/>
      <c r="F131" s="15"/>
      <c r="G131" s="15"/>
      <c r="H131" s="9">
        <f t="shared" si="26"/>
        <v>0</v>
      </c>
      <c r="I131" s="15"/>
      <c r="J131" s="15"/>
      <c r="K131" s="15"/>
      <c r="L131" s="9">
        <f t="shared" si="13"/>
        <v>0</v>
      </c>
      <c r="M131" s="15"/>
      <c r="N131" s="15"/>
      <c r="O131" s="15"/>
      <c r="P131" s="15"/>
      <c r="Q131" s="15"/>
      <c r="R131" s="11">
        <f t="shared" si="17"/>
        <v>0</v>
      </c>
      <c r="S131" s="15"/>
      <c r="T131" s="15"/>
      <c r="U131" s="9">
        <f t="shared" si="27"/>
        <v>0</v>
      </c>
      <c r="V131" s="9">
        <f t="shared" si="28"/>
        <v>0</v>
      </c>
      <c r="W131" s="15"/>
      <c r="X131" s="16">
        <f t="shared" si="29"/>
        <v>0</v>
      </c>
      <c r="Y131" s="18"/>
      <c r="Z131" s="17"/>
    </row>
    <row r="132" spans="1:26" ht="18" customHeight="1" x14ac:dyDescent="0.2">
      <c r="A132" s="7">
        <v>5530000</v>
      </c>
      <c r="B132" s="28" t="s">
        <v>157</v>
      </c>
      <c r="C132" s="9"/>
      <c r="D132" s="10">
        <f>VLOOKUP($A132,'23.07'!$A$9:$W$200,23,0)</f>
        <v>0</v>
      </c>
      <c r="E132" s="10"/>
      <c r="F132" s="10"/>
      <c r="G132" s="10"/>
      <c r="H132" s="9"/>
      <c r="I132" s="10"/>
      <c r="J132" s="10"/>
      <c r="K132" s="10"/>
      <c r="L132" s="9">
        <f t="shared" si="13"/>
        <v>0</v>
      </c>
      <c r="M132" s="10"/>
      <c r="N132" s="10"/>
      <c r="O132" s="10"/>
      <c r="P132" s="10"/>
      <c r="Q132" s="10"/>
      <c r="R132" s="11">
        <f t="shared" si="17"/>
        <v>0</v>
      </c>
      <c r="S132" s="10"/>
      <c r="T132" s="10"/>
      <c r="U132" s="9"/>
      <c r="V132" s="9"/>
      <c r="W132" s="10"/>
      <c r="X132" s="9"/>
      <c r="Y132" s="18"/>
      <c r="Z132" s="17"/>
    </row>
    <row r="133" spans="1:26" ht="18" customHeight="1" x14ac:dyDescent="0.2">
      <c r="A133" s="13">
        <v>5530012</v>
      </c>
      <c r="B133" s="14" t="s">
        <v>158</v>
      </c>
      <c r="C133" s="15">
        <v>30000</v>
      </c>
      <c r="D133" s="10">
        <f>VLOOKUP($A133,'23.07'!$A$9:$W$200,23,0)</f>
        <v>0</v>
      </c>
      <c r="E133" s="15"/>
      <c r="F133" s="15"/>
      <c r="G133" s="15"/>
      <c r="H133" s="9">
        <f t="shared" ref="H133:H140" si="30">SUM(E133:G133)</f>
        <v>0</v>
      </c>
      <c r="I133" s="15"/>
      <c r="J133" s="15"/>
      <c r="K133" s="15"/>
      <c r="L133" s="9">
        <f t="shared" si="13"/>
        <v>0</v>
      </c>
      <c r="M133" s="15"/>
      <c r="N133" s="15"/>
      <c r="O133" s="15"/>
      <c r="P133" s="15"/>
      <c r="Q133" s="15"/>
      <c r="R133" s="11">
        <f t="shared" si="17"/>
        <v>0</v>
      </c>
      <c r="S133" s="15"/>
      <c r="T133" s="15"/>
      <c r="U133" s="9">
        <f t="shared" ref="U133:U140" si="31">S133+T133</f>
        <v>0</v>
      </c>
      <c r="V133" s="9">
        <f t="shared" ref="V133:V140" si="32">D133+H133-L133-R133-U133</f>
        <v>0</v>
      </c>
      <c r="W133" s="15"/>
      <c r="X133" s="16">
        <f t="shared" ref="X133:X140" si="33">W133-V133</f>
        <v>0</v>
      </c>
      <c r="Y133" s="18"/>
      <c r="Z133" s="17"/>
    </row>
    <row r="134" spans="1:26" ht="18" customHeight="1" x14ac:dyDescent="0.2">
      <c r="A134" s="13">
        <v>5530013</v>
      </c>
      <c r="B134" s="14" t="s">
        <v>159</v>
      </c>
      <c r="C134" s="15">
        <v>30000</v>
      </c>
      <c r="D134" s="10">
        <f>VLOOKUP($A134,'23.07'!$A$9:$W$200,23,0)</f>
        <v>12</v>
      </c>
      <c r="E134" s="15"/>
      <c r="F134" s="15"/>
      <c r="G134" s="15"/>
      <c r="H134" s="9">
        <f t="shared" si="30"/>
        <v>0</v>
      </c>
      <c r="I134" s="15">
        <v>13</v>
      </c>
      <c r="J134" s="15"/>
      <c r="K134" s="15"/>
      <c r="L134" s="9">
        <f t="shared" si="13"/>
        <v>13</v>
      </c>
      <c r="M134" s="15"/>
      <c r="N134" s="15"/>
      <c r="O134" s="15"/>
      <c r="P134" s="15"/>
      <c r="Q134" s="15"/>
      <c r="R134" s="11">
        <f t="shared" si="17"/>
        <v>0</v>
      </c>
      <c r="S134" s="15"/>
      <c r="T134" s="15"/>
      <c r="U134" s="9">
        <f t="shared" si="31"/>
        <v>0</v>
      </c>
      <c r="V134" s="9">
        <f t="shared" si="32"/>
        <v>-1</v>
      </c>
      <c r="W134" s="15">
        <v>1</v>
      </c>
      <c r="X134" s="16">
        <f t="shared" si="33"/>
        <v>2</v>
      </c>
      <c r="Y134" s="18" t="s">
        <v>236</v>
      </c>
      <c r="Z134" s="17"/>
    </row>
    <row r="135" spans="1:26" ht="18" customHeight="1" x14ac:dyDescent="0.2">
      <c r="A135" s="13">
        <v>5530014</v>
      </c>
      <c r="B135" s="14" t="s">
        <v>160</v>
      </c>
      <c r="C135" s="15">
        <v>30000</v>
      </c>
      <c r="D135" s="10">
        <f>VLOOKUP($A135,'23.07'!$A$9:$W$200,23,0)</f>
        <v>17</v>
      </c>
      <c r="E135" s="15"/>
      <c r="F135" s="15"/>
      <c r="G135" s="15"/>
      <c r="H135" s="9">
        <f t="shared" si="30"/>
        <v>0</v>
      </c>
      <c r="I135" s="15">
        <v>12</v>
      </c>
      <c r="J135" s="15"/>
      <c r="K135" s="15"/>
      <c r="L135" s="9">
        <f t="shared" si="13"/>
        <v>12</v>
      </c>
      <c r="M135" s="15"/>
      <c r="N135" s="15"/>
      <c r="O135" s="15"/>
      <c r="P135" s="15"/>
      <c r="Q135" s="15"/>
      <c r="R135" s="11">
        <f t="shared" si="17"/>
        <v>0</v>
      </c>
      <c r="S135" s="15"/>
      <c r="T135" s="15"/>
      <c r="U135" s="9">
        <f t="shared" si="31"/>
        <v>0</v>
      </c>
      <c r="V135" s="9">
        <f t="shared" si="32"/>
        <v>5</v>
      </c>
      <c r="W135" s="15">
        <v>3</v>
      </c>
      <c r="X135" s="16">
        <f t="shared" si="33"/>
        <v>-2</v>
      </c>
      <c r="Y135" s="18"/>
      <c r="Z135" s="17"/>
    </row>
    <row r="136" spans="1:26" ht="18" customHeight="1" x14ac:dyDescent="0.2">
      <c r="A136" s="13">
        <v>5530015</v>
      </c>
      <c r="B136" s="14" t="s">
        <v>161</v>
      </c>
      <c r="C136" s="15">
        <v>30000</v>
      </c>
      <c r="D136" s="10">
        <f>VLOOKUP($A136,'23.07'!$A$9:$W$200,23,0)</f>
        <v>0</v>
      </c>
      <c r="E136" s="15"/>
      <c r="F136" s="15"/>
      <c r="G136" s="15"/>
      <c r="H136" s="9">
        <f t="shared" si="30"/>
        <v>0</v>
      </c>
      <c r="I136" s="15"/>
      <c r="J136" s="15"/>
      <c r="K136" s="15"/>
      <c r="L136" s="9">
        <f t="shared" si="13"/>
        <v>0</v>
      </c>
      <c r="M136" s="15"/>
      <c r="N136" s="15"/>
      <c r="O136" s="15"/>
      <c r="P136" s="15"/>
      <c r="Q136" s="15"/>
      <c r="R136" s="11">
        <f t="shared" si="17"/>
        <v>0</v>
      </c>
      <c r="S136" s="15"/>
      <c r="T136" s="15"/>
      <c r="U136" s="9">
        <f t="shared" si="31"/>
        <v>0</v>
      </c>
      <c r="V136" s="9">
        <f t="shared" si="32"/>
        <v>0</v>
      </c>
      <c r="W136" s="15"/>
      <c r="X136" s="16">
        <f t="shared" si="33"/>
        <v>0</v>
      </c>
      <c r="Y136" s="18"/>
      <c r="Z136" s="17"/>
    </row>
    <row r="137" spans="1:26" ht="18" customHeight="1" x14ac:dyDescent="0.2">
      <c r="A137" s="13">
        <v>5530016</v>
      </c>
      <c r="B137" s="14" t="s">
        <v>162</v>
      </c>
      <c r="C137" s="15">
        <v>30000</v>
      </c>
      <c r="D137" s="10">
        <f>VLOOKUP($A137,'23.07'!$A$9:$W$200,23,0)</f>
        <v>0</v>
      </c>
      <c r="E137" s="15"/>
      <c r="F137" s="15"/>
      <c r="G137" s="15"/>
      <c r="H137" s="9">
        <f t="shared" si="30"/>
        <v>0</v>
      </c>
      <c r="I137" s="15"/>
      <c r="J137" s="15"/>
      <c r="K137" s="15"/>
      <c r="L137" s="9">
        <f t="shared" si="13"/>
        <v>0</v>
      </c>
      <c r="M137" s="15"/>
      <c r="N137" s="15"/>
      <c r="O137" s="15"/>
      <c r="P137" s="15"/>
      <c r="Q137" s="15"/>
      <c r="R137" s="11">
        <f t="shared" si="17"/>
        <v>0</v>
      </c>
      <c r="S137" s="15"/>
      <c r="T137" s="15"/>
      <c r="U137" s="9">
        <f t="shared" si="31"/>
        <v>0</v>
      </c>
      <c r="V137" s="9">
        <f t="shared" si="32"/>
        <v>0</v>
      </c>
      <c r="W137" s="15"/>
      <c r="X137" s="16">
        <f t="shared" si="33"/>
        <v>0</v>
      </c>
      <c r="Y137" s="18"/>
      <c r="Z137" s="17"/>
    </row>
    <row r="138" spans="1:26" ht="18" customHeight="1" x14ac:dyDescent="0.2">
      <c r="A138" s="13">
        <v>5530018</v>
      </c>
      <c r="B138" s="14" t="s">
        <v>163</v>
      </c>
      <c r="C138" s="15">
        <v>30000</v>
      </c>
      <c r="D138" s="10">
        <f>VLOOKUP($A138,'23.07'!$A$9:$W$200,23,0)</f>
        <v>0</v>
      </c>
      <c r="E138" s="15">
        <v>13</v>
      </c>
      <c r="F138" s="15"/>
      <c r="G138" s="15"/>
      <c r="H138" s="9">
        <f t="shared" si="30"/>
        <v>13</v>
      </c>
      <c r="I138" s="15">
        <v>3</v>
      </c>
      <c r="J138" s="15"/>
      <c r="K138" s="15"/>
      <c r="L138" s="9">
        <f t="shared" ref="L138:L198" si="34">SUM(I138:K138)</f>
        <v>3</v>
      </c>
      <c r="M138" s="15"/>
      <c r="N138" s="15"/>
      <c r="O138" s="15"/>
      <c r="P138" s="15"/>
      <c r="Q138" s="15"/>
      <c r="R138" s="11">
        <f>SUM(M138:Q138)</f>
        <v>0</v>
      </c>
      <c r="S138" s="15"/>
      <c r="T138" s="15"/>
      <c r="U138" s="9">
        <f>S138+T138</f>
        <v>0</v>
      </c>
      <c r="V138" s="9">
        <f t="shared" si="32"/>
        <v>10</v>
      </c>
      <c r="W138" s="15">
        <v>10</v>
      </c>
      <c r="X138" s="16">
        <f>W138-V138</f>
        <v>0</v>
      </c>
      <c r="Y138" s="18"/>
      <c r="Z138" s="17"/>
    </row>
    <row r="139" spans="1:26" ht="18" customHeight="1" x14ac:dyDescent="0.2">
      <c r="A139" s="13">
        <v>5530019</v>
      </c>
      <c r="B139" s="14" t="s">
        <v>164</v>
      </c>
      <c r="C139" s="15">
        <v>30000</v>
      </c>
      <c r="D139" s="10">
        <f>VLOOKUP($A139,'23.07'!$A$9:$W$200,23,0)</f>
        <v>0</v>
      </c>
      <c r="E139" s="15">
        <v>14</v>
      </c>
      <c r="F139" s="15"/>
      <c r="G139" s="15"/>
      <c r="H139" s="9">
        <f t="shared" si="30"/>
        <v>14</v>
      </c>
      <c r="I139" s="15">
        <v>2</v>
      </c>
      <c r="J139" s="15"/>
      <c r="K139" s="15"/>
      <c r="L139" s="9">
        <f t="shared" si="34"/>
        <v>2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2"/>
        <v>12</v>
      </c>
      <c r="W139" s="15">
        <v>12</v>
      </c>
      <c r="X139" s="16">
        <f>W139-V139</f>
        <v>0</v>
      </c>
      <c r="Y139" s="18"/>
      <c r="Z139" s="17"/>
    </row>
    <row r="140" spans="1:26" ht="18" customHeight="1" x14ac:dyDescent="0.2">
      <c r="A140" s="13">
        <v>5530020</v>
      </c>
      <c r="B140" s="14" t="s">
        <v>165</v>
      </c>
      <c r="C140" s="15">
        <v>30000</v>
      </c>
      <c r="D140" s="10">
        <f>VLOOKUP($A140,'23.07'!$A$9:$W$200,23,0)</f>
        <v>0</v>
      </c>
      <c r="E140" s="15"/>
      <c r="F140" s="15"/>
      <c r="G140" s="15"/>
      <c r="H140" s="9">
        <f t="shared" si="30"/>
        <v>0</v>
      </c>
      <c r="I140" s="15"/>
      <c r="J140" s="15"/>
      <c r="K140" s="15"/>
      <c r="L140" s="9">
        <f t="shared" si="34"/>
        <v>0</v>
      </c>
      <c r="M140" s="15"/>
      <c r="N140" s="15"/>
      <c r="O140" s="15"/>
      <c r="P140" s="15"/>
      <c r="Q140" s="15"/>
      <c r="R140" s="11">
        <f t="shared" si="17"/>
        <v>0</v>
      </c>
      <c r="S140" s="15"/>
      <c r="T140" s="15"/>
      <c r="U140" s="9">
        <f t="shared" si="31"/>
        <v>0</v>
      </c>
      <c r="V140" s="9">
        <f t="shared" si="32"/>
        <v>0</v>
      </c>
      <c r="W140" s="15"/>
      <c r="X140" s="16">
        <f t="shared" si="33"/>
        <v>0</v>
      </c>
      <c r="Y140" s="18"/>
      <c r="Z140" s="17"/>
    </row>
    <row r="141" spans="1:26" ht="18" customHeight="1" x14ac:dyDescent="0.2">
      <c r="A141" s="7">
        <v>7550000</v>
      </c>
      <c r="B141" s="8" t="s">
        <v>166</v>
      </c>
      <c r="C141" s="9"/>
      <c r="D141" s="10">
        <f>VLOOKUP($A141,'23.07'!$A$9:$W$200,23,0)</f>
        <v>0</v>
      </c>
      <c r="E141" s="10"/>
      <c r="F141" s="10"/>
      <c r="G141" s="10"/>
      <c r="H141" s="9"/>
      <c r="I141" s="10"/>
      <c r="J141" s="10"/>
      <c r="K141" s="10"/>
      <c r="L141" s="9">
        <f t="shared" si="34"/>
        <v>0</v>
      </c>
      <c r="M141" s="10"/>
      <c r="N141" s="10"/>
      <c r="O141" s="10"/>
      <c r="P141" s="10"/>
      <c r="Q141" s="10"/>
      <c r="R141" s="11">
        <f t="shared" si="17"/>
        <v>0</v>
      </c>
      <c r="S141" s="10"/>
      <c r="T141" s="10"/>
      <c r="U141" s="9"/>
      <c r="V141" s="9"/>
      <c r="W141" s="10"/>
      <c r="X141" s="9"/>
      <c r="Y141" s="18"/>
      <c r="Z141" s="17"/>
    </row>
    <row r="142" spans="1:26" ht="18" customHeight="1" x14ac:dyDescent="0.2">
      <c r="A142" s="13">
        <v>7520001</v>
      </c>
      <c r="B142" s="14" t="s">
        <v>167</v>
      </c>
      <c r="C142" s="15">
        <v>80000</v>
      </c>
      <c r="D142" s="10">
        <f>VLOOKUP($A142,'23.07'!$A$9:$W$200,23,0)</f>
        <v>0</v>
      </c>
      <c r="E142" s="15"/>
      <c r="F142" s="15"/>
      <c r="G142" s="15"/>
      <c r="H142" s="9">
        <f t="shared" ref="H142:H156" si="35">SUM(E142:G142)</f>
        <v>0</v>
      </c>
      <c r="I142" s="15"/>
      <c r="J142" s="15"/>
      <c r="K142" s="15"/>
      <c r="L142" s="9">
        <f t="shared" si="34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ref="V142:V156" si="36">D142+H142-L142-R142-U142</f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7520012</v>
      </c>
      <c r="B143" s="14" t="s">
        <v>168</v>
      </c>
      <c r="C143" s="15">
        <v>80000</v>
      </c>
      <c r="D143" s="10">
        <f>VLOOKUP($A143,'23.07'!$A$9:$W$200,23,0)</f>
        <v>9</v>
      </c>
      <c r="E143" s="15"/>
      <c r="F143" s="15"/>
      <c r="G143" s="15"/>
      <c r="H143" s="9">
        <f t="shared" si="35"/>
        <v>0</v>
      </c>
      <c r="I143" s="15"/>
      <c r="J143" s="15"/>
      <c r="K143" s="15"/>
      <c r="L143" s="9">
        <f t="shared" si="34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si="36"/>
        <v>9</v>
      </c>
      <c r="W143" s="15">
        <v>9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7520013</v>
      </c>
      <c r="B144" s="14" t="s">
        <v>169</v>
      </c>
      <c r="C144" s="15">
        <v>80000</v>
      </c>
      <c r="D144" s="10">
        <f>VLOOKUP($A144,'23.07'!$A$9:$W$200,23,0)</f>
        <v>9</v>
      </c>
      <c r="E144" s="15"/>
      <c r="F144" s="15"/>
      <c r="G144" s="15"/>
      <c r="H144" s="9">
        <f t="shared" si="35"/>
        <v>0</v>
      </c>
      <c r="I144" s="15"/>
      <c r="J144" s="15"/>
      <c r="K144" s="15"/>
      <c r="L144" s="9">
        <f t="shared" si="34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6"/>
        <v>9</v>
      </c>
      <c r="W144" s="15">
        <v>9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7520014</v>
      </c>
      <c r="B145" s="14" t="s">
        <v>170</v>
      </c>
      <c r="C145" s="15">
        <v>5000</v>
      </c>
      <c r="D145" s="10">
        <f>VLOOKUP($A145,'23.07'!$A$9:$W$200,23,0)</f>
        <v>0</v>
      </c>
      <c r="E145" s="15"/>
      <c r="F145" s="15"/>
      <c r="G145" s="15"/>
      <c r="H145" s="9">
        <f t="shared" si="35"/>
        <v>0</v>
      </c>
      <c r="I145" s="15"/>
      <c r="J145" s="15"/>
      <c r="K145" s="15"/>
      <c r="L145" s="9">
        <f t="shared" si="34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6"/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7550006</v>
      </c>
      <c r="B146" s="14" t="s">
        <v>171</v>
      </c>
      <c r="C146" s="15">
        <v>12000</v>
      </c>
      <c r="D146" s="10">
        <f>VLOOKUP($A146,'23.07'!$A$9:$W$200,23,0)</f>
        <v>5</v>
      </c>
      <c r="E146" s="15"/>
      <c r="F146" s="15"/>
      <c r="G146" s="15"/>
      <c r="H146" s="9">
        <f t="shared" si="35"/>
        <v>0</v>
      </c>
      <c r="I146" s="15">
        <v>1</v>
      </c>
      <c r="J146" s="15"/>
      <c r="K146" s="15"/>
      <c r="L146" s="9">
        <f t="shared" si="34"/>
        <v>1</v>
      </c>
      <c r="M146" s="15"/>
      <c r="N146" s="15"/>
      <c r="O146" s="15"/>
      <c r="P146" s="15"/>
      <c r="Q146" s="15"/>
      <c r="R146" s="11">
        <f t="shared" si="17"/>
        <v>0</v>
      </c>
      <c r="S146" s="15"/>
      <c r="T146" s="15"/>
      <c r="U146" s="9">
        <f t="shared" ref="U146:U156" si="37">S146+T146</f>
        <v>0</v>
      </c>
      <c r="V146" s="9">
        <f t="shared" si="36"/>
        <v>4</v>
      </c>
      <c r="W146" s="15">
        <v>4</v>
      </c>
      <c r="X146" s="16">
        <f t="shared" ref="X146:X156" si="38">W146-V146</f>
        <v>0</v>
      </c>
      <c r="Y146" s="18"/>
      <c r="Z146" s="17"/>
    </row>
    <row r="147" spans="1:26" ht="18" customHeight="1" x14ac:dyDescent="0.2">
      <c r="A147" s="13">
        <v>7550007</v>
      </c>
      <c r="B147" s="14" t="s">
        <v>172</v>
      </c>
      <c r="C147" s="15">
        <v>9000</v>
      </c>
      <c r="D147" s="10">
        <f>VLOOKUP($A147,'23.07'!$A$9:$W$200,23,0)</f>
        <v>5</v>
      </c>
      <c r="E147" s="15"/>
      <c r="F147" s="15"/>
      <c r="G147" s="15"/>
      <c r="H147" s="9">
        <f t="shared" si="35"/>
        <v>0</v>
      </c>
      <c r="I147" s="15"/>
      <c r="J147" s="15"/>
      <c r="K147" s="15"/>
      <c r="L147" s="9">
        <f t="shared" si="34"/>
        <v>0</v>
      </c>
      <c r="M147" s="15"/>
      <c r="N147" s="15"/>
      <c r="O147" s="15"/>
      <c r="P147" s="15"/>
      <c r="Q147" s="15"/>
      <c r="R147" s="11">
        <f t="shared" si="17"/>
        <v>0</v>
      </c>
      <c r="S147" s="15"/>
      <c r="T147" s="15"/>
      <c r="U147" s="9">
        <f t="shared" si="37"/>
        <v>0</v>
      </c>
      <c r="V147" s="9">
        <f t="shared" si="36"/>
        <v>5</v>
      </c>
      <c r="W147" s="15">
        <v>5</v>
      </c>
      <c r="X147" s="16">
        <f t="shared" si="38"/>
        <v>0</v>
      </c>
      <c r="Y147" s="18"/>
      <c r="Z147" s="17"/>
    </row>
    <row r="148" spans="1:26" ht="18" customHeight="1" x14ac:dyDescent="0.2">
      <c r="A148" s="13">
        <v>7550008</v>
      </c>
      <c r="B148" s="14" t="s">
        <v>173</v>
      </c>
      <c r="C148" s="15">
        <v>21000</v>
      </c>
      <c r="D148" s="10">
        <f>VLOOKUP($A148,'23.07'!$A$9:$W$200,23,0)</f>
        <v>8</v>
      </c>
      <c r="E148" s="15"/>
      <c r="F148" s="15"/>
      <c r="G148" s="15"/>
      <c r="H148" s="9">
        <f t="shared" si="35"/>
        <v>0</v>
      </c>
      <c r="I148" s="15"/>
      <c r="J148" s="15"/>
      <c r="K148" s="15"/>
      <c r="L148" s="9">
        <f t="shared" si="34"/>
        <v>0</v>
      </c>
      <c r="M148" s="15"/>
      <c r="N148" s="15"/>
      <c r="O148" s="15"/>
      <c r="P148" s="15"/>
      <c r="Q148" s="15"/>
      <c r="R148" s="11">
        <f t="shared" si="17"/>
        <v>0</v>
      </c>
      <c r="S148" s="15"/>
      <c r="T148" s="15"/>
      <c r="U148" s="9">
        <f t="shared" si="37"/>
        <v>0</v>
      </c>
      <c r="V148" s="9">
        <f t="shared" si="36"/>
        <v>8</v>
      </c>
      <c r="W148" s="15">
        <v>8</v>
      </c>
      <c r="X148" s="16">
        <f t="shared" si="38"/>
        <v>0</v>
      </c>
      <c r="Y148" s="18"/>
      <c r="Z148" s="17"/>
    </row>
    <row r="149" spans="1:26" ht="18" customHeight="1" x14ac:dyDescent="0.2">
      <c r="A149" s="13">
        <v>7550011</v>
      </c>
      <c r="B149" s="14" t="s">
        <v>174</v>
      </c>
      <c r="C149" s="15">
        <v>16000</v>
      </c>
      <c r="D149" s="10">
        <f>VLOOKUP($A149,'23.07'!$A$9:$W$200,23,0)</f>
        <v>7</v>
      </c>
      <c r="E149" s="15"/>
      <c r="F149" s="15"/>
      <c r="G149" s="15"/>
      <c r="H149" s="9">
        <f t="shared" si="35"/>
        <v>0</v>
      </c>
      <c r="I149" s="15"/>
      <c r="J149" s="15"/>
      <c r="K149" s="15"/>
      <c r="L149" s="9">
        <f t="shared" si="34"/>
        <v>0</v>
      </c>
      <c r="M149" s="15"/>
      <c r="N149" s="15"/>
      <c r="O149" s="15"/>
      <c r="P149" s="15"/>
      <c r="Q149" s="15"/>
      <c r="R149" s="11">
        <f t="shared" si="17"/>
        <v>0</v>
      </c>
      <c r="S149" s="15"/>
      <c r="T149" s="15"/>
      <c r="U149" s="9">
        <f t="shared" si="37"/>
        <v>0</v>
      </c>
      <c r="V149" s="9">
        <f t="shared" si="36"/>
        <v>7</v>
      </c>
      <c r="W149" s="15">
        <v>7</v>
      </c>
      <c r="X149" s="16">
        <f t="shared" si="38"/>
        <v>0</v>
      </c>
      <c r="Y149" s="18"/>
      <c r="Z149" s="17"/>
    </row>
    <row r="150" spans="1:26" ht="18" customHeight="1" x14ac:dyDescent="0.2">
      <c r="A150" s="13">
        <v>7550012</v>
      </c>
      <c r="B150" s="14" t="s">
        <v>175</v>
      </c>
      <c r="C150" s="15">
        <v>24000</v>
      </c>
      <c r="D150" s="10">
        <f>VLOOKUP($A150,'23.07'!$A$9:$W$200,23,0)</f>
        <v>6</v>
      </c>
      <c r="E150" s="15"/>
      <c r="F150" s="15"/>
      <c r="G150" s="15"/>
      <c r="H150" s="9">
        <f t="shared" si="35"/>
        <v>0</v>
      </c>
      <c r="I150" s="15"/>
      <c r="J150" s="15"/>
      <c r="K150" s="15"/>
      <c r="L150" s="9">
        <f t="shared" si="34"/>
        <v>0</v>
      </c>
      <c r="M150" s="15"/>
      <c r="N150" s="15"/>
      <c r="O150" s="15"/>
      <c r="P150" s="15"/>
      <c r="Q150" s="15"/>
      <c r="R150" s="11">
        <f t="shared" si="17"/>
        <v>0</v>
      </c>
      <c r="S150" s="15"/>
      <c r="T150" s="15"/>
      <c r="U150" s="9">
        <f t="shared" si="37"/>
        <v>0</v>
      </c>
      <c r="V150" s="9">
        <f t="shared" si="36"/>
        <v>6</v>
      </c>
      <c r="W150" s="15">
        <v>6</v>
      </c>
      <c r="X150" s="16">
        <f t="shared" si="38"/>
        <v>0</v>
      </c>
      <c r="Y150" s="18"/>
      <c r="Z150" s="17"/>
    </row>
    <row r="151" spans="1:26" ht="18" customHeight="1" x14ac:dyDescent="0.2">
      <c r="A151" s="13">
        <v>7550015</v>
      </c>
      <c r="B151" s="14" t="s">
        <v>176</v>
      </c>
      <c r="C151" s="15">
        <v>14000</v>
      </c>
      <c r="D151" s="10">
        <f>VLOOKUP($A151,'23.07'!$A$9:$W$200,23,0)</f>
        <v>10</v>
      </c>
      <c r="E151" s="15"/>
      <c r="F151" s="15"/>
      <c r="G151" s="15"/>
      <c r="H151" s="9">
        <f t="shared" si="35"/>
        <v>0</v>
      </c>
      <c r="I151" s="15"/>
      <c r="J151" s="15"/>
      <c r="K151" s="15"/>
      <c r="L151" s="9">
        <f t="shared" si="34"/>
        <v>0</v>
      </c>
      <c r="M151" s="15"/>
      <c r="N151" s="15"/>
      <c r="O151" s="15"/>
      <c r="P151" s="15"/>
      <c r="Q151" s="15"/>
      <c r="R151" s="11">
        <f t="shared" si="17"/>
        <v>0</v>
      </c>
      <c r="S151" s="15"/>
      <c r="T151" s="15"/>
      <c r="U151" s="9">
        <f t="shared" si="37"/>
        <v>0</v>
      </c>
      <c r="V151" s="9">
        <f t="shared" si="36"/>
        <v>10</v>
      </c>
      <c r="W151" s="15">
        <v>10</v>
      </c>
      <c r="X151" s="16">
        <f t="shared" si="38"/>
        <v>0</v>
      </c>
      <c r="Y151" s="18"/>
      <c r="Z151" s="17"/>
    </row>
    <row r="152" spans="1:26" ht="18" customHeight="1" x14ac:dyDescent="0.2">
      <c r="A152" s="13">
        <v>7550016</v>
      </c>
      <c r="B152" s="14" t="s">
        <v>177</v>
      </c>
      <c r="C152" s="15">
        <v>14000</v>
      </c>
      <c r="D152" s="10">
        <f>VLOOKUP($A152,'23.07'!$A$9:$W$200,23,0)</f>
        <v>5</v>
      </c>
      <c r="E152" s="15"/>
      <c r="F152" s="15"/>
      <c r="G152" s="15"/>
      <c r="H152" s="9">
        <f t="shared" si="35"/>
        <v>0</v>
      </c>
      <c r="I152" s="15"/>
      <c r="J152" s="15"/>
      <c r="K152" s="15"/>
      <c r="L152" s="9">
        <f t="shared" si="34"/>
        <v>0</v>
      </c>
      <c r="M152" s="15"/>
      <c r="N152" s="15"/>
      <c r="O152" s="15"/>
      <c r="P152" s="15"/>
      <c r="Q152" s="15"/>
      <c r="R152" s="11">
        <f t="shared" si="17"/>
        <v>0</v>
      </c>
      <c r="S152" s="15"/>
      <c r="T152" s="15"/>
      <c r="U152" s="9">
        <f t="shared" si="37"/>
        <v>0</v>
      </c>
      <c r="V152" s="9">
        <f t="shared" si="36"/>
        <v>5</v>
      </c>
      <c r="W152" s="15">
        <v>5</v>
      </c>
      <c r="X152" s="16">
        <f t="shared" si="38"/>
        <v>0</v>
      </c>
      <c r="Y152" s="18"/>
      <c r="Z152" s="17"/>
    </row>
    <row r="153" spans="1:26" ht="18" customHeight="1" x14ac:dyDescent="0.2">
      <c r="A153" s="13">
        <v>7550017</v>
      </c>
      <c r="B153" s="14" t="s">
        <v>178</v>
      </c>
      <c r="C153" s="15">
        <v>14000</v>
      </c>
      <c r="D153" s="10">
        <f>VLOOKUP($A153,'23.07'!$A$9:$W$200,23,0)</f>
        <v>7</v>
      </c>
      <c r="E153" s="15"/>
      <c r="F153" s="15"/>
      <c r="G153" s="15"/>
      <c r="H153" s="9">
        <f t="shared" si="35"/>
        <v>0</v>
      </c>
      <c r="I153" s="15"/>
      <c r="J153" s="15"/>
      <c r="K153" s="15"/>
      <c r="L153" s="9">
        <f t="shared" si="34"/>
        <v>0</v>
      </c>
      <c r="M153" s="15"/>
      <c r="N153" s="15"/>
      <c r="O153" s="15"/>
      <c r="P153" s="15"/>
      <c r="Q153" s="15"/>
      <c r="R153" s="11">
        <f t="shared" si="17"/>
        <v>0</v>
      </c>
      <c r="S153" s="15"/>
      <c r="T153" s="15"/>
      <c r="U153" s="9">
        <f t="shared" si="37"/>
        <v>0</v>
      </c>
      <c r="V153" s="9">
        <f t="shared" si="36"/>
        <v>7</v>
      </c>
      <c r="W153" s="15">
        <v>7</v>
      </c>
      <c r="X153" s="16">
        <f t="shared" si="38"/>
        <v>0</v>
      </c>
      <c r="Y153" s="18"/>
      <c r="Z153" s="17"/>
    </row>
    <row r="154" spans="1:26" ht="18" customHeight="1" x14ac:dyDescent="0.2">
      <c r="A154" s="13">
        <v>7550019</v>
      </c>
      <c r="B154" s="14" t="s">
        <v>179</v>
      </c>
      <c r="C154" s="15">
        <v>10000</v>
      </c>
      <c r="D154" s="10">
        <f>VLOOKUP($A154,'23.07'!$A$9:$W$200,23,0)</f>
        <v>0</v>
      </c>
      <c r="E154" s="15"/>
      <c r="F154" s="15"/>
      <c r="G154" s="15"/>
      <c r="H154" s="9">
        <f t="shared" si="35"/>
        <v>0</v>
      </c>
      <c r="I154" s="15"/>
      <c r="J154" s="15"/>
      <c r="K154" s="15"/>
      <c r="L154" s="9">
        <f t="shared" si="34"/>
        <v>0</v>
      </c>
      <c r="M154" s="15"/>
      <c r="N154" s="15"/>
      <c r="O154" s="15"/>
      <c r="P154" s="15"/>
      <c r="Q154" s="15"/>
      <c r="R154" s="11">
        <f t="shared" si="17"/>
        <v>0</v>
      </c>
      <c r="S154" s="15"/>
      <c r="T154" s="15"/>
      <c r="U154" s="9">
        <f t="shared" si="37"/>
        <v>0</v>
      </c>
      <c r="V154" s="9">
        <f t="shared" si="36"/>
        <v>0</v>
      </c>
      <c r="W154" s="15"/>
      <c r="X154" s="16">
        <f t="shared" si="38"/>
        <v>0</v>
      </c>
      <c r="Y154" s="18"/>
      <c r="Z154" s="17"/>
    </row>
    <row r="155" spans="1:26" ht="18" customHeight="1" x14ac:dyDescent="0.2">
      <c r="A155" s="13">
        <v>7550026</v>
      </c>
      <c r="B155" s="14" t="s">
        <v>180</v>
      </c>
      <c r="C155" s="15">
        <v>26000</v>
      </c>
      <c r="D155" s="10">
        <f>VLOOKUP($A155,'23.07'!$A$9:$W$200,23,0)</f>
        <v>14</v>
      </c>
      <c r="E155" s="15"/>
      <c r="F155" s="15"/>
      <c r="G155" s="15"/>
      <c r="H155" s="9">
        <f t="shared" si="35"/>
        <v>0</v>
      </c>
      <c r="I155" s="15">
        <v>12</v>
      </c>
      <c r="J155" s="15"/>
      <c r="K155" s="15"/>
      <c r="L155" s="9">
        <f t="shared" si="34"/>
        <v>12</v>
      </c>
      <c r="M155" s="15"/>
      <c r="N155" s="15"/>
      <c r="O155" s="15"/>
      <c r="P155" s="15"/>
      <c r="Q155" s="15"/>
      <c r="R155" s="11">
        <f t="shared" si="17"/>
        <v>0</v>
      </c>
      <c r="S155" s="15"/>
      <c r="T155" s="15"/>
      <c r="U155" s="9">
        <f t="shared" si="37"/>
        <v>0</v>
      </c>
      <c r="V155" s="9">
        <f t="shared" si="36"/>
        <v>2</v>
      </c>
      <c r="W155" s="15">
        <v>2</v>
      </c>
      <c r="X155" s="16">
        <f t="shared" si="38"/>
        <v>0</v>
      </c>
      <c r="Y155" s="18"/>
      <c r="Z155" s="17"/>
    </row>
    <row r="156" spans="1:26" ht="18" customHeight="1" x14ac:dyDescent="0.2">
      <c r="A156" s="13">
        <v>4551001</v>
      </c>
      <c r="B156" s="14" t="s">
        <v>225</v>
      </c>
      <c r="C156" s="15">
        <v>15000</v>
      </c>
      <c r="D156" s="10">
        <f>VLOOKUP($A156,'23.07'!$A$9:$W$200,23,0)</f>
        <v>0</v>
      </c>
      <c r="E156" s="15"/>
      <c r="F156" s="15"/>
      <c r="G156" s="15"/>
      <c r="H156" s="9">
        <f t="shared" si="35"/>
        <v>0</v>
      </c>
      <c r="I156" s="15"/>
      <c r="J156" s="15"/>
      <c r="K156" s="15"/>
      <c r="L156" s="9">
        <f t="shared" si="34"/>
        <v>0</v>
      </c>
      <c r="M156" s="15"/>
      <c r="N156" s="15"/>
      <c r="O156" s="15"/>
      <c r="P156" s="15"/>
      <c r="Q156" s="15"/>
      <c r="R156" s="11">
        <f t="shared" ref="R156:R198" si="39">SUM(M156:Q156)</f>
        <v>0</v>
      </c>
      <c r="S156" s="15"/>
      <c r="T156" s="15"/>
      <c r="U156" s="9">
        <f t="shared" si="37"/>
        <v>0</v>
      </c>
      <c r="V156" s="9">
        <f t="shared" si="36"/>
        <v>0</v>
      </c>
      <c r="W156" s="15"/>
      <c r="X156" s="16">
        <f t="shared" si="38"/>
        <v>0</v>
      </c>
      <c r="Y156" s="18"/>
      <c r="Z156" s="17"/>
    </row>
    <row r="157" spans="1:26" ht="18" customHeight="1" x14ac:dyDescent="0.2">
      <c r="A157" s="7">
        <v>5500000</v>
      </c>
      <c r="B157" s="8" t="s">
        <v>181</v>
      </c>
      <c r="C157" s="9"/>
      <c r="D157" s="10">
        <f>VLOOKUP($A157,'23.07'!$A$9:$W$200,23,0)</f>
        <v>0</v>
      </c>
      <c r="E157" s="10"/>
      <c r="F157" s="10"/>
      <c r="G157" s="10"/>
      <c r="H157" s="9"/>
      <c r="I157" s="10"/>
      <c r="J157" s="10"/>
      <c r="K157" s="10"/>
      <c r="L157" s="9">
        <f t="shared" si="34"/>
        <v>0</v>
      </c>
      <c r="M157" s="10"/>
      <c r="N157" s="10"/>
      <c r="O157" s="10"/>
      <c r="P157" s="10"/>
      <c r="Q157" s="10"/>
      <c r="R157" s="11">
        <f t="shared" si="39"/>
        <v>0</v>
      </c>
      <c r="S157" s="10"/>
      <c r="T157" s="10"/>
      <c r="U157" s="9"/>
      <c r="V157" s="9"/>
      <c r="W157" s="10"/>
      <c r="X157" s="9"/>
      <c r="Y157" s="18"/>
      <c r="Z157" s="17"/>
    </row>
    <row r="158" spans="1:26" s="24" customFormat="1" ht="18" customHeight="1" x14ac:dyDescent="0.2">
      <c r="A158" s="13">
        <v>5500044</v>
      </c>
      <c r="B158" s="20" t="s">
        <v>182</v>
      </c>
      <c r="C158" s="21">
        <v>28000</v>
      </c>
      <c r="D158" s="10">
        <f>VLOOKUP($A158,'23.07'!$A$9:$W$200,23,0)</f>
        <v>0</v>
      </c>
      <c r="E158" s="15">
        <v>5</v>
      </c>
      <c r="F158" s="15"/>
      <c r="G158" s="15"/>
      <c r="H158" s="9">
        <f t="shared" ref="H158:H197" si="40">SUM(E158:G158)</f>
        <v>5</v>
      </c>
      <c r="I158" s="15">
        <v>5</v>
      </c>
      <c r="J158" s="15"/>
      <c r="K158" s="15"/>
      <c r="L158" s="9">
        <f t="shared" si="34"/>
        <v>5</v>
      </c>
      <c r="M158" s="15"/>
      <c r="N158" s="15"/>
      <c r="O158" s="15"/>
      <c r="P158" s="15"/>
      <c r="Q158" s="15"/>
      <c r="R158" s="11">
        <f t="shared" si="39"/>
        <v>0</v>
      </c>
      <c r="S158" s="15"/>
      <c r="T158" s="15"/>
      <c r="U158" s="9">
        <f t="shared" ref="U158:U184" si="41">S158+T158</f>
        <v>0</v>
      </c>
      <c r="V158" s="9">
        <f t="shared" ref="V158:V197" si="42">D158+H158-L158-R158-U158</f>
        <v>0</v>
      </c>
      <c r="W158" s="15"/>
      <c r="X158" s="16">
        <f t="shared" ref="X158:X184" si="43">W158-V158</f>
        <v>0</v>
      </c>
      <c r="Y158" s="22"/>
      <c r="Z158" s="23"/>
    </row>
    <row r="159" spans="1:26" s="24" customFormat="1" ht="18" customHeight="1" x14ac:dyDescent="0.2">
      <c r="A159" s="13">
        <v>5500045</v>
      </c>
      <c r="B159" s="20" t="s">
        <v>183</v>
      </c>
      <c r="C159" s="21">
        <v>30000</v>
      </c>
      <c r="D159" s="10">
        <f>VLOOKUP($A159,'23.07'!$A$9:$W$200,23,0)</f>
        <v>0</v>
      </c>
      <c r="E159" s="15">
        <v>7</v>
      </c>
      <c r="F159" s="15"/>
      <c r="G159" s="15"/>
      <c r="H159" s="9">
        <f t="shared" si="40"/>
        <v>7</v>
      </c>
      <c r="I159" s="15">
        <v>7</v>
      </c>
      <c r="J159" s="15"/>
      <c r="K159" s="15"/>
      <c r="L159" s="9">
        <f t="shared" si="34"/>
        <v>7</v>
      </c>
      <c r="M159" s="15"/>
      <c r="N159" s="15"/>
      <c r="O159" s="15"/>
      <c r="P159" s="15"/>
      <c r="Q159" s="15"/>
      <c r="R159" s="11">
        <f t="shared" si="39"/>
        <v>0</v>
      </c>
      <c r="S159" s="15"/>
      <c r="T159" s="15"/>
      <c r="U159" s="9">
        <f t="shared" si="41"/>
        <v>0</v>
      </c>
      <c r="V159" s="9">
        <f t="shared" si="42"/>
        <v>0</v>
      </c>
      <c r="W159" s="15"/>
      <c r="X159" s="16">
        <f t="shared" si="43"/>
        <v>0</v>
      </c>
      <c r="Y159" s="22"/>
      <c r="Z159" s="23"/>
    </row>
    <row r="160" spans="1:26" ht="18" customHeight="1" x14ac:dyDescent="0.2">
      <c r="A160" s="13">
        <v>5500063</v>
      </c>
      <c r="B160" s="14" t="s">
        <v>184</v>
      </c>
      <c r="C160" s="15">
        <v>21000</v>
      </c>
      <c r="D160" s="10">
        <f>VLOOKUP($A160,'23.07'!$A$9:$W$200,23,0)</f>
        <v>0</v>
      </c>
      <c r="E160" s="15"/>
      <c r="F160" s="15"/>
      <c r="G160" s="15"/>
      <c r="H160" s="9">
        <f t="shared" si="40"/>
        <v>0</v>
      </c>
      <c r="I160" s="15"/>
      <c r="J160" s="15"/>
      <c r="K160" s="15"/>
      <c r="L160" s="9">
        <f t="shared" si="34"/>
        <v>0</v>
      </c>
      <c r="M160" s="15"/>
      <c r="N160" s="15"/>
      <c r="O160" s="15"/>
      <c r="P160" s="15"/>
      <c r="Q160" s="15"/>
      <c r="R160" s="11">
        <f t="shared" si="39"/>
        <v>0</v>
      </c>
      <c r="S160" s="15"/>
      <c r="T160" s="15"/>
      <c r="U160" s="9">
        <f t="shared" si="41"/>
        <v>0</v>
      </c>
      <c r="V160" s="9">
        <f t="shared" si="42"/>
        <v>0</v>
      </c>
      <c r="W160" s="15"/>
      <c r="X160" s="16">
        <f t="shared" si="43"/>
        <v>0</v>
      </c>
      <c r="Y160" s="18"/>
      <c r="Z160" s="17"/>
    </row>
    <row r="161" spans="1:26" ht="18" customHeight="1" x14ac:dyDescent="0.2">
      <c r="A161" s="13">
        <v>5500064</v>
      </c>
      <c r="B161" s="14" t="s">
        <v>185</v>
      </c>
      <c r="C161" s="15">
        <v>26000</v>
      </c>
      <c r="D161" s="10">
        <f>VLOOKUP($A161,'23.07'!$A$9:$W$200,23,0)</f>
        <v>0</v>
      </c>
      <c r="E161" s="15"/>
      <c r="F161" s="15"/>
      <c r="G161" s="15"/>
      <c r="H161" s="9">
        <f t="shared" si="40"/>
        <v>0</v>
      </c>
      <c r="I161" s="15"/>
      <c r="J161" s="15"/>
      <c r="K161" s="15"/>
      <c r="L161" s="9">
        <f t="shared" si="34"/>
        <v>0</v>
      </c>
      <c r="M161" s="15"/>
      <c r="N161" s="15"/>
      <c r="O161" s="15"/>
      <c r="P161" s="15"/>
      <c r="Q161" s="15"/>
      <c r="R161" s="11">
        <f t="shared" si="39"/>
        <v>0</v>
      </c>
      <c r="S161" s="15"/>
      <c r="T161" s="15"/>
      <c r="U161" s="9">
        <f t="shared" si="41"/>
        <v>0</v>
      </c>
      <c r="V161" s="9">
        <f t="shared" si="42"/>
        <v>0</v>
      </c>
      <c r="W161" s="15"/>
      <c r="X161" s="16">
        <f t="shared" si="43"/>
        <v>0</v>
      </c>
      <c r="Y161" s="18"/>
      <c r="Z161" s="17"/>
    </row>
    <row r="162" spans="1:26" ht="18" customHeight="1" x14ac:dyDescent="0.2">
      <c r="A162" s="13">
        <v>5500065</v>
      </c>
      <c r="B162" s="14" t="s">
        <v>186</v>
      </c>
      <c r="C162" s="15">
        <v>24000</v>
      </c>
      <c r="D162" s="10">
        <f>VLOOKUP($A162,'23.07'!$A$9:$W$200,23,0)</f>
        <v>0</v>
      </c>
      <c r="E162" s="15"/>
      <c r="F162" s="15"/>
      <c r="G162" s="15"/>
      <c r="H162" s="9">
        <f t="shared" si="40"/>
        <v>0</v>
      </c>
      <c r="I162" s="15"/>
      <c r="J162" s="15"/>
      <c r="K162" s="15"/>
      <c r="L162" s="9">
        <f t="shared" si="34"/>
        <v>0</v>
      </c>
      <c r="M162" s="15"/>
      <c r="N162" s="15"/>
      <c r="O162" s="15"/>
      <c r="P162" s="15"/>
      <c r="Q162" s="15"/>
      <c r="R162" s="11">
        <f t="shared" si="39"/>
        <v>0</v>
      </c>
      <c r="S162" s="15"/>
      <c r="T162" s="15"/>
      <c r="U162" s="9">
        <f t="shared" si="41"/>
        <v>0</v>
      </c>
      <c r="V162" s="9">
        <f t="shared" si="42"/>
        <v>0</v>
      </c>
      <c r="W162" s="15"/>
      <c r="X162" s="16">
        <f t="shared" si="43"/>
        <v>0</v>
      </c>
      <c r="Y162" s="18"/>
      <c r="Z162" s="17"/>
    </row>
    <row r="163" spans="1:26" ht="18" customHeight="1" x14ac:dyDescent="0.2">
      <c r="A163" s="13">
        <v>5500066</v>
      </c>
      <c r="B163" s="14" t="s">
        <v>187</v>
      </c>
      <c r="C163" s="15">
        <v>32000</v>
      </c>
      <c r="D163" s="10">
        <f>VLOOKUP($A163,'23.07'!$A$9:$W$200,23,0)</f>
        <v>0</v>
      </c>
      <c r="E163" s="15"/>
      <c r="F163" s="15"/>
      <c r="G163" s="15"/>
      <c r="H163" s="9">
        <f t="shared" si="40"/>
        <v>0</v>
      </c>
      <c r="I163" s="15"/>
      <c r="J163" s="15"/>
      <c r="K163" s="15"/>
      <c r="L163" s="9">
        <f t="shared" si="34"/>
        <v>0</v>
      </c>
      <c r="M163" s="15"/>
      <c r="N163" s="15"/>
      <c r="O163" s="15"/>
      <c r="P163" s="15"/>
      <c r="Q163" s="15"/>
      <c r="R163" s="11">
        <f t="shared" si="39"/>
        <v>0</v>
      </c>
      <c r="S163" s="15"/>
      <c r="T163" s="15"/>
      <c r="U163" s="9">
        <f t="shared" si="41"/>
        <v>0</v>
      </c>
      <c r="V163" s="9">
        <f t="shared" si="42"/>
        <v>0</v>
      </c>
      <c r="W163" s="15"/>
      <c r="X163" s="16">
        <f t="shared" si="43"/>
        <v>0</v>
      </c>
      <c r="Y163" s="18"/>
      <c r="Z163" s="17"/>
    </row>
    <row r="164" spans="1:26" ht="18" customHeight="1" x14ac:dyDescent="0.2">
      <c r="A164" s="13">
        <v>5510070</v>
      </c>
      <c r="B164" s="14" t="s">
        <v>188</v>
      </c>
      <c r="C164" s="15">
        <v>28000</v>
      </c>
      <c r="D164" s="10">
        <f>VLOOKUP($A164,'23.07'!$A$9:$W$200,23,0)</f>
        <v>0</v>
      </c>
      <c r="E164" s="15">
        <v>1</v>
      </c>
      <c r="F164" s="15"/>
      <c r="G164" s="15"/>
      <c r="H164" s="9">
        <f t="shared" si="40"/>
        <v>1</v>
      </c>
      <c r="I164" s="15">
        <v>1</v>
      </c>
      <c r="J164" s="15"/>
      <c r="K164" s="15"/>
      <c r="L164" s="9">
        <f t="shared" si="34"/>
        <v>1</v>
      </c>
      <c r="M164" s="15"/>
      <c r="N164" s="15"/>
      <c r="O164" s="15"/>
      <c r="P164" s="15"/>
      <c r="Q164" s="15"/>
      <c r="R164" s="11">
        <f t="shared" si="39"/>
        <v>0</v>
      </c>
      <c r="S164" s="15"/>
      <c r="T164" s="15"/>
      <c r="U164" s="9">
        <f t="shared" si="41"/>
        <v>0</v>
      </c>
      <c r="V164" s="9">
        <f t="shared" si="42"/>
        <v>0</v>
      </c>
      <c r="W164" s="15"/>
      <c r="X164" s="16">
        <f t="shared" si="43"/>
        <v>0</v>
      </c>
      <c r="Y164" s="18"/>
      <c r="Z164" s="17"/>
    </row>
    <row r="165" spans="1:26" ht="18" customHeight="1" x14ac:dyDescent="0.2">
      <c r="A165" s="13">
        <v>5510072</v>
      </c>
      <c r="B165" s="14" t="s">
        <v>189</v>
      </c>
      <c r="C165" s="15">
        <v>29000</v>
      </c>
      <c r="D165" s="10">
        <f>VLOOKUP($A165,'23.07'!$A$9:$W$200,23,0)</f>
        <v>0</v>
      </c>
      <c r="E165" s="15"/>
      <c r="F165" s="15"/>
      <c r="G165" s="15"/>
      <c r="H165" s="9">
        <f t="shared" si="40"/>
        <v>0</v>
      </c>
      <c r="I165" s="15"/>
      <c r="J165" s="15"/>
      <c r="K165" s="15"/>
      <c r="L165" s="9">
        <f t="shared" si="34"/>
        <v>0</v>
      </c>
      <c r="M165" s="15"/>
      <c r="N165" s="15"/>
      <c r="O165" s="15"/>
      <c r="P165" s="15"/>
      <c r="Q165" s="15"/>
      <c r="R165" s="11">
        <f t="shared" si="39"/>
        <v>0</v>
      </c>
      <c r="S165" s="15"/>
      <c r="T165" s="15"/>
      <c r="U165" s="9">
        <f t="shared" si="41"/>
        <v>0</v>
      </c>
      <c r="V165" s="9">
        <f t="shared" si="42"/>
        <v>0</v>
      </c>
      <c r="W165" s="15"/>
      <c r="X165" s="16">
        <f t="shared" si="43"/>
        <v>0</v>
      </c>
      <c r="Y165" s="18"/>
      <c r="Z165" s="17"/>
    </row>
    <row r="166" spans="1:26" ht="18" customHeight="1" x14ac:dyDescent="0.2">
      <c r="A166" s="13">
        <v>5510074</v>
      </c>
      <c r="B166" s="14" t="s">
        <v>190</v>
      </c>
      <c r="C166" s="15">
        <v>30000</v>
      </c>
      <c r="D166" s="10">
        <f>VLOOKUP($A166,'23.07'!$A$9:$W$200,23,0)</f>
        <v>0</v>
      </c>
      <c r="E166" s="15">
        <v>8</v>
      </c>
      <c r="F166" s="15"/>
      <c r="G166" s="15"/>
      <c r="H166" s="9">
        <f t="shared" si="40"/>
        <v>8</v>
      </c>
      <c r="I166" s="15">
        <v>8</v>
      </c>
      <c r="J166" s="15"/>
      <c r="K166" s="15"/>
      <c r="L166" s="9">
        <f t="shared" si="34"/>
        <v>8</v>
      </c>
      <c r="M166" s="15"/>
      <c r="N166" s="15"/>
      <c r="O166" s="15"/>
      <c r="P166" s="15"/>
      <c r="Q166" s="15"/>
      <c r="R166" s="11">
        <f t="shared" si="39"/>
        <v>0</v>
      </c>
      <c r="S166" s="15"/>
      <c r="T166" s="15"/>
      <c r="U166" s="9">
        <f t="shared" si="41"/>
        <v>0</v>
      </c>
      <c r="V166" s="9">
        <f t="shared" si="42"/>
        <v>0</v>
      </c>
      <c r="W166" s="15"/>
      <c r="X166" s="16">
        <f t="shared" si="43"/>
        <v>0</v>
      </c>
      <c r="Y166" s="18"/>
      <c r="Z166" s="17"/>
    </row>
    <row r="167" spans="1:26" ht="18" customHeight="1" x14ac:dyDescent="0.2">
      <c r="A167" s="13">
        <v>5520002</v>
      </c>
      <c r="B167" s="14" t="s">
        <v>191</v>
      </c>
      <c r="C167" s="15">
        <v>34000</v>
      </c>
      <c r="D167" s="10">
        <f>VLOOKUP($A167,'23.07'!$A$9:$W$200,23,0)</f>
        <v>0</v>
      </c>
      <c r="E167" s="15">
        <v>2</v>
      </c>
      <c r="F167" s="15"/>
      <c r="G167" s="15"/>
      <c r="H167" s="9">
        <f t="shared" si="40"/>
        <v>2</v>
      </c>
      <c r="I167" s="15">
        <v>2</v>
      </c>
      <c r="J167" s="15"/>
      <c r="K167" s="15"/>
      <c r="L167" s="9">
        <f t="shared" si="34"/>
        <v>2</v>
      </c>
      <c r="M167" s="15"/>
      <c r="N167" s="15"/>
      <c r="O167" s="15"/>
      <c r="P167" s="15"/>
      <c r="Q167" s="15"/>
      <c r="R167" s="11">
        <f>SUM(M167:Q167)</f>
        <v>0</v>
      </c>
      <c r="S167" s="15"/>
      <c r="T167" s="15"/>
      <c r="U167" s="9">
        <f>S167+T167</f>
        <v>0</v>
      </c>
      <c r="V167" s="9">
        <f t="shared" si="42"/>
        <v>0</v>
      </c>
      <c r="W167" s="15"/>
      <c r="X167" s="16">
        <f>W167-V167</f>
        <v>0</v>
      </c>
      <c r="Y167" s="18"/>
      <c r="Z167" s="17"/>
    </row>
    <row r="168" spans="1:26" ht="18" customHeight="1" x14ac:dyDescent="0.2">
      <c r="A168" s="13">
        <v>5520003</v>
      </c>
      <c r="B168" s="14" t="s">
        <v>192</v>
      </c>
      <c r="C168" s="15">
        <v>34000</v>
      </c>
      <c r="D168" s="10">
        <f>VLOOKUP($A168,'23.07'!$A$9:$W$200,23,0)</f>
        <v>0</v>
      </c>
      <c r="E168" s="15">
        <v>1</v>
      </c>
      <c r="F168" s="15"/>
      <c r="G168" s="15"/>
      <c r="H168" s="9">
        <f t="shared" si="40"/>
        <v>1</v>
      </c>
      <c r="I168" s="15">
        <v>1</v>
      </c>
      <c r="J168" s="15"/>
      <c r="K168" s="15"/>
      <c r="L168" s="9">
        <f t="shared" si="34"/>
        <v>1</v>
      </c>
      <c r="M168" s="15"/>
      <c r="N168" s="15"/>
      <c r="O168" s="15"/>
      <c r="P168" s="15"/>
      <c r="Q168" s="15"/>
      <c r="R168" s="11">
        <f>SUM(M168:Q168)</f>
        <v>0</v>
      </c>
      <c r="S168" s="15"/>
      <c r="T168" s="15"/>
      <c r="U168" s="9">
        <f>S168+T168</f>
        <v>0</v>
      </c>
      <c r="V168" s="9">
        <f t="shared" si="42"/>
        <v>0</v>
      </c>
      <c r="W168" s="15"/>
      <c r="X168" s="16">
        <f>W168-V168</f>
        <v>0</v>
      </c>
      <c r="Y168" s="18"/>
      <c r="Z168" s="17"/>
    </row>
    <row r="169" spans="1:26" ht="18" customHeight="1" x14ac:dyDescent="0.2">
      <c r="A169" s="13">
        <v>5520005</v>
      </c>
      <c r="B169" s="14" t="s">
        <v>193</v>
      </c>
      <c r="C169" s="15">
        <v>19000</v>
      </c>
      <c r="D169" s="10">
        <f>VLOOKUP($A169,'23.07'!$A$9:$W$200,23,0)</f>
        <v>0</v>
      </c>
      <c r="E169" s="15">
        <v>17</v>
      </c>
      <c r="F169" s="15"/>
      <c r="G169" s="15"/>
      <c r="H169" s="9">
        <f t="shared" si="40"/>
        <v>17</v>
      </c>
      <c r="I169" s="15">
        <v>17</v>
      </c>
      <c r="J169" s="15"/>
      <c r="K169" s="15"/>
      <c r="L169" s="9">
        <f t="shared" si="34"/>
        <v>17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2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5530001</v>
      </c>
      <c r="B170" s="14" t="s">
        <v>194</v>
      </c>
      <c r="C170" s="15">
        <v>46000</v>
      </c>
      <c r="D170" s="10">
        <f>VLOOKUP($A170,'23.07'!$A$9:$W$200,23,0)</f>
        <v>0</v>
      </c>
      <c r="E170" s="15">
        <v>4</v>
      </c>
      <c r="F170" s="15"/>
      <c r="G170" s="15"/>
      <c r="H170" s="9">
        <f t="shared" si="40"/>
        <v>4</v>
      </c>
      <c r="I170" s="15">
        <v>4</v>
      </c>
      <c r="J170" s="15"/>
      <c r="K170" s="15"/>
      <c r="L170" s="9">
        <f t="shared" si="34"/>
        <v>4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2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5530002</v>
      </c>
      <c r="B171" s="14" t="s">
        <v>195</v>
      </c>
      <c r="C171" s="15">
        <v>38000</v>
      </c>
      <c r="D171" s="10">
        <f>VLOOKUP($A171,'23.07'!$A$9:$W$200,23,0)</f>
        <v>0</v>
      </c>
      <c r="E171" s="15">
        <v>5</v>
      </c>
      <c r="F171" s="15"/>
      <c r="G171" s="15"/>
      <c r="H171" s="9">
        <f t="shared" si="40"/>
        <v>5</v>
      </c>
      <c r="I171" s="15">
        <v>5</v>
      </c>
      <c r="J171" s="15"/>
      <c r="K171" s="15"/>
      <c r="L171" s="9">
        <f t="shared" si="34"/>
        <v>5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2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5530003</v>
      </c>
      <c r="B172" s="14" t="s">
        <v>196</v>
      </c>
      <c r="C172" s="15">
        <v>38000</v>
      </c>
      <c r="D172" s="10">
        <f>VLOOKUP($A172,'23.07'!$A$9:$W$200,23,0)</f>
        <v>0</v>
      </c>
      <c r="E172" s="15">
        <v>2</v>
      </c>
      <c r="F172" s="15"/>
      <c r="G172" s="15"/>
      <c r="H172" s="9">
        <f t="shared" si="40"/>
        <v>2</v>
      </c>
      <c r="I172" s="15">
        <v>2</v>
      </c>
      <c r="J172" s="15"/>
      <c r="K172" s="15"/>
      <c r="L172" s="9">
        <f t="shared" si="34"/>
        <v>2</v>
      </c>
      <c r="M172" s="15"/>
      <c r="N172" s="15"/>
      <c r="O172" s="15"/>
      <c r="P172" s="15"/>
      <c r="Q172" s="15"/>
      <c r="R172" s="11">
        <f t="shared" si="39"/>
        <v>0</v>
      </c>
      <c r="S172" s="15"/>
      <c r="T172" s="15"/>
      <c r="U172" s="9">
        <f t="shared" si="41"/>
        <v>0</v>
      </c>
      <c r="V172" s="9">
        <f t="shared" si="42"/>
        <v>0</v>
      </c>
      <c r="W172" s="15"/>
      <c r="X172" s="16">
        <f t="shared" si="43"/>
        <v>0</v>
      </c>
      <c r="Y172" s="18"/>
      <c r="Z172" s="17"/>
    </row>
    <row r="173" spans="1:26" ht="18" customHeight="1" x14ac:dyDescent="0.2">
      <c r="A173" s="13">
        <v>5530004</v>
      </c>
      <c r="B173" s="14" t="s">
        <v>197</v>
      </c>
      <c r="C173" s="15">
        <v>39000</v>
      </c>
      <c r="D173" s="10">
        <f>VLOOKUP($A173,'23.07'!$A$9:$W$200,23,0)</f>
        <v>0</v>
      </c>
      <c r="E173" s="15"/>
      <c r="F173" s="15"/>
      <c r="G173" s="15"/>
      <c r="H173" s="9">
        <f t="shared" si="40"/>
        <v>0</v>
      </c>
      <c r="I173" s="15"/>
      <c r="J173" s="15"/>
      <c r="K173" s="15"/>
      <c r="L173" s="9">
        <f t="shared" si="34"/>
        <v>0</v>
      </c>
      <c r="M173" s="15"/>
      <c r="N173" s="15"/>
      <c r="O173" s="15"/>
      <c r="P173" s="15"/>
      <c r="Q173" s="15"/>
      <c r="R173" s="11">
        <f t="shared" si="39"/>
        <v>0</v>
      </c>
      <c r="S173" s="15"/>
      <c r="T173" s="15"/>
      <c r="U173" s="9">
        <f t="shared" si="41"/>
        <v>0</v>
      </c>
      <c r="V173" s="9">
        <f t="shared" si="42"/>
        <v>0</v>
      </c>
      <c r="W173" s="15"/>
      <c r="X173" s="16">
        <f t="shared" si="43"/>
        <v>0</v>
      </c>
      <c r="Y173" s="18"/>
      <c r="Z173" s="17"/>
    </row>
    <row r="174" spans="1:26" ht="18" customHeight="1" x14ac:dyDescent="0.2">
      <c r="A174" s="13">
        <v>5530005</v>
      </c>
      <c r="B174" s="14" t="s">
        <v>198</v>
      </c>
      <c r="C174" s="15">
        <v>35000</v>
      </c>
      <c r="D174" s="10">
        <f>VLOOKUP($A174,'23.07'!$A$9:$W$200,23,0)</f>
        <v>0</v>
      </c>
      <c r="E174" s="15"/>
      <c r="F174" s="15"/>
      <c r="G174" s="15"/>
      <c r="H174" s="9">
        <f t="shared" si="40"/>
        <v>0</v>
      </c>
      <c r="I174" s="15"/>
      <c r="J174" s="15"/>
      <c r="K174" s="15"/>
      <c r="L174" s="9">
        <f t="shared" si="34"/>
        <v>0</v>
      </c>
      <c r="M174" s="15"/>
      <c r="N174" s="15"/>
      <c r="O174" s="15"/>
      <c r="P174" s="15"/>
      <c r="Q174" s="15"/>
      <c r="R174" s="11">
        <f t="shared" si="39"/>
        <v>0</v>
      </c>
      <c r="S174" s="15"/>
      <c r="T174" s="15"/>
      <c r="U174" s="9">
        <f t="shared" si="41"/>
        <v>0</v>
      </c>
      <c r="V174" s="9">
        <f t="shared" si="42"/>
        <v>0</v>
      </c>
      <c r="W174" s="15"/>
      <c r="X174" s="16">
        <f t="shared" si="43"/>
        <v>0</v>
      </c>
      <c r="Y174" s="18"/>
      <c r="Z174" s="17"/>
    </row>
    <row r="175" spans="1:26" ht="18" customHeight="1" x14ac:dyDescent="0.2">
      <c r="A175" s="13">
        <v>5530008</v>
      </c>
      <c r="B175" s="14" t="s">
        <v>199</v>
      </c>
      <c r="C175" s="15">
        <v>29000</v>
      </c>
      <c r="D175" s="10">
        <f>VLOOKUP($A175,'23.07'!$A$9:$W$200,23,0)</f>
        <v>0</v>
      </c>
      <c r="E175" s="15">
        <v>3</v>
      </c>
      <c r="F175" s="15"/>
      <c r="G175" s="15"/>
      <c r="H175" s="9">
        <f t="shared" si="40"/>
        <v>3</v>
      </c>
      <c r="I175" s="15">
        <v>3</v>
      </c>
      <c r="J175" s="15"/>
      <c r="K175" s="15"/>
      <c r="L175" s="9">
        <f t="shared" si="34"/>
        <v>3</v>
      </c>
      <c r="M175" s="15"/>
      <c r="N175" s="15"/>
      <c r="O175" s="15"/>
      <c r="P175" s="15"/>
      <c r="Q175" s="15"/>
      <c r="R175" s="11">
        <f t="shared" si="39"/>
        <v>0</v>
      </c>
      <c r="S175" s="15"/>
      <c r="T175" s="15"/>
      <c r="U175" s="9">
        <f t="shared" si="41"/>
        <v>0</v>
      </c>
      <c r="V175" s="9">
        <f t="shared" si="42"/>
        <v>0</v>
      </c>
      <c r="W175" s="15"/>
      <c r="X175" s="16">
        <f t="shared" si="43"/>
        <v>0</v>
      </c>
      <c r="Y175" s="18"/>
      <c r="Z175" s="17"/>
    </row>
    <row r="176" spans="1:26" ht="18" customHeight="1" x14ac:dyDescent="0.2">
      <c r="A176" s="13">
        <v>5540001</v>
      </c>
      <c r="B176" s="14" t="s">
        <v>200</v>
      </c>
      <c r="C176" s="15">
        <v>18000</v>
      </c>
      <c r="D176" s="10">
        <f>VLOOKUP($A176,'23.07'!$A$9:$W$200,23,0)</f>
        <v>0</v>
      </c>
      <c r="E176" s="15"/>
      <c r="F176" s="15"/>
      <c r="G176" s="15"/>
      <c r="H176" s="9">
        <f t="shared" si="40"/>
        <v>0</v>
      </c>
      <c r="I176" s="15"/>
      <c r="J176" s="15"/>
      <c r="K176" s="15"/>
      <c r="L176" s="9">
        <f t="shared" si="34"/>
        <v>0</v>
      </c>
      <c r="M176" s="15"/>
      <c r="N176" s="15"/>
      <c r="O176" s="15"/>
      <c r="P176" s="15"/>
      <c r="Q176" s="15"/>
      <c r="R176" s="11">
        <f>SUM(M176:Q176)</f>
        <v>0</v>
      </c>
      <c r="S176" s="15"/>
      <c r="T176" s="15"/>
      <c r="U176" s="9">
        <f>S176+T176</f>
        <v>0</v>
      </c>
      <c r="V176" s="9">
        <f t="shared" si="42"/>
        <v>0</v>
      </c>
      <c r="W176" s="15"/>
      <c r="X176" s="16">
        <f>W176-V176</f>
        <v>0</v>
      </c>
      <c r="Y176" s="18"/>
      <c r="Z176" s="17"/>
    </row>
    <row r="177" spans="1:26" ht="18" customHeight="1" x14ac:dyDescent="0.2">
      <c r="A177" s="13">
        <v>5540003</v>
      </c>
      <c r="B177" s="14" t="s">
        <v>201</v>
      </c>
      <c r="C177" s="15">
        <v>18000</v>
      </c>
      <c r="D177" s="10">
        <f>VLOOKUP($A177,'23.07'!$A$9:$W$200,23,0)</f>
        <v>92</v>
      </c>
      <c r="E177" s="15"/>
      <c r="F177" s="15"/>
      <c r="G177" s="15"/>
      <c r="H177" s="9">
        <f t="shared" si="40"/>
        <v>0</v>
      </c>
      <c r="I177" s="15">
        <v>4</v>
      </c>
      <c r="J177" s="15"/>
      <c r="K177" s="15"/>
      <c r="L177" s="9">
        <f t="shared" si="34"/>
        <v>4</v>
      </c>
      <c r="M177" s="15"/>
      <c r="N177" s="15"/>
      <c r="O177" s="15"/>
      <c r="P177" s="15"/>
      <c r="Q177" s="15"/>
      <c r="R177" s="11">
        <f t="shared" si="39"/>
        <v>0</v>
      </c>
      <c r="S177" s="15"/>
      <c r="T177" s="15"/>
      <c r="U177" s="9">
        <f t="shared" si="41"/>
        <v>0</v>
      </c>
      <c r="V177" s="9">
        <f t="shared" si="42"/>
        <v>88</v>
      </c>
      <c r="W177" s="15">
        <v>88</v>
      </c>
      <c r="X177" s="16">
        <f t="shared" si="43"/>
        <v>0</v>
      </c>
      <c r="Y177" s="18"/>
      <c r="Z177" s="17"/>
    </row>
    <row r="178" spans="1:26" ht="18" customHeight="1" x14ac:dyDescent="0.2">
      <c r="A178" s="13">
        <v>5540008</v>
      </c>
      <c r="B178" s="14" t="s">
        <v>202</v>
      </c>
      <c r="C178" s="15">
        <v>15000</v>
      </c>
      <c r="D178" s="10">
        <f>VLOOKUP($A178,'23.07'!$A$9:$W$200,23,0)</f>
        <v>0</v>
      </c>
      <c r="E178" s="15"/>
      <c r="F178" s="15"/>
      <c r="G178" s="15"/>
      <c r="H178" s="9">
        <f t="shared" si="40"/>
        <v>0</v>
      </c>
      <c r="I178" s="15"/>
      <c r="J178" s="15"/>
      <c r="K178" s="15"/>
      <c r="L178" s="9">
        <f t="shared" si="34"/>
        <v>0</v>
      </c>
      <c r="M178" s="15"/>
      <c r="N178" s="15"/>
      <c r="O178" s="15"/>
      <c r="P178" s="15"/>
      <c r="Q178" s="15"/>
      <c r="R178" s="11">
        <f t="shared" si="39"/>
        <v>0</v>
      </c>
      <c r="S178" s="15"/>
      <c r="T178" s="15"/>
      <c r="U178" s="9">
        <f t="shared" si="41"/>
        <v>0</v>
      </c>
      <c r="V178" s="9">
        <f t="shared" si="42"/>
        <v>0</v>
      </c>
      <c r="W178" s="15"/>
      <c r="X178" s="16">
        <f t="shared" si="43"/>
        <v>0</v>
      </c>
      <c r="Y178" s="18"/>
      <c r="Z178" s="17"/>
    </row>
    <row r="179" spans="1:26" ht="18" customHeight="1" x14ac:dyDescent="0.2">
      <c r="A179" s="13">
        <v>5540017</v>
      </c>
      <c r="B179" s="14" t="s">
        <v>203</v>
      </c>
      <c r="C179" s="15">
        <v>25000</v>
      </c>
      <c r="D179" s="10">
        <f>VLOOKUP($A179,'23.07'!$A$9:$W$200,23,0)</f>
        <v>0</v>
      </c>
      <c r="E179" s="15">
        <v>7</v>
      </c>
      <c r="F179" s="15"/>
      <c r="G179" s="15"/>
      <c r="H179" s="9">
        <f t="shared" si="40"/>
        <v>7</v>
      </c>
      <c r="I179" s="15">
        <v>7</v>
      </c>
      <c r="J179" s="15"/>
      <c r="K179" s="15"/>
      <c r="L179" s="9">
        <f t="shared" si="34"/>
        <v>7</v>
      </c>
      <c r="M179" s="15"/>
      <c r="N179" s="15"/>
      <c r="O179" s="15"/>
      <c r="P179" s="15"/>
      <c r="Q179" s="15"/>
      <c r="R179" s="11">
        <f t="shared" si="39"/>
        <v>0</v>
      </c>
      <c r="S179" s="15"/>
      <c r="T179" s="15"/>
      <c r="U179" s="9">
        <f t="shared" si="41"/>
        <v>0</v>
      </c>
      <c r="V179" s="9">
        <f t="shared" si="42"/>
        <v>0</v>
      </c>
      <c r="W179" s="15"/>
      <c r="X179" s="16">
        <f t="shared" si="43"/>
        <v>0</v>
      </c>
      <c r="Y179" s="18"/>
      <c r="Z179" s="17"/>
    </row>
    <row r="180" spans="1:26" ht="18" customHeight="1" x14ac:dyDescent="0.2">
      <c r="A180" s="13">
        <v>5540018</v>
      </c>
      <c r="B180" s="14" t="s">
        <v>204</v>
      </c>
      <c r="C180" s="15">
        <v>32000</v>
      </c>
      <c r="D180" s="10">
        <f>VLOOKUP($A180,'23.07'!$A$9:$W$200,23,0)</f>
        <v>0</v>
      </c>
      <c r="E180" s="15">
        <v>11</v>
      </c>
      <c r="F180" s="15"/>
      <c r="G180" s="15"/>
      <c r="H180" s="9">
        <f t="shared" si="40"/>
        <v>11</v>
      </c>
      <c r="I180" s="15">
        <v>11</v>
      </c>
      <c r="J180" s="15"/>
      <c r="K180" s="15"/>
      <c r="L180" s="9">
        <f t="shared" si="34"/>
        <v>11</v>
      </c>
      <c r="M180" s="15"/>
      <c r="N180" s="15"/>
      <c r="O180" s="15"/>
      <c r="P180" s="15"/>
      <c r="Q180" s="15"/>
      <c r="R180" s="11">
        <f t="shared" si="39"/>
        <v>0</v>
      </c>
      <c r="S180" s="15"/>
      <c r="T180" s="15"/>
      <c r="U180" s="9">
        <f t="shared" si="41"/>
        <v>0</v>
      </c>
      <c r="V180" s="9">
        <f t="shared" si="42"/>
        <v>0</v>
      </c>
      <c r="W180" s="15"/>
      <c r="X180" s="16">
        <f t="shared" si="43"/>
        <v>0</v>
      </c>
      <c r="Y180" s="18"/>
      <c r="Z180" s="17"/>
    </row>
    <row r="181" spans="1:26" ht="18" customHeight="1" x14ac:dyDescent="0.2">
      <c r="A181" s="13">
        <v>5540019</v>
      </c>
      <c r="B181" s="14" t="s">
        <v>205</v>
      </c>
      <c r="C181" s="15">
        <v>39000</v>
      </c>
      <c r="D181" s="10">
        <f>VLOOKUP($A181,'23.07'!$A$9:$W$200,23,0)</f>
        <v>0</v>
      </c>
      <c r="E181" s="15">
        <v>4</v>
      </c>
      <c r="F181" s="15"/>
      <c r="G181" s="15"/>
      <c r="H181" s="9">
        <f t="shared" si="40"/>
        <v>4</v>
      </c>
      <c r="I181" s="15">
        <v>4</v>
      </c>
      <c r="J181" s="15"/>
      <c r="K181" s="15"/>
      <c r="L181" s="9">
        <f t="shared" si="34"/>
        <v>4</v>
      </c>
      <c r="M181" s="15"/>
      <c r="N181" s="15"/>
      <c r="O181" s="15"/>
      <c r="P181" s="15"/>
      <c r="Q181" s="15"/>
      <c r="R181" s="11">
        <f t="shared" si="39"/>
        <v>0</v>
      </c>
      <c r="S181" s="15"/>
      <c r="T181" s="15"/>
      <c r="U181" s="9">
        <f t="shared" si="41"/>
        <v>0</v>
      </c>
      <c r="V181" s="9">
        <f t="shared" si="42"/>
        <v>0</v>
      </c>
      <c r="W181" s="15"/>
      <c r="X181" s="16">
        <f t="shared" si="43"/>
        <v>0</v>
      </c>
      <c r="Y181" s="18"/>
      <c r="Z181" s="17"/>
    </row>
    <row r="182" spans="1:26" ht="18" customHeight="1" x14ac:dyDescent="0.2">
      <c r="A182" s="13">
        <v>5540020</v>
      </c>
      <c r="B182" s="14" t="s">
        <v>206</v>
      </c>
      <c r="C182" s="15">
        <v>40000</v>
      </c>
      <c r="D182" s="10">
        <f>VLOOKUP($A182,'23.07'!$A$9:$W$200,23,0)</f>
        <v>0</v>
      </c>
      <c r="E182" s="15">
        <v>3</v>
      </c>
      <c r="F182" s="15"/>
      <c r="G182" s="15"/>
      <c r="H182" s="9">
        <f t="shared" si="40"/>
        <v>3</v>
      </c>
      <c r="I182" s="15">
        <v>3</v>
      </c>
      <c r="J182" s="15"/>
      <c r="K182" s="15"/>
      <c r="L182" s="9">
        <f t="shared" si="34"/>
        <v>3</v>
      </c>
      <c r="M182" s="15"/>
      <c r="N182" s="15"/>
      <c r="O182" s="15"/>
      <c r="P182" s="15"/>
      <c r="Q182" s="15"/>
      <c r="R182" s="11">
        <f t="shared" si="39"/>
        <v>0</v>
      </c>
      <c r="S182" s="15"/>
      <c r="T182" s="15"/>
      <c r="U182" s="9">
        <f t="shared" si="41"/>
        <v>0</v>
      </c>
      <c r="V182" s="9">
        <f t="shared" si="42"/>
        <v>0</v>
      </c>
      <c r="W182" s="15"/>
      <c r="X182" s="16">
        <f t="shared" si="43"/>
        <v>0</v>
      </c>
      <c r="Y182" s="18"/>
      <c r="Z182" s="17"/>
    </row>
    <row r="183" spans="1:26" ht="18" customHeight="1" x14ac:dyDescent="0.2">
      <c r="A183" s="13">
        <v>5540021</v>
      </c>
      <c r="B183" s="14" t="s">
        <v>207</v>
      </c>
      <c r="C183" s="15">
        <v>46000</v>
      </c>
      <c r="D183" s="10">
        <f>VLOOKUP($A183,'23.07'!$A$9:$W$200,23,0)</f>
        <v>0</v>
      </c>
      <c r="E183" s="15"/>
      <c r="F183" s="15"/>
      <c r="G183" s="15"/>
      <c r="H183" s="9">
        <f t="shared" si="40"/>
        <v>0</v>
      </c>
      <c r="I183" s="15"/>
      <c r="J183" s="15"/>
      <c r="K183" s="15"/>
      <c r="L183" s="9">
        <f t="shared" si="34"/>
        <v>0</v>
      </c>
      <c r="M183" s="15"/>
      <c r="N183" s="15"/>
      <c r="O183" s="15"/>
      <c r="P183" s="15"/>
      <c r="Q183" s="15"/>
      <c r="R183" s="11">
        <f t="shared" si="39"/>
        <v>0</v>
      </c>
      <c r="S183" s="15"/>
      <c r="T183" s="15"/>
      <c r="U183" s="9">
        <f t="shared" si="41"/>
        <v>0</v>
      </c>
      <c r="V183" s="9">
        <f t="shared" si="42"/>
        <v>0</v>
      </c>
      <c r="W183" s="15"/>
      <c r="X183" s="16">
        <f t="shared" si="43"/>
        <v>0</v>
      </c>
      <c r="Y183" s="18"/>
      <c r="Z183" s="17"/>
    </row>
    <row r="184" spans="1:26" ht="18" customHeight="1" x14ac:dyDescent="0.2">
      <c r="A184" s="13">
        <v>5540029</v>
      </c>
      <c r="B184" s="14" t="s">
        <v>208</v>
      </c>
      <c r="C184" s="15">
        <v>18000</v>
      </c>
      <c r="D184" s="10">
        <f>VLOOKUP($A184,'23.07'!$A$9:$W$200,23,0)</f>
        <v>23</v>
      </c>
      <c r="E184" s="15"/>
      <c r="F184" s="15"/>
      <c r="G184" s="15"/>
      <c r="H184" s="9">
        <f t="shared" si="40"/>
        <v>0</v>
      </c>
      <c r="I184" s="15"/>
      <c r="J184" s="15"/>
      <c r="K184" s="15"/>
      <c r="L184" s="9">
        <f t="shared" si="34"/>
        <v>0</v>
      </c>
      <c r="M184" s="15"/>
      <c r="N184" s="15"/>
      <c r="O184" s="15"/>
      <c r="P184" s="15"/>
      <c r="Q184" s="15"/>
      <c r="R184" s="11">
        <f t="shared" si="39"/>
        <v>0</v>
      </c>
      <c r="S184" s="15"/>
      <c r="T184" s="15"/>
      <c r="U184" s="9">
        <f t="shared" si="41"/>
        <v>0</v>
      </c>
      <c r="V184" s="9">
        <f t="shared" si="42"/>
        <v>23</v>
      </c>
      <c r="W184" s="15">
        <v>23</v>
      </c>
      <c r="X184" s="16">
        <f t="shared" si="43"/>
        <v>0</v>
      </c>
      <c r="Y184" s="18"/>
      <c r="Z184" s="17"/>
    </row>
    <row r="185" spans="1:26" ht="18" customHeight="1" x14ac:dyDescent="0.2">
      <c r="A185" s="13">
        <v>5540030</v>
      </c>
      <c r="B185" s="14" t="s">
        <v>209</v>
      </c>
      <c r="C185" s="15">
        <v>20000</v>
      </c>
      <c r="D185" s="10">
        <f>VLOOKUP($A185,'23.07'!$A$9:$W$200,23,0)</f>
        <v>32</v>
      </c>
      <c r="E185" s="15"/>
      <c r="F185" s="15"/>
      <c r="G185" s="15"/>
      <c r="H185" s="9">
        <f t="shared" si="40"/>
        <v>0</v>
      </c>
      <c r="I185" s="15">
        <v>1</v>
      </c>
      <c r="J185" s="15"/>
      <c r="K185" s="15"/>
      <c r="L185" s="9">
        <f t="shared" si="34"/>
        <v>1</v>
      </c>
      <c r="M185" s="15"/>
      <c r="N185" s="15"/>
      <c r="O185" s="15"/>
      <c r="P185" s="15"/>
      <c r="Q185" s="15"/>
      <c r="R185" s="11">
        <f>SUM(M185:Q185)</f>
        <v>0</v>
      </c>
      <c r="S185" s="15"/>
      <c r="T185" s="15"/>
      <c r="U185" s="9">
        <f>S185+T185</f>
        <v>0</v>
      </c>
      <c r="V185" s="9">
        <f t="shared" si="42"/>
        <v>31</v>
      </c>
      <c r="W185" s="15">
        <v>31</v>
      </c>
      <c r="X185" s="16">
        <f>W185-V185</f>
        <v>0</v>
      </c>
      <c r="Y185" s="18"/>
      <c r="Z185" s="17"/>
    </row>
    <row r="186" spans="1:26" ht="18" customHeight="1" x14ac:dyDescent="0.2">
      <c r="A186" s="13">
        <v>5540031</v>
      </c>
      <c r="B186" s="14" t="s">
        <v>210</v>
      </c>
      <c r="C186" s="15">
        <v>20000</v>
      </c>
      <c r="D186" s="10">
        <f>VLOOKUP($A186,'23.07'!$A$9:$W$200,23,0)</f>
        <v>26</v>
      </c>
      <c r="E186" s="15"/>
      <c r="F186" s="15"/>
      <c r="G186" s="15"/>
      <c r="H186" s="9">
        <f t="shared" si="40"/>
        <v>0</v>
      </c>
      <c r="I186" s="15">
        <v>2</v>
      </c>
      <c r="J186" s="15"/>
      <c r="K186" s="15"/>
      <c r="L186" s="9">
        <f t="shared" si="34"/>
        <v>2</v>
      </c>
      <c r="M186" s="15"/>
      <c r="N186" s="15"/>
      <c r="O186" s="15"/>
      <c r="P186" s="15"/>
      <c r="Q186" s="15"/>
      <c r="R186" s="11">
        <f t="shared" si="39"/>
        <v>0</v>
      </c>
      <c r="S186" s="15"/>
      <c r="T186" s="15"/>
      <c r="U186" s="9">
        <f t="shared" ref="U186:U197" si="44">S186+T186</f>
        <v>0</v>
      </c>
      <c r="V186" s="9">
        <f t="shared" si="42"/>
        <v>24</v>
      </c>
      <c r="W186" s="15">
        <v>24</v>
      </c>
      <c r="X186" s="16">
        <f t="shared" ref="X186:X197" si="45">W186-V186</f>
        <v>0</v>
      </c>
      <c r="Y186" s="18"/>
      <c r="Z186" s="17"/>
    </row>
    <row r="187" spans="1:26" ht="18" customHeight="1" x14ac:dyDescent="0.2">
      <c r="A187" s="13">
        <v>5540032</v>
      </c>
      <c r="B187" s="14" t="s">
        <v>211</v>
      </c>
      <c r="C187" s="15">
        <v>15000</v>
      </c>
      <c r="D187" s="10">
        <f>VLOOKUP($A187,'23.07'!$A$9:$W$200,23,0)</f>
        <v>157</v>
      </c>
      <c r="E187" s="15"/>
      <c r="F187" s="15"/>
      <c r="G187" s="15"/>
      <c r="H187" s="9">
        <f t="shared" si="40"/>
        <v>0</v>
      </c>
      <c r="I187" s="15">
        <v>9</v>
      </c>
      <c r="J187" s="15"/>
      <c r="K187" s="15"/>
      <c r="L187" s="9">
        <f t="shared" si="34"/>
        <v>9</v>
      </c>
      <c r="M187" s="15"/>
      <c r="N187" s="15"/>
      <c r="O187" s="15"/>
      <c r="P187" s="15"/>
      <c r="Q187" s="15"/>
      <c r="R187" s="11">
        <f t="shared" si="39"/>
        <v>0</v>
      </c>
      <c r="S187" s="15"/>
      <c r="T187" s="15"/>
      <c r="U187" s="9">
        <f t="shared" si="44"/>
        <v>0</v>
      </c>
      <c r="V187" s="9">
        <f t="shared" si="42"/>
        <v>148</v>
      </c>
      <c r="W187" s="15">
        <v>148</v>
      </c>
      <c r="X187" s="16">
        <f t="shared" si="45"/>
        <v>0</v>
      </c>
      <c r="Y187" s="18"/>
      <c r="Z187" s="17"/>
    </row>
    <row r="188" spans="1:26" ht="18" customHeight="1" x14ac:dyDescent="0.2">
      <c r="A188" s="13">
        <v>5540033</v>
      </c>
      <c r="B188" s="14" t="s">
        <v>212</v>
      </c>
      <c r="C188" s="15">
        <v>15000</v>
      </c>
      <c r="D188" s="10">
        <f>VLOOKUP($A188,'23.07'!$A$9:$W$200,23,0)</f>
        <v>25</v>
      </c>
      <c r="E188" s="15"/>
      <c r="F188" s="15"/>
      <c r="G188" s="15"/>
      <c r="H188" s="9">
        <f t="shared" si="40"/>
        <v>0</v>
      </c>
      <c r="I188" s="15">
        <v>1</v>
      </c>
      <c r="J188" s="15"/>
      <c r="K188" s="15"/>
      <c r="L188" s="9">
        <f t="shared" si="34"/>
        <v>1</v>
      </c>
      <c r="M188" s="15"/>
      <c r="N188" s="15"/>
      <c r="O188" s="15"/>
      <c r="P188" s="15"/>
      <c r="Q188" s="15"/>
      <c r="R188" s="11">
        <f t="shared" si="39"/>
        <v>0</v>
      </c>
      <c r="S188" s="15"/>
      <c r="T188" s="15"/>
      <c r="U188" s="9">
        <f t="shared" si="44"/>
        <v>0</v>
      </c>
      <c r="V188" s="9">
        <f t="shared" si="42"/>
        <v>24</v>
      </c>
      <c r="W188" s="15">
        <v>24</v>
      </c>
      <c r="X188" s="16">
        <f t="shared" si="45"/>
        <v>0</v>
      </c>
      <c r="Y188" s="18"/>
      <c r="Z188" s="17"/>
    </row>
    <row r="189" spans="1:26" ht="18" customHeight="1" x14ac:dyDescent="0.2">
      <c r="A189" s="13">
        <v>5540035</v>
      </c>
      <c r="B189" s="14" t="s">
        <v>213</v>
      </c>
      <c r="C189" s="15">
        <v>20000</v>
      </c>
      <c r="D189" s="10">
        <f>VLOOKUP($A189,'23.07'!$A$9:$W$200,23,0)</f>
        <v>28</v>
      </c>
      <c r="E189" s="15"/>
      <c r="F189" s="15"/>
      <c r="G189" s="15"/>
      <c r="H189" s="9">
        <f t="shared" si="40"/>
        <v>0</v>
      </c>
      <c r="I189" s="15">
        <v>4</v>
      </c>
      <c r="J189" s="15"/>
      <c r="K189" s="15"/>
      <c r="L189" s="9">
        <f t="shared" si="34"/>
        <v>4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2"/>
        <v>24</v>
      </c>
      <c r="W189" s="15">
        <v>24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5540037</v>
      </c>
      <c r="B190" s="14" t="s">
        <v>214</v>
      </c>
      <c r="C190" s="15">
        <v>18000</v>
      </c>
      <c r="D190" s="10">
        <f>VLOOKUP($A190,'23.07'!$A$9:$W$200,23,0)</f>
        <v>101</v>
      </c>
      <c r="E190" s="15"/>
      <c r="F190" s="15"/>
      <c r="G190" s="15"/>
      <c r="H190" s="9">
        <f t="shared" si="40"/>
        <v>0</v>
      </c>
      <c r="I190" s="15">
        <v>8</v>
      </c>
      <c r="J190" s="15"/>
      <c r="K190" s="15"/>
      <c r="L190" s="9">
        <f t="shared" si="34"/>
        <v>8</v>
      </c>
      <c r="M190" s="15"/>
      <c r="N190" s="15"/>
      <c r="O190" s="15"/>
      <c r="P190" s="15"/>
      <c r="Q190" s="15"/>
      <c r="R190" s="11">
        <f t="shared" si="39"/>
        <v>0</v>
      </c>
      <c r="S190" s="15"/>
      <c r="T190" s="15"/>
      <c r="U190" s="9">
        <f t="shared" si="44"/>
        <v>0</v>
      </c>
      <c r="V190" s="9">
        <f t="shared" si="42"/>
        <v>93</v>
      </c>
      <c r="W190" s="15">
        <v>93</v>
      </c>
      <c r="X190" s="16">
        <f t="shared" si="45"/>
        <v>0</v>
      </c>
      <c r="Y190" s="18"/>
      <c r="Z190" s="17"/>
    </row>
    <row r="191" spans="1:26" ht="18" customHeight="1" x14ac:dyDescent="0.2">
      <c r="A191" s="13">
        <v>5541001</v>
      </c>
      <c r="B191" s="14" t="s">
        <v>215</v>
      </c>
      <c r="C191" s="15">
        <v>29000</v>
      </c>
      <c r="D191" s="10">
        <f>VLOOKUP($A191,'23.07'!$A$9:$W$200,23,0)</f>
        <v>0</v>
      </c>
      <c r="E191" s="15">
        <v>14</v>
      </c>
      <c r="F191" s="15"/>
      <c r="G191" s="15"/>
      <c r="H191" s="9">
        <f t="shared" si="40"/>
        <v>14</v>
      </c>
      <c r="I191" s="15">
        <v>14</v>
      </c>
      <c r="J191" s="15"/>
      <c r="K191" s="15"/>
      <c r="L191" s="9">
        <f t="shared" si="34"/>
        <v>14</v>
      </c>
      <c r="M191" s="15"/>
      <c r="N191" s="15"/>
      <c r="O191" s="15"/>
      <c r="P191" s="15"/>
      <c r="Q191" s="15"/>
      <c r="R191" s="11">
        <f t="shared" si="39"/>
        <v>0</v>
      </c>
      <c r="S191" s="15"/>
      <c r="T191" s="15"/>
      <c r="U191" s="9">
        <f t="shared" si="44"/>
        <v>0</v>
      </c>
      <c r="V191" s="9">
        <f t="shared" si="42"/>
        <v>0</v>
      </c>
      <c r="W191" s="15"/>
      <c r="X191" s="16">
        <f t="shared" si="45"/>
        <v>0</v>
      </c>
      <c r="Y191" s="18"/>
      <c r="Z191" s="17"/>
    </row>
    <row r="192" spans="1:26" ht="18" customHeight="1" x14ac:dyDescent="0.2">
      <c r="A192" s="13">
        <v>7111005</v>
      </c>
      <c r="B192" s="14" t="s">
        <v>216</v>
      </c>
      <c r="C192" s="15">
        <v>10000</v>
      </c>
      <c r="D192" s="10">
        <f>VLOOKUP($A192,'23.07'!$A$9:$W$200,23,0)</f>
        <v>0</v>
      </c>
      <c r="E192" s="15"/>
      <c r="F192" s="15"/>
      <c r="G192" s="15"/>
      <c r="H192" s="9">
        <f t="shared" si="40"/>
        <v>0</v>
      </c>
      <c r="I192" s="15"/>
      <c r="J192" s="15"/>
      <c r="K192" s="15"/>
      <c r="L192" s="9">
        <f t="shared" si="34"/>
        <v>0</v>
      </c>
      <c r="M192" s="15"/>
      <c r="N192" s="15"/>
      <c r="O192" s="15"/>
      <c r="P192" s="15"/>
      <c r="Q192" s="15"/>
      <c r="R192" s="11">
        <f t="shared" si="39"/>
        <v>0</v>
      </c>
      <c r="S192" s="15"/>
      <c r="T192" s="15"/>
      <c r="U192" s="9">
        <f t="shared" si="44"/>
        <v>0</v>
      </c>
      <c r="V192" s="9">
        <f t="shared" si="42"/>
        <v>0</v>
      </c>
      <c r="W192" s="15"/>
      <c r="X192" s="16">
        <f t="shared" si="45"/>
        <v>0</v>
      </c>
      <c r="Y192" s="18"/>
      <c r="Z192" s="17"/>
    </row>
    <row r="193" spans="1:28" ht="18" customHeight="1" x14ac:dyDescent="0.2">
      <c r="A193" s="13">
        <v>7116001</v>
      </c>
      <c r="B193" s="14" t="s">
        <v>217</v>
      </c>
      <c r="C193" s="15">
        <v>99000</v>
      </c>
      <c r="D193" s="10">
        <f>VLOOKUP($A193,'23.07'!$A$9:$W$200,23,0)</f>
        <v>0</v>
      </c>
      <c r="E193" s="15"/>
      <c r="F193" s="15"/>
      <c r="G193" s="15"/>
      <c r="H193" s="9">
        <f t="shared" si="40"/>
        <v>0</v>
      </c>
      <c r="I193" s="15"/>
      <c r="J193" s="15"/>
      <c r="K193" s="15"/>
      <c r="L193" s="9">
        <f t="shared" si="34"/>
        <v>0</v>
      </c>
      <c r="M193" s="15"/>
      <c r="N193" s="15"/>
      <c r="O193" s="15"/>
      <c r="P193" s="15"/>
      <c r="Q193" s="15"/>
      <c r="R193" s="11">
        <f t="shared" si="39"/>
        <v>0</v>
      </c>
      <c r="S193" s="15"/>
      <c r="T193" s="15"/>
      <c r="U193" s="9">
        <f t="shared" si="44"/>
        <v>0</v>
      </c>
      <c r="V193" s="9">
        <f t="shared" si="42"/>
        <v>0</v>
      </c>
      <c r="W193" s="15"/>
      <c r="X193" s="16">
        <f t="shared" si="45"/>
        <v>0</v>
      </c>
      <c r="Y193" s="18"/>
      <c r="Z193" s="17"/>
    </row>
    <row r="194" spans="1:28" ht="18" customHeight="1" x14ac:dyDescent="0.2">
      <c r="A194" s="13">
        <v>7116002</v>
      </c>
      <c r="B194" s="14" t="s">
        <v>227</v>
      </c>
      <c r="C194" s="15">
        <v>60000</v>
      </c>
      <c r="D194" s="10">
        <f>VLOOKUP($A194,'23.07'!$A$9:$W$200,23,0)</f>
        <v>0</v>
      </c>
      <c r="E194" s="15"/>
      <c r="F194" s="15"/>
      <c r="G194" s="15"/>
      <c r="H194" s="9">
        <f t="shared" si="40"/>
        <v>0</v>
      </c>
      <c r="I194" s="15"/>
      <c r="J194" s="15"/>
      <c r="K194" s="15"/>
      <c r="L194" s="9">
        <f t="shared" si="34"/>
        <v>0</v>
      </c>
      <c r="M194" s="15"/>
      <c r="N194" s="15"/>
      <c r="O194" s="15"/>
      <c r="P194" s="15"/>
      <c r="Q194" s="15"/>
      <c r="R194" s="11">
        <f t="shared" si="39"/>
        <v>0</v>
      </c>
      <c r="S194" s="15"/>
      <c r="T194" s="15"/>
      <c r="U194" s="9">
        <f t="shared" si="44"/>
        <v>0</v>
      </c>
      <c r="V194" s="9">
        <f t="shared" si="42"/>
        <v>0</v>
      </c>
      <c r="W194" s="15"/>
      <c r="X194" s="16">
        <f t="shared" si="45"/>
        <v>0</v>
      </c>
      <c r="Y194" s="18"/>
      <c r="Z194" s="17"/>
    </row>
    <row r="195" spans="1:28" ht="18" customHeight="1" x14ac:dyDescent="0.2">
      <c r="A195" s="13">
        <v>7116003</v>
      </c>
      <c r="B195" s="14" t="s">
        <v>228</v>
      </c>
      <c r="C195" s="15">
        <v>60000</v>
      </c>
      <c r="D195" s="10">
        <f>VLOOKUP($A195,'23.07'!$A$9:$W$200,23,0)</f>
        <v>0</v>
      </c>
      <c r="E195" s="15"/>
      <c r="F195" s="15"/>
      <c r="G195" s="15"/>
      <c r="H195" s="9">
        <f t="shared" si="40"/>
        <v>0</v>
      </c>
      <c r="I195" s="15"/>
      <c r="J195" s="15"/>
      <c r="K195" s="15"/>
      <c r="L195" s="9">
        <f t="shared" si="34"/>
        <v>0</v>
      </c>
      <c r="M195" s="15"/>
      <c r="N195" s="15"/>
      <c r="O195" s="15"/>
      <c r="P195" s="15"/>
      <c r="Q195" s="15"/>
      <c r="R195" s="11">
        <f t="shared" si="39"/>
        <v>0</v>
      </c>
      <c r="S195" s="15"/>
      <c r="T195" s="15"/>
      <c r="U195" s="9">
        <f t="shared" si="44"/>
        <v>0</v>
      </c>
      <c r="V195" s="9">
        <f t="shared" si="42"/>
        <v>0</v>
      </c>
      <c r="W195" s="15"/>
      <c r="X195" s="16">
        <f t="shared" si="45"/>
        <v>0</v>
      </c>
      <c r="Y195" s="18"/>
      <c r="Z195" s="17"/>
    </row>
    <row r="196" spans="1:28" ht="18" customHeight="1" x14ac:dyDescent="0.2">
      <c r="A196" s="13">
        <v>9500002</v>
      </c>
      <c r="B196" s="14" t="s">
        <v>218</v>
      </c>
      <c r="C196" s="15">
        <v>4000</v>
      </c>
      <c r="D196" s="10">
        <f>VLOOKUP($A196,'23.07'!$A$9:$W$200,23,0)</f>
        <v>0</v>
      </c>
      <c r="E196" s="15"/>
      <c r="F196" s="15"/>
      <c r="G196" s="15"/>
      <c r="H196" s="9">
        <f t="shared" si="40"/>
        <v>0</v>
      </c>
      <c r="I196" s="15"/>
      <c r="J196" s="15"/>
      <c r="K196" s="15"/>
      <c r="L196" s="9">
        <f t="shared" si="34"/>
        <v>0</v>
      </c>
      <c r="M196" s="15"/>
      <c r="N196" s="15"/>
      <c r="O196" s="15"/>
      <c r="P196" s="15"/>
      <c r="Q196" s="15"/>
      <c r="R196" s="11">
        <f t="shared" si="39"/>
        <v>0</v>
      </c>
      <c r="S196" s="15"/>
      <c r="T196" s="15"/>
      <c r="U196" s="9">
        <f t="shared" si="44"/>
        <v>0</v>
      </c>
      <c r="V196" s="9">
        <f t="shared" si="42"/>
        <v>0</v>
      </c>
      <c r="W196" s="15"/>
      <c r="X196" s="16">
        <f t="shared" si="45"/>
        <v>0</v>
      </c>
      <c r="Y196" s="18"/>
      <c r="Z196" s="17"/>
    </row>
    <row r="197" spans="1:28" ht="18" customHeight="1" x14ac:dyDescent="0.2">
      <c r="A197" s="13">
        <v>9500003</v>
      </c>
      <c r="B197" s="14" t="s">
        <v>219</v>
      </c>
      <c r="C197" s="15">
        <v>5000</v>
      </c>
      <c r="D197" s="10">
        <f>VLOOKUP($A197,'23.07'!$A$9:$W$200,23,0)</f>
        <v>0</v>
      </c>
      <c r="E197" s="15"/>
      <c r="F197" s="15"/>
      <c r="G197" s="15"/>
      <c r="H197" s="9">
        <f t="shared" si="40"/>
        <v>0</v>
      </c>
      <c r="I197" s="15"/>
      <c r="J197" s="15"/>
      <c r="K197" s="15"/>
      <c r="L197" s="9">
        <f t="shared" si="34"/>
        <v>0</v>
      </c>
      <c r="M197" s="15"/>
      <c r="N197" s="15"/>
      <c r="O197" s="15"/>
      <c r="P197" s="15"/>
      <c r="Q197" s="15"/>
      <c r="R197" s="11">
        <f t="shared" si="39"/>
        <v>0</v>
      </c>
      <c r="S197" s="15"/>
      <c r="T197" s="15"/>
      <c r="U197" s="9">
        <f t="shared" si="44"/>
        <v>0</v>
      </c>
      <c r="V197" s="9">
        <f t="shared" si="42"/>
        <v>0</v>
      </c>
      <c r="W197" s="15"/>
      <c r="X197" s="16">
        <f t="shared" si="45"/>
        <v>0</v>
      </c>
      <c r="Y197" s="18"/>
      <c r="Z197" s="17"/>
    </row>
    <row r="198" spans="1:28" ht="18" customHeight="1" x14ac:dyDescent="0.2">
      <c r="A198" s="7"/>
      <c r="B198" s="28" t="s">
        <v>220</v>
      </c>
      <c r="C198" s="9"/>
      <c r="D198" s="10"/>
      <c r="E198" s="10"/>
      <c r="F198" s="10"/>
      <c r="G198" s="10"/>
      <c r="H198" s="9"/>
      <c r="I198" s="10"/>
      <c r="J198" s="10"/>
      <c r="K198" s="10"/>
      <c r="L198" s="9">
        <f t="shared" si="34"/>
        <v>0</v>
      </c>
      <c r="M198" s="10"/>
      <c r="N198" s="10"/>
      <c r="O198" s="10"/>
      <c r="P198" s="10"/>
      <c r="Q198" s="10"/>
      <c r="R198" s="11">
        <f t="shared" si="39"/>
        <v>0</v>
      </c>
      <c r="S198" s="10"/>
      <c r="T198" s="10"/>
      <c r="U198" s="9"/>
      <c r="V198" s="9"/>
      <c r="W198" s="10"/>
      <c r="X198" s="9"/>
      <c r="Y198" s="18"/>
      <c r="Z198" s="17"/>
    </row>
    <row r="200" spans="1:28" ht="25.5" customHeight="1" x14ac:dyDescent="0.2">
      <c r="D200" s="30">
        <f>SUM(D9:D198)</f>
        <v>716</v>
      </c>
      <c r="E200" s="31"/>
      <c r="F200" s="31"/>
      <c r="G200" s="31"/>
      <c r="H200" s="31"/>
      <c r="I200" s="30">
        <f>SUM(I9:I198)</f>
        <v>783</v>
      </c>
      <c r="J200" s="30">
        <f>SUM(J9:J198)</f>
        <v>0</v>
      </c>
      <c r="K200" s="30"/>
      <c r="L200" s="31"/>
      <c r="M200" s="31"/>
      <c r="N200" s="31"/>
      <c r="O200" s="31"/>
      <c r="P200" s="31"/>
      <c r="Q200" s="30">
        <f>SUM(Q9:Q198)</f>
        <v>1</v>
      </c>
      <c r="R200" s="30">
        <f>SUM(R9:R198)</f>
        <v>4</v>
      </c>
      <c r="S200" s="30">
        <f>SUM(S9:S198)</f>
        <v>75</v>
      </c>
      <c r="T200" s="31"/>
      <c r="U200" s="31"/>
      <c r="V200" s="32"/>
      <c r="W200" s="30">
        <f>SUM(W9:W198)</f>
        <v>692</v>
      </c>
      <c r="X200" s="30">
        <f>SUM(X9:X198)</f>
        <v>-2</v>
      </c>
    </row>
    <row r="201" spans="1:28" ht="12.75" customHeight="1" x14ac:dyDescent="0.2"/>
    <row r="202" spans="1:28" s="1" customFormat="1" x14ac:dyDescent="0.2">
      <c r="A202" s="29"/>
      <c r="B202" s="29" t="s">
        <v>221</v>
      </c>
      <c r="I202" s="33" t="s">
        <v>222</v>
      </c>
      <c r="S202" s="1" t="s">
        <v>223</v>
      </c>
      <c r="V202" s="2"/>
      <c r="W202" s="2"/>
      <c r="X202" s="2"/>
      <c r="Y202" s="3"/>
      <c r="Z202" s="3"/>
      <c r="AA202" s="3"/>
      <c r="AB202" s="3"/>
    </row>
    <row r="204" spans="1:28" s="1" customFormat="1" x14ac:dyDescent="0.2">
      <c r="A204" s="29" t="s">
        <v>224</v>
      </c>
      <c r="B204" s="3"/>
      <c r="V204" s="2"/>
      <c r="W204" s="2"/>
      <c r="X204" s="2"/>
      <c r="Y204" s="3"/>
      <c r="Z204" s="3"/>
      <c r="AA204" s="3"/>
      <c r="AB204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0:B101">
    <cfRule type="duplicateValues" dxfId="355" priority="34" stopIfTrue="1"/>
  </conditionalFormatting>
  <conditionalFormatting sqref="B132">
    <cfRule type="duplicateValues" dxfId="354" priority="33" stopIfTrue="1"/>
  </conditionalFormatting>
  <conditionalFormatting sqref="B118">
    <cfRule type="duplicateValues" dxfId="353" priority="32" stopIfTrue="1"/>
  </conditionalFormatting>
  <conditionalFormatting sqref="B198">
    <cfRule type="duplicateValues" dxfId="352" priority="31" stopIfTrue="1"/>
  </conditionalFormatting>
  <conditionalFormatting sqref="B201:B274">
    <cfRule type="duplicateValues" dxfId="351" priority="30" stopIfTrue="1"/>
  </conditionalFormatting>
  <conditionalFormatting sqref="B200">
    <cfRule type="duplicateValues" dxfId="350" priority="29" stopIfTrue="1"/>
  </conditionalFormatting>
  <conditionalFormatting sqref="I202">
    <cfRule type="duplicateValues" dxfId="349" priority="28" stopIfTrue="1"/>
  </conditionalFormatting>
  <conditionalFormatting sqref="I202">
    <cfRule type="duplicateValues" dxfId="348" priority="25" stopIfTrue="1"/>
    <cfRule type="duplicateValues" dxfId="347" priority="26" stopIfTrue="1"/>
    <cfRule type="duplicateValues" dxfId="346" priority="27" stopIfTrue="1"/>
  </conditionalFormatting>
  <conditionalFormatting sqref="B20">
    <cfRule type="duplicateValues" dxfId="345" priority="19" stopIfTrue="1"/>
  </conditionalFormatting>
  <conditionalFormatting sqref="B20">
    <cfRule type="duplicateValues" dxfId="344" priority="20" stopIfTrue="1"/>
  </conditionalFormatting>
  <conditionalFormatting sqref="B20">
    <cfRule type="duplicateValues" dxfId="343" priority="21" stopIfTrue="1"/>
  </conditionalFormatting>
  <conditionalFormatting sqref="B20">
    <cfRule type="duplicateValues" dxfId="342" priority="22" stopIfTrue="1"/>
    <cfRule type="duplicateValues" dxfId="341" priority="23" stopIfTrue="1"/>
    <cfRule type="duplicateValues" dxfId="340" priority="24" stopIfTrue="1"/>
  </conditionalFormatting>
  <conditionalFormatting sqref="A20:A25">
    <cfRule type="duplicateValues" dxfId="339" priority="18" stopIfTrue="1"/>
  </conditionalFormatting>
  <conditionalFormatting sqref="A26">
    <cfRule type="duplicateValues" dxfId="338" priority="17" stopIfTrue="1"/>
  </conditionalFormatting>
  <conditionalFormatting sqref="A27">
    <cfRule type="duplicateValues" dxfId="337" priority="16" stopIfTrue="1"/>
  </conditionalFormatting>
  <conditionalFormatting sqref="A28">
    <cfRule type="duplicateValues" dxfId="336" priority="15" stopIfTrue="1"/>
  </conditionalFormatting>
  <conditionalFormatting sqref="A29">
    <cfRule type="duplicateValues" dxfId="335" priority="14" stopIfTrue="1"/>
  </conditionalFormatting>
  <conditionalFormatting sqref="A30">
    <cfRule type="duplicateValues" dxfId="334" priority="13" stopIfTrue="1"/>
  </conditionalFormatting>
  <conditionalFormatting sqref="B275:B65318 B200 B5 B8:B19 B119:B131 B21:B117 B133:B197">
    <cfRule type="duplicateValues" dxfId="333" priority="35" stopIfTrue="1"/>
  </conditionalFormatting>
  <conditionalFormatting sqref="B275:B65318 B200 B5 B8:B19 B102:B117 B119:B131 B21:B99 B133:B197">
    <cfRule type="duplicateValues" dxfId="332" priority="36" stopIfTrue="1"/>
  </conditionalFormatting>
  <conditionalFormatting sqref="A200:A65318 A1:A5 A8:A19 A31:A198">
    <cfRule type="duplicateValues" dxfId="331" priority="37" stopIfTrue="1"/>
  </conditionalFormatting>
  <conditionalFormatting sqref="B200:B65318 B5 B8:B19 B21:B198">
    <cfRule type="duplicateValues" dxfId="330" priority="38" stopIfTrue="1"/>
  </conditionalFormatting>
  <conditionalFormatting sqref="B200:B65318 B1:B5 B8:B19 B21:B198">
    <cfRule type="duplicateValues" dxfId="329" priority="39" stopIfTrue="1"/>
    <cfRule type="duplicateValues" dxfId="328" priority="40" stopIfTrue="1"/>
    <cfRule type="duplicateValues" dxfId="327" priority="41" stopIfTrue="1"/>
  </conditionalFormatting>
  <conditionalFormatting sqref="Y17">
    <cfRule type="duplicateValues" dxfId="326" priority="7" stopIfTrue="1"/>
  </conditionalFormatting>
  <conditionalFormatting sqref="Y17">
    <cfRule type="duplicateValues" dxfId="325" priority="8" stopIfTrue="1"/>
  </conditionalFormatting>
  <conditionalFormatting sqref="Y17">
    <cfRule type="duplicateValues" dxfId="324" priority="9" stopIfTrue="1"/>
  </conditionalFormatting>
  <conditionalFormatting sqref="Y17">
    <cfRule type="duplicateValues" dxfId="323" priority="10" stopIfTrue="1"/>
    <cfRule type="duplicateValues" dxfId="322" priority="11" stopIfTrue="1"/>
    <cfRule type="duplicateValues" dxfId="321" priority="12" stopIfTrue="1"/>
  </conditionalFormatting>
  <conditionalFormatting sqref="Y13">
    <cfRule type="duplicateValues" dxfId="320" priority="1" stopIfTrue="1"/>
  </conditionalFormatting>
  <conditionalFormatting sqref="Y13">
    <cfRule type="duplicateValues" dxfId="319" priority="2" stopIfTrue="1"/>
  </conditionalFormatting>
  <conditionalFormatting sqref="Y13">
    <cfRule type="duplicateValues" dxfId="318" priority="3" stopIfTrue="1"/>
  </conditionalFormatting>
  <conditionalFormatting sqref="Y13">
    <cfRule type="duplicateValues" dxfId="317" priority="4" stopIfTrue="1"/>
    <cfRule type="duplicateValues" dxfId="316" priority="5" stopIfTrue="1"/>
    <cfRule type="duplicateValues" dxfId="315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5"/>
  <sheetViews>
    <sheetView zoomScaleNormal="100" workbookViewId="0">
      <pane xSplit="4" ySplit="8" topLeftCell="O184" activePane="bottomRight" state="frozen"/>
      <selection activeCell="F144" sqref="F144"/>
      <selection pane="topRight" activeCell="F144" sqref="F144"/>
      <selection pane="bottomLeft" activeCell="F144" sqref="F144"/>
      <selection pane="bottomRight" activeCell="Z201" sqref="Z201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42578125" style="1" customWidth="1"/>
    <col min="7" max="7" width="0.28515625" style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72" t="s">
        <v>0</v>
      </c>
      <c r="B1" s="172"/>
    </row>
    <row r="2" spans="1:28" x14ac:dyDescent="0.2">
      <c r="A2" s="172" t="s">
        <v>1</v>
      </c>
      <c r="B2" s="172"/>
    </row>
    <row r="3" spans="1:28" ht="19.5" x14ac:dyDescent="0.2">
      <c r="A3" s="173" t="s">
        <v>2</v>
      </c>
      <c r="B3" s="173"/>
      <c r="C3" s="173"/>
      <c r="D3" s="173"/>
      <c r="E3" s="173"/>
      <c r="F3" s="173"/>
      <c r="G3" s="173"/>
      <c r="H3" s="173"/>
      <c r="I3" s="173"/>
      <c r="J3" s="173"/>
      <c r="K3" s="173"/>
      <c r="L3" s="173"/>
      <c r="M3" s="173"/>
      <c r="N3" s="173"/>
      <c r="O3" s="173"/>
      <c r="P3" s="173"/>
      <c r="Q3" s="173"/>
      <c r="R3" s="173"/>
      <c r="S3" s="173"/>
      <c r="T3" s="173"/>
      <c r="U3" s="173"/>
      <c r="V3" s="173"/>
      <c r="W3" s="173"/>
      <c r="X3" s="173"/>
    </row>
    <row r="4" spans="1:28" ht="18.75" x14ac:dyDescent="0.2">
      <c r="A4" s="130" t="s">
        <v>3</v>
      </c>
      <c r="B4" s="4">
        <v>42576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74" t="s">
        <v>4</v>
      </c>
      <c r="B5" s="174" t="s">
        <v>5</v>
      </c>
      <c r="C5" s="175" t="s">
        <v>6</v>
      </c>
      <c r="D5" s="176" t="s">
        <v>7</v>
      </c>
      <c r="E5" s="175" t="s">
        <v>8</v>
      </c>
      <c r="F5" s="175"/>
      <c r="G5" s="175"/>
      <c r="H5" s="175"/>
      <c r="I5" s="175" t="s">
        <v>9</v>
      </c>
      <c r="J5" s="175"/>
      <c r="K5" s="175"/>
      <c r="L5" s="175"/>
      <c r="M5" s="175" t="s">
        <v>10</v>
      </c>
      <c r="N5" s="175"/>
      <c r="O5" s="175"/>
      <c r="P5" s="175"/>
      <c r="Q5" s="175"/>
      <c r="R5" s="175"/>
      <c r="S5" s="160" t="s">
        <v>11</v>
      </c>
      <c r="T5" s="161"/>
      <c r="U5" s="162"/>
      <c r="V5" s="163" t="s">
        <v>12</v>
      </c>
      <c r="W5" s="166" t="s">
        <v>13</v>
      </c>
      <c r="X5" s="166" t="s">
        <v>14</v>
      </c>
      <c r="Z5" s="159" t="s">
        <v>15</v>
      </c>
      <c r="AA5" s="159"/>
      <c r="AB5" s="159"/>
    </row>
    <row r="6" spans="1:28" ht="20.25" customHeight="1" x14ac:dyDescent="0.2">
      <c r="A6" s="174"/>
      <c r="B6" s="174"/>
      <c r="C6" s="175"/>
      <c r="D6" s="176"/>
      <c r="E6" s="169" t="s">
        <v>16</v>
      </c>
      <c r="F6" s="169" t="s">
        <v>17</v>
      </c>
      <c r="G6" s="163" t="s">
        <v>18</v>
      </c>
      <c r="H6" s="163" t="s">
        <v>19</v>
      </c>
      <c r="I6" s="163" t="s">
        <v>20</v>
      </c>
      <c r="J6" s="163" t="s">
        <v>21</v>
      </c>
      <c r="K6" s="163" t="s">
        <v>226</v>
      </c>
      <c r="L6" s="163" t="s">
        <v>22</v>
      </c>
      <c r="M6" s="163" t="s">
        <v>18</v>
      </c>
      <c r="N6" s="163" t="s">
        <v>23</v>
      </c>
      <c r="O6" s="171" t="s">
        <v>24</v>
      </c>
      <c r="P6" s="171"/>
      <c r="Q6" s="171"/>
      <c r="R6" s="163" t="s">
        <v>25</v>
      </c>
      <c r="S6" s="163" t="s">
        <v>26</v>
      </c>
      <c r="T6" s="163" t="s">
        <v>27</v>
      </c>
      <c r="U6" s="163" t="s">
        <v>28</v>
      </c>
      <c r="V6" s="164"/>
      <c r="W6" s="167"/>
      <c r="X6" s="167"/>
      <c r="Z6" s="159"/>
      <c r="AA6" s="159"/>
      <c r="AB6" s="159"/>
    </row>
    <row r="7" spans="1:28" ht="58.5" customHeight="1" x14ac:dyDescent="0.2">
      <c r="A7" s="174"/>
      <c r="B7" s="174"/>
      <c r="C7" s="175"/>
      <c r="D7" s="176"/>
      <c r="E7" s="170"/>
      <c r="F7" s="170"/>
      <c r="G7" s="165"/>
      <c r="H7" s="165"/>
      <c r="I7" s="165"/>
      <c r="J7" s="165"/>
      <c r="K7" s="165"/>
      <c r="L7" s="165"/>
      <c r="M7" s="165"/>
      <c r="N7" s="165"/>
      <c r="O7" s="132" t="s">
        <v>29</v>
      </c>
      <c r="P7" s="132" t="s">
        <v>30</v>
      </c>
      <c r="Q7" s="131" t="s">
        <v>31</v>
      </c>
      <c r="R7" s="165"/>
      <c r="S7" s="165"/>
      <c r="T7" s="165"/>
      <c r="U7" s="165"/>
      <c r="V7" s="165"/>
      <c r="W7" s="168"/>
      <c r="X7" s="168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VLOOKUP($A9,'24.07'!$A$9:$W$200,23,0)</f>
        <v>0</v>
      </c>
      <c r="E9" s="15">
        <v>20</v>
      </c>
      <c r="F9" s="15"/>
      <c r="G9" s="15"/>
      <c r="H9" s="9">
        <f t="shared" ref="H9:H52" si="0">SUM(E9:G9)</f>
        <v>20</v>
      </c>
      <c r="I9" s="15">
        <v>20</v>
      </c>
      <c r="J9" s="15"/>
      <c r="K9" s="15"/>
      <c r="L9" s="9">
        <f>SUM(I9:K9)</f>
        <v>20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VLOOKUP($A10,'24.07'!$A$9:$W$200,23,0)</f>
        <v>0</v>
      </c>
      <c r="E10" s="15">
        <v>6</v>
      </c>
      <c r="F10" s="15"/>
      <c r="G10" s="15"/>
      <c r="H10" s="9">
        <f t="shared" si="0"/>
        <v>6</v>
      </c>
      <c r="I10" s="15">
        <v>5</v>
      </c>
      <c r="J10" s="15"/>
      <c r="K10" s="15"/>
      <c r="L10" s="9">
        <f t="shared" ref="L10:L73" si="4">SUM(I10:K10)</f>
        <v>5</v>
      </c>
      <c r="M10" s="15"/>
      <c r="N10" s="15"/>
      <c r="O10" s="15"/>
      <c r="P10" s="15"/>
      <c r="Q10" s="15">
        <v>1</v>
      </c>
      <c r="R10" s="11">
        <f t="shared" ref="R10:R86" si="5">SUM(M10:Q10)</f>
        <v>1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VLOOKUP($A11,'24.07'!$A$9:$W$200,23,0)</f>
        <v>0</v>
      </c>
      <c r="E11" s="15">
        <v>6</v>
      </c>
      <c r="F11" s="15"/>
      <c r="G11" s="15"/>
      <c r="H11" s="9">
        <f t="shared" si="0"/>
        <v>6</v>
      </c>
      <c r="I11" s="15">
        <v>3</v>
      </c>
      <c r="J11" s="15"/>
      <c r="K11" s="15"/>
      <c r="L11" s="9">
        <f t="shared" si="4"/>
        <v>3</v>
      </c>
      <c r="M11" s="15"/>
      <c r="N11" s="15"/>
      <c r="O11" s="15"/>
      <c r="P11" s="15"/>
      <c r="Q11" s="15"/>
      <c r="R11" s="11">
        <f t="shared" si="5"/>
        <v>0</v>
      </c>
      <c r="S11" s="15">
        <v>3</v>
      </c>
      <c r="T11" s="15"/>
      <c r="U11" s="9">
        <f t="shared" si="1"/>
        <v>3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VLOOKUP($A12,'24.07'!$A$9:$W$200,23,0)</f>
        <v>0</v>
      </c>
      <c r="E12" s="15">
        <v>20</v>
      </c>
      <c r="F12" s="15"/>
      <c r="G12" s="15"/>
      <c r="H12" s="9">
        <f t="shared" si="0"/>
        <v>20</v>
      </c>
      <c r="I12" s="15">
        <v>19</v>
      </c>
      <c r="J12" s="15"/>
      <c r="K12" s="15"/>
      <c r="L12" s="9">
        <f t="shared" si="4"/>
        <v>19</v>
      </c>
      <c r="M12" s="15"/>
      <c r="N12" s="15"/>
      <c r="O12" s="15"/>
      <c r="P12" s="15"/>
      <c r="Q12" s="15"/>
      <c r="R12" s="11">
        <f t="shared" si="5"/>
        <v>0</v>
      </c>
      <c r="S12" s="15">
        <v>1</v>
      </c>
      <c r="T12" s="15"/>
      <c r="U12" s="9">
        <f t="shared" si="1"/>
        <v>1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VLOOKUP($A13,'24.07'!$A$9:$W$200,23,0)</f>
        <v>7</v>
      </c>
      <c r="E13" s="15"/>
      <c r="F13" s="15"/>
      <c r="G13" s="15"/>
      <c r="H13" s="9">
        <f t="shared" si="0"/>
        <v>0</v>
      </c>
      <c r="I13" s="15">
        <v>4</v>
      </c>
      <c r="J13" s="15"/>
      <c r="K13" s="15"/>
      <c r="L13" s="9">
        <f t="shared" si="4"/>
        <v>4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3</v>
      </c>
      <c r="W13" s="15">
        <v>3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VLOOKUP($A14,'24.07'!$A$9:$W$200,23,0)</f>
        <v>0</v>
      </c>
      <c r="E14" s="15"/>
      <c r="F14" s="15"/>
      <c r="G14" s="15"/>
      <c r="H14" s="9">
        <f t="shared" si="0"/>
        <v>0</v>
      </c>
      <c r="I14" s="15"/>
      <c r="J14" s="15"/>
      <c r="K14" s="15"/>
      <c r="L14" s="9">
        <f t="shared" si="4"/>
        <v>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VLOOKUP($A15,'24.07'!$A$9:$W$200,23,0)</f>
        <v>0</v>
      </c>
      <c r="E15" s="15">
        <v>6</v>
      </c>
      <c r="F15" s="15"/>
      <c r="G15" s="15"/>
      <c r="H15" s="9">
        <f t="shared" si="0"/>
        <v>6</v>
      </c>
      <c r="I15" s="15">
        <v>5</v>
      </c>
      <c r="J15" s="15"/>
      <c r="K15" s="15"/>
      <c r="L15" s="9">
        <f t="shared" si="4"/>
        <v>5</v>
      </c>
      <c r="M15" s="15"/>
      <c r="N15" s="15"/>
      <c r="O15" s="15"/>
      <c r="P15" s="15"/>
      <c r="Q15" s="15"/>
      <c r="R15" s="11">
        <f t="shared" si="5"/>
        <v>0</v>
      </c>
      <c r="S15" s="15">
        <v>1</v>
      </c>
      <c r="T15" s="15"/>
      <c r="U15" s="9">
        <f t="shared" si="1"/>
        <v>1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VLOOKUP($A16,'24.07'!$A$9:$W$200,23,0)</f>
        <v>0</v>
      </c>
      <c r="E16" s="15">
        <v>6</v>
      </c>
      <c r="F16" s="15"/>
      <c r="G16" s="15"/>
      <c r="H16" s="9">
        <f t="shared" si="0"/>
        <v>6</v>
      </c>
      <c r="I16" s="15">
        <v>5</v>
      </c>
      <c r="J16" s="15"/>
      <c r="K16" s="15"/>
      <c r="L16" s="9">
        <f t="shared" si="4"/>
        <v>5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1</v>
      </c>
      <c r="W16" s="15"/>
      <c r="X16" s="16">
        <f t="shared" si="3"/>
        <v>-1</v>
      </c>
      <c r="Y16" s="3" t="s">
        <v>229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VLOOKUP($A17,'24.07'!$A$9:$W$200,23,0)</f>
        <v>0</v>
      </c>
      <c r="E17" s="15">
        <v>8</v>
      </c>
      <c r="F17" s="15"/>
      <c r="G17" s="15"/>
      <c r="H17" s="9">
        <f t="shared" si="0"/>
        <v>8</v>
      </c>
      <c r="I17" s="15">
        <v>8</v>
      </c>
      <c r="J17" s="15"/>
      <c r="K17" s="15"/>
      <c r="L17" s="9">
        <f t="shared" si="4"/>
        <v>8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VLOOKUP($A18,'24.07'!$A$9:$W$200,23,0)</f>
        <v>0</v>
      </c>
      <c r="E18" s="15">
        <v>16</v>
      </c>
      <c r="F18" s="15"/>
      <c r="G18" s="15"/>
      <c r="H18" s="9">
        <f t="shared" si="0"/>
        <v>16</v>
      </c>
      <c r="I18" s="15">
        <v>16</v>
      </c>
      <c r="J18" s="15"/>
      <c r="K18" s="15"/>
      <c r="L18" s="9">
        <f t="shared" si="4"/>
        <v>16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44</v>
      </c>
      <c r="C19" s="15">
        <v>19000</v>
      </c>
      <c r="D19" s="10">
        <f>VLOOKUP($A19,'24.07'!$A$9:$W$200,23,0)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45</v>
      </c>
      <c r="C20" s="15">
        <v>19000</v>
      </c>
      <c r="D20" s="10">
        <f>VLOOKUP($A20,'24.07'!$A$9:$W$200,23,0)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129"/>
      <c r="Z20" s="17"/>
    </row>
    <row r="21" spans="1:26" ht="18" customHeight="1" x14ac:dyDescent="0.2">
      <c r="A21" s="13">
        <v>1500022</v>
      </c>
      <c r="B21" s="14" t="s">
        <v>46</v>
      </c>
      <c r="C21" s="15">
        <v>19000</v>
      </c>
      <c r="D21" s="10">
        <f>VLOOKUP($A21,'24.07'!$A$9:$W$200,23,0)</f>
        <v>0</v>
      </c>
      <c r="E21" s="15">
        <v>6</v>
      </c>
      <c r="F21" s="15"/>
      <c r="G21" s="15"/>
      <c r="H21" s="9">
        <f t="shared" si="0"/>
        <v>6</v>
      </c>
      <c r="I21" s="15">
        <v>6</v>
      </c>
      <c r="J21" s="15"/>
      <c r="K21" s="15"/>
      <c r="L21" s="9">
        <f t="shared" si="4"/>
        <v>6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47</v>
      </c>
      <c r="C22" s="15">
        <v>16000</v>
      </c>
      <c r="D22" s="10">
        <f>VLOOKUP($A22,'24.07'!$A$9:$W$200,23,0)</f>
        <v>0</v>
      </c>
      <c r="E22" s="15">
        <v>6</v>
      </c>
      <c r="F22" s="15"/>
      <c r="G22" s="15"/>
      <c r="H22" s="9">
        <f t="shared" si="0"/>
        <v>6</v>
      </c>
      <c r="I22" s="15">
        <v>5</v>
      </c>
      <c r="J22" s="15"/>
      <c r="K22" s="15"/>
      <c r="L22" s="9">
        <f t="shared" si="4"/>
        <v>5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1</v>
      </c>
      <c r="W22" s="15"/>
      <c r="X22" s="16">
        <f t="shared" si="3"/>
        <v>-1</v>
      </c>
      <c r="Y22" s="18" t="s">
        <v>229</v>
      </c>
      <c r="Z22" s="17"/>
    </row>
    <row r="23" spans="1:26" ht="18" customHeight="1" x14ac:dyDescent="0.2">
      <c r="A23" s="13">
        <v>1500024</v>
      </c>
      <c r="B23" s="14" t="s">
        <v>48</v>
      </c>
      <c r="C23" s="15">
        <v>21000</v>
      </c>
      <c r="D23" s="10">
        <f>VLOOKUP($A23,'24.07'!$A$9:$W$200,23,0)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49</v>
      </c>
      <c r="C24" s="15">
        <v>21000</v>
      </c>
      <c r="D24" s="10">
        <f>VLOOKUP($A24,'24.07'!$A$9:$W$200,23,0)</f>
        <v>0</v>
      </c>
      <c r="E24" s="15">
        <v>6</v>
      </c>
      <c r="F24" s="15"/>
      <c r="G24" s="15"/>
      <c r="H24" s="9">
        <f t="shared" si="0"/>
        <v>6</v>
      </c>
      <c r="I24" s="15">
        <v>5</v>
      </c>
      <c r="J24" s="15"/>
      <c r="K24" s="15"/>
      <c r="L24" s="9">
        <f t="shared" si="4"/>
        <v>5</v>
      </c>
      <c r="M24" s="15"/>
      <c r="N24" s="15"/>
      <c r="O24" s="15"/>
      <c r="P24" s="15"/>
      <c r="Q24" s="15"/>
      <c r="R24" s="11">
        <f t="shared" si="5"/>
        <v>0</v>
      </c>
      <c r="S24" s="15">
        <v>1</v>
      </c>
      <c r="T24" s="15"/>
      <c r="U24" s="9">
        <f t="shared" si="1"/>
        <v>1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50</v>
      </c>
      <c r="C25" s="15">
        <v>20000</v>
      </c>
      <c r="D25" s="10">
        <f>VLOOKUP($A25,'24.07'!$A$9:$W$200,23,0)</f>
        <v>0</v>
      </c>
      <c r="E25" s="15"/>
      <c r="F25" s="15"/>
      <c r="G25" s="15"/>
      <c r="H25" s="9">
        <f t="shared" si="0"/>
        <v>0</v>
      </c>
      <c r="I25" s="15"/>
      <c r="J25" s="15"/>
      <c r="K25" s="15"/>
      <c r="L25" s="9">
        <f t="shared" si="4"/>
        <v>0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51</v>
      </c>
      <c r="C26" s="15">
        <v>18000</v>
      </c>
      <c r="D26" s="10">
        <f>VLOOKUP($A26,'24.07'!$A$9:$W$200,23,0)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52</v>
      </c>
      <c r="C27" s="15">
        <v>32000</v>
      </c>
      <c r="D27" s="10">
        <f>VLOOKUP($A27,'24.07'!$A$9:$W$200,23,0)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53</v>
      </c>
      <c r="C28" s="15">
        <v>22000</v>
      </c>
      <c r="D28" s="10">
        <f>VLOOKUP($A28,'24.07'!$A$9:$W$200,23,0)</f>
        <v>0</v>
      </c>
      <c r="E28" s="15">
        <v>8</v>
      </c>
      <c r="F28" s="15"/>
      <c r="G28" s="15"/>
      <c r="H28" s="9">
        <f t="shared" si="0"/>
        <v>8</v>
      </c>
      <c r="I28" s="15">
        <v>6</v>
      </c>
      <c r="J28" s="15"/>
      <c r="K28" s="15"/>
      <c r="L28" s="9">
        <f t="shared" si="4"/>
        <v>6</v>
      </c>
      <c r="M28" s="15"/>
      <c r="N28" s="15"/>
      <c r="O28" s="15"/>
      <c r="P28" s="15"/>
      <c r="Q28" s="15"/>
      <c r="R28" s="11">
        <f>SUM(M28:Q28)</f>
        <v>0</v>
      </c>
      <c r="S28" s="15">
        <v>2</v>
      </c>
      <c r="T28" s="15"/>
      <c r="U28" s="9">
        <f>S28+T28</f>
        <v>2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54</v>
      </c>
      <c r="C29" s="15">
        <v>21000</v>
      </c>
      <c r="D29" s="10">
        <f>VLOOKUP($A29,'24.07'!$A$9:$W$200,23,0)</f>
        <v>0</v>
      </c>
      <c r="E29" s="15">
        <v>4</v>
      </c>
      <c r="F29" s="15"/>
      <c r="G29" s="15"/>
      <c r="H29" s="9">
        <f t="shared" si="0"/>
        <v>4</v>
      </c>
      <c r="I29" s="15">
        <v>3</v>
      </c>
      <c r="J29" s="15"/>
      <c r="K29" s="15"/>
      <c r="L29" s="9">
        <f t="shared" si="4"/>
        <v>3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1</v>
      </c>
      <c r="W29" s="15"/>
      <c r="X29" s="16">
        <f t="shared" si="3"/>
        <v>-1</v>
      </c>
      <c r="Y29" s="18"/>
      <c r="Z29" s="17"/>
    </row>
    <row r="30" spans="1:26" ht="18" customHeight="1" x14ac:dyDescent="0.2">
      <c r="A30" s="13">
        <v>1500089</v>
      </c>
      <c r="B30" s="14" t="s">
        <v>55</v>
      </c>
      <c r="C30" s="15">
        <v>20000</v>
      </c>
      <c r="D30" s="10">
        <f>VLOOKUP($A30,'24.07'!$A$9:$W$200,23,0)</f>
        <v>0</v>
      </c>
      <c r="E30" s="15">
        <v>8</v>
      </c>
      <c r="F30" s="15"/>
      <c r="G30" s="15"/>
      <c r="H30" s="9">
        <f t="shared" si="0"/>
        <v>8</v>
      </c>
      <c r="I30" s="15">
        <v>8</v>
      </c>
      <c r="J30" s="15"/>
      <c r="K30" s="15"/>
      <c r="L30" s="9">
        <f t="shared" si="4"/>
        <v>8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56</v>
      </c>
      <c r="C31" s="15">
        <v>24000</v>
      </c>
      <c r="D31" s="10">
        <f>VLOOKUP($A31,'24.07'!$A$9:$W$200,23,0)</f>
        <v>0</v>
      </c>
      <c r="E31" s="15">
        <v>6</v>
      </c>
      <c r="F31" s="15"/>
      <c r="G31" s="15"/>
      <c r="H31" s="9">
        <f t="shared" si="0"/>
        <v>6</v>
      </c>
      <c r="I31" s="15">
        <v>4</v>
      </c>
      <c r="J31" s="15"/>
      <c r="K31" s="15"/>
      <c r="L31" s="9">
        <f t="shared" si="4"/>
        <v>4</v>
      </c>
      <c r="M31" s="15"/>
      <c r="N31" s="15"/>
      <c r="O31" s="15"/>
      <c r="P31" s="15"/>
      <c r="Q31" s="15"/>
      <c r="R31" s="11">
        <f t="shared" si="5"/>
        <v>0</v>
      </c>
      <c r="S31" s="15">
        <v>2</v>
      </c>
      <c r="T31" s="15"/>
      <c r="U31" s="9">
        <f t="shared" si="1"/>
        <v>2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57</v>
      </c>
      <c r="C32" s="15">
        <v>18000</v>
      </c>
      <c r="D32" s="10">
        <f>VLOOKUP($A32,'24.07'!$A$9:$W$200,23,0)</f>
        <v>0</v>
      </c>
      <c r="E32" s="15">
        <v>6</v>
      </c>
      <c r="F32" s="15"/>
      <c r="G32" s="15"/>
      <c r="H32" s="9">
        <f t="shared" si="0"/>
        <v>6</v>
      </c>
      <c r="I32" s="15">
        <v>6</v>
      </c>
      <c r="J32" s="15"/>
      <c r="K32" s="15"/>
      <c r="L32" s="9">
        <f t="shared" si="4"/>
        <v>6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58</v>
      </c>
      <c r="C33" s="15">
        <v>22000</v>
      </c>
      <c r="D33" s="10">
        <f>VLOOKUP($A33,'24.07'!$A$9:$W$200,23,0)</f>
        <v>0</v>
      </c>
      <c r="E33" s="15">
        <v>7</v>
      </c>
      <c r="F33" s="15"/>
      <c r="G33" s="15"/>
      <c r="H33" s="9">
        <f t="shared" si="0"/>
        <v>7</v>
      </c>
      <c r="I33" s="15">
        <v>6</v>
      </c>
      <c r="J33" s="15"/>
      <c r="K33" s="15"/>
      <c r="L33" s="9">
        <f t="shared" si="4"/>
        <v>6</v>
      </c>
      <c r="M33" s="15"/>
      <c r="N33" s="15"/>
      <c r="O33" s="15"/>
      <c r="P33" s="15"/>
      <c r="Q33" s="15"/>
      <c r="R33" s="11">
        <f t="shared" si="5"/>
        <v>0</v>
      </c>
      <c r="S33" s="15">
        <v>1</v>
      </c>
      <c r="T33" s="15"/>
      <c r="U33" s="9">
        <f t="shared" si="1"/>
        <v>1</v>
      </c>
      <c r="V33" s="9">
        <f t="shared" si="2"/>
        <v>0</v>
      </c>
      <c r="W33" s="15"/>
      <c r="X33" s="16">
        <f t="shared" si="3"/>
        <v>0</v>
      </c>
      <c r="Y33" s="129"/>
      <c r="Z33" s="17"/>
    </row>
    <row r="34" spans="1:26" ht="18" customHeight="1" x14ac:dyDescent="0.2">
      <c r="A34" s="13">
        <v>1500301</v>
      </c>
      <c r="B34" s="14" t="s">
        <v>59</v>
      </c>
      <c r="C34" s="15">
        <v>20000</v>
      </c>
      <c r="D34" s="10">
        <f>VLOOKUP($A34,'24.07'!$A$9:$W$200,23,0)</f>
        <v>0</v>
      </c>
      <c r="E34" s="15">
        <v>4</v>
      </c>
      <c r="F34" s="15"/>
      <c r="G34" s="15"/>
      <c r="H34" s="9">
        <f t="shared" si="0"/>
        <v>4</v>
      </c>
      <c r="I34" s="15">
        <v>2</v>
      </c>
      <c r="J34" s="15"/>
      <c r="K34" s="15"/>
      <c r="L34" s="9">
        <f t="shared" si="4"/>
        <v>2</v>
      </c>
      <c r="M34" s="15"/>
      <c r="N34" s="15"/>
      <c r="O34" s="15"/>
      <c r="P34" s="15"/>
      <c r="Q34" s="15"/>
      <c r="R34" s="11">
        <f t="shared" si="5"/>
        <v>0</v>
      </c>
      <c r="S34" s="15">
        <v>2</v>
      </c>
      <c r="T34" s="15"/>
      <c r="U34" s="9">
        <f t="shared" si="1"/>
        <v>2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60</v>
      </c>
      <c r="C35" s="15">
        <v>18000</v>
      </c>
      <c r="D35" s="10">
        <f>VLOOKUP($A35,'24.07'!$A$9:$W$200,23,0)</f>
        <v>0</v>
      </c>
      <c r="E35" s="15">
        <v>6</v>
      </c>
      <c r="F35" s="15"/>
      <c r="G35" s="15"/>
      <c r="H35" s="9">
        <f t="shared" si="0"/>
        <v>6</v>
      </c>
      <c r="I35" s="15">
        <v>5</v>
      </c>
      <c r="J35" s="15"/>
      <c r="K35" s="15"/>
      <c r="L35" s="9">
        <f t="shared" si="4"/>
        <v>5</v>
      </c>
      <c r="M35" s="15"/>
      <c r="N35" s="15"/>
      <c r="O35" s="15"/>
      <c r="P35" s="15"/>
      <c r="Q35" s="15"/>
      <c r="R35" s="11">
        <f t="shared" si="5"/>
        <v>0</v>
      </c>
      <c r="S35" s="15">
        <v>1</v>
      </c>
      <c r="T35" s="15"/>
      <c r="U35" s="9">
        <f t="shared" si="1"/>
        <v>1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61</v>
      </c>
      <c r="C36" s="15">
        <v>18000</v>
      </c>
      <c r="D36" s="10">
        <f>VLOOKUP($A36,'24.07'!$A$9:$W$200,23,0)</f>
        <v>0</v>
      </c>
      <c r="E36" s="15">
        <v>12</v>
      </c>
      <c r="F36" s="15"/>
      <c r="G36" s="15"/>
      <c r="H36" s="9">
        <f t="shared" si="0"/>
        <v>12</v>
      </c>
      <c r="I36" s="15">
        <v>13</v>
      </c>
      <c r="J36" s="15"/>
      <c r="K36" s="15"/>
      <c r="L36" s="9">
        <f t="shared" si="4"/>
        <v>13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-1</v>
      </c>
      <c r="W36" s="15"/>
      <c r="X36" s="16">
        <f t="shared" si="3"/>
        <v>1</v>
      </c>
      <c r="Y36" s="18"/>
      <c r="Z36" s="17"/>
    </row>
    <row r="37" spans="1:26" ht="18" customHeight="1" x14ac:dyDescent="0.2">
      <c r="A37" s="13">
        <v>1500306</v>
      </c>
      <c r="B37" s="14" t="s">
        <v>62</v>
      </c>
      <c r="C37" s="15">
        <v>17000</v>
      </c>
      <c r="D37" s="10">
        <f>VLOOKUP($A37,'24.07'!$A$9:$W$200,23,0)</f>
        <v>0</v>
      </c>
      <c r="E37" s="15">
        <v>6</v>
      </c>
      <c r="F37" s="15"/>
      <c r="G37" s="15"/>
      <c r="H37" s="9">
        <f t="shared" si="0"/>
        <v>6</v>
      </c>
      <c r="I37" s="15">
        <v>4</v>
      </c>
      <c r="J37" s="15"/>
      <c r="K37" s="15"/>
      <c r="L37" s="9">
        <f t="shared" si="4"/>
        <v>4</v>
      </c>
      <c r="M37" s="15"/>
      <c r="N37" s="15"/>
      <c r="O37" s="15"/>
      <c r="P37" s="15"/>
      <c r="Q37" s="15"/>
      <c r="R37" s="11">
        <f t="shared" si="5"/>
        <v>0</v>
      </c>
      <c r="S37" s="15">
        <v>2</v>
      </c>
      <c r="T37" s="15"/>
      <c r="U37" s="9">
        <f t="shared" si="1"/>
        <v>2</v>
      </c>
      <c r="V37" s="9">
        <f t="shared" si="2"/>
        <v>0</v>
      </c>
      <c r="W37" s="15"/>
      <c r="X37" s="16">
        <f t="shared" si="3"/>
        <v>0</v>
      </c>
      <c r="Y37" s="129"/>
      <c r="Z37" s="17"/>
    </row>
    <row r="38" spans="1:26" ht="18" customHeight="1" x14ac:dyDescent="0.2">
      <c r="A38" s="13">
        <v>1500307</v>
      </c>
      <c r="B38" s="14" t="s">
        <v>63</v>
      </c>
      <c r="C38" s="15">
        <v>20000</v>
      </c>
      <c r="D38" s="10">
        <f>VLOOKUP($A38,'24.07'!$A$9:$W$200,23,0)</f>
        <v>0</v>
      </c>
      <c r="E38" s="15">
        <v>6</v>
      </c>
      <c r="F38" s="15"/>
      <c r="G38" s="15"/>
      <c r="H38" s="9">
        <f t="shared" si="0"/>
        <v>6</v>
      </c>
      <c r="I38" s="15">
        <v>1</v>
      </c>
      <c r="J38" s="15"/>
      <c r="K38" s="15"/>
      <c r="L38" s="9">
        <f t="shared" si="4"/>
        <v>1</v>
      </c>
      <c r="M38" s="15"/>
      <c r="N38" s="15"/>
      <c r="O38" s="15"/>
      <c r="P38" s="15"/>
      <c r="Q38" s="15"/>
      <c r="R38" s="11">
        <f t="shared" si="5"/>
        <v>0</v>
      </c>
      <c r="S38" s="15">
        <v>5</v>
      </c>
      <c r="T38" s="15"/>
      <c r="U38" s="9">
        <f t="shared" si="1"/>
        <v>5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64</v>
      </c>
      <c r="C39" s="15">
        <v>18000</v>
      </c>
      <c r="D39" s="10">
        <f>VLOOKUP($A39,'24.07'!$A$9:$W$200,23,0)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65</v>
      </c>
      <c r="C40" s="15">
        <v>20000</v>
      </c>
      <c r="D40" s="10">
        <f>VLOOKUP($A40,'24.07'!$A$9:$W$200,23,0)</f>
        <v>0</v>
      </c>
      <c r="E40" s="15">
        <v>6</v>
      </c>
      <c r="F40" s="15"/>
      <c r="G40" s="15"/>
      <c r="H40" s="9">
        <f t="shared" si="0"/>
        <v>6</v>
      </c>
      <c r="I40" s="15">
        <v>5</v>
      </c>
      <c r="J40" s="15"/>
      <c r="K40" s="15"/>
      <c r="L40" s="9">
        <f t="shared" si="4"/>
        <v>5</v>
      </c>
      <c r="M40" s="15"/>
      <c r="N40" s="15"/>
      <c r="O40" s="15"/>
      <c r="P40" s="15"/>
      <c r="Q40" s="15"/>
      <c r="R40" s="11">
        <f t="shared" si="5"/>
        <v>0</v>
      </c>
      <c r="S40" s="15">
        <v>1</v>
      </c>
      <c r="T40" s="15"/>
      <c r="U40" s="9">
        <f t="shared" si="1"/>
        <v>1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66</v>
      </c>
      <c r="C41" s="15">
        <v>21000</v>
      </c>
      <c r="D41" s="10">
        <f>VLOOKUP($A41,'24.07'!$A$9:$W$200,23,0)</f>
        <v>0</v>
      </c>
      <c r="E41" s="15"/>
      <c r="F41" s="15"/>
      <c r="G41" s="15"/>
      <c r="H41" s="9">
        <f t="shared" si="0"/>
        <v>0</v>
      </c>
      <c r="I41" s="15"/>
      <c r="J41" s="15"/>
      <c r="K41" s="15"/>
      <c r="L41" s="9">
        <f t="shared" si="4"/>
        <v>0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67</v>
      </c>
      <c r="C42" s="15">
        <v>21000</v>
      </c>
      <c r="D42" s="10">
        <f>VLOOKUP($A42,'24.07'!$A$9:$W$200,23,0)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68</v>
      </c>
      <c r="C43" s="15">
        <v>20000</v>
      </c>
      <c r="D43" s="10">
        <f>VLOOKUP($A43,'24.07'!$A$9:$W$200,23,0)</f>
        <v>0</v>
      </c>
      <c r="E43" s="15">
        <v>6</v>
      </c>
      <c r="F43" s="15"/>
      <c r="G43" s="15"/>
      <c r="H43" s="9">
        <f t="shared" si="0"/>
        <v>6</v>
      </c>
      <c r="I43" s="15">
        <v>2</v>
      </c>
      <c r="J43" s="15"/>
      <c r="K43" s="15"/>
      <c r="L43" s="9">
        <f t="shared" si="4"/>
        <v>2</v>
      </c>
      <c r="M43" s="15"/>
      <c r="N43" s="15"/>
      <c r="O43" s="15"/>
      <c r="P43" s="15"/>
      <c r="Q43" s="15"/>
      <c r="R43" s="11">
        <f t="shared" si="5"/>
        <v>0</v>
      </c>
      <c r="S43" s="15">
        <v>4</v>
      </c>
      <c r="T43" s="15"/>
      <c r="U43" s="9">
        <f t="shared" si="1"/>
        <v>4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69</v>
      </c>
      <c r="C44" s="15">
        <v>17000</v>
      </c>
      <c r="D44" s="10">
        <f>VLOOKUP($A44,'24.07'!$A$9:$W$200,23,0)</f>
        <v>0</v>
      </c>
      <c r="E44" s="15">
        <v>6</v>
      </c>
      <c r="F44" s="15"/>
      <c r="G44" s="15"/>
      <c r="H44" s="9">
        <f t="shared" si="0"/>
        <v>6</v>
      </c>
      <c r="I44" s="15">
        <v>6</v>
      </c>
      <c r="J44" s="15"/>
      <c r="K44" s="15"/>
      <c r="L44" s="9">
        <f t="shared" si="4"/>
        <v>6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70</v>
      </c>
      <c r="C45" s="15">
        <v>19000</v>
      </c>
      <c r="D45" s="10">
        <f>VLOOKUP($A45,'24.07'!$A$9:$W$200,23,0)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71</v>
      </c>
      <c r="C46" s="15">
        <v>17000</v>
      </c>
      <c r="D46" s="10">
        <f>VLOOKUP($A46,'24.07'!$A$9:$W$200,23,0)</f>
        <v>0</v>
      </c>
      <c r="E46" s="15">
        <v>6</v>
      </c>
      <c r="F46" s="15"/>
      <c r="G46" s="15"/>
      <c r="H46" s="9">
        <f t="shared" si="0"/>
        <v>6</v>
      </c>
      <c r="I46" s="15">
        <v>2</v>
      </c>
      <c r="J46" s="15"/>
      <c r="K46" s="15"/>
      <c r="L46" s="9">
        <f t="shared" si="4"/>
        <v>2</v>
      </c>
      <c r="M46" s="15"/>
      <c r="N46" s="15"/>
      <c r="O46" s="15"/>
      <c r="P46" s="15"/>
      <c r="Q46" s="15"/>
      <c r="R46" s="11">
        <f t="shared" si="5"/>
        <v>0</v>
      </c>
      <c r="S46" s="15">
        <v>4</v>
      </c>
      <c r="T46" s="15"/>
      <c r="U46" s="9">
        <f t="shared" si="1"/>
        <v>4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72</v>
      </c>
      <c r="C47" s="15">
        <v>18000</v>
      </c>
      <c r="D47" s="10">
        <f>VLOOKUP($A47,'24.07'!$A$9:$W$200,23,0)</f>
        <v>0</v>
      </c>
      <c r="E47" s="15">
        <v>6</v>
      </c>
      <c r="F47" s="15"/>
      <c r="G47" s="15"/>
      <c r="H47" s="9">
        <f t="shared" si="0"/>
        <v>6</v>
      </c>
      <c r="I47" s="15">
        <v>6</v>
      </c>
      <c r="J47" s="15"/>
      <c r="K47" s="15"/>
      <c r="L47" s="9">
        <f t="shared" si="4"/>
        <v>6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73</v>
      </c>
      <c r="C48" s="15">
        <v>20000</v>
      </c>
      <c r="D48" s="10">
        <f>VLOOKUP($A48,'24.07'!$A$9:$W$200,23,0)</f>
        <v>0</v>
      </c>
      <c r="E48" s="15">
        <v>4</v>
      </c>
      <c r="F48" s="15"/>
      <c r="G48" s="15"/>
      <c r="H48" s="9">
        <f t="shared" si="0"/>
        <v>4</v>
      </c>
      <c r="I48" s="15">
        <v>4</v>
      </c>
      <c r="J48" s="15"/>
      <c r="K48" s="15"/>
      <c r="L48" s="9">
        <f t="shared" si="4"/>
        <v>4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74</v>
      </c>
      <c r="C49" s="15">
        <v>22000</v>
      </c>
      <c r="D49" s="10">
        <f>VLOOKUP($A49,'24.07'!$A$9:$W$200,23,0)</f>
        <v>0</v>
      </c>
      <c r="E49" s="15">
        <v>6</v>
      </c>
      <c r="F49" s="15"/>
      <c r="G49" s="15"/>
      <c r="H49" s="9">
        <f t="shared" si="0"/>
        <v>6</v>
      </c>
      <c r="I49" s="15">
        <v>4</v>
      </c>
      <c r="J49" s="15"/>
      <c r="K49" s="15"/>
      <c r="L49" s="9">
        <f t="shared" si="4"/>
        <v>4</v>
      </c>
      <c r="M49" s="15"/>
      <c r="N49" s="15"/>
      <c r="O49" s="15"/>
      <c r="P49" s="15"/>
      <c r="Q49" s="15"/>
      <c r="R49" s="11">
        <f t="shared" si="5"/>
        <v>0</v>
      </c>
      <c r="S49" s="15">
        <v>2</v>
      </c>
      <c r="T49" s="15"/>
      <c r="U49" s="9">
        <f t="shared" si="1"/>
        <v>2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75</v>
      </c>
      <c r="C50" s="15">
        <v>21000</v>
      </c>
      <c r="D50" s="10">
        <f>VLOOKUP($A50,'24.07'!$A$9:$W$200,23,0)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76</v>
      </c>
      <c r="C51" s="15">
        <v>19000</v>
      </c>
      <c r="D51" s="10">
        <f>VLOOKUP($A51,'24.07'!$A$9:$W$200,23,0)</f>
        <v>0</v>
      </c>
      <c r="E51" s="15">
        <v>6</v>
      </c>
      <c r="F51" s="15"/>
      <c r="G51" s="15"/>
      <c r="H51" s="9">
        <f t="shared" si="0"/>
        <v>6</v>
      </c>
      <c r="I51" s="15">
        <v>4</v>
      </c>
      <c r="J51" s="15"/>
      <c r="K51" s="15"/>
      <c r="L51" s="9">
        <f t="shared" si="4"/>
        <v>4</v>
      </c>
      <c r="M51" s="15"/>
      <c r="N51" s="15"/>
      <c r="O51" s="15"/>
      <c r="P51" s="15"/>
      <c r="Q51" s="15"/>
      <c r="R51" s="11">
        <f t="shared" si="5"/>
        <v>0</v>
      </c>
      <c r="S51" s="15">
        <v>2</v>
      </c>
      <c r="T51" s="15"/>
      <c r="U51" s="9">
        <f t="shared" si="1"/>
        <v>2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77</v>
      </c>
      <c r="C52" s="15">
        <v>25000</v>
      </c>
      <c r="D52" s="10">
        <f>VLOOKUP($A52,'24.07'!$A$9:$W$200,23,0)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78</v>
      </c>
      <c r="C53" s="9"/>
      <c r="D53" s="10">
        <f>VLOOKUP($A53,'24.07'!$A$9:$W$200,23,0)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79</v>
      </c>
      <c r="C54" s="21">
        <v>22000</v>
      </c>
      <c r="D54" s="10">
        <f>VLOOKUP($A54,'24.07'!$A$9:$W$200,23,0)</f>
        <v>0</v>
      </c>
      <c r="E54" s="21"/>
      <c r="F54" s="21"/>
      <c r="G54" s="21"/>
      <c r="H54" s="9">
        <f t="shared" ref="H54:H61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1" si="7">S54+T54</f>
        <v>0</v>
      </c>
      <c r="V54" s="9">
        <f t="shared" ref="V54:V61" si="8">D54+H54-L54-R54-U54</f>
        <v>0</v>
      </c>
      <c r="W54" s="21"/>
      <c r="X54" s="16">
        <f t="shared" ref="X54:X61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80</v>
      </c>
      <c r="C55" s="21">
        <v>22000</v>
      </c>
      <c r="D55" s="10">
        <f>VLOOKUP($A55,'24.07'!$A$9:$W$200,23,0)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81</v>
      </c>
      <c r="C56" s="15">
        <v>22000</v>
      </c>
      <c r="D56" s="10">
        <f>VLOOKUP($A56,'24.07'!$A$9:$W$200,23,0)</f>
        <v>0</v>
      </c>
      <c r="E56" s="15">
        <v>6</v>
      </c>
      <c r="F56" s="15"/>
      <c r="G56" s="15"/>
      <c r="H56" s="9">
        <f t="shared" si="6"/>
        <v>6</v>
      </c>
      <c r="I56" s="15">
        <v>6</v>
      </c>
      <c r="J56" s="15"/>
      <c r="K56" s="15"/>
      <c r="L56" s="9">
        <f t="shared" si="4"/>
        <v>6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82</v>
      </c>
      <c r="C57" s="15">
        <v>20000</v>
      </c>
      <c r="D57" s="10">
        <f>VLOOKUP($A57,'24.07'!$A$9:$W$200,23,0)</f>
        <v>0</v>
      </c>
      <c r="E57" s="15">
        <v>6</v>
      </c>
      <c r="F57" s="15"/>
      <c r="G57" s="15"/>
      <c r="H57" s="9">
        <f t="shared" si="6"/>
        <v>6</v>
      </c>
      <c r="I57" s="15">
        <v>2</v>
      </c>
      <c r="J57" s="15"/>
      <c r="K57" s="15"/>
      <c r="L57" s="9">
        <f t="shared" si="4"/>
        <v>2</v>
      </c>
      <c r="M57" s="15"/>
      <c r="N57" s="15"/>
      <c r="O57" s="15"/>
      <c r="P57" s="15"/>
      <c r="Q57" s="15"/>
      <c r="R57" s="11">
        <f t="shared" si="5"/>
        <v>0</v>
      </c>
      <c r="S57" s="15">
        <v>4</v>
      </c>
      <c r="T57" s="15"/>
      <c r="U57" s="9">
        <f t="shared" si="7"/>
        <v>4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83</v>
      </c>
      <c r="C58" s="15">
        <v>29000</v>
      </c>
      <c r="D58" s="10">
        <f>VLOOKUP($A58,'24.07'!$A$9:$W$200,23,0)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84</v>
      </c>
      <c r="C59" s="15">
        <v>32000</v>
      </c>
      <c r="D59" s="10">
        <f>VLOOKUP($A59,'24.07'!$A$9:$W$200,23,0)</f>
        <v>3</v>
      </c>
      <c r="E59" s="15"/>
      <c r="F59" s="15"/>
      <c r="G59" s="15"/>
      <c r="H59" s="9">
        <f t="shared" si="6"/>
        <v>0</v>
      </c>
      <c r="I59" s="15">
        <v>1</v>
      </c>
      <c r="J59" s="15"/>
      <c r="K59" s="15"/>
      <c r="L59" s="9">
        <f t="shared" si="4"/>
        <v>1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2</v>
      </c>
      <c r="W59" s="15">
        <v>2</v>
      </c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85</v>
      </c>
      <c r="C60" s="15">
        <v>25000</v>
      </c>
      <c r="D60" s="10">
        <f>VLOOKUP($A60,'24.07'!$A$9:$W$200,23,0)</f>
        <v>0</v>
      </c>
      <c r="E60" s="15"/>
      <c r="F60" s="15"/>
      <c r="G60" s="15"/>
      <c r="H60" s="9">
        <f t="shared" si="6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1522009</v>
      </c>
      <c r="B61" s="14" t="s">
        <v>86</v>
      </c>
      <c r="C61" s="15">
        <v>24000</v>
      </c>
      <c r="D61" s="10">
        <f>VLOOKUP($A61,'24.07'!$A$9:$W$200,23,0)</f>
        <v>0</v>
      </c>
      <c r="E61" s="15"/>
      <c r="F61" s="15"/>
      <c r="G61" s="15"/>
      <c r="H61" s="9">
        <f t="shared" si="6"/>
        <v>0</v>
      </c>
      <c r="I61" s="15"/>
      <c r="J61" s="15"/>
      <c r="K61" s="15"/>
      <c r="L61" s="9">
        <f t="shared" si="4"/>
        <v>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7">
        <v>1530000</v>
      </c>
      <c r="B62" s="8" t="s">
        <v>87</v>
      </c>
      <c r="C62" s="9"/>
      <c r="D62" s="10">
        <f>VLOOKUP($A62,'24.07'!$A$9:$W$200,23,0)</f>
        <v>0</v>
      </c>
      <c r="E62" s="10"/>
      <c r="F62" s="10"/>
      <c r="G62" s="10"/>
      <c r="H62" s="9"/>
      <c r="I62" s="10"/>
      <c r="J62" s="10"/>
      <c r="K62" s="10"/>
      <c r="L62" s="9">
        <f t="shared" si="4"/>
        <v>0</v>
      </c>
      <c r="M62" s="10"/>
      <c r="N62" s="10"/>
      <c r="O62" s="10"/>
      <c r="P62" s="10"/>
      <c r="Q62" s="10"/>
      <c r="R62" s="11">
        <f t="shared" si="5"/>
        <v>0</v>
      </c>
      <c r="S62" s="10"/>
      <c r="T62" s="10"/>
      <c r="U62" s="9"/>
      <c r="V62" s="9"/>
      <c r="W62" s="10"/>
      <c r="X62" s="9"/>
      <c r="Y62" s="18"/>
      <c r="Z62" s="17"/>
    </row>
    <row r="63" spans="1:28" ht="18" customHeight="1" x14ac:dyDescent="0.2">
      <c r="A63" s="13">
        <v>1532013</v>
      </c>
      <c r="B63" s="14" t="s">
        <v>88</v>
      </c>
      <c r="C63" s="15">
        <v>89000</v>
      </c>
      <c r="D63" s="10">
        <f>VLOOKUP($A63,'24.07'!$A$9:$W$200,23,0)</f>
        <v>0</v>
      </c>
      <c r="E63" s="15"/>
      <c r="F63" s="15"/>
      <c r="G63" s="15"/>
      <c r="H63" s="9">
        <f>SUM(E63:G63)</f>
        <v>0</v>
      </c>
      <c r="I63" s="15"/>
      <c r="J63" s="15"/>
      <c r="K63" s="15"/>
      <c r="L63" s="9">
        <f t="shared" si="4"/>
        <v>0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>S63+T63</f>
        <v>0</v>
      </c>
      <c r="V63" s="9">
        <f>D63+H63-L63-R63-U63</f>
        <v>0</v>
      </c>
      <c r="W63" s="15"/>
      <c r="X63" s="16">
        <f>W63-V63</f>
        <v>0</v>
      </c>
      <c r="Y63" s="18"/>
      <c r="Z63" s="17"/>
    </row>
    <row r="64" spans="1:28" ht="18" customHeight="1" x14ac:dyDescent="0.2">
      <c r="A64" s="7">
        <v>1540000</v>
      </c>
      <c r="B64" s="8" t="s">
        <v>89</v>
      </c>
      <c r="C64" s="9"/>
      <c r="D64" s="10">
        <f>VLOOKUP($A64,'24.07'!$A$9:$W$200,23,0)</f>
        <v>0</v>
      </c>
      <c r="E64" s="10"/>
      <c r="F64" s="10"/>
      <c r="G64" s="10"/>
      <c r="H64" s="9"/>
      <c r="I64" s="10"/>
      <c r="J64" s="10"/>
      <c r="K64" s="10"/>
      <c r="L64" s="9">
        <f t="shared" si="4"/>
        <v>0</v>
      </c>
      <c r="M64" s="10"/>
      <c r="N64" s="10"/>
      <c r="O64" s="10"/>
      <c r="P64" s="10"/>
      <c r="Q64" s="10"/>
      <c r="R64" s="11">
        <f t="shared" si="5"/>
        <v>0</v>
      </c>
      <c r="S64" s="10"/>
      <c r="T64" s="10"/>
      <c r="U64" s="9"/>
      <c r="V64" s="9"/>
      <c r="W64" s="10"/>
      <c r="X64" s="9"/>
      <c r="Y64" s="18"/>
      <c r="Z64" s="17"/>
    </row>
    <row r="65" spans="1:26" s="24" customFormat="1" ht="18" customHeight="1" x14ac:dyDescent="0.2">
      <c r="A65" s="25">
        <v>1540002</v>
      </c>
      <c r="B65" s="20" t="s">
        <v>90</v>
      </c>
      <c r="C65" s="21">
        <v>19000</v>
      </c>
      <c r="D65" s="10">
        <f>VLOOKUP($A65,'24.07'!$A$9:$W$200,23,0)</f>
        <v>0</v>
      </c>
      <c r="E65" s="15"/>
      <c r="F65" s="15"/>
      <c r="G65" s="15"/>
      <c r="H65" s="9">
        <f>SUM(E65:G65)</f>
        <v>0</v>
      </c>
      <c r="I65" s="15"/>
      <c r="J65" s="15"/>
      <c r="K65" s="15"/>
      <c r="L65" s="9">
        <f t="shared" si="4"/>
        <v>0</v>
      </c>
      <c r="M65" s="15"/>
      <c r="N65" s="15"/>
      <c r="O65" s="15"/>
      <c r="P65" s="15"/>
      <c r="Q65" s="15"/>
      <c r="R65" s="11">
        <f t="shared" si="5"/>
        <v>0</v>
      </c>
      <c r="S65" s="15"/>
      <c r="T65" s="15"/>
      <c r="U65" s="9">
        <f>S65+T65</f>
        <v>0</v>
      </c>
      <c r="V65" s="9">
        <f>D65+H65-L65-R65-U65</f>
        <v>0</v>
      </c>
      <c r="W65" s="15"/>
      <c r="X65" s="16">
        <f>W65-V65</f>
        <v>0</v>
      </c>
      <c r="Y65" s="22"/>
      <c r="Z65" s="23"/>
    </row>
    <row r="66" spans="1:26" s="24" customFormat="1" ht="18" customHeight="1" x14ac:dyDescent="0.2">
      <c r="A66" s="25">
        <v>1540034</v>
      </c>
      <c r="B66" s="20" t="s">
        <v>91</v>
      </c>
      <c r="C66" s="21">
        <v>16000</v>
      </c>
      <c r="D66" s="10">
        <f>VLOOKUP($A66,'24.07'!$A$9:$W$200,23,0)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ht="18" customHeight="1" x14ac:dyDescent="0.2">
      <c r="A67" s="7">
        <v>1560000</v>
      </c>
      <c r="B67" s="8" t="s">
        <v>92</v>
      </c>
      <c r="C67" s="9"/>
      <c r="D67" s="10">
        <f>VLOOKUP($A67,'24.07'!$A$9:$W$200,23,0)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ht="18" customHeight="1" x14ac:dyDescent="0.2">
      <c r="A68" s="13">
        <v>1560001</v>
      </c>
      <c r="B68" s="14" t="s">
        <v>93</v>
      </c>
      <c r="C68" s="15">
        <v>28000</v>
      </c>
      <c r="D68" s="10">
        <f>VLOOKUP($A68,'24.07'!$A$9:$W$200,23,0)</f>
        <v>0</v>
      </c>
      <c r="E68" s="15">
        <v>3</v>
      </c>
      <c r="F68" s="15"/>
      <c r="G68" s="15"/>
      <c r="H68" s="9">
        <f>SUM(E68:G68)</f>
        <v>3</v>
      </c>
      <c r="I68" s="15">
        <v>2</v>
      </c>
      <c r="J68" s="15"/>
      <c r="K68" s="15"/>
      <c r="L68" s="9">
        <f t="shared" si="4"/>
        <v>2</v>
      </c>
      <c r="M68" s="15"/>
      <c r="N68" s="15"/>
      <c r="O68" s="15"/>
      <c r="P68" s="15"/>
      <c r="Q68" s="15"/>
      <c r="R68" s="11">
        <f t="shared" si="5"/>
        <v>0</v>
      </c>
      <c r="S68" s="15">
        <v>1</v>
      </c>
      <c r="T68" s="15"/>
      <c r="U68" s="9">
        <f t="shared" ref="U68:U72" si="10">S68+T68</f>
        <v>1</v>
      </c>
      <c r="V68" s="9">
        <f>D68+H68-L68-R68-U68</f>
        <v>0</v>
      </c>
      <c r="W68" s="15"/>
      <c r="X68" s="16">
        <f t="shared" ref="X68:X72" si="11">W68-V68</f>
        <v>0</v>
      </c>
      <c r="Y68" s="26"/>
      <c r="Z68" s="17"/>
    </row>
    <row r="69" spans="1:26" ht="18" customHeight="1" x14ac:dyDescent="0.2">
      <c r="A69" s="13">
        <v>1560002</v>
      </c>
      <c r="B69" s="14" t="s">
        <v>94</v>
      </c>
      <c r="C69" s="15">
        <v>28000</v>
      </c>
      <c r="D69" s="10">
        <f>VLOOKUP($A69,'24.07'!$A$9:$W$200,23,0)</f>
        <v>0</v>
      </c>
      <c r="E69" s="15">
        <v>4</v>
      </c>
      <c r="F69" s="15"/>
      <c r="G69" s="15"/>
      <c r="H69" s="9">
        <f>SUM(E69:G69)</f>
        <v>4</v>
      </c>
      <c r="I69" s="15">
        <v>4</v>
      </c>
      <c r="J69" s="15"/>
      <c r="K69" s="15"/>
      <c r="L69" s="9">
        <f t="shared" si="4"/>
        <v>4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 t="shared" si="10"/>
        <v>0</v>
      </c>
      <c r="V69" s="9">
        <f>D69+H69-L69-R69-U69</f>
        <v>0</v>
      </c>
      <c r="W69" s="15"/>
      <c r="X69" s="16">
        <f t="shared" si="11"/>
        <v>0</v>
      </c>
      <c r="Y69" s="26"/>
      <c r="Z69" s="17"/>
    </row>
    <row r="70" spans="1:26" ht="18" customHeight="1" x14ac:dyDescent="0.2">
      <c r="A70" s="13">
        <v>1560006</v>
      </c>
      <c r="B70" s="14" t="s">
        <v>95</v>
      </c>
      <c r="C70" s="15">
        <v>28000</v>
      </c>
      <c r="D70" s="10">
        <f>VLOOKUP($A70,'24.07'!$A$9:$W$200,23,0)</f>
        <v>0</v>
      </c>
      <c r="E70" s="15">
        <v>4</v>
      </c>
      <c r="F70" s="15"/>
      <c r="G70" s="15"/>
      <c r="H70" s="9">
        <f>SUM(E70:G70)</f>
        <v>4</v>
      </c>
      <c r="I70" s="15">
        <v>2</v>
      </c>
      <c r="J70" s="15"/>
      <c r="K70" s="15"/>
      <c r="L70" s="9">
        <f t="shared" si="4"/>
        <v>2</v>
      </c>
      <c r="M70" s="15"/>
      <c r="N70" s="15"/>
      <c r="O70" s="15"/>
      <c r="P70" s="15"/>
      <c r="Q70" s="15"/>
      <c r="R70" s="11">
        <f>SUM(M70:Q70)</f>
        <v>0</v>
      </c>
      <c r="S70" s="15">
        <v>2</v>
      </c>
      <c r="T70" s="15"/>
      <c r="U70" s="9">
        <f>S70+T70</f>
        <v>2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1560008</v>
      </c>
      <c r="B71" s="14" t="s">
        <v>96</v>
      </c>
      <c r="C71" s="15">
        <v>28000</v>
      </c>
      <c r="D71" s="10">
        <f>VLOOKUP($A71,'24.07'!$A$9:$W$200,23,0)</f>
        <v>0</v>
      </c>
      <c r="E71" s="15">
        <v>3</v>
      </c>
      <c r="F71" s="15"/>
      <c r="G71" s="15"/>
      <c r="H71" s="9">
        <f>SUM(E71:G71)</f>
        <v>3</v>
      </c>
      <c r="I71" s="15">
        <v>3</v>
      </c>
      <c r="J71" s="15"/>
      <c r="K71" s="15"/>
      <c r="L71" s="9">
        <f t="shared" si="4"/>
        <v>3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1560048</v>
      </c>
      <c r="B72" s="14" t="s">
        <v>97</v>
      </c>
      <c r="C72" s="15">
        <v>28000</v>
      </c>
      <c r="D72" s="10">
        <f>VLOOKUP($A72,'24.07'!$A$9:$W$200,23,0)</f>
        <v>0</v>
      </c>
      <c r="E72" s="15">
        <v>3</v>
      </c>
      <c r="F72" s="15"/>
      <c r="G72" s="15"/>
      <c r="H72" s="9">
        <f>SUM(E72:G72)</f>
        <v>3</v>
      </c>
      <c r="I72" s="15">
        <v>3</v>
      </c>
      <c r="J72" s="15"/>
      <c r="K72" s="15"/>
      <c r="L72" s="9">
        <f t="shared" si="4"/>
        <v>3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 t="shared" si="10"/>
        <v>0</v>
      </c>
      <c r="V72" s="9">
        <f>D72+H72-L72-R72-U72</f>
        <v>0</v>
      </c>
      <c r="W72" s="15"/>
      <c r="X72" s="16">
        <f t="shared" si="11"/>
        <v>0</v>
      </c>
      <c r="Y72" s="26"/>
      <c r="Z72" s="17"/>
    </row>
    <row r="73" spans="1:26" ht="18" customHeight="1" x14ac:dyDescent="0.2">
      <c r="A73" s="7">
        <v>1510000</v>
      </c>
      <c r="B73" s="8" t="s">
        <v>98</v>
      </c>
      <c r="C73" s="9"/>
      <c r="D73" s="10">
        <f>VLOOKUP($A73,'24.07'!$A$9:$W$200,23,0)</f>
        <v>0</v>
      </c>
      <c r="E73" s="10"/>
      <c r="F73" s="10"/>
      <c r="G73" s="10"/>
      <c r="H73" s="9"/>
      <c r="I73" s="10"/>
      <c r="J73" s="10"/>
      <c r="K73" s="10"/>
      <c r="L73" s="9">
        <f t="shared" si="4"/>
        <v>0</v>
      </c>
      <c r="M73" s="10"/>
      <c r="N73" s="10"/>
      <c r="O73" s="10"/>
      <c r="P73" s="10"/>
      <c r="Q73" s="10"/>
      <c r="R73" s="11">
        <f t="shared" si="5"/>
        <v>0</v>
      </c>
      <c r="S73" s="10"/>
      <c r="T73" s="10"/>
      <c r="U73" s="9"/>
      <c r="V73" s="9"/>
      <c r="W73" s="10"/>
      <c r="X73" s="9"/>
      <c r="Y73" s="18"/>
      <c r="Z73" s="17"/>
    </row>
    <row r="74" spans="1:26" ht="18" customHeight="1" x14ac:dyDescent="0.2">
      <c r="A74" s="13">
        <v>1510001</v>
      </c>
      <c r="B74" s="14" t="s">
        <v>99</v>
      </c>
      <c r="C74" s="15">
        <v>55000</v>
      </c>
      <c r="D74" s="10">
        <f>VLOOKUP($A74,'24.07'!$A$9:$W$200,23,0)</f>
        <v>2</v>
      </c>
      <c r="E74" s="15">
        <v>2</v>
      </c>
      <c r="F74" s="15"/>
      <c r="G74" s="15"/>
      <c r="H74" s="9">
        <f t="shared" ref="H74:H87" si="12">SUM(E74:G74)</f>
        <v>2</v>
      </c>
      <c r="I74" s="15">
        <v>1</v>
      </c>
      <c r="J74" s="15"/>
      <c r="K74" s="15"/>
      <c r="L74" s="9">
        <f t="shared" ref="L74:L137" si="13">SUM(I74:K74)</f>
        <v>1</v>
      </c>
      <c r="M74" s="15">
        <v>2</v>
      </c>
      <c r="N74" s="15"/>
      <c r="O74" s="15"/>
      <c r="P74" s="15"/>
      <c r="Q74" s="15"/>
      <c r="R74" s="11">
        <f t="shared" si="5"/>
        <v>2</v>
      </c>
      <c r="S74" s="15"/>
      <c r="T74" s="15"/>
      <c r="U74" s="9">
        <f t="shared" ref="U74:U87" si="14">S74+T74</f>
        <v>0</v>
      </c>
      <c r="V74" s="9">
        <f t="shared" ref="V74:V87" si="15">D74+H74-L74-R74-U74</f>
        <v>1</v>
      </c>
      <c r="W74" s="15">
        <v>1</v>
      </c>
      <c r="X74" s="16">
        <f t="shared" ref="X74:X87" si="16">W74-V74</f>
        <v>0</v>
      </c>
      <c r="Y74" s="27"/>
      <c r="Z74" s="17"/>
    </row>
    <row r="75" spans="1:26" ht="18" customHeight="1" x14ac:dyDescent="0.2">
      <c r="A75" s="13">
        <v>1510002</v>
      </c>
      <c r="B75" s="14" t="s">
        <v>100</v>
      </c>
      <c r="C75" s="15">
        <v>30000</v>
      </c>
      <c r="D75" s="10">
        <f>VLOOKUP($A75,'24.07'!$A$9:$W$200,23,0)</f>
        <v>3</v>
      </c>
      <c r="E75" s="15">
        <v>4</v>
      </c>
      <c r="F75" s="15"/>
      <c r="G75" s="15"/>
      <c r="H75" s="9">
        <f t="shared" si="12"/>
        <v>4</v>
      </c>
      <c r="I75" s="15">
        <v>2</v>
      </c>
      <c r="J75" s="15"/>
      <c r="K75" s="15"/>
      <c r="L75" s="9">
        <f t="shared" si="13"/>
        <v>2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 t="shared" si="14"/>
        <v>0</v>
      </c>
      <c r="V75" s="9">
        <f t="shared" si="15"/>
        <v>5</v>
      </c>
      <c r="W75" s="15">
        <v>5</v>
      </c>
      <c r="X75" s="16">
        <f t="shared" si="16"/>
        <v>0</v>
      </c>
      <c r="Y75" s="27"/>
      <c r="Z75" s="17"/>
    </row>
    <row r="76" spans="1:26" ht="18" customHeight="1" x14ac:dyDescent="0.2">
      <c r="A76" s="13">
        <v>1510005</v>
      </c>
      <c r="B76" s="14" t="s">
        <v>101</v>
      </c>
      <c r="C76" s="15">
        <v>70000</v>
      </c>
      <c r="D76" s="10">
        <f>VLOOKUP($A76,'24.07'!$A$9:$W$200,23,0)</f>
        <v>0</v>
      </c>
      <c r="E76" s="15"/>
      <c r="F76" s="15"/>
      <c r="G76" s="15"/>
      <c r="H76" s="9">
        <f t="shared" si="12"/>
        <v>0</v>
      </c>
      <c r="I76" s="15"/>
      <c r="J76" s="15"/>
      <c r="K76" s="15"/>
      <c r="L76" s="9">
        <f t="shared" si="13"/>
        <v>0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4"/>
        <v>0</v>
      </c>
      <c r="V76" s="9">
        <f t="shared" si="15"/>
        <v>0</v>
      </c>
      <c r="W76" s="15"/>
      <c r="X76" s="16">
        <f t="shared" si="16"/>
        <v>0</v>
      </c>
      <c r="Y76" s="18"/>
      <c r="Z76" s="17"/>
    </row>
    <row r="77" spans="1:26" ht="18" customHeight="1" x14ac:dyDescent="0.2">
      <c r="A77" s="13">
        <v>1510006</v>
      </c>
      <c r="B77" s="14" t="s">
        <v>102</v>
      </c>
      <c r="C77" s="15">
        <v>38000</v>
      </c>
      <c r="D77" s="10">
        <f>VLOOKUP($A77,'24.07'!$A$9:$W$200,23,0)</f>
        <v>0</v>
      </c>
      <c r="E77" s="15">
        <v>4</v>
      </c>
      <c r="F77" s="15"/>
      <c r="G77" s="15"/>
      <c r="H77" s="9">
        <f t="shared" si="12"/>
        <v>4</v>
      </c>
      <c r="I77" s="15">
        <v>1</v>
      </c>
      <c r="J77" s="15"/>
      <c r="K77" s="15"/>
      <c r="L77" s="9">
        <f t="shared" si="13"/>
        <v>1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4"/>
        <v>0</v>
      </c>
      <c r="V77" s="9">
        <f t="shared" si="15"/>
        <v>3</v>
      </c>
      <c r="W77" s="15">
        <v>3</v>
      </c>
      <c r="X77" s="16">
        <f t="shared" si="16"/>
        <v>0</v>
      </c>
      <c r="Y77" s="26"/>
      <c r="Z77" s="17"/>
    </row>
    <row r="78" spans="1:26" ht="18" customHeight="1" x14ac:dyDescent="0.2">
      <c r="A78" s="13">
        <v>1510007</v>
      </c>
      <c r="B78" s="14" t="s">
        <v>103</v>
      </c>
      <c r="C78" s="15">
        <v>75000</v>
      </c>
      <c r="D78" s="10">
        <f>VLOOKUP($A78,'24.07'!$A$9:$W$200,23,0)</f>
        <v>0</v>
      </c>
      <c r="E78" s="15"/>
      <c r="F78" s="15"/>
      <c r="G78" s="15"/>
      <c r="H78" s="9">
        <f t="shared" si="12"/>
        <v>0</v>
      </c>
      <c r="I78" s="15">
        <v>2</v>
      </c>
      <c r="J78" s="15"/>
      <c r="K78" s="15"/>
      <c r="L78" s="9">
        <f t="shared" si="13"/>
        <v>2</v>
      </c>
      <c r="M78" s="15"/>
      <c r="N78" s="15"/>
      <c r="O78" s="15"/>
      <c r="P78" s="15"/>
      <c r="Q78" s="15"/>
      <c r="R78" s="11">
        <f>SUM(M78:Q78)</f>
        <v>0</v>
      </c>
      <c r="S78" s="15"/>
      <c r="T78" s="15"/>
      <c r="U78" s="9">
        <f>S78+T78</f>
        <v>0</v>
      </c>
      <c r="V78" s="9">
        <f t="shared" si="15"/>
        <v>-2</v>
      </c>
      <c r="W78" s="15"/>
      <c r="X78" s="16">
        <f>W78-V78</f>
        <v>2</v>
      </c>
      <c r="Y78" s="18" t="s">
        <v>280</v>
      </c>
      <c r="Z78" s="17"/>
    </row>
    <row r="79" spans="1:26" ht="18" customHeight="1" x14ac:dyDescent="0.2">
      <c r="A79" s="13">
        <v>1510008</v>
      </c>
      <c r="B79" s="14" t="s">
        <v>104</v>
      </c>
      <c r="C79" s="15">
        <v>55000</v>
      </c>
      <c r="D79" s="10">
        <f>VLOOKUP($A79,'24.07'!$A$9:$W$200,23,0)</f>
        <v>0</v>
      </c>
      <c r="E79" s="15"/>
      <c r="F79" s="15"/>
      <c r="G79" s="15"/>
      <c r="H79" s="9">
        <f t="shared" si="12"/>
        <v>0</v>
      </c>
      <c r="I79" s="15"/>
      <c r="J79" s="15"/>
      <c r="K79" s="15"/>
      <c r="L79" s="9">
        <f t="shared" si="13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5"/>
        <v>0</v>
      </c>
      <c r="W79" s="15"/>
      <c r="X79" s="16">
        <f>W79-V79</f>
        <v>0</v>
      </c>
      <c r="Y79" s="26"/>
      <c r="Z79" s="17"/>
    </row>
    <row r="80" spans="1:26" ht="18" customHeight="1" x14ac:dyDescent="0.2">
      <c r="A80" s="13">
        <v>1510009</v>
      </c>
      <c r="B80" s="14" t="s">
        <v>105</v>
      </c>
      <c r="C80" s="15">
        <v>30000</v>
      </c>
      <c r="D80" s="10">
        <f>VLOOKUP($A80,'24.07'!$A$9:$W$200,23,0)</f>
        <v>0</v>
      </c>
      <c r="E80" s="15">
        <v>6</v>
      </c>
      <c r="F80" s="15"/>
      <c r="G80" s="15"/>
      <c r="H80" s="9">
        <f t="shared" si="12"/>
        <v>6</v>
      </c>
      <c r="I80" s="15">
        <v>1</v>
      </c>
      <c r="J80" s="15"/>
      <c r="K80" s="15"/>
      <c r="L80" s="9">
        <f t="shared" si="13"/>
        <v>1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4"/>
        <v>0</v>
      </c>
      <c r="V80" s="9">
        <f t="shared" si="15"/>
        <v>5</v>
      </c>
      <c r="W80" s="15">
        <v>5</v>
      </c>
      <c r="X80" s="16">
        <f t="shared" si="16"/>
        <v>0</v>
      </c>
      <c r="Y80" s="26"/>
      <c r="Z80" s="17"/>
    </row>
    <row r="81" spans="1:26" ht="18" customHeight="1" x14ac:dyDescent="0.2">
      <c r="A81" s="13">
        <v>1510018</v>
      </c>
      <c r="B81" s="14" t="s">
        <v>106</v>
      </c>
      <c r="C81" s="15">
        <v>60000</v>
      </c>
      <c r="D81" s="10">
        <f>VLOOKUP($A81,'24.07'!$A$9:$W$200,23,0)</f>
        <v>2</v>
      </c>
      <c r="E81" s="15">
        <v>1</v>
      </c>
      <c r="F81" s="15"/>
      <c r="G81" s="15"/>
      <c r="H81" s="9">
        <f t="shared" si="12"/>
        <v>1</v>
      </c>
      <c r="I81" s="15">
        <v>1</v>
      </c>
      <c r="J81" s="15"/>
      <c r="K81" s="15"/>
      <c r="L81" s="9">
        <f t="shared" si="13"/>
        <v>1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4"/>
        <v>0</v>
      </c>
      <c r="V81" s="9">
        <f t="shared" si="15"/>
        <v>2</v>
      </c>
      <c r="W81" s="15">
        <v>2</v>
      </c>
      <c r="X81" s="16">
        <f t="shared" si="16"/>
        <v>0</v>
      </c>
      <c r="Y81" s="18"/>
      <c r="Z81" s="17"/>
    </row>
    <row r="82" spans="1:26" ht="18" customHeight="1" x14ac:dyDescent="0.2">
      <c r="A82" s="13">
        <v>1510021</v>
      </c>
      <c r="B82" s="14" t="s">
        <v>107</v>
      </c>
      <c r="C82" s="15">
        <v>38000</v>
      </c>
      <c r="D82" s="10">
        <f>VLOOKUP($A82,'24.07'!$A$9:$W$200,23,0)</f>
        <v>0</v>
      </c>
      <c r="E82" s="15">
        <v>8</v>
      </c>
      <c r="F82" s="15"/>
      <c r="G82" s="15"/>
      <c r="H82" s="9">
        <f t="shared" si="12"/>
        <v>8</v>
      </c>
      <c r="I82" s="15">
        <v>3</v>
      </c>
      <c r="J82" s="15"/>
      <c r="K82" s="15"/>
      <c r="L82" s="9">
        <f t="shared" si="13"/>
        <v>3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4"/>
        <v>0</v>
      </c>
      <c r="V82" s="9">
        <f t="shared" si="15"/>
        <v>5</v>
      </c>
      <c r="W82" s="15">
        <v>1</v>
      </c>
      <c r="X82" s="16">
        <f t="shared" si="16"/>
        <v>-4</v>
      </c>
      <c r="Y82" s="18"/>
      <c r="Z82" s="17"/>
    </row>
    <row r="83" spans="1:26" ht="18" customHeight="1" x14ac:dyDescent="0.2">
      <c r="A83" s="13">
        <v>1510023</v>
      </c>
      <c r="B83" s="14" t="s">
        <v>108</v>
      </c>
      <c r="C83" s="15">
        <v>55000</v>
      </c>
      <c r="D83" s="10">
        <f>VLOOKUP($A83,'24.07'!$A$9:$W$200,23,0)</f>
        <v>0</v>
      </c>
      <c r="E83" s="15"/>
      <c r="F83" s="15"/>
      <c r="G83" s="15"/>
      <c r="H83" s="9">
        <f t="shared" si="12"/>
        <v>0</v>
      </c>
      <c r="I83" s="15"/>
      <c r="J83" s="15"/>
      <c r="K83" s="15"/>
      <c r="L83" s="9">
        <f t="shared" si="13"/>
        <v>0</v>
      </c>
      <c r="M83" s="15"/>
      <c r="N83" s="15"/>
      <c r="O83" s="15"/>
      <c r="P83" s="15"/>
      <c r="Q83" s="15"/>
      <c r="R83" s="11">
        <f>SUM(M83:Q83)</f>
        <v>0</v>
      </c>
      <c r="S83" s="15"/>
      <c r="T83" s="15"/>
      <c r="U83" s="9">
        <f>S83+T83</f>
        <v>0</v>
      </c>
      <c r="V83" s="9">
        <f t="shared" si="15"/>
        <v>0</v>
      </c>
      <c r="W83" s="15"/>
      <c r="X83" s="16">
        <f>W83-V83</f>
        <v>0</v>
      </c>
      <c r="Y83" s="18"/>
      <c r="Z83" s="17"/>
    </row>
    <row r="84" spans="1:26" ht="18" customHeight="1" x14ac:dyDescent="0.2">
      <c r="A84" s="13">
        <v>1510024</v>
      </c>
      <c r="B84" s="14" t="s">
        <v>109</v>
      </c>
      <c r="C84" s="15">
        <v>30000</v>
      </c>
      <c r="D84" s="10">
        <f>VLOOKUP($A84,'24.07'!$A$9:$W$200,23,0)</f>
        <v>0</v>
      </c>
      <c r="E84" s="15"/>
      <c r="F84" s="15"/>
      <c r="G84" s="15"/>
      <c r="H84" s="9">
        <f t="shared" si="12"/>
        <v>0</v>
      </c>
      <c r="I84" s="15"/>
      <c r="J84" s="15"/>
      <c r="K84" s="15"/>
      <c r="L84" s="9">
        <f t="shared" si="13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5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1510039</v>
      </c>
      <c r="B85" s="14" t="s">
        <v>110</v>
      </c>
      <c r="C85" s="15">
        <v>30000</v>
      </c>
      <c r="D85" s="10">
        <f>VLOOKUP($A85,'24.07'!$A$9:$W$200,23,0)</f>
        <v>4</v>
      </c>
      <c r="E85" s="15">
        <v>2</v>
      </c>
      <c r="F85" s="15"/>
      <c r="G85" s="15"/>
      <c r="H85" s="9">
        <f t="shared" si="12"/>
        <v>2</v>
      </c>
      <c r="I85" s="15">
        <v>2</v>
      </c>
      <c r="J85" s="15"/>
      <c r="K85" s="15"/>
      <c r="L85" s="9">
        <f t="shared" si="13"/>
        <v>2</v>
      </c>
      <c r="M85" s="15">
        <v>1</v>
      </c>
      <c r="N85" s="15"/>
      <c r="O85" s="15"/>
      <c r="P85" s="15"/>
      <c r="Q85" s="15"/>
      <c r="R85" s="11">
        <f t="shared" si="5"/>
        <v>1</v>
      </c>
      <c r="S85" s="15"/>
      <c r="T85" s="15"/>
      <c r="U85" s="9">
        <f t="shared" si="14"/>
        <v>0</v>
      </c>
      <c r="V85" s="9">
        <f t="shared" si="15"/>
        <v>3</v>
      </c>
      <c r="W85" s="15">
        <v>3</v>
      </c>
      <c r="X85" s="16">
        <f t="shared" si="16"/>
        <v>0</v>
      </c>
      <c r="Y85" s="27"/>
      <c r="Z85" s="17"/>
    </row>
    <row r="86" spans="1:26" ht="18" customHeight="1" x14ac:dyDescent="0.2">
      <c r="A86" s="13">
        <v>1510040</v>
      </c>
      <c r="B86" s="14" t="s">
        <v>111</v>
      </c>
      <c r="C86" s="15">
        <v>55000</v>
      </c>
      <c r="D86" s="10">
        <f>VLOOKUP($A86,'24.07'!$A$9:$W$200,23,0)</f>
        <v>2</v>
      </c>
      <c r="E86" s="15">
        <v>1</v>
      </c>
      <c r="F86" s="15"/>
      <c r="G86" s="15"/>
      <c r="H86" s="9">
        <f t="shared" si="12"/>
        <v>1</v>
      </c>
      <c r="I86" s="15">
        <v>1</v>
      </c>
      <c r="J86" s="15"/>
      <c r="K86" s="15"/>
      <c r="L86" s="9">
        <f t="shared" si="13"/>
        <v>1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4"/>
        <v>0</v>
      </c>
      <c r="V86" s="9">
        <f t="shared" si="15"/>
        <v>2</v>
      </c>
      <c r="W86" s="15">
        <v>2</v>
      </c>
      <c r="X86" s="16">
        <f t="shared" si="16"/>
        <v>0</v>
      </c>
      <c r="Y86" s="27"/>
      <c r="Z86" s="17"/>
    </row>
    <row r="87" spans="1:26" ht="18" customHeight="1" x14ac:dyDescent="0.2">
      <c r="A87" s="13">
        <v>1510053</v>
      </c>
      <c r="B87" s="14" t="s">
        <v>112</v>
      </c>
      <c r="C87" s="15">
        <v>35000</v>
      </c>
      <c r="D87" s="10">
        <f>VLOOKUP($A87,'24.07'!$A$9:$W$200,23,0)</f>
        <v>3</v>
      </c>
      <c r="E87" s="15">
        <v>2</v>
      </c>
      <c r="F87" s="15"/>
      <c r="G87" s="15"/>
      <c r="H87" s="9">
        <f t="shared" si="12"/>
        <v>2</v>
      </c>
      <c r="I87" s="15">
        <v>2</v>
      </c>
      <c r="J87" s="15"/>
      <c r="K87" s="15"/>
      <c r="L87" s="9">
        <f t="shared" si="13"/>
        <v>2</v>
      </c>
      <c r="M87" s="15">
        <v>1</v>
      </c>
      <c r="N87" s="15"/>
      <c r="O87" s="15"/>
      <c r="P87" s="15"/>
      <c r="Q87" s="15"/>
      <c r="R87" s="11">
        <f t="shared" ref="R87:R155" si="17">SUM(M87:Q87)</f>
        <v>1</v>
      </c>
      <c r="S87" s="15"/>
      <c r="T87" s="15"/>
      <c r="U87" s="9">
        <f t="shared" si="14"/>
        <v>0</v>
      </c>
      <c r="V87" s="9">
        <f t="shared" si="15"/>
        <v>2</v>
      </c>
      <c r="W87" s="15">
        <v>2</v>
      </c>
      <c r="X87" s="16">
        <f t="shared" si="16"/>
        <v>0</v>
      </c>
      <c r="Y87" s="27"/>
      <c r="Z87" s="17"/>
    </row>
    <row r="88" spans="1:26" ht="18" customHeight="1" x14ac:dyDescent="0.2">
      <c r="A88" s="7">
        <v>3500000</v>
      </c>
      <c r="B88" s="8" t="s">
        <v>113</v>
      </c>
      <c r="C88" s="9"/>
      <c r="D88" s="10">
        <f>VLOOKUP($A88,'24.07'!$A$9:$W$200,23,0)</f>
        <v>0</v>
      </c>
      <c r="E88" s="10"/>
      <c r="F88" s="10"/>
      <c r="G88" s="10"/>
      <c r="H88" s="9"/>
      <c r="I88" s="10"/>
      <c r="J88" s="10"/>
      <c r="K88" s="10"/>
      <c r="L88" s="9">
        <f t="shared" si="13"/>
        <v>0</v>
      </c>
      <c r="M88" s="10"/>
      <c r="N88" s="10"/>
      <c r="O88" s="10"/>
      <c r="P88" s="10"/>
      <c r="Q88" s="10"/>
      <c r="R88" s="11">
        <f t="shared" si="17"/>
        <v>0</v>
      </c>
      <c r="S88" s="10"/>
      <c r="T88" s="10"/>
      <c r="U88" s="9"/>
      <c r="V88" s="9"/>
      <c r="W88" s="10"/>
      <c r="X88" s="9"/>
      <c r="Y88" s="18"/>
      <c r="Z88" s="17"/>
    </row>
    <row r="89" spans="1:26" ht="18" customHeight="1" x14ac:dyDescent="0.2">
      <c r="A89" s="13">
        <v>3500003</v>
      </c>
      <c r="B89" s="14" t="s">
        <v>114</v>
      </c>
      <c r="C89" s="15">
        <v>390000</v>
      </c>
      <c r="D89" s="10">
        <f>VLOOKUP($A89,'24.07'!$A$9:$W$200,23,0)</f>
        <v>0</v>
      </c>
      <c r="E89" s="15"/>
      <c r="F89" s="15"/>
      <c r="G89" s="15"/>
      <c r="H89" s="9">
        <f t="shared" ref="H89:H106" si="18">SUM(E89:G89)</f>
        <v>0</v>
      </c>
      <c r="I89" s="15"/>
      <c r="J89" s="15"/>
      <c r="K89" s="15"/>
      <c r="L89" s="9">
        <f t="shared" si="13"/>
        <v>0</v>
      </c>
      <c r="M89" s="15"/>
      <c r="N89" s="15"/>
      <c r="O89" s="15"/>
      <c r="P89" s="15"/>
      <c r="Q89" s="15"/>
      <c r="R89" s="11">
        <f>SUM(M89:Q89)</f>
        <v>0</v>
      </c>
      <c r="S89" s="15"/>
      <c r="T89" s="15"/>
      <c r="U89" s="9">
        <f>S89+T89</f>
        <v>0</v>
      </c>
      <c r="V89" s="9">
        <f t="shared" ref="V89:V106" si="19">D89+H89-L89-R89-U89</f>
        <v>0</v>
      </c>
      <c r="W89" s="15"/>
      <c r="X89" s="16">
        <f>W89-V89</f>
        <v>0</v>
      </c>
      <c r="Y89" s="18"/>
      <c r="Z89" s="17"/>
    </row>
    <row r="90" spans="1:26" ht="18" customHeight="1" x14ac:dyDescent="0.2">
      <c r="A90" s="13">
        <v>3500004</v>
      </c>
      <c r="B90" s="14" t="s">
        <v>115</v>
      </c>
      <c r="C90" s="15">
        <v>300000</v>
      </c>
      <c r="D90" s="10">
        <f>VLOOKUP($A90,'24.07'!$A$9:$W$200,23,0)</f>
        <v>0</v>
      </c>
      <c r="E90" s="15"/>
      <c r="F90" s="15"/>
      <c r="G90" s="15"/>
      <c r="H90" s="9">
        <f t="shared" si="18"/>
        <v>0</v>
      </c>
      <c r="I90" s="15"/>
      <c r="J90" s="15"/>
      <c r="K90" s="15"/>
      <c r="L90" s="9">
        <f t="shared" si="13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si="19"/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3500001</v>
      </c>
      <c r="B91" s="14" t="s">
        <v>116</v>
      </c>
      <c r="C91" s="15">
        <v>300000</v>
      </c>
      <c r="D91" s="10">
        <f>VLOOKUP($A91,'24.07'!$A$9:$W$200,23,0)</f>
        <v>0</v>
      </c>
      <c r="E91" s="15"/>
      <c r="F91" s="15"/>
      <c r="G91" s="15"/>
      <c r="H91" s="9">
        <f t="shared" si="18"/>
        <v>0</v>
      </c>
      <c r="I91" s="15"/>
      <c r="J91" s="15"/>
      <c r="K91" s="15"/>
      <c r="L91" s="9">
        <f t="shared" si="13"/>
        <v>0</v>
      </c>
      <c r="M91" s="15"/>
      <c r="N91" s="15"/>
      <c r="O91" s="15"/>
      <c r="P91" s="15"/>
      <c r="Q91" s="15"/>
      <c r="R91" s="11">
        <f t="shared" si="17"/>
        <v>0</v>
      </c>
      <c r="S91" s="15"/>
      <c r="T91" s="15"/>
      <c r="U91" s="9">
        <f t="shared" ref="U91:U106" si="20">S91+T91</f>
        <v>0</v>
      </c>
      <c r="V91" s="9">
        <f t="shared" si="19"/>
        <v>0</v>
      </c>
      <c r="W91" s="15"/>
      <c r="X91" s="16">
        <f t="shared" ref="X91:X106" si="21">W91-V91</f>
        <v>0</v>
      </c>
      <c r="Y91" s="18"/>
      <c r="Z91" s="17"/>
    </row>
    <row r="92" spans="1:26" ht="18" customHeight="1" x14ac:dyDescent="0.2">
      <c r="A92" s="13">
        <v>3500009</v>
      </c>
      <c r="B92" s="14" t="s">
        <v>117</v>
      </c>
      <c r="C92" s="15">
        <v>390000</v>
      </c>
      <c r="D92" s="10">
        <f>VLOOKUP($A92,'24.07'!$A$9:$W$200,23,0)</f>
        <v>0</v>
      </c>
      <c r="E92" s="15">
        <v>1</v>
      </c>
      <c r="F92" s="15"/>
      <c r="G92" s="15"/>
      <c r="H92" s="9">
        <f t="shared" si="18"/>
        <v>1</v>
      </c>
      <c r="I92" s="15">
        <v>1</v>
      </c>
      <c r="J92" s="15"/>
      <c r="K92" s="15"/>
      <c r="L92" s="9">
        <f t="shared" si="13"/>
        <v>1</v>
      </c>
      <c r="M92" s="15"/>
      <c r="N92" s="15"/>
      <c r="O92" s="15"/>
      <c r="P92" s="15"/>
      <c r="Q92" s="15"/>
      <c r="R92" s="11">
        <f t="shared" si="17"/>
        <v>0</v>
      </c>
      <c r="S92" s="15"/>
      <c r="T92" s="15"/>
      <c r="U92" s="9">
        <f t="shared" si="20"/>
        <v>0</v>
      </c>
      <c r="V92" s="9">
        <f t="shared" si="19"/>
        <v>0</v>
      </c>
      <c r="W92" s="15"/>
      <c r="X92" s="16">
        <f t="shared" si="21"/>
        <v>0</v>
      </c>
      <c r="Y92" s="18"/>
      <c r="Z92" s="17"/>
    </row>
    <row r="93" spans="1:26" ht="18" customHeight="1" x14ac:dyDescent="0.2">
      <c r="A93" s="13">
        <v>3500021</v>
      </c>
      <c r="B93" s="14" t="s">
        <v>118</v>
      </c>
      <c r="C93" s="15">
        <v>390000</v>
      </c>
      <c r="D93" s="10">
        <f>VLOOKUP($A93,'24.07'!$A$9:$W$200,23,0)</f>
        <v>0</v>
      </c>
      <c r="E93" s="15">
        <v>1</v>
      </c>
      <c r="F93" s="15"/>
      <c r="G93" s="15"/>
      <c r="H93" s="9">
        <f t="shared" si="18"/>
        <v>1</v>
      </c>
      <c r="I93" s="15">
        <v>1</v>
      </c>
      <c r="J93" s="15"/>
      <c r="K93" s="15"/>
      <c r="L93" s="9">
        <f t="shared" si="13"/>
        <v>1</v>
      </c>
      <c r="M93" s="15"/>
      <c r="N93" s="15"/>
      <c r="O93" s="15"/>
      <c r="P93" s="15"/>
      <c r="Q93" s="15"/>
      <c r="R93" s="11">
        <f t="shared" si="17"/>
        <v>0</v>
      </c>
      <c r="S93" s="15"/>
      <c r="T93" s="15"/>
      <c r="U93" s="9">
        <f t="shared" si="20"/>
        <v>0</v>
      </c>
      <c r="V93" s="9">
        <f t="shared" si="19"/>
        <v>0</v>
      </c>
      <c r="W93" s="15"/>
      <c r="X93" s="16">
        <f t="shared" si="21"/>
        <v>0</v>
      </c>
      <c r="Y93" s="18"/>
      <c r="Z93" s="17"/>
    </row>
    <row r="94" spans="1:26" ht="18" customHeight="1" x14ac:dyDescent="0.2">
      <c r="A94" s="13">
        <v>3500022</v>
      </c>
      <c r="B94" s="14" t="s">
        <v>119</v>
      </c>
      <c r="C94" s="15">
        <v>300000</v>
      </c>
      <c r="D94" s="10">
        <f>VLOOKUP($A94,'24.07'!$A$9:$W$200,23,0)</f>
        <v>0</v>
      </c>
      <c r="E94" s="15"/>
      <c r="F94" s="15"/>
      <c r="G94" s="15"/>
      <c r="H94" s="9">
        <f t="shared" si="18"/>
        <v>0</v>
      </c>
      <c r="I94" s="15"/>
      <c r="J94" s="15"/>
      <c r="K94" s="15"/>
      <c r="L94" s="9">
        <f t="shared" si="13"/>
        <v>0</v>
      </c>
      <c r="M94" s="15"/>
      <c r="N94" s="15"/>
      <c r="O94" s="15"/>
      <c r="P94" s="15"/>
      <c r="Q94" s="15"/>
      <c r="R94" s="11">
        <f>SUM(M94:Q94)</f>
        <v>0</v>
      </c>
      <c r="S94" s="15"/>
      <c r="T94" s="15"/>
      <c r="U94" s="9">
        <f>S94+T94</f>
        <v>0</v>
      </c>
      <c r="V94" s="9">
        <f t="shared" si="19"/>
        <v>0</v>
      </c>
      <c r="W94" s="15"/>
      <c r="X94" s="16">
        <f>W94-V94</f>
        <v>0</v>
      </c>
      <c r="Y94" s="18"/>
      <c r="Z94" s="17"/>
    </row>
    <row r="95" spans="1:26" ht="18" customHeight="1" x14ac:dyDescent="0.2">
      <c r="A95" s="13">
        <v>3500029</v>
      </c>
      <c r="B95" s="14" t="s">
        <v>120</v>
      </c>
      <c r="C95" s="15">
        <v>390000</v>
      </c>
      <c r="D95" s="10">
        <f>VLOOKUP($A95,'24.07'!$A$9:$W$200,23,0)</f>
        <v>1</v>
      </c>
      <c r="E95" s="15"/>
      <c r="F95" s="15"/>
      <c r="G95" s="15"/>
      <c r="H95" s="9">
        <f t="shared" si="18"/>
        <v>0</v>
      </c>
      <c r="I95" s="15"/>
      <c r="J95" s="15"/>
      <c r="K95" s="15"/>
      <c r="L95" s="9">
        <f t="shared" si="13"/>
        <v>0</v>
      </c>
      <c r="M95" s="15"/>
      <c r="N95" s="15"/>
      <c r="O95" s="15"/>
      <c r="P95" s="15"/>
      <c r="Q95" s="15"/>
      <c r="R95" s="11">
        <f t="shared" si="17"/>
        <v>0</v>
      </c>
      <c r="S95" s="15"/>
      <c r="T95" s="15"/>
      <c r="U95" s="9">
        <f t="shared" si="20"/>
        <v>0</v>
      </c>
      <c r="V95" s="9">
        <f t="shared" si="19"/>
        <v>1</v>
      </c>
      <c r="W95" s="15">
        <v>1</v>
      </c>
      <c r="X95" s="16">
        <f t="shared" si="21"/>
        <v>0</v>
      </c>
      <c r="Y95" s="18"/>
      <c r="Z95" s="17"/>
    </row>
    <row r="96" spans="1:26" ht="18" customHeight="1" x14ac:dyDescent="0.2">
      <c r="A96" s="13">
        <v>3500030</v>
      </c>
      <c r="B96" s="14" t="s">
        <v>121</v>
      </c>
      <c r="C96" s="15">
        <v>300000</v>
      </c>
      <c r="D96" s="10">
        <f>VLOOKUP($A96,'24.07'!$A$9:$W$200,23,0)</f>
        <v>0</v>
      </c>
      <c r="E96" s="15"/>
      <c r="F96" s="15"/>
      <c r="G96" s="15"/>
      <c r="H96" s="9">
        <f t="shared" si="18"/>
        <v>0</v>
      </c>
      <c r="I96" s="15"/>
      <c r="J96" s="15"/>
      <c r="K96" s="15"/>
      <c r="L96" s="9">
        <f t="shared" si="13"/>
        <v>0</v>
      </c>
      <c r="M96" s="15"/>
      <c r="N96" s="15"/>
      <c r="O96" s="15"/>
      <c r="P96" s="15"/>
      <c r="Q96" s="15"/>
      <c r="R96" s="11">
        <f>SUM(M96:Q96)</f>
        <v>0</v>
      </c>
      <c r="S96" s="15"/>
      <c r="T96" s="15"/>
      <c r="U96" s="9">
        <f>S96+T96</f>
        <v>0</v>
      </c>
      <c r="V96" s="9">
        <f t="shared" si="19"/>
        <v>0</v>
      </c>
      <c r="W96" s="15"/>
      <c r="X96" s="16">
        <f>W96-V96</f>
        <v>0</v>
      </c>
      <c r="Y96" s="18"/>
      <c r="Z96" s="17"/>
    </row>
    <row r="97" spans="1:26" ht="18" customHeight="1" x14ac:dyDescent="0.2">
      <c r="A97" s="13">
        <v>3500049</v>
      </c>
      <c r="B97" s="14" t="s">
        <v>122</v>
      </c>
      <c r="C97" s="15">
        <v>390000</v>
      </c>
      <c r="D97" s="10">
        <f>VLOOKUP($A97,'24.07'!$A$9:$W$200,23,0)</f>
        <v>0</v>
      </c>
      <c r="E97" s="15"/>
      <c r="F97" s="15"/>
      <c r="G97" s="15"/>
      <c r="H97" s="9">
        <f t="shared" si="18"/>
        <v>0</v>
      </c>
      <c r="I97" s="15"/>
      <c r="J97" s="15"/>
      <c r="K97" s="15"/>
      <c r="L97" s="9">
        <f t="shared" si="13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9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3500139</v>
      </c>
      <c r="B98" s="14" t="s">
        <v>123</v>
      </c>
      <c r="C98" s="15">
        <v>390000</v>
      </c>
      <c r="D98" s="10">
        <f>VLOOKUP($A98,'24.07'!$A$9:$W$200,23,0)</f>
        <v>0</v>
      </c>
      <c r="E98" s="15"/>
      <c r="F98" s="15"/>
      <c r="G98" s="15"/>
      <c r="H98" s="9">
        <f t="shared" si="18"/>
        <v>0</v>
      </c>
      <c r="I98" s="15"/>
      <c r="J98" s="15"/>
      <c r="K98" s="15"/>
      <c r="L98" s="9">
        <f t="shared" si="13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9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3500140</v>
      </c>
      <c r="B99" s="14" t="s">
        <v>124</v>
      </c>
      <c r="C99" s="15">
        <v>300000</v>
      </c>
      <c r="D99" s="10">
        <f>VLOOKUP($A99,'24.07'!$A$9:$W$200,23,0)</f>
        <v>0</v>
      </c>
      <c r="E99" s="15"/>
      <c r="F99" s="15"/>
      <c r="G99" s="15"/>
      <c r="H99" s="9">
        <f t="shared" si="18"/>
        <v>0</v>
      </c>
      <c r="I99" s="15"/>
      <c r="J99" s="15"/>
      <c r="K99" s="15"/>
      <c r="L99" s="9">
        <f t="shared" si="13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9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3500155</v>
      </c>
      <c r="B100" s="14" t="s">
        <v>125</v>
      </c>
      <c r="C100" s="15">
        <v>300000</v>
      </c>
      <c r="D100" s="10">
        <f>VLOOKUP($A100,'24.07'!$A$9:$W$200,23,0)</f>
        <v>0</v>
      </c>
      <c r="E100" s="15"/>
      <c r="F100" s="15"/>
      <c r="G100" s="15"/>
      <c r="H100" s="9">
        <f t="shared" si="18"/>
        <v>0</v>
      </c>
      <c r="I100" s="15"/>
      <c r="J100" s="15"/>
      <c r="K100" s="15"/>
      <c r="L100" s="9">
        <f t="shared" si="13"/>
        <v>0</v>
      </c>
      <c r="M100" s="15"/>
      <c r="N100" s="15"/>
      <c r="O100" s="15"/>
      <c r="P100" s="15"/>
      <c r="Q100" s="15"/>
      <c r="R100" s="11">
        <f t="shared" si="17"/>
        <v>0</v>
      </c>
      <c r="S100" s="15"/>
      <c r="T100" s="15"/>
      <c r="U100" s="9">
        <f t="shared" si="20"/>
        <v>0</v>
      </c>
      <c r="V100" s="9">
        <f t="shared" si="19"/>
        <v>0</v>
      </c>
      <c r="W100" s="15"/>
      <c r="X100" s="16">
        <f t="shared" si="21"/>
        <v>0</v>
      </c>
      <c r="Y100" s="18"/>
      <c r="Z100" s="17"/>
    </row>
    <row r="101" spans="1:26" ht="18" customHeight="1" x14ac:dyDescent="0.2">
      <c r="A101" s="13">
        <v>3500156</v>
      </c>
      <c r="B101" s="14" t="s">
        <v>126</v>
      </c>
      <c r="C101" s="15">
        <v>390000</v>
      </c>
      <c r="D101" s="10">
        <f>VLOOKUP($A101,'24.07'!$A$9:$W$200,23,0)</f>
        <v>0</v>
      </c>
      <c r="E101" s="15"/>
      <c r="F101" s="15"/>
      <c r="G101" s="15"/>
      <c r="H101" s="9">
        <f t="shared" si="18"/>
        <v>0</v>
      </c>
      <c r="I101" s="15"/>
      <c r="J101" s="15"/>
      <c r="K101" s="15"/>
      <c r="L101" s="9">
        <f t="shared" si="13"/>
        <v>0</v>
      </c>
      <c r="M101" s="15"/>
      <c r="N101" s="15"/>
      <c r="O101" s="15"/>
      <c r="P101" s="15"/>
      <c r="Q101" s="15"/>
      <c r="R101" s="11">
        <f t="shared" si="17"/>
        <v>0</v>
      </c>
      <c r="S101" s="15"/>
      <c r="T101" s="15"/>
      <c r="U101" s="9">
        <f t="shared" si="20"/>
        <v>0</v>
      </c>
      <c r="V101" s="9">
        <f t="shared" si="19"/>
        <v>0</v>
      </c>
      <c r="W101" s="15"/>
      <c r="X101" s="16">
        <f t="shared" si="21"/>
        <v>0</v>
      </c>
      <c r="Y101" s="18"/>
      <c r="Z101" s="17"/>
    </row>
    <row r="102" spans="1:26" ht="18" customHeight="1" x14ac:dyDescent="0.2">
      <c r="A102" s="13">
        <v>3500141</v>
      </c>
      <c r="B102" s="14" t="s">
        <v>127</v>
      </c>
      <c r="C102" s="15">
        <v>300000</v>
      </c>
      <c r="D102" s="10">
        <f>VLOOKUP($A102,'24.07'!$A$9:$W$200,23,0)</f>
        <v>0</v>
      </c>
      <c r="E102" s="15"/>
      <c r="F102" s="15"/>
      <c r="G102" s="15"/>
      <c r="H102" s="9">
        <f t="shared" si="18"/>
        <v>0</v>
      </c>
      <c r="I102" s="15"/>
      <c r="J102" s="15"/>
      <c r="K102" s="15"/>
      <c r="L102" s="9">
        <f t="shared" si="13"/>
        <v>0</v>
      </c>
      <c r="M102" s="15"/>
      <c r="N102" s="15"/>
      <c r="O102" s="15"/>
      <c r="P102" s="15"/>
      <c r="Q102" s="15"/>
      <c r="R102" s="11">
        <f t="shared" si="17"/>
        <v>0</v>
      </c>
      <c r="S102" s="15"/>
      <c r="T102" s="15"/>
      <c r="U102" s="9">
        <f t="shared" si="20"/>
        <v>0</v>
      </c>
      <c r="V102" s="9">
        <f t="shared" si="19"/>
        <v>0</v>
      </c>
      <c r="W102" s="15"/>
      <c r="X102" s="16">
        <f t="shared" si="21"/>
        <v>0</v>
      </c>
      <c r="Y102" s="18"/>
      <c r="Z102" s="17"/>
    </row>
    <row r="103" spans="1:26" ht="18" customHeight="1" x14ac:dyDescent="0.2">
      <c r="A103" s="13">
        <v>3500142</v>
      </c>
      <c r="B103" s="14" t="s">
        <v>128</v>
      </c>
      <c r="C103" s="15">
        <v>390000</v>
      </c>
      <c r="D103" s="10">
        <f>VLOOKUP($A103,'24.07'!$A$9:$W$200,23,0)</f>
        <v>1</v>
      </c>
      <c r="E103" s="15"/>
      <c r="F103" s="15"/>
      <c r="G103" s="15"/>
      <c r="H103" s="9">
        <f t="shared" si="18"/>
        <v>0</v>
      </c>
      <c r="I103" s="15">
        <v>1</v>
      </c>
      <c r="J103" s="15"/>
      <c r="K103" s="15"/>
      <c r="L103" s="9">
        <f t="shared" si="13"/>
        <v>1</v>
      </c>
      <c r="M103" s="15"/>
      <c r="N103" s="15"/>
      <c r="O103" s="15"/>
      <c r="P103" s="15"/>
      <c r="Q103" s="15"/>
      <c r="R103" s="11">
        <f t="shared" si="17"/>
        <v>0</v>
      </c>
      <c r="S103" s="15"/>
      <c r="T103" s="15"/>
      <c r="U103" s="9">
        <f t="shared" si="20"/>
        <v>0</v>
      </c>
      <c r="V103" s="9">
        <f t="shared" si="19"/>
        <v>0</v>
      </c>
      <c r="W103" s="15"/>
      <c r="X103" s="16">
        <f t="shared" si="21"/>
        <v>0</v>
      </c>
      <c r="Y103" s="18"/>
      <c r="Z103" s="17"/>
    </row>
    <row r="104" spans="1:26" ht="18" customHeight="1" x14ac:dyDescent="0.2">
      <c r="A104" s="13">
        <v>3500143</v>
      </c>
      <c r="B104" s="14" t="s">
        <v>129</v>
      </c>
      <c r="C104" s="15">
        <v>220000</v>
      </c>
      <c r="D104" s="10">
        <f>VLOOKUP($A104,'24.07'!$A$9:$W$200,23,0)</f>
        <v>0</v>
      </c>
      <c r="E104" s="15"/>
      <c r="F104" s="15"/>
      <c r="G104" s="15"/>
      <c r="H104" s="9">
        <f t="shared" si="18"/>
        <v>0</v>
      </c>
      <c r="I104" s="15"/>
      <c r="J104" s="15"/>
      <c r="K104" s="15"/>
      <c r="L104" s="9">
        <f t="shared" si="13"/>
        <v>0</v>
      </c>
      <c r="M104" s="15"/>
      <c r="N104" s="15"/>
      <c r="O104" s="15"/>
      <c r="P104" s="15"/>
      <c r="Q104" s="15"/>
      <c r="R104" s="11">
        <f t="shared" si="17"/>
        <v>0</v>
      </c>
      <c r="S104" s="15"/>
      <c r="T104" s="15"/>
      <c r="U104" s="9">
        <f t="shared" si="20"/>
        <v>0</v>
      </c>
      <c r="V104" s="9">
        <f t="shared" si="19"/>
        <v>0</v>
      </c>
      <c r="W104" s="15"/>
      <c r="X104" s="16">
        <f t="shared" si="21"/>
        <v>0</v>
      </c>
      <c r="Y104" s="18"/>
      <c r="Z104" s="17"/>
    </row>
    <row r="105" spans="1:26" ht="18" customHeight="1" x14ac:dyDescent="0.2">
      <c r="A105" s="13">
        <v>3500144</v>
      </c>
      <c r="B105" s="14" t="s">
        <v>130</v>
      </c>
      <c r="C105" s="15">
        <v>260000</v>
      </c>
      <c r="D105" s="10">
        <f>VLOOKUP($A105,'24.07'!$A$9:$W$200,23,0)</f>
        <v>2</v>
      </c>
      <c r="E105" s="15">
        <v>2</v>
      </c>
      <c r="F105" s="15"/>
      <c r="G105" s="15"/>
      <c r="H105" s="9">
        <f t="shared" si="18"/>
        <v>2</v>
      </c>
      <c r="I105" s="15"/>
      <c r="J105" s="15"/>
      <c r="K105" s="15"/>
      <c r="L105" s="9">
        <f t="shared" si="13"/>
        <v>0</v>
      </c>
      <c r="M105" s="15"/>
      <c r="N105" s="15"/>
      <c r="O105" s="15"/>
      <c r="P105" s="15"/>
      <c r="Q105" s="15"/>
      <c r="R105" s="11">
        <f t="shared" si="17"/>
        <v>0</v>
      </c>
      <c r="S105" s="15"/>
      <c r="T105" s="15"/>
      <c r="U105" s="9">
        <f t="shared" si="20"/>
        <v>0</v>
      </c>
      <c r="V105" s="9">
        <f t="shared" si="19"/>
        <v>4</v>
      </c>
      <c r="W105" s="15">
        <v>4</v>
      </c>
      <c r="X105" s="16">
        <f t="shared" si="21"/>
        <v>0</v>
      </c>
      <c r="Y105" s="18"/>
      <c r="Z105" s="17"/>
    </row>
    <row r="106" spans="1:26" ht="18" customHeight="1" x14ac:dyDescent="0.2">
      <c r="A106" s="13">
        <v>3500145</v>
      </c>
      <c r="B106" s="14" t="s">
        <v>131</v>
      </c>
      <c r="C106" s="15">
        <v>350000</v>
      </c>
      <c r="D106" s="10">
        <f>VLOOKUP($A106,'24.07'!$A$9:$W$200,23,0)</f>
        <v>0</v>
      </c>
      <c r="E106" s="15"/>
      <c r="F106" s="15"/>
      <c r="G106" s="15"/>
      <c r="H106" s="9">
        <f t="shared" si="18"/>
        <v>0</v>
      </c>
      <c r="I106" s="15"/>
      <c r="J106" s="15"/>
      <c r="K106" s="15"/>
      <c r="L106" s="9">
        <f t="shared" si="13"/>
        <v>0</v>
      </c>
      <c r="M106" s="15"/>
      <c r="N106" s="15"/>
      <c r="O106" s="15"/>
      <c r="P106" s="15"/>
      <c r="Q106" s="15"/>
      <c r="R106" s="11">
        <f t="shared" si="17"/>
        <v>0</v>
      </c>
      <c r="S106" s="15"/>
      <c r="T106" s="15"/>
      <c r="U106" s="9">
        <f t="shared" si="20"/>
        <v>0</v>
      </c>
      <c r="V106" s="9">
        <f t="shared" si="19"/>
        <v>0</v>
      </c>
      <c r="W106" s="15"/>
      <c r="X106" s="16">
        <f t="shared" si="21"/>
        <v>0</v>
      </c>
      <c r="Y106" s="18"/>
      <c r="Z106" s="17"/>
    </row>
    <row r="107" spans="1:26" ht="18" customHeight="1" x14ac:dyDescent="0.2">
      <c r="A107" s="7">
        <v>3510000</v>
      </c>
      <c r="B107" s="8" t="s">
        <v>132</v>
      </c>
      <c r="C107" s="9"/>
      <c r="D107" s="10">
        <f>VLOOKUP($A107,'24.07'!$A$9:$W$200,23,0)</f>
        <v>0</v>
      </c>
      <c r="E107" s="10"/>
      <c r="F107" s="10"/>
      <c r="G107" s="10"/>
      <c r="H107" s="9"/>
      <c r="I107" s="10"/>
      <c r="J107" s="10"/>
      <c r="K107" s="10"/>
      <c r="L107" s="9">
        <f t="shared" si="13"/>
        <v>0</v>
      </c>
      <c r="M107" s="10"/>
      <c r="N107" s="10"/>
      <c r="O107" s="10"/>
      <c r="P107" s="10"/>
      <c r="Q107" s="10"/>
      <c r="R107" s="11">
        <f t="shared" si="17"/>
        <v>0</v>
      </c>
      <c r="S107" s="10"/>
      <c r="T107" s="10"/>
      <c r="U107" s="9"/>
      <c r="V107" s="9"/>
      <c r="W107" s="10"/>
      <c r="X107" s="9"/>
      <c r="Y107" s="18"/>
      <c r="Z107" s="17"/>
    </row>
    <row r="108" spans="1:26" ht="18" customHeight="1" x14ac:dyDescent="0.2">
      <c r="A108" s="13">
        <v>3510004</v>
      </c>
      <c r="B108" s="14" t="s">
        <v>133</v>
      </c>
      <c r="C108" s="15">
        <v>43000</v>
      </c>
      <c r="D108" s="10">
        <f>VLOOKUP($A108,'24.07'!$A$9:$W$200,23,0)</f>
        <v>0</v>
      </c>
      <c r="E108" s="15">
        <v>9</v>
      </c>
      <c r="F108" s="15"/>
      <c r="G108" s="15"/>
      <c r="H108" s="9">
        <f t="shared" ref="H108:H117" si="22">SUM(E108:G108)</f>
        <v>9</v>
      </c>
      <c r="I108" s="15">
        <v>2</v>
      </c>
      <c r="J108" s="15"/>
      <c r="K108" s="15"/>
      <c r="L108" s="9">
        <f t="shared" si="13"/>
        <v>2</v>
      </c>
      <c r="M108" s="15"/>
      <c r="N108" s="15"/>
      <c r="O108" s="15"/>
      <c r="P108" s="15"/>
      <c r="Q108" s="15"/>
      <c r="R108" s="11">
        <f>SUM(M108:Q108)</f>
        <v>0</v>
      </c>
      <c r="S108" s="15"/>
      <c r="T108" s="15"/>
      <c r="U108" s="9">
        <f>S108+T108</f>
        <v>0</v>
      </c>
      <c r="V108" s="9">
        <f t="shared" ref="V108:V117" si="23">D108+H108-L108-R108-U108</f>
        <v>7</v>
      </c>
      <c r="W108" s="15">
        <v>7</v>
      </c>
      <c r="X108" s="16">
        <f>W108-V108</f>
        <v>0</v>
      </c>
      <c r="Y108" s="18"/>
      <c r="Z108" s="17"/>
    </row>
    <row r="109" spans="1:26" ht="18" customHeight="1" x14ac:dyDescent="0.2">
      <c r="A109" s="13">
        <v>3510011</v>
      </c>
      <c r="B109" s="14" t="s">
        <v>134</v>
      </c>
      <c r="C109" s="15">
        <v>42000</v>
      </c>
      <c r="D109" s="10">
        <f>VLOOKUP($A109,'24.07'!$A$9:$W$200,23,0)</f>
        <v>0</v>
      </c>
      <c r="E109" s="15">
        <v>9</v>
      </c>
      <c r="F109" s="15"/>
      <c r="G109" s="15"/>
      <c r="H109" s="9">
        <f t="shared" si="22"/>
        <v>9</v>
      </c>
      <c r="I109" s="15">
        <v>4</v>
      </c>
      <c r="J109" s="15"/>
      <c r="K109" s="15"/>
      <c r="L109" s="9">
        <f t="shared" si="13"/>
        <v>4</v>
      </c>
      <c r="M109" s="15"/>
      <c r="N109" s="15"/>
      <c r="O109" s="15"/>
      <c r="P109" s="15"/>
      <c r="Q109" s="15"/>
      <c r="R109" s="11">
        <f t="shared" si="17"/>
        <v>0</v>
      </c>
      <c r="S109" s="15"/>
      <c r="T109" s="15"/>
      <c r="U109" s="9">
        <f t="shared" ref="U109:U117" si="24">S109+T109</f>
        <v>0</v>
      </c>
      <c r="V109" s="9">
        <f t="shared" si="23"/>
        <v>5</v>
      </c>
      <c r="W109" s="15">
        <v>5</v>
      </c>
      <c r="X109" s="16">
        <f t="shared" ref="X109:X117" si="25">W109-V109</f>
        <v>0</v>
      </c>
      <c r="Y109" s="18"/>
      <c r="Z109" s="17"/>
    </row>
    <row r="110" spans="1:26" ht="18" customHeight="1" x14ac:dyDescent="0.2">
      <c r="A110" s="13">
        <v>3510012</v>
      </c>
      <c r="B110" s="14" t="s">
        <v>135</v>
      </c>
      <c r="C110" s="15">
        <v>43000</v>
      </c>
      <c r="D110" s="10">
        <f>VLOOKUP($A110,'24.07'!$A$9:$W$200,23,0)</f>
        <v>0</v>
      </c>
      <c r="E110" s="15">
        <v>9</v>
      </c>
      <c r="F110" s="15"/>
      <c r="G110" s="15"/>
      <c r="H110" s="9">
        <f t="shared" si="22"/>
        <v>9</v>
      </c>
      <c r="I110" s="15">
        <v>5</v>
      </c>
      <c r="J110" s="15"/>
      <c r="K110" s="15"/>
      <c r="L110" s="9">
        <f t="shared" si="13"/>
        <v>5</v>
      </c>
      <c r="M110" s="15"/>
      <c r="N110" s="15"/>
      <c r="O110" s="15"/>
      <c r="P110" s="15"/>
      <c r="Q110" s="15"/>
      <c r="R110" s="11">
        <f>SUM(M110:Q110)</f>
        <v>0</v>
      </c>
      <c r="S110" s="15"/>
      <c r="T110" s="15"/>
      <c r="U110" s="9">
        <f>S110+T110</f>
        <v>0</v>
      </c>
      <c r="V110" s="9">
        <f t="shared" si="23"/>
        <v>4</v>
      </c>
      <c r="W110" s="15">
        <v>4</v>
      </c>
      <c r="X110" s="16">
        <f>W110-V110</f>
        <v>0</v>
      </c>
      <c r="Y110" s="18"/>
      <c r="Z110" s="17"/>
    </row>
    <row r="111" spans="1:26" ht="18" customHeight="1" x14ac:dyDescent="0.2">
      <c r="A111" s="13">
        <v>3510018</v>
      </c>
      <c r="B111" s="14" t="s">
        <v>136</v>
      </c>
      <c r="C111" s="15">
        <v>65000</v>
      </c>
      <c r="D111" s="10">
        <f>VLOOKUP($A111,'24.07'!$A$9:$W$200,23,0)</f>
        <v>0</v>
      </c>
      <c r="E111" s="15">
        <v>9</v>
      </c>
      <c r="F111" s="15"/>
      <c r="G111" s="15"/>
      <c r="H111" s="9">
        <f t="shared" si="22"/>
        <v>9</v>
      </c>
      <c r="I111" s="15">
        <v>7</v>
      </c>
      <c r="J111" s="15"/>
      <c r="K111" s="15"/>
      <c r="L111" s="9">
        <f t="shared" si="13"/>
        <v>7</v>
      </c>
      <c r="M111" s="15"/>
      <c r="N111" s="15"/>
      <c r="O111" s="15"/>
      <c r="P111" s="15"/>
      <c r="Q111" s="15"/>
      <c r="R111" s="11">
        <f t="shared" si="17"/>
        <v>0</v>
      </c>
      <c r="S111" s="15"/>
      <c r="T111" s="15"/>
      <c r="U111" s="9">
        <f t="shared" si="24"/>
        <v>0</v>
      </c>
      <c r="V111" s="9">
        <f t="shared" si="23"/>
        <v>2</v>
      </c>
      <c r="W111" s="15">
        <v>2</v>
      </c>
      <c r="X111" s="16">
        <f t="shared" si="25"/>
        <v>0</v>
      </c>
      <c r="Y111" s="18"/>
      <c r="Z111" s="17"/>
    </row>
    <row r="112" spans="1:26" ht="18" customHeight="1" x14ac:dyDescent="0.2">
      <c r="A112" s="13">
        <v>3510066</v>
      </c>
      <c r="B112" s="14" t="s">
        <v>137</v>
      </c>
      <c r="C112" s="15">
        <v>42000</v>
      </c>
      <c r="D112" s="10">
        <f>VLOOKUP($A112,'24.07'!$A$9:$W$200,23,0)</f>
        <v>0</v>
      </c>
      <c r="E112" s="15"/>
      <c r="F112" s="15"/>
      <c r="G112" s="15"/>
      <c r="H112" s="9">
        <f t="shared" si="22"/>
        <v>0</v>
      </c>
      <c r="I112" s="15"/>
      <c r="J112" s="15"/>
      <c r="K112" s="15"/>
      <c r="L112" s="9">
        <f t="shared" si="13"/>
        <v>0</v>
      </c>
      <c r="M112" s="15"/>
      <c r="N112" s="15"/>
      <c r="O112" s="15"/>
      <c r="P112" s="15"/>
      <c r="Q112" s="15"/>
      <c r="R112" s="11">
        <f t="shared" si="17"/>
        <v>0</v>
      </c>
      <c r="S112" s="15"/>
      <c r="T112" s="15"/>
      <c r="U112" s="9">
        <f t="shared" si="24"/>
        <v>0</v>
      </c>
      <c r="V112" s="9">
        <f t="shared" si="23"/>
        <v>0</v>
      </c>
      <c r="W112" s="15"/>
      <c r="X112" s="16">
        <f t="shared" si="25"/>
        <v>0</v>
      </c>
      <c r="Y112" s="18"/>
      <c r="Z112" s="17"/>
    </row>
    <row r="113" spans="1:26" ht="18" customHeight="1" x14ac:dyDescent="0.2">
      <c r="A113" s="13">
        <v>3510067</v>
      </c>
      <c r="B113" s="14" t="s">
        <v>138</v>
      </c>
      <c r="C113" s="15">
        <v>43000</v>
      </c>
      <c r="D113" s="10">
        <f>VLOOKUP($A113,'24.07'!$A$9:$W$200,23,0)</f>
        <v>0</v>
      </c>
      <c r="E113" s="15"/>
      <c r="F113" s="15"/>
      <c r="G113" s="15"/>
      <c r="H113" s="9">
        <f t="shared" si="22"/>
        <v>0</v>
      </c>
      <c r="I113" s="15"/>
      <c r="J113" s="15"/>
      <c r="K113" s="15"/>
      <c r="L113" s="9">
        <f t="shared" si="13"/>
        <v>0</v>
      </c>
      <c r="M113" s="15"/>
      <c r="N113" s="15"/>
      <c r="O113" s="15"/>
      <c r="P113" s="15"/>
      <c r="Q113" s="15"/>
      <c r="R113" s="11">
        <f t="shared" si="17"/>
        <v>0</v>
      </c>
      <c r="S113" s="15"/>
      <c r="T113" s="15"/>
      <c r="U113" s="9">
        <f t="shared" si="24"/>
        <v>0</v>
      </c>
      <c r="V113" s="9">
        <f t="shared" si="23"/>
        <v>0</v>
      </c>
      <c r="W113" s="15"/>
      <c r="X113" s="16">
        <f t="shared" si="25"/>
        <v>0</v>
      </c>
      <c r="Y113" s="18"/>
      <c r="Z113" s="17"/>
    </row>
    <row r="114" spans="1:26" ht="18" customHeight="1" x14ac:dyDescent="0.2">
      <c r="A114" s="13">
        <v>3510068</v>
      </c>
      <c r="B114" s="14" t="s">
        <v>139</v>
      </c>
      <c r="C114" s="15">
        <v>12000</v>
      </c>
      <c r="D114" s="10">
        <f>VLOOKUP($A114,'24.07'!$A$9:$W$200,23,0)</f>
        <v>8</v>
      </c>
      <c r="E114" s="15"/>
      <c r="F114" s="15"/>
      <c r="G114" s="15"/>
      <c r="H114" s="9">
        <f t="shared" si="22"/>
        <v>0</v>
      </c>
      <c r="I114" s="15">
        <v>3</v>
      </c>
      <c r="J114" s="15"/>
      <c r="K114" s="15"/>
      <c r="L114" s="9">
        <f t="shared" si="13"/>
        <v>3</v>
      </c>
      <c r="M114" s="15"/>
      <c r="N114" s="15"/>
      <c r="O114" s="15"/>
      <c r="P114" s="15"/>
      <c r="Q114" s="15"/>
      <c r="R114" s="11">
        <f>SUM(M114:Q114)</f>
        <v>0</v>
      </c>
      <c r="S114" s="15"/>
      <c r="T114" s="15"/>
      <c r="U114" s="9">
        <f>S114+T114</f>
        <v>0</v>
      </c>
      <c r="V114" s="9">
        <f t="shared" si="23"/>
        <v>5</v>
      </c>
      <c r="W114" s="15">
        <v>5</v>
      </c>
      <c r="X114" s="16">
        <f>W114-V114</f>
        <v>0</v>
      </c>
      <c r="Y114" s="18"/>
      <c r="Z114" s="17"/>
    </row>
    <row r="115" spans="1:26" ht="18" customHeight="1" x14ac:dyDescent="0.2">
      <c r="A115" s="13">
        <v>3510069</v>
      </c>
      <c r="B115" s="14" t="s">
        <v>140</v>
      </c>
      <c r="C115" s="15">
        <v>12000</v>
      </c>
      <c r="D115" s="10">
        <f>VLOOKUP($A115,'24.07'!$A$9:$W$200,23,0)</f>
        <v>10</v>
      </c>
      <c r="E115" s="15"/>
      <c r="F115" s="15"/>
      <c r="G115" s="15"/>
      <c r="H115" s="9">
        <f t="shared" si="22"/>
        <v>0</v>
      </c>
      <c r="I115" s="15">
        <v>5</v>
      </c>
      <c r="J115" s="15"/>
      <c r="K115" s="15"/>
      <c r="L115" s="9">
        <f t="shared" si="13"/>
        <v>5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3"/>
        <v>5</v>
      </c>
      <c r="W115" s="15">
        <v>4</v>
      </c>
      <c r="X115" s="16">
        <f>W115-V115</f>
        <v>-1</v>
      </c>
      <c r="Y115" s="18"/>
      <c r="Z115" s="17"/>
    </row>
    <row r="116" spans="1:26" ht="18" customHeight="1" x14ac:dyDescent="0.2">
      <c r="A116" s="13">
        <v>3510070</v>
      </c>
      <c r="B116" s="14" t="s">
        <v>141</v>
      </c>
      <c r="C116" s="15">
        <v>12000</v>
      </c>
      <c r="D116" s="10">
        <f>VLOOKUP($A116,'24.07'!$A$9:$W$200,23,0)</f>
        <v>14</v>
      </c>
      <c r="E116" s="15"/>
      <c r="F116" s="15"/>
      <c r="G116" s="15"/>
      <c r="H116" s="9">
        <f t="shared" si="22"/>
        <v>0</v>
      </c>
      <c r="I116" s="15">
        <v>9</v>
      </c>
      <c r="J116" s="15"/>
      <c r="K116" s="15"/>
      <c r="L116" s="9">
        <f t="shared" si="13"/>
        <v>9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3"/>
        <v>5</v>
      </c>
      <c r="W116" s="15">
        <v>6</v>
      </c>
      <c r="X116" s="16">
        <f>W116-V116</f>
        <v>1</v>
      </c>
      <c r="Y116" s="18"/>
      <c r="Z116" s="17"/>
    </row>
    <row r="117" spans="1:26" ht="18" customHeight="1" x14ac:dyDescent="0.2">
      <c r="A117" s="13">
        <v>3512008</v>
      </c>
      <c r="B117" s="14" t="s">
        <v>142</v>
      </c>
      <c r="C117" s="15">
        <v>44000</v>
      </c>
      <c r="D117" s="10">
        <f>VLOOKUP($A117,'24.07'!$A$9:$W$200,23,0)</f>
        <v>0</v>
      </c>
      <c r="E117" s="15"/>
      <c r="F117" s="15"/>
      <c r="G117" s="15"/>
      <c r="H117" s="9">
        <f t="shared" si="22"/>
        <v>0</v>
      </c>
      <c r="I117" s="15"/>
      <c r="J117" s="15"/>
      <c r="K117" s="15"/>
      <c r="L117" s="9">
        <f t="shared" si="13"/>
        <v>0</v>
      </c>
      <c r="M117" s="15"/>
      <c r="N117" s="15"/>
      <c r="O117" s="15"/>
      <c r="P117" s="15"/>
      <c r="Q117" s="15"/>
      <c r="R117" s="11">
        <f t="shared" si="17"/>
        <v>0</v>
      </c>
      <c r="S117" s="15"/>
      <c r="T117" s="15"/>
      <c r="U117" s="9">
        <f t="shared" si="24"/>
        <v>0</v>
      </c>
      <c r="V117" s="9">
        <f t="shared" si="23"/>
        <v>0</v>
      </c>
      <c r="W117" s="15"/>
      <c r="X117" s="16">
        <f t="shared" si="25"/>
        <v>0</v>
      </c>
      <c r="Y117" s="18"/>
      <c r="Z117" s="17"/>
    </row>
    <row r="118" spans="1:26" ht="18" customHeight="1" x14ac:dyDescent="0.2">
      <c r="A118" s="7">
        <v>3530000</v>
      </c>
      <c r="B118" s="28" t="s">
        <v>143</v>
      </c>
      <c r="C118" s="9"/>
      <c r="D118" s="10">
        <f>VLOOKUP($A118,'24.07'!$A$9:$W$200,23,0)</f>
        <v>0</v>
      </c>
      <c r="E118" s="10"/>
      <c r="F118" s="10"/>
      <c r="G118" s="10"/>
      <c r="H118" s="9"/>
      <c r="I118" s="10"/>
      <c r="J118" s="10"/>
      <c r="K118" s="10"/>
      <c r="L118" s="9">
        <f t="shared" si="13"/>
        <v>0</v>
      </c>
      <c r="M118" s="10"/>
      <c r="N118" s="10"/>
      <c r="O118" s="10"/>
      <c r="P118" s="10"/>
      <c r="Q118" s="10"/>
      <c r="R118" s="11">
        <f t="shared" si="17"/>
        <v>0</v>
      </c>
      <c r="S118" s="10"/>
      <c r="T118" s="10"/>
      <c r="U118" s="9"/>
      <c r="V118" s="9"/>
      <c r="W118" s="10"/>
      <c r="X118" s="9"/>
      <c r="Y118" s="18"/>
      <c r="Z118" s="17"/>
    </row>
    <row r="119" spans="1:26" ht="18" customHeight="1" x14ac:dyDescent="0.2">
      <c r="A119" s="13">
        <v>3530003</v>
      </c>
      <c r="B119" s="14" t="s">
        <v>144</v>
      </c>
      <c r="C119" s="15">
        <v>20000</v>
      </c>
      <c r="D119" s="10">
        <f>VLOOKUP($A119,'24.07'!$A$9:$W$200,23,0)</f>
        <v>0</v>
      </c>
      <c r="E119" s="15"/>
      <c r="F119" s="15"/>
      <c r="G119" s="15"/>
      <c r="H119" s="9">
        <f t="shared" ref="H119:H131" si="26">SUM(E119:G119)</f>
        <v>0</v>
      </c>
      <c r="I119" s="15"/>
      <c r="J119" s="15"/>
      <c r="K119" s="15"/>
      <c r="L119" s="9">
        <f t="shared" si="13"/>
        <v>0</v>
      </c>
      <c r="M119" s="15"/>
      <c r="N119" s="15"/>
      <c r="O119" s="15"/>
      <c r="P119" s="15"/>
      <c r="Q119" s="15"/>
      <c r="R119" s="11">
        <f t="shared" si="17"/>
        <v>0</v>
      </c>
      <c r="S119" s="15"/>
      <c r="T119" s="15"/>
      <c r="U119" s="9">
        <f t="shared" ref="U119:U131" si="27">S119+T119</f>
        <v>0</v>
      </c>
      <c r="V119" s="9">
        <f t="shared" ref="V119:V131" si="28">D119+H119-L119-R119-U119</f>
        <v>0</v>
      </c>
      <c r="W119" s="15"/>
      <c r="X119" s="16">
        <f t="shared" ref="X119:X131" si="29">W119-V119</f>
        <v>0</v>
      </c>
      <c r="Y119" s="18"/>
      <c r="Z119" s="17"/>
    </row>
    <row r="120" spans="1:26" ht="18" customHeight="1" x14ac:dyDescent="0.2">
      <c r="A120" s="13">
        <v>3530008</v>
      </c>
      <c r="B120" s="14" t="s">
        <v>145</v>
      </c>
      <c r="C120" s="15">
        <v>20000</v>
      </c>
      <c r="D120" s="10">
        <f>VLOOKUP($A120,'24.07'!$A$9:$W$200,23,0)</f>
        <v>0</v>
      </c>
      <c r="E120" s="15"/>
      <c r="F120" s="15"/>
      <c r="G120" s="15"/>
      <c r="H120" s="9">
        <f t="shared" si="26"/>
        <v>0</v>
      </c>
      <c r="I120" s="15"/>
      <c r="J120" s="15"/>
      <c r="K120" s="15"/>
      <c r="L120" s="9">
        <f t="shared" si="13"/>
        <v>0</v>
      </c>
      <c r="M120" s="15"/>
      <c r="N120" s="15"/>
      <c r="O120" s="15"/>
      <c r="P120" s="15"/>
      <c r="Q120" s="15"/>
      <c r="R120" s="11">
        <f t="shared" si="17"/>
        <v>0</v>
      </c>
      <c r="S120" s="15"/>
      <c r="T120" s="15"/>
      <c r="U120" s="9">
        <f t="shared" si="27"/>
        <v>0</v>
      </c>
      <c r="V120" s="9">
        <f t="shared" si="28"/>
        <v>0</v>
      </c>
      <c r="W120" s="15"/>
      <c r="X120" s="16">
        <f t="shared" si="29"/>
        <v>0</v>
      </c>
      <c r="Y120" s="18"/>
      <c r="Z120" s="17"/>
    </row>
    <row r="121" spans="1:26" ht="18" customHeight="1" x14ac:dyDescent="0.2">
      <c r="A121" s="13">
        <v>3530009</v>
      </c>
      <c r="B121" s="14" t="s">
        <v>146</v>
      </c>
      <c r="C121" s="15">
        <v>20000</v>
      </c>
      <c r="D121" s="10">
        <f>VLOOKUP($A121,'24.07'!$A$9:$W$200,23,0)</f>
        <v>1</v>
      </c>
      <c r="E121" s="15">
        <v>64</v>
      </c>
      <c r="F121" s="15"/>
      <c r="G121" s="15"/>
      <c r="H121" s="9">
        <f t="shared" si="26"/>
        <v>64</v>
      </c>
      <c r="I121" s="15">
        <v>16</v>
      </c>
      <c r="J121" s="15"/>
      <c r="K121" s="15"/>
      <c r="L121" s="9">
        <f t="shared" si="13"/>
        <v>16</v>
      </c>
      <c r="M121" s="15"/>
      <c r="N121" s="15"/>
      <c r="O121" s="15"/>
      <c r="P121" s="15"/>
      <c r="Q121" s="15"/>
      <c r="R121" s="11">
        <f t="shared" si="17"/>
        <v>0</v>
      </c>
      <c r="S121" s="15"/>
      <c r="T121" s="15"/>
      <c r="U121" s="9">
        <f t="shared" si="27"/>
        <v>0</v>
      </c>
      <c r="V121" s="9">
        <f t="shared" si="28"/>
        <v>49</v>
      </c>
      <c r="W121" s="15">
        <v>49</v>
      </c>
      <c r="X121" s="16">
        <f t="shared" si="29"/>
        <v>0</v>
      </c>
      <c r="Y121" s="18"/>
      <c r="Z121" s="17"/>
    </row>
    <row r="122" spans="1:26" ht="18" customHeight="1" x14ac:dyDescent="0.2">
      <c r="A122" s="13">
        <v>3530010</v>
      </c>
      <c r="B122" s="14" t="s">
        <v>147</v>
      </c>
      <c r="C122" s="15">
        <v>108000</v>
      </c>
      <c r="D122" s="10">
        <f>VLOOKUP($A122,'24.07'!$A$9:$W$200,23,0)</f>
        <v>0</v>
      </c>
      <c r="E122" s="15"/>
      <c r="F122" s="15"/>
      <c r="G122" s="15"/>
      <c r="H122" s="9">
        <f t="shared" si="26"/>
        <v>0</v>
      </c>
      <c r="I122" s="15"/>
      <c r="J122" s="15"/>
      <c r="K122" s="15"/>
      <c r="L122" s="9">
        <f t="shared" si="13"/>
        <v>0</v>
      </c>
      <c r="M122" s="15"/>
      <c r="N122" s="15"/>
      <c r="O122" s="15"/>
      <c r="P122" s="15"/>
      <c r="Q122" s="15"/>
      <c r="R122" s="11">
        <f t="shared" si="17"/>
        <v>0</v>
      </c>
      <c r="S122" s="15"/>
      <c r="T122" s="15"/>
      <c r="U122" s="9">
        <f t="shared" si="27"/>
        <v>0</v>
      </c>
      <c r="V122" s="9">
        <f t="shared" si="28"/>
        <v>0</v>
      </c>
      <c r="W122" s="15"/>
      <c r="X122" s="16">
        <f t="shared" si="29"/>
        <v>0</v>
      </c>
      <c r="Y122" s="18"/>
      <c r="Z122" s="17"/>
    </row>
    <row r="123" spans="1:26" ht="18" customHeight="1" x14ac:dyDescent="0.2">
      <c r="A123" s="13">
        <v>3530014</v>
      </c>
      <c r="B123" s="14" t="s">
        <v>148</v>
      </c>
      <c r="C123" s="15">
        <v>20000</v>
      </c>
      <c r="D123" s="10">
        <f>VLOOKUP($A123,'24.07'!$A$9:$W$200,23,0)</f>
        <v>0</v>
      </c>
      <c r="E123" s="15"/>
      <c r="F123" s="15"/>
      <c r="G123" s="15"/>
      <c r="H123" s="9">
        <f t="shared" si="26"/>
        <v>0</v>
      </c>
      <c r="I123" s="15"/>
      <c r="J123" s="15"/>
      <c r="K123" s="15"/>
      <c r="L123" s="9">
        <f t="shared" si="13"/>
        <v>0</v>
      </c>
      <c r="M123" s="15"/>
      <c r="N123" s="15"/>
      <c r="O123" s="15"/>
      <c r="P123" s="15"/>
      <c r="Q123" s="15"/>
      <c r="R123" s="11">
        <f>SUM(M123:Q123)</f>
        <v>0</v>
      </c>
      <c r="S123" s="15"/>
      <c r="T123" s="15"/>
      <c r="U123" s="9">
        <f>S123+T123</f>
        <v>0</v>
      </c>
      <c r="V123" s="9">
        <f t="shared" si="28"/>
        <v>0</v>
      </c>
      <c r="W123" s="15"/>
      <c r="X123" s="16">
        <f>W123-V123</f>
        <v>0</v>
      </c>
      <c r="Y123" s="18"/>
      <c r="Z123" s="17"/>
    </row>
    <row r="124" spans="1:26" ht="18" customHeight="1" x14ac:dyDescent="0.2">
      <c r="A124" s="13">
        <v>3530087</v>
      </c>
      <c r="B124" s="14" t="s">
        <v>149</v>
      </c>
      <c r="C124" s="15"/>
      <c r="D124" s="10">
        <f>VLOOKUP($A124,'24.07'!$A$9:$W$200,23,0)</f>
        <v>0</v>
      </c>
      <c r="E124" s="15"/>
      <c r="F124" s="15"/>
      <c r="G124" s="15"/>
      <c r="H124" s="9">
        <f t="shared" si="26"/>
        <v>0</v>
      </c>
      <c r="I124" s="15"/>
      <c r="J124" s="15"/>
      <c r="K124" s="15"/>
      <c r="L124" s="9">
        <f t="shared" si="13"/>
        <v>0</v>
      </c>
      <c r="M124" s="15"/>
      <c r="N124" s="15"/>
      <c r="O124" s="15"/>
      <c r="P124" s="15"/>
      <c r="Q124" s="15"/>
      <c r="R124" s="11">
        <f t="shared" si="17"/>
        <v>0</v>
      </c>
      <c r="S124" s="15"/>
      <c r="T124" s="15"/>
      <c r="U124" s="9">
        <f t="shared" si="27"/>
        <v>0</v>
      </c>
      <c r="V124" s="9">
        <f t="shared" si="28"/>
        <v>0</v>
      </c>
      <c r="W124" s="15"/>
      <c r="X124" s="16">
        <f t="shared" si="29"/>
        <v>0</v>
      </c>
      <c r="Y124" s="18"/>
      <c r="Z124" s="17"/>
    </row>
    <row r="125" spans="1:26" ht="18" customHeight="1" x14ac:dyDescent="0.2">
      <c r="A125" s="13">
        <v>3530088</v>
      </c>
      <c r="B125" s="14" t="s">
        <v>150</v>
      </c>
      <c r="C125" s="15">
        <v>20000</v>
      </c>
      <c r="D125" s="10">
        <f>VLOOKUP($A125,'24.07'!$A$9:$W$200,23,0)</f>
        <v>3</v>
      </c>
      <c r="E125" s="15"/>
      <c r="F125" s="15"/>
      <c r="G125" s="15"/>
      <c r="H125" s="9">
        <f t="shared" si="26"/>
        <v>0</v>
      </c>
      <c r="I125" s="15">
        <v>3</v>
      </c>
      <c r="J125" s="15"/>
      <c r="K125" s="15"/>
      <c r="L125" s="9">
        <f t="shared" si="13"/>
        <v>3</v>
      </c>
      <c r="M125" s="15"/>
      <c r="N125" s="15"/>
      <c r="O125" s="15"/>
      <c r="P125" s="15"/>
      <c r="Q125" s="15"/>
      <c r="R125" s="11">
        <f t="shared" si="17"/>
        <v>0</v>
      </c>
      <c r="S125" s="15"/>
      <c r="T125" s="15"/>
      <c r="U125" s="9">
        <f t="shared" si="27"/>
        <v>0</v>
      </c>
      <c r="V125" s="9">
        <f t="shared" si="28"/>
        <v>0</v>
      </c>
      <c r="W125" s="15"/>
      <c r="X125" s="16">
        <f t="shared" si="29"/>
        <v>0</v>
      </c>
      <c r="Y125" s="26"/>
      <c r="Z125" s="17"/>
    </row>
    <row r="126" spans="1:26" ht="18" customHeight="1" x14ac:dyDescent="0.2">
      <c r="A126" s="13">
        <v>3530089</v>
      </c>
      <c r="B126" s="14" t="s">
        <v>151</v>
      </c>
      <c r="C126" s="15">
        <v>95000</v>
      </c>
      <c r="D126" s="10">
        <f>VLOOKUP($A126,'24.07'!$A$9:$W$200,23,0)</f>
        <v>0</v>
      </c>
      <c r="E126" s="15"/>
      <c r="F126" s="15"/>
      <c r="G126" s="15"/>
      <c r="H126" s="9">
        <f t="shared" si="26"/>
        <v>0</v>
      </c>
      <c r="I126" s="15"/>
      <c r="J126" s="15"/>
      <c r="K126" s="15"/>
      <c r="L126" s="9">
        <f t="shared" si="13"/>
        <v>0</v>
      </c>
      <c r="M126" s="15"/>
      <c r="N126" s="15"/>
      <c r="O126" s="15"/>
      <c r="P126" s="15"/>
      <c r="Q126" s="15"/>
      <c r="R126" s="11">
        <f t="shared" si="17"/>
        <v>0</v>
      </c>
      <c r="S126" s="15"/>
      <c r="T126" s="15"/>
      <c r="U126" s="9">
        <f t="shared" si="27"/>
        <v>0</v>
      </c>
      <c r="V126" s="9">
        <f t="shared" si="28"/>
        <v>0</v>
      </c>
      <c r="W126" s="15"/>
      <c r="X126" s="16">
        <f t="shared" si="29"/>
        <v>0</v>
      </c>
      <c r="Y126" s="26"/>
      <c r="Z126" s="17"/>
    </row>
    <row r="127" spans="1:26" ht="18" customHeight="1" x14ac:dyDescent="0.2">
      <c r="A127" s="13">
        <v>3530100</v>
      </c>
      <c r="B127" s="14" t="s">
        <v>152</v>
      </c>
      <c r="C127" s="15">
        <v>22000</v>
      </c>
      <c r="D127" s="10">
        <f>VLOOKUP($A127,'24.07'!$A$9:$W$200,23,0)</f>
        <v>0</v>
      </c>
      <c r="E127" s="15"/>
      <c r="F127" s="15"/>
      <c r="G127" s="15"/>
      <c r="H127" s="9">
        <f t="shared" si="26"/>
        <v>0</v>
      </c>
      <c r="I127" s="15"/>
      <c r="J127" s="15"/>
      <c r="K127" s="15"/>
      <c r="L127" s="9">
        <f t="shared" si="13"/>
        <v>0</v>
      </c>
      <c r="M127" s="15"/>
      <c r="N127" s="15"/>
      <c r="O127" s="15"/>
      <c r="P127" s="15"/>
      <c r="Q127" s="15"/>
      <c r="R127" s="11">
        <f t="shared" si="17"/>
        <v>0</v>
      </c>
      <c r="S127" s="15"/>
      <c r="T127" s="15"/>
      <c r="U127" s="9">
        <f t="shared" si="27"/>
        <v>0</v>
      </c>
      <c r="V127" s="9">
        <f t="shared" si="28"/>
        <v>0</v>
      </c>
      <c r="W127" s="15"/>
      <c r="X127" s="16">
        <f t="shared" si="29"/>
        <v>0</v>
      </c>
      <c r="Y127" s="26"/>
      <c r="Z127" s="17"/>
    </row>
    <row r="128" spans="1:26" ht="18" customHeight="1" x14ac:dyDescent="0.2">
      <c r="A128" s="13">
        <v>3550002</v>
      </c>
      <c r="B128" s="14" t="s">
        <v>153</v>
      </c>
      <c r="C128" s="15">
        <v>20000</v>
      </c>
      <c r="D128" s="10">
        <f>VLOOKUP($A128,'24.07'!$A$9:$W$200,23,0)</f>
        <v>22</v>
      </c>
      <c r="E128" s="15">
        <v>28</v>
      </c>
      <c r="F128" s="15"/>
      <c r="G128" s="15"/>
      <c r="H128" s="9">
        <f>SUM(E128:G128)</f>
        <v>28</v>
      </c>
      <c r="I128" s="15">
        <v>7</v>
      </c>
      <c r="J128" s="15"/>
      <c r="K128" s="15"/>
      <c r="L128" s="9">
        <f t="shared" si="13"/>
        <v>7</v>
      </c>
      <c r="M128" s="15"/>
      <c r="N128" s="15"/>
      <c r="O128" s="15"/>
      <c r="P128" s="15"/>
      <c r="Q128" s="15"/>
      <c r="R128" s="11">
        <f t="shared" si="17"/>
        <v>0</v>
      </c>
      <c r="S128" s="15"/>
      <c r="T128" s="15"/>
      <c r="U128" s="9">
        <f t="shared" si="27"/>
        <v>0</v>
      </c>
      <c r="V128" s="9">
        <f t="shared" si="28"/>
        <v>43</v>
      </c>
      <c r="W128" s="15">
        <v>43</v>
      </c>
      <c r="X128" s="16">
        <f t="shared" si="29"/>
        <v>0</v>
      </c>
      <c r="Y128" s="26"/>
      <c r="Z128" s="17"/>
    </row>
    <row r="129" spans="1:26" ht="18" customHeight="1" x14ac:dyDescent="0.2">
      <c r="A129" s="13">
        <v>3550005</v>
      </c>
      <c r="B129" s="14" t="s">
        <v>154</v>
      </c>
      <c r="C129" s="15">
        <v>20000</v>
      </c>
      <c r="D129" s="10">
        <f>VLOOKUP($A129,'24.07'!$A$9:$W$200,23,0)</f>
        <v>35</v>
      </c>
      <c r="E129" s="15"/>
      <c r="F129" s="15"/>
      <c r="G129" s="15"/>
      <c r="H129" s="9">
        <f>SUM(E129:G129)</f>
        <v>0</v>
      </c>
      <c r="I129" s="15">
        <v>8</v>
      </c>
      <c r="J129" s="15"/>
      <c r="K129" s="15"/>
      <c r="L129" s="9">
        <f t="shared" si="13"/>
        <v>8</v>
      </c>
      <c r="M129" s="15"/>
      <c r="N129" s="15"/>
      <c r="O129" s="15"/>
      <c r="P129" s="15"/>
      <c r="Q129" s="15"/>
      <c r="R129" s="11">
        <f t="shared" si="17"/>
        <v>0</v>
      </c>
      <c r="S129" s="15"/>
      <c r="T129" s="15"/>
      <c r="U129" s="9">
        <f t="shared" si="27"/>
        <v>0</v>
      </c>
      <c r="V129" s="9">
        <f t="shared" si="28"/>
        <v>27</v>
      </c>
      <c r="W129" s="15">
        <v>27</v>
      </c>
      <c r="X129" s="16">
        <f t="shared" si="29"/>
        <v>0</v>
      </c>
      <c r="Y129" s="26"/>
      <c r="Z129" s="17"/>
    </row>
    <row r="130" spans="1:26" ht="18" customHeight="1" x14ac:dyDescent="0.2">
      <c r="A130" s="13">
        <v>3550007</v>
      </c>
      <c r="B130" s="14" t="s">
        <v>155</v>
      </c>
      <c r="C130" s="15">
        <v>20000</v>
      </c>
      <c r="D130" s="10">
        <f>VLOOKUP($A130,'24.07'!$A$9:$W$200,23,0)</f>
        <v>16</v>
      </c>
      <c r="E130" s="15"/>
      <c r="F130" s="15"/>
      <c r="G130" s="15"/>
      <c r="H130" s="9">
        <f>SUM(E130:G130)</f>
        <v>0</v>
      </c>
      <c r="I130" s="15">
        <v>3</v>
      </c>
      <c r="J130" s="15"/>
      <c r="K130" s="15"/>
      <c r="L130" s="9">
        <f t="shared" si="13"/>
        <v>3</v>
      </c>
      <c r="M130" s="15"/>
      <c r="N130" s="15"/>
      <c r="O130" s="15"/>
      <c r="P130" s="15"/>
      <c r="Q130" s="15"/>
      <c r="R130" s="11">
        <f t="shared" si="17"/>
        <v>0</v>
      </c>
      <c r="S130" s="15"/>
      <c r="T130" s="15"/>
      <c r="U130" s="9">
        <f t="shared" si="27"/>
        <v>0</v>
      </c>
      <c r="V130" s="9">
        <f t="shared" si="28"/>
        <v>13</v>
      </c>
      <c r="W130" s="15">
        <v>13</v>
      </c>
      <c r="X130" s="16">
        <f t="shared" si="29"/>
        <v>0</v>
      </c>
      <c r="Y130" s="26"/>
      <c r="Z130" s="17"/>
    </row>
    <row r="131" spans="1:26" ht="18" customHeight="1" x14ac:dyDescent="0.2">
      <c r="A131" s="13">
        <v>3550011</v>
      </c>
      <c r="B131" s="14" t="s">
        <v>156</v>
      </c>
      <c r="C131" s="15">
        <v>85000</v>
      </c>
      <c r="D131" s="10">
        <f>VLOOKUP($A131,'24.07'!$A$9:$W$200,23,0)</f>
        <v>0</v>
      </c>
      <c r="E131" s="15"/>
      <c r="F131" s="15"/>
      <c r="G131" s="15"/>
      <c r="H131" s="9">
        <f t="shared" si="26"/>
        <v>0</v>
      </c>
      <c r="I131" s="15"/>
      <c r="J131" s="15"/>
      <c r="K131" s="15"/>
      <c r="L131" s="9">
        <f t="shared" si="13"/>
        <v>0</v>
      </c>
      <c r="M131" s="15"/>
      <c r="N131" s="15"/>
      <c r="O131" s="15"/>
      <c r="P131" s="15"/>
      <c r="Q131" s="15"/>
      <c r="R131" s="11">
        <f t="shared" si="17"/>
        <v>0</v>
      </c>
      <c r="S131" s="15"/>
      <c r="T131" s="15"/>
      <c r="U131" s="9">
        <f t="shared" si="27"/>
        <v>0</v>
      </c>
      <c r="V131" s="9">
        <f t="shared" si="28"/>
        <v>0</v>
      </c>
      <c r="W131" s="15"/>
      <c r="X131" s="16">
        <f t="shared" si="29"/>
        <v>0</v>
      </c>
      <c r="Y131" s="18"/>
      <c r="Z131" s="17"/>
    </row>
    <row r="132" spans="1:26" ht="18" customHeight="1" x14ac:dyDescent="0.2">
      <c r="A132" s="7">
        <v>5530000</v>
      </c>
      <c r="B132" s="28" t="s">
        <v>157</v>
      </c>
      <c r="C132" s="9"/>
      <c r="D132" s="10">
        <f>VLOOKUP($A132,'24.07'!$A$9:$W$200,23,0)</f>
        <v>0</v>
      </c>
      <c r="E132" s="10"/>
      <c r="F132" s="10"/>
      <c r="G132" s="10"/>
      <c r="H132" s="9"/>
      <c r="I132" s="10"/>
      <c r="J132" s="10"/>
      <c r="K132" s="10"/>
      <c r="L132" s="9">
        <f t="shared" si="13"/>
        <v>0</v>
      </c>
      <c r="M132" s="10"/>
      <c r="N132" s="10"/>
      <c r="O132" s="10"/>
      <c r="P132" s="10"/>
      <c r="Q132" s="10"/>
      <c r="R132" s="11">
        <f t="shared" si="17"/>
        <v>0</v>
      </c>
      <c r="S132" s="10"/>
      <c r="T132" s="10"/>
      <c r="U132" s="9"/>
      <c r="V132" s="9"/>
      <c r="W132" s="10"/>
      <c r="X132" s="9"/>
      <c r="Y132" s="18"/>
      <c r="Z132" s="17"/>
    </row>
    <row r="133" spans="1:26" ht="18" customHeight="1" x14ac:dyDescent="0.2">
      <c r="A133" s="13">
        <v>5530012</v>
      </c>
      <c r="B133" s="14" t="s">
        <v>158</v>
      </c>
      <c r="C133" s="15">
        <v>30000</v>
      </c>
      <c r="D133" s="10">
        <f>VLOOKUP($A133,'24.07'!$A$9:$W$200,23,0)</f>
        <v>0</v>
      </c>
      <c r="E133" s="15"/>
      <c r="F133" s="15"/>
      <c r="G133" s="15"/>
      <c r="H133" s="9">
        <f t="shared" ref="H133:H140" si="30">SUM(E133:G133)</f>
        <v>0</v>
      </c>
      <c r="I133" s="15"/>
      <c r="J133" s="15"/>
      <c r="K133" s="15"/>
      <c r="L133" s="9">
        <f t="shared" si="13"/>
        <v>0</v>
      </c>
      <c r="M133" s="15"/>
      <c r="N133" s="15"/>
      <c r="O133" s="15"/>
      <c r="P133" s="15"/>
      <c r="Q133" s="15"/>
      <c r="R133" s="11">
        <f t="shared" si="17"/>
        <v>0</v>
      </c>
      <c r="S133" s="15"/>
      <c r="T133" s="15"/>
      <c r="U133" s="9">
        <f t="shared" ref="U133:U140" si="31">S133+T133</f>
        <v>0</v>
      </c>
      <c r="V133" s="9">
        <f t="shared" ref="V133:V140" si="32">D133+H133-L133-R133-U133</f>
        <v>0</v>
      </c>
      <c r="W133" s="15"/>
      <c r="X133" s="16">
        <f t="shared" ref="X133:X140" si="33">W133-V133</f>
        <v>0</v>
      </c>
      <c r="Y133" s="18"/>
      <c r="Z133" s="17"/>
    </row>
    <row r="134" spans="1:26" ht="18" customHeight="1" x14ac:dyDescent="0.2">
      <c r="A134" s="13">
        <v>5530013</v>
      </c>
      <c r="B134" s="14" t="s">
        <v>159</v>
      </c>
      <c r="C134" s="15">
        <v>30000</v>
      </c>
      <c r="D134" s="10">
        <f>VLOOKUP($A134,'24.07'!$A$9:$W$200,23,0)</f>
        <v>1</v>
      </c>
      <c r="E134" s="15"/>
      <c r="F134" s="15"/>
      <c r="G134" s="15"/>
      <c r="H134" s="9">
        <f t="shared" si="30"/>
        <v>0</v>
      </c>
      <c r="I134" s="15">
        <v>1</v>
      </c>
      <c r="J134" s="15"/>
      <c r="K134" s="15"/>
      <c r="L134" s="9">
        <f t="shared" si="13"/>
        <v>1</v>
      </c>
      <c r="M134" s="15"/>
      <c r="N134" s="15"/>
      <c r="O134" s="15"/>
      <c r="P134" s="15"/>
      <c r="Q134" s="15"/>
      <c r="R134" s="11">
        <f t="shared" si="17"/>
        <v>0</v>
      </c>
      <c r="S134" s="15"/>
      <c r="T134" s="15"/>
      <c r="U134" s="9">
        <f t="shared" si="31"/>
        <v>0</v>
      </c>
      <c r="V134" s="9">
        <f t="shared" si="32"/>
        <v>0</v>
      </c>
      <c r="W134" s="15"/>
      <c r="X134" s="16">
        <f t="shared" si="33"/>
        <v>0</v>
      </c>
      <c r="Y134" s="18"/>
      <c r="Z134" s="17"/>
    </row>
    <row r="135" spans="1:26" ht="18" customHeight="1" x14ac:dyDescent="0.2">
      <c r="A135" s="13">
        <v>5530014</v>
      </c>
      <c r="B135" s="14" t="s">
        <v>160</v>
      </c>
      <c r="C135" s="15">
        <v>30000</v>
      </c>
      <c r="D135" s="10">
        <f>VLOOKUP($A135,'24.07'!$A$9:$W$200,23,0)</f>
        <v>3</v>
      </c>
      <c r="E135" s="15"/>
      <c r="F135" s="15"/>
      <c r="G135" s="15"/>
      <c r="H135" s="9">
        <f t="shared" si="30"/>
        <v>0</v>
      </c>
      <c r="I135" s="15">
        <v>3</v>
      </c>
      <c r="J135" s="15"/>
      <c r="K135" s="15"/>
      <c r="L135" s="9">
        <f t="shared" si="13"/>
        <v>3</v>
      </c>
      <c r="M135" s="15"/>
      <c r="N135" s="15"/>
      <c r="O135" s="15"/>
      <c r="P135" s="15"/>
      <c r="Q135" s="15"/>
      <c r="R135" s="11">
        <f t="shared" si="17"/>
        <v>0</v>
      </c>
      <c r="S135" s="15"/>
      <c r="T135" s="15"/>
      <c r="U135" s="9">
        <f t="shared" si="31"/>
        <v>0</v>
      </c>
      <c r="V135" s="9">
        <f t="shared" si="32"/>
        <v>0</v>
      </c>
      <c r="W135" s="15"/>
      <c r="X135" s="16">
        <f t="shared" si="33"/>
        <v>0</v>
      </c>
      <c r="Y135" s="18"/>
      <c r="Z135" s="17"/>
    </row>
    <row r="136" spans="1:26" ht="18" customHeight="1" x14ac:dyDescent="0.2">
      <c r="A136" s="13">
        <v>5530015</v>
      </c>
      <c r="B136" s="14" t="s">
        <v>161</v>
      </c>
      <c r="C136" s="15">
        <v>30000</v>
      </c>
      <c r="D136" s="10">
        <f>VLOOKUP($A136,'24.07'!$A$9:$W$200,23,0)</f>
        <v>0</v>
      </c>
      <c r="E136" s="15"/>
      <c r="F136" s="15"/>
      <c r="G136" s="15"/>
      <c r="H136" s="9">
        <f t="shared" si="30"/>
        <v>0</v>
      </c>
      <c r="I136" s="15"/>
      <c r="J136" s="15"/>
      <c r="K136" s="15"/>
      <c r="L136" s="9">
        <f t="shared" si="13"/>
        <v>0</v>
      </c>
      <c r="M136" s="15"/>
      <c r="N136" s="15"/>
      <c r="O136" s="15"/>
      <c r="P136" s="15"/>
      <c r="Q136" s="15"/>
      <c r="R136" s="11">
        <f t="shared" si="17"/>
        <v>0</v>
      </c>
      <c r="S136" s="15"/>
      <c r="T136" s="15"/>
      <c r="U136" s="9">
        <f t="shared" si="31"/>
        <v>0</v>
      </c>
      <c r="V136" s="9">
        <f t="shared" si="32"/>
        <v>0</v>
      </c>
      <c r="W136" s="15"/>
      <c r="X136" s="16">
        <f t="shared" si="33"/>
        <v>0</v>
      </c>
      <c r="Y136" s="18"/>
      <c r="Z136" s="17"/>
    </row>
    <row r="137" spans="1:26" ht="18" customHeight="1" x14ac:dyDescent="0.2">
      <c r="A137" s="13">
        <v>5530016</v>
      </c>
      <c r="B137" s="14" t="s">
        <v>162</v>
      </c>
      <c r="C137" s="15">
        <v>30000</v>
      </c>
      <c r="D137" s="10">
        <f>VLOOKUP($A137,'24.07'!$A$9:$W$200,23,0)</f>
        <v>0</v>
      </c>
      <c r="E137" s="15"/>
      <c r="F137" s="15"/>
      <c r="G137" s="15"/>
      <c r="H137" s="9">
        <f t="shared" si="30"/>
        <v>0</v>
      </c>
      <c r="I137" s="15"/>
      <c r="J137" s="15"/>
      <c r="K137" s="15"/>
      <c r="L137" s="9">
        <f t="shared" si="13"/>
        <v>0</v>
      </c>
      <c r="M137" s="15"/>
      <c r="N137" s="15"/>
      <c r="O137" s="15"/>
      <c r="P137" s="15"/>
      <c r="Q137" s="15"/>
      <c r="R137" s="11">
        <f t="shared" si="17"/>
        <v>0</v>
      </c>
      <c r="S137" s="15"/>
      <c r="T137" s="15"/>
      <c r="U137" s="9">
        <f t="shared" si="31"/>
        <v>0</v>
      </c>
      <c r="V137" s="9">
        <f t="shared" si="32"/>
        <v>0</v>
      </c>
      <c r="W137" s="15"/>
      <c r="X137" s="16">
        <f t="shared" si="33"/>
        <v>0</v>
      </c>
      <c r="Y137" s="18"/>
      <c r="Z137" s="17"/>
    </row>
    <row r="138" spans="1:26" ht="18" customHeight="1" x14ac:dyDescent="0.2">
      <c r="A138" s="13">
        <v>5530018</v>
      </c>
      <c r="B138" s="14" t="s">
        <v>163</v>
      </c>
      <c r="C138" s="15">
        <v>30000</v>
      </c>
      <c r="D138" s="10">
        <f>VLOOKUP($A138,'24.07'!$A$9:$W$200,23,0)</f>
        <v>10</v>
      </c>
      <c r="E138" s="15"/>
      <c r="F138" s="15"/>
      <c r="G138" s="15"/>
      <c r="H138" s="9">
        <f t="shared" si="30"/>
        <v>0</v>
      </c>
      <c r="I138" s="15">
        <v>7</v>
      </c>
      <c r="J138" s="15"/>
      <c r="K138" s="15"/>
      <c r="L138" s="9">
        <f t="shared" ref="L138:L199" si="34">SUM(I138:K138)</f>
        <v>7</v>
      </c>
      <c r="M138" s="15"/>
      <c r="N138" s="15"/>
      <c r="O138" s="15"/>
      <c r="P138" s="15"/>
      <c r="Q138" s="15"/>
      <c r="R138" s="11">
        <f>SUM(M138:Q138)</f>
        <v>0</v>
      </c>
      <c r="S138" s="15"/>
      <c r="T138" s="15"/>
      <c r="U138" s="9">
        <f>S138+T138</f>
        <v>0</v>
      </c>
      <c r="V138" s="9">
        <f t="shared" si="32"/>
        <v>3</v>
      </c>
      <c r="W138" s="15">
        <v>3</v>
      </c>
      <c r="X138" s="16">
        <f>W138-V138</f>
        <v>0</v>
      </c>
      <c r="Y138" s="18"/>
      <c r="Z138" s="17"/>
    </row>
    <row r="139" spans="1:26" ht="18" customHeight="1" x14ac:dyDescent="0.2">
      <c r="A139" s="13">
        <v>5530019</v>
      </c>
      <c r="B139" s="14" t="s">
        <v>164</v>
      </c>
      <c r="C139" s="15">
        <v>30000</v>
      </c>
      <c r="D139" s="10">
        <f>VLOOKUP($A139,'24.07'!$A$9:$W$200,23,0)</f>
        <v>12</v>
      </c>
      <c r="E139" s="15"/>
      <c r="F139" s="15"/>
      <c r="G139" s="15"/>
      <c r="H139" s="9">
        <f t="shared" si="30"/>
        <v>0</v>
      </c>
      <c r="I139" s="15">
        <v>7</v>
      </c>
      <c r="J139" s="15"/>
      <c r="K139" s="15"/>
      <c r="L139" s="9">
        <f t="shared" si="34"/>
        <v>7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2"/>
        <v>5</v>
      </c>
      <c r="W139" s="15">
        <v>5</v>
      </c>
      <c r="X139" s="16">
        <f>W139-V139</f>
        <v>0</v>
      </c>
      <c r="Y139" s="18"/>
      <c r="Z139" s="17"/>
    </row>
    <row r="140" spans="1:26" ht="18" customHeight="1" x14ac:dyDescent="0.2">
      <c r="A140" s="13">
        <v>5530020</v>
      </c>
      <c r="B140" s="14" t="s">
        <v>165</v>
      </c>
      <c r="C140" s="15">
        <v>30000</v>
      </c>
      <c r="D140" s="10">
        <f>VLOOKUP($A140,'24.07'!$A$9:$W$200,23,0)</f>
        <v>0</v>
      </c>
      <c r="E140" s="15"/>
      <c r="F140" s="15"/>
      <c r="G140" s="15"/>
      <c r="H140" s="9">
        <f t="shared" si="30"/>
        <v>0</v>
      </c>
      <c r="I140" s="15"/>
      <c r="J140" s="15"/>
      <c r="K140" s="15"/>
      <c r="L140" s="9">
        <f t="shared" si="34"/>
        <v>0</v>
      </c>
      <c r="M140" s="15"/>
      <c r="N140" s="15"/>
      <c r="O140" s="15"/>
      <c r="P140" s="15"/>
      <c r="Q140" s="15"/>
      <c r="R140" s="11">
        <f t="shared" si="17"/>
        <v>0</v>
      </c>
      <c r="S140" s="15"/>
      <c r="T140" s="15"/>
      <c r="U140" s="9">
        <f t="shared" si="31"/>
        <v>0</v>
      </c>
      <c r="V140" s="9">
        <f t="shared" si="32"/>
        <v>0</v>
      </c>
      <c r="W140" s="15"/>
      <c r="X140" s="16">
        <f t="shared" si="33"/>
        <v>0</v>
      </c>
      <c r="Y140" s="18"/>
      <c r="Z140" s="17"/>
    </row>
    <row r="141" spans="1:26" ht="18" customHeight="1" x14ac:dyDescent="0.2">
      <c r="A141" s="7">
        <v>7550000</v>
      </c>
      <c r="B141" s="8" t="s">
        <v>166</v>
      </c>
      <c r="C141" s="9"/>
      <c r="D141" s="10">
        <f>VLOOKUP($A141,'24.07'!$A$9:$W$200,23,0)</f>
        <v>0</v>
      </c>
      <c r="E141" s="10"/>
      <c r="F141" s="10"/>
      <c r="G141" s="10"/>
      <c r="H141" s="9"/>
      <c r="I141" s="10"/>
      <c r="J141" s="10"/>
      <c r="K141" s="10"/>
      <c r="L141" s="9">
        <f t="shared" si="34"/>
        <v>0</v>
      </c>
      <c r="M141" s="10"/>
      <c r="N141" s="10"/>
      <c r="O141" s="10"/>
      <c r="P141" s="10"/>
      <c r="Q141" s="10"/>
      <c r="R141" s="11">
        <f t="shared" si="17"/>
        <v>0</v>
      </c>
      <c r="S141" s="10"/>
      <c r="T141" s="10"/>
      <c r="U141" s="9"/>
      <c r="V141" s="9"/>
      <c r="W141" s="10"/>
      <c r="X141" s="9"/>
      <c r="Y141" s="18"/>
      <c r="Z141" s="17"/>
    </row>
    <row r="142" spans="1:26" ht="18" customHeight="1" x14ac:dyDescent="0.2">
      <c r="A142" s="13">
        <v>7520001</v>
      </c>
      <c r="B142" s="14" t="s">
        <v>167</v>
      </c>
      <c r="C142" s="15">
        <v>80000</v>
      </c>
      <c r="D142" s="10">
        <f>VLOOKUP($A142,'24.07'!$A$9:$W$200,23,0)</f>
        <v>0</v>
      </c>
      <c r="E142" s="15"/>
      <c r="F142" s="15"/>
      <c r="G142" s="15"/>
      <c r="H142" s="9">
        <f t="shared" ref="H142:H156" si="35">SUM(E142:G142)</f>
        <v>0</v>
      </c>
      <c r="I142" s="15"/>
      <c r="J142" s="15"/>
      <c r="K142" s="15"/>
      <c r="L142" s="9">
        <f t="shared" si="34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ref="V142:V156" si="36">D142+H142-L142-R142-U142</f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7520012</v>
      </c>
      <c r="B143" s="14" t="s">
        <v>168</v>
      </c>
      <c r="C143" s="15">
        <v>80000</v>
      </c>
      <c r="D143" s="10">
        <f>VLOOKUP($A143,'24.07'!$A$9:$W$200,23,0)</f>
        <v>9</v>
      </c>
      <c r="E143" s="15"/>
      <c r="F143" s="15"/>
      <c r="G143" s="15"/>
      <c r="H143" s="9">
        <f t="shared" si="35"/>
        <v>0</v>
      </c>
      <c r="I143" s="15">
        <v>2</v>
      </c>
      <c r="J143" s="15"/>
      <c r="K143" s="15"/>
      <c r="L143" s="9">
        <f t="shared" si="34"/>
        <v>2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si="36"/>
        <v>7</v>
      </c>
      <c r="W143" s="15">
        <v>7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7520013</v>
      </c>
      <c r="B144" s="14" t="s">
        <v>169</v>
      </c>
      <c r="C144" s="15">
        <v>80000</v>
      </c>
      <c r="D144" s="10">
        <f>VLOOKUP($A144,'24.07'!$A$9:$W$200,23,0)</f>
        <v>9</v>
      </c>
      <c r="E144" s="15"/>
      <c r="F144" s="15"/>
      <c r="G144" s="15"/>
      <c r="H144" s="9">
        <f t="shared" si="35"/>
        <v>0</v>
      </c>
      <c r="I144" s="15"/>
      <c r="J144" s="15"/>
      <c r="K144" s="15"/>
      <c r="L144" s="9">
        <f t="shared" si="34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6"/>
        <v>9</v>
      </c>
      <c r="W144" s="15">
        <v>9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7520014</v>
      </c>
      <c r="B145" s="14" t="s">
        <v>170</v>
      </c>
      <c r="C145" s="15">
        <v>5000</v>
      </c>
      <c r="D145" s="10">
        <f>VLOOKUP($A145,'24.07'!$A$9:$W$200,23,0)</f>
        <v>0</v>
      </c>
      <c r="E145" s="15"/>
      <c r="F145" s="15"/>
      <c r="G145" s="15"/>
      <c r="H145" s="9">
        <f t="shared" si="35"/>
        <v>0</v>
      </c>
      <c r="I145" s="15"/>
      <c r="J145" s="15"/>
      <c r="K145" s="15"/>
      <c r="L145" s="9">
        <f t="shared" si="34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6"/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7550006</v>
      </c>
      <c r="B146" s="14" t="s">
        <v>171</v>
      </c>
      <c r="C146" s="15">
        <v>12000</v>
      </c>
      <c r="D146" s="10">
        <f>VLOOKUP($A146,'24.07'!$A$9:$W$200,23,0)</f>
        <v>4</v>
      </c>
      <c r="E146" s="15"/>
      <c r="F146" s="15"/>
      <c r="G146" s="15"/>
      <c r="H146" s="9">
        <f t="shared" si="35"/>
        <v>0</v>
      </c>
      <c r="I146" s="15"/>
      <c r="J146" s="15"/>
      <c r="K146" s="15"/>
      <c r="L146" s="9">
        <f t="shared" si="34"/>
        <v>0</v>
      </c>
      <c r="M146" s="15"/>
      <c r="N146" s="15"/>
      <c r="O146" s="15"/>
      <c r="P146" s="15"/>
      <c r="Q146" s="15"/>
      <c r="R146" s="11">
        <f t="shared" si="17"/>
        <v>0</v>
      </c>
      <c r="S146" s="15"/>
      <c r="T146" s="15"/>
      <c r="U146" s="9">
        <f t="shared" ref="U146:U156" si="37">S146+T146</f>
        <v>0</v>
      </c>
      <c r="V146" s="9">
        <f t="shared" si="36"/>
        <v>4</v>
      </c>
      <c r="W146" s="15">
        <v>4</v>
      </c>
      <c r="X146" s="16">
        <f t="shared" ref="X146:X156" si="38">W146-V146</f>
        <v>0</v>
      </c>
      <c r="Y146" s="18"/>
      <c r="Z146" s="17"/>
    </row>
    <row r="147" spans="1:26" ht="18" customHeight="1" x14ac:dyDescent="0.2">
      <c r="A147" s="13">
        <v>7550007</v>
      </c>
      <c r="B147" s="14" t="s">
        <v>172</v>
      </c>
      <c r="C147" s="15">
        <v>9000</v>
      </c>
      <c r="D147" s="10">
        <f>VLOOKUP($A147,'24.07'!$A$9:$W$200,23,0)</f>
        <v>5</v>
      </c>
      <c r="E147" s="15"/>
      <c r="F147" s="15"/>
      <c r="G147" s="15"/>
      <c r="H147" s="9">
        <f t="shared" si="35"/>
        <v>0</v>
      </c>
      <c r="I147" s="15"/>
      <c r="J147" s="15"/>
      <c r="K147" s="15"/>
      <c r="L147" s="9">
        <f t="shared" si="34"/>
        <v>0</v>
      </c>
      <c r="M147" s="15"/>
      <c r="N147" s="15"/>
      <c r="O147" s="15"/>
      <c r="P147" s="15"/>
      <c r="Q147" s="15"/>
      <c r="R147" s="11">
        <f t="shared" si="17"/>
        <v>0</v>
      </c>
      <c r="S147" s="15"/>
      <c r="T147" s="15"/>
      <c r="U147" s="9">
        <f t="shared" si="37"/>
        <v>0</v>
      </c>
      <c r="V147" s="9">
        <f t="shared" si="36"/>
        <v>5</v>
      </c>
      <c r="W147" s="15">
        <v>5</v>
      </c>
      <c r="X147" s="16">
        <f t="shared" si="38"/>
        <v>0</v>
      </c>
      <c r="Y147" s="18"/>
      <c r="Z147" s="17"/>
    </row>
    <row r="148" spans="1:26" ht="18" customHeight="1" x14ac:dyDescent="0.2">
      <c r="A148" s="13">
        <v>7550008</v>
      </c>
      <c r="B148" s="14" t="s">
        <v>173</v>
      </c>
      <c r="C148" s="15">
        <v>21000</v>
      </c>
      <c r="D148" s="10">
        <f>VLOOKUP($A148,'24.07'!$A$9:$W$200,23,0)</f>
        <v>8</v>
      </c>
      <c r="E148" s="15"/>
      <c r="F148" s="15"/>
      <c r="G148" s="15"/>
      <c r="H148" s="9">
        <f t="shared" si="35"/>
        <v>0</v>
      </c>
      <c r="I148" s="15"/>
      <c r="J148" s="15"/>
      <c r="K148" s="15"/>
      <c r="L148" s="9">
        <f t="shared" si="34"/>
        <v>0</v>
      </c>
      <c r="M148" s="15"/>
      <c r="N148" s="15"/>
      <c r="O148" s="15"/>
      <c r="P148" s="15"/>
      <c r="Q148" s="15"/>
      <c r="R148" s="11">
        <f t="shared" si="17"/>
        <v>0</v>
      </c>
      <c r="S148" s="15"/>
      <c r="T148" s="15"/>
      <c r="U148" s="9">
        <f t="shared" si="37"/>
        <v>0</v>
      </c>
      <c r="V148" s="9">
        <f t="shared" si="36"/>
        <v>8</v>
      </c>
      <c r="W148" s="15">
        <v>8</v>
      </c>
      <c r="X148" s="16">
        <f t="shared" si="38"/>
        <v>0</v>
      </c>
      <c r="Y148" s="18"/>
      <c r="Z148" s="17"/>
    </row>
    <row r="149" spans="1:26" ht="18" customHeight="1" x14ac:dyDescent="0.2">
      <c r="A149" s="13">
        <v>7550011</v>
      </c>
      <c r="B149" s="14" t="s">
        <v>174</v>
      </c>
      <c r="C149" s="15">
        <v>16000</v>
      </c>
      <c r="D149" s="10">
        <f>VLOOKUP($A149,'24.07'!$A$9:$W$200,23,0)</f>
        <v>7</v>
      </c>
      <c r="E149" s="15"/>
      <c r="F149" s="15"/>
      <c r="G149" s="15"/>
      <c r="H149" s="9">
        <f t="shared" si="35"/>
        <v>0</v>
      </c>
      <c r="I149" s="15"/>
      <c r="J149" s="15"/>
      <c r="K149" s="15"/>
      <c r="L149" s="9">
        <f t="shared" si="34"/>
        <v>0</v>
      </c>
      <c r="M149" s="15"/>
      <c r="N149" s="15"/>
      <c r="O149" s="15"/>
      <c r="P149" s="15"/>
      <c r="Q149" s="15"/>
      <c r="R149" s="11">
        <f t="shared" si="17"/>
        <v>0</v>
      </c>
      <c r="S149" s="15"/>
      <c r="T149" s="15"/>
      <c r="U149" s="9">
        <f t="shared" si="37"/>
        <v>0</v>
      </c>
      <c r="V149" s="9">
        <f t="shared" si="36"/>
        <v>7</v>
      </c>
      <c r="W149" s="15">
        <v>7</v>
      </c>
      <c r="X149" s="16">
        <f t="shared" si="38"/>
        <v>0</v>
      </c>
      <c r="Y149" s="18"/>
      <c r="Z149" s="17"/>
    </row>
    <row r="150" spans="1:26" ht="18" customHeight="1" x14ac:dyDescent="0.2">
      <c r="A150" s="13">
        <v>7550012</v>
      </c>
      <c r="B150" s="14" t="s">
        <v>175</v>
      </c>
      <c r="C150" s="15">
        <v>24000</v>
      </c>
      <c r="D150" s="10">
        <f>VLOOKUP($A150,'24.07'!$A$9:$W$200,23,0)</f>
        <v>6</v>
      </c>
      <c r="E150" s="15"/>
      <c r="F150" s="15"/>
      <c r="G150" s="15"/>
      <c r="H150" s="9">
        <f t="shared" si="35"/>
        <v>0</v>
      </c>
      <c r="I150" s="15"/>
      <c r="J150" s="15"/>
      <c r="K150" s="15"/>
      <c r="L150" s="9">
        <f t="shared" si="34"/>
        <v>0</v>
      </c>
      <c r="M150" s="15"/>
      <c r="N150" s="15"/>
      <c r="O150" s="15"/>
      <c r="P150" s="15"/>
      <c r="Q150" s="15"/>
      <c r="R150" s="11">
        <f t="shared" si="17"/>
        <v>0</v>
      </c>
      <c r="S150" s="15"/>
      <c r="T150" s="15"/>
      <c r="U150" s="9">
        <f t="shared" si="37"/>
        <v>0</v>
      </c>
      <c r="V150" s="9">
        <f t="shared" si="36"/>
        <v>6</v>
      </c>
      <c r="W150" s="15">
        <v>5</v>
      </c>
      <c r="X150" s="16">
        <f t="shared" si="38"/>
        <v>-1</v>
      </c>
      <c r="Y150" s="18"/>
      <c r="Z150" s="17"/>
    </row>
    <row r="151" spans="1:26" ht="18" customHeight="1" x14ac:dyDescent="0.2">
      <c r="A151" s="13">
        <v>7550015</v>
      </c>
      <c r="B151" s="14" t="s">
        <v>176</v>
      </c>
      <c r="C151" s="15">
        <v>14000</v>
      </c>
      <c r="D151" s="10">
        <f>VLOOKUP($A151,'24.07'!$A$9:$W$200,23,0)</f>
        <v>10</v>
      </c>
      <c r="E151" s="15"/>
      <c r="F151" s="15"/>
      <c r="G151" s="15"/>
      <c r="H151" s="9">
        <f t="shared" si="35"/>
        <v>0</v>
      </c>
      <c r="I151" s="15">
        <v>1</v>
      </c>
      <c r="J151" s="15"/>
      <c r="K151" s="15"/>
      <c r="L151" s="9">
        <f t="shared" si="34"/>
        <v>1</v>
      </c>
      <c r="M151" s="15"/>
      <c r="N151" s="15"/>
      <c r="O151" s="15"/>
      <c r="P151" s="15"/>
      <c r="Q151" s="15"/>
      <c r="R151" s="11">
        <f t="shared" si="17"/>
        <v>0</v>
      </c>
      <c r="S151" s="15"/>
      <c r="T151" s="15"/>
      <c r="U151" s="9">
        <f t="shared" si="37"/>
        <v>0</v>
      </c>
      <c r="V151" s="9">
        <f t="shared" si="36"/>
        <v>9</v>
      </c>
      <c r="W151" s="15">
        <v>9</v>
      </c>
      <c r="X151" s="16">
        <f t="shared" si="38"/>
        <v>0</v>
      </c>
      <c r="Y151" s="18"/>
      <c r="Z151" s="17"/>
    </row>
    <row r="152" spans="1:26" ht="18" customHeight="1" x14ac:dyDescent="0.2">
      <c r="A152" s="13">
        <v>7550016</v>
      </c>
      <c r="B152" s="14" t="s">
        <v>177</v>
      </c>
      <c r="C152" s="15">
        <v>14000</v>
      </c>
      <c r="D152" s="10">
        <f>VLOOKUP($A152,'24.07'!$A$9:$W$200,23,0)</f>
        <v>5</v>
      </c>
      <c r="E152" s="15"/>
      <c r="F152" s="15"/>
      <c r="G152" s="15"/>
      <c r="H152" s="9">
        <f t="shared" si="35"/>
        <v>0</v>
      </c>
      <c r="I152" s="15">
        <v>2</v>
      </c>
      <c r="J152" s="15"/>
      <c r="K152" s="15"/>
      <c r="L152" s="9">
        <f t="shared" si="34"/>
        <v>2</v>
      </c>
      <c r="M152" s="15"/>
      <c r="N152" s="15"/>
      <c r="O152" s="15"/>
      <c r="P152" s="15"/>
      <c r="Q152" s="15"/>
      <c r="R152" s="11">
        <f t="shared" si="17"/>
        <v>0</v>
      </c>
      <c r="S152" s="15"/>
      <c r="T152" s="15"/>
      <c r="U152" s="9">
        <f t="shared" si="37"/>
        <v>0</v>
      </c>
      <c r="V152" s="9">
        <f t="shared" si="36"/>
        <v>3</v>
      </c>
      <c r="W152" s="15">
        <v>3</v>
      </c>
      <c r="X152" s="16">
        <f t="shared" si="38"/>
        <v>0</v>
      </c>
      <c r="Y152" s="18"/>
      <c r="Z152" s="17"/>
    </row>
    <row r="153" spans="1:26" ht="18" customHeight="1" x14ac:dyDescent="0.2">
      <c r="A153" s="13">
        <v>7550017</v>
      </c>
      <c r="B153" s="14" t="s">
        <v>178</v>
      </c>
      <c r="C153" s="15">
        <v>14000</v>
      </c>
      <c r="D153" s="10">
        <f>VLOOKUP($A153,'24.07'!$A$9:$W$200,23,0)</f>
        <v>7</v>
      </c>
      <c r="E153" s="15"/>
      <c r="F153" s="15"/>
      <c r="G153" s="15"/>
      <c r="H153" s="9">
        <f t="shared" si="35"/>
        <v>0</v>
      </c>
      <c r="I153" s="15"/>
      <c r="J153" s="15"/>
      <c r="K153" s="15"/>
      <c r="L153" s="9">
        <f t="shared" si="34"/>
        <v>0</v>
      </c>
      <c r="M153" s="15"/>
      <c r="N153" s="15"/>
      <c r="O153" s="15"/>
      <c r="P153" s="15"/>
      <c r="Q153" s="15"/>
      <c r="R153" s="11">
        <f t="shared" si="17"/>
        <v>0</v>
      </c>
      <c r="S153" s="15"/>
      <c r="T153" s="15"/>
      <c r="U153" s="9">
        <f t="shared" si="37"/>
        <v>0</v>
      </c>
      <c r="V153" s="9">
        <f t="shared" si="36"/>
        <v>7</v>
      </c>
      <c r="W153" s="15">
        <v>7</v>
      </c>
      <c r="X153" s="16">
        <f t="shared" si="38"/>
        <v>0</v>
      </c>
      <c r="Y153" s="18"/>
      <c r="Z153" s="17"/>
    </row>
    <row r="154" spans="1:26" ht="18" customHeight="1" x14ac:dyDescent="0.2">
      <c r="A154" s="13">
        <v>7550019</v>
      </c>
      <c r="B154" s="14" t="s">
        <v>179</v>
      </c>
      <c r="C154" s="15">
        <v>10000</v>
      </c>
      <c r="D154" s="10">
        <f>VLOOKUP($A154,'24.07'!$A$9:$W$200,23,0)</f>
        <v>0</v>
      </c>
      <c r="E154" s="15"/>
      <c r="F154" s="15"/>
      <c r="G154" s="15"/>
      <c r="H154" s="9">
        <f t="shared" si="35"/>
        <v>0</v>
      </c>
      <c r="I154" s="15"/>
      <c r="J154" s="15"/>
      <c r="K154" s="15"/>
      <c r="L154" s="9">
        <f t="shared" si="34"/>
        <v>0</v>
      </c>
      <c r="M154" s="15"/>
      <c r="N154" s="15"/>
      <c r="O154" s="15"/>
      <c r="P154" s="15"/>
      <c r="Q154" s="15"/>
      <c r="R154" s="11">
        <f t="shared" si="17"/>
        <v>0</v>
      </c>
      <c r="S154" s="15"/>
      <c r="T154" s="15"/>
      <c r="U154" s="9">
        <f t="shared" si="37"/>
        <v>0</v>
      </c>
      <c r="V154" s="9">
        <f t="shared" si="36"/>
        <v>0</v>
      </c>
      <c r="W154" s="15"/>
      <c r="X154" s="16">
        <f t="shared" si="38"/>
        <v>0</v>
      </c>
      <c r="Y154" s="18"/>
      <c r="Z154" s="17"/>
    </row>
    <row r="155" spans="1:26" ht="18" customHeight="1" x14ac:dyDescent="0.2">
      <c r="A155" s="13">
        <v>7550026</v>
      </c>
      <c r="B155" s="14" t="s">
        <v>180</v>
      </c>
      <c r="C155" s="15">
        <v>26000</v>
      </c>
      <c r="D155" s="10">
        <f>VLOOKUP($A155,'24.07'!$A$9:$W$200,23,0)</f>
        <v>2</v>
      </c>
      <c r="E155" s="15"/>
      <c r="F155" s="15"/>
      <c r="G155" s="15"/>
      <c r="H155" s="9">
        <f t="shared" si="35"/>
        <v>0</v>
      </c>
      <c r="I155" s="15">
        <v>1</v>
      </c>
      <c r="J155" s="15"/>
      <c r="K155" s="15"/>
      <c r="L155" s="9">
        <f t="shared" si="34"/>
        <v>1</v>
      </c>
      <c r="M155" s="15"/>
      <c r="N155" s="15"/>
      <c r="O155" s="15"/>
      <c r="P155" s="15"/>
      <c r="Q155" s="15"/>
      <c r="R155" s="11">
        <f t="shared" si="17"/>
        <v>0</v>
      </c>
      <c r="S155" s="15"/>
      <c r="T155" s="15"/>
      <c r="U155" s="9">
        <f t="shared" si="37"/>
        <v>0</v>
      </c>
      <c r="V155" s="9">
        <f t="shared" si="36"/>
        <v>1</v>
      </c>
      <c r="W155" s="15">
        <v>1</v>
      </c>
      <c r="X155" s="16">
        <f t="shared" si="38"/>
        <v>0</v>
      </c>
      <c r="Y155" s="18"/>
      <c r="Z155" s="17"/>
    </row>
    <row r="156" spans="1:26" ht="18" customHeight="1" x14ac:dyDescent="0.2">
      <c r="A156" s="13">
        <v>4551001</v>
      </c>
      <c r="B156" s="14" t="s">
        <v>225</v>
      </c>
      <c r="C156" s="15">
        <v>15000</v>
      </c>
      <c r="D156" s="10">
        <f>VLOOKUP($A156,'24.07'!$A$9:$W$200,23,0)</f>
        <v>0</v>
      </c>
      <c r="E156" s="15"/>
      <c r="F156" s="15"/>
      <c r="G156" s="15"/>
      <c r="H156" s="9">
        <f t="shared" si="35"/>
        <v>0</v>
      </c>
      <c r="I156" s="15"/>
      <c r="J156" s="15"/>
      <c r="K156" s="15"/>
      <c r="L156" s="9">
        <f t="shared" si="34"/>
        <v>0</v>
      </c>
      <c r="M156" s="15"/>
      <c r="N156" s="15"/>
      <c r="O156" s="15"/>
      <c r="P156" s="15"/>
      <c r="Q156" s="15"/>
      <c r="R156" s="11">
        <f t="shared" ref="R156:R199" si="39">SUM(M156:Q156)</f>
        <v>0</v>
      </c>
      <c r="S156" s="15"/>
      <c r="T156" s="15"/>
      <c r="U156" s="9">
        <f t="shared" si="37"/>
        <v>0</v>
      </c>
      <c r="V156" s="9">
        <f t="shared" si="36"/>
        <v>0</v>
      </c>
      <c r="W156" s="15"/>
      <c r="X156" s="16">
        <f t="shared" si="38"/>
        <v>0</v>
      </c>
      <c r="Y156" s="18"/>
      <c r="Z156" s="17"/>
    </row>
    <row r="157" spans="1:26" ht="18" customHeight="1" x14ac:dyDescent="0.2">
      <c r="A157" s="7">
        <v>5500000</v>
      </c>
      <c r="B157" s="8" t="s">
        <v>181</v>
      </c>
      <c r="C157" s="9"/>
      <c r="D157" s="10">
        <f>VLOOKUP($A157,'24.07'!$A$9:$W$200,23,0)</f>
        <v>0</v>
      </c>
      <c r="E157" s="10"/>
      <c r="F157" s="10"/>
      <c r="G157" s="10"/>
      <c r="H157" s="9"/>
      <c r="I157" s="10"/>
      <c r="J157" s="10"/>
      <c r="K157" s="10"/>
      <c r="L157" s="9">
        <f t="shared" si="34"/>
        <v>0</v>
      </c>
      <c r="M157" s="10"/>
      <c r="N157" s="10"/>
      <c r="O157" s="10"/>
      <c r="P157" s="10"/>
      <c r="Q157" s="10"/>
      <c r="R157" s="11">
        <f t="shared" si="39"/>
        <v>0</v>
      </c>
      <c r="S157" s="10"/>
      <c r="T157" s="10"/>
      <c r="U157" s="9"/>
      <c r="V157" s="9"/>
      <c r="W157" s="10"/>
      <c r="X157" s="9"/>
      <c r="Y157" s="18"/>
      <c r="Z157" s="17"/>
    </row>
    <row r="158" spans="1:26" s="24" customFormat="1" ht="18" customHeight="1" x14ac:dyDescent="0.2">
      <c r="A158" s="13">
        <v>5500044</v>
      </c>
      <c r="B158" s="20" t="s">
        <v>182</v>
      </c>
      <c r="C158" s="21">
        <v>28000</v>
      </c>
      <c r="D158" s="10">
        <f>VLOOKUP($A158,'24.07'!$A$9:$W$200,23,0)</f>
        <v>0</v>
      </c>
      <c r="E158" s="15">
        <v>1</v>
      </c>
      <c r="F158" s="15"/>
      <c r="G158" s="15"/>
      <c r="H158" s="9">
        <f t="shared" ref="H158:H197" si="40">SUM(E158:G158)</f>
        <v>1</v>
      </c>
      <c r="I158" s="15">
        <v>1</v>
      </c>
      <c r="J158" s="15"/>
      <c r="K158" s="15"/>
      <c r="L158" s="9">
        <f t="shared" si="34"/>
        <v>1</v>
      </c>
      <c r="M158" s="15"/>
      <c r="N158" s="15"/>
      <c r="O158" s="15"/>
      <c r="P158" s="15"/>
      <c r="Q158" s="15"/>
      <c r="R158" s="11">
        <f t="shared" si="39"/>
        <v>0</v>
      </c>
      <c r="S158" s="15"/>
      <c r="T158" s="15"/>
      <c r="U158" s="9">
        <f t="shared" ref="U158:U184" si="41">S158+T158</f>
        <v>0</v>
      </c>
      <c r="V158" s="9">
        <f t="shared" ref="V158:V197" si="42">D158+H158-L158-R158-U158</f>
        <v>0</v>
      </c>
      <c r="W158" s="15"/>
      <c r="X158" s="16">
        <f t="shared" ref="X158:X184" si="43">W158-V158</f>
        <v>0</v>
      </c>
      <c r="Y158" s="22"/>
      <c r="Z158" s="23"/>
    </row>
    <row r="159" spans="1:26" s="24" customFormat="1" ht="18" customHeight="1" x14ac:dyDescent="0.2">
      <c r="A159" s="13">
        <v>5500045</v>
      </c>
      <c r="B159" s="20" t="s">
        <v>183</v>
      </c>
      <c r="C159" s="21">
        <v>30000</v>
      </c>
      <c r="D159" s="10">
        <f>VLOOKUP($A159,'24.07'!$A$9:$W$200,23,0)</f>
        <v>0</v>
      </c>
      <c r="E159" s="15">
        <v>1</v>
      </c>
      <c r="F159" s="15"/>
      <c r="G159" s="15"/>
      <c r="H159" s="9">
        <f t="shared" si="40"/>
        <v>1</v>
      </c>
      <c r="I159" s="15">
        <v>1</v>
      </c>
      <c r="J159" s="15"/>
      <c r="K159" s="15"/>
      <c r="L159" s="9">
        <f t="shared" si="34"/>
        <v>1</v>
      </c>
      <c r="M159" s="15"/>
      <c r="N159" s="15"/>
      <c r="O159" s="15"/>
      <c r="P159" s="15"/>
      <c r="Q159" s="15"/>
      <c r="R159" s="11">
        <f t="shared" si="39"/>
        <v>0</v>
      </c>
      <c r="S159" s="15"/>
      <c r="T159" s="15"/>
      <c r="U159" s="9">
        <f t="shared" si="41"/>
        <v>0</v>
      </c>
      <c r="V159" s="9">
        <f t="shared" si="42"/>
        <v>0</v>
      </c>
      <c r="W159" s="15"/>
      <c r="X159" s="16">
        <f t="shared" si="43"/>
        <v>0</v>
      </c>
      <c r="Y159" s="22"/>
      <c r="Z159" s="23"/>
    </row>
    <row r="160" spans="1:26" ht="18" customHeight="1" x14ac:dyDescent="0.2">
      <c r="A160" s="13">
        <v>5500063</v>
      </c>
      <c r="B160" s="14" t="s">
        <v>184</v>
      </c>
      <c r="C160" s="15">
        <v>21000</v>
      </c>
      <c r="D160" s="10">
        <f>VLOOKUP($A160,'24.07'!$A$9:$W$200,23,0)</f>
        <v>0</v>
      </c>
      <c r="E160" s="15"/>
      <c r="F160" s="15"/>
      <c r="G160" s="15"/>
      <c r="H160" s="9">
        <f t="shared" si="40"/>
        <v>0</v>
      </c>
      <c r="I160" s="15"/>
      <c r="J160" s="15"/>
      <c r="K160" s="15"/>
      <c r="L160" s="9">
        <f t="shared" si="34"/>
        <v>0</v>
      </c>
      <c r="M160" s="15"/>
      <c r="N160" s="15"/>
      <c r="O160" s="15"/>
      <c r="P160" s="15"/>
      <c r="Q160" s="15"/>
      <c r="R160" s="11">
        <f t="shared" si="39"/>
        <v>0</v>
      </c>
      <c r="S160" s="15"/>
      <c r="T160" s="15"/>
      <c r="U160" s="9">
        <f t="shared" si="41"/>
        <v>0</v>
      </c>
      <c r="V160" s="9">
        <f t="shared" si="42"/>
        <v>0</v>
      </c>
      <c r="W160" s="15"/>
      <c r="X160" s="16">
        <f t="shared" si="43"/>
        <v>0</v>
      </c>
      <c r="Y160" s="18"/>
      <c r="Z160" s="17"/>
    </row>
    <row r="161" spans="1:26" ht="18" customHeight="1" x14ac:dyDescent="0.2">
      <c r="A161" s="13">
        <v>5500064</v>
      </c>
      <c r="B161" s="14" t="s">
        <v>185</v>
      </c>
      <c r="C161" s="15">
        <v>26000</v>
      </c>
      <c r="D161" s="10">
        <f>VLOOKUP($A161,'24.07'!$A$9:$W$200,23,0)</f>
        <v>0</v>
      </c>
      <c r="E161" s="15"/>
      <c r="F161" s="15"/>
      <c r="G161" s="15"/>
      <c r="H161" s="9">
        <f t="shared" si="40"/>
        <v>0</v>
      </c>
      <c r="I161" s="15"/>
      <c r="J161" s="15"/>
      <c r="K161" s="15"/>
      <c r="L161" s="9">
        <f t="shared" si="34"/>
        <v>0</v>
      </c>
      <c r="M161" s="15"/>
      <c r="N161" s="15"/>
      <c r="O161" s="15"/>
      <c r="P161" s="15"/>
      <c r="Q161" s="15"/>
      <c r="R161" s="11">
        <f t="shared" si="39"/>
        <v>0</v>
      </c>
      <c r="S161" s="15"/>
      <c r="T161" s="15"/>
      <c r="U161" s="9">
        <f t="shared" si="41"/>
        <v>0</v>
      </c>
      <c r="V161" s="9">
        <f t="shared" si="42"/>
        <v>0</v>
      </c>
      <c r="W161" s="15"/>
      <c r="X161" s="16">
        <f t="shared" si="43"/>
        <v>0</v>
      </c>
      <c r="Y161" s="18"/>
      <c r="Z161" s="17"/>
    </row>
    <row r="162" spans="1:26" ht="18" customHeight="1" x14ac:dyDescent="0.2">
      <c r="A162" s="13">
        <v>5500065</v>
      </c>
      <c r="B162" s="14" t="s">
        <v>186</v>
      </c>
      <c r="C162" s="15">
        <v>24000</v>
      </c>
      <c r="D162" s="10">
        <f>VLOOKUP($A162,'24.07'!$A$9:$W$200,23,0)</f>
        <v>0</v>
      </c>
      <c r="E162" s="15"/>
      <c r="F162" s="15"/>
      <c r="G162" s="15"/>
      <c r="H162" s="9">
        <f t="shared" si="40"/>
        <v>0</v>
      </c>
      <c r="I162" s="15"/>
      <c r="J162" s="15"/>
      <c r="K162" s="15"/>
      <c r="L162" s="9">
        <f t="shared" si="34"/>
        <v>0</v>
      </c>
      <c r="M162" s="15"/>
      <c r="N162" s="15"/>
      <c r="O162" s="15"/>
      <c r="P162" s="15"/>
      <c r="Q162" s="15"/>
      <c r="R162" s="11">
        <f t="shared" si="39"/>
        <v>0</v>
      </c>
      <c r="S162" s="15"/>
      <c r="T162" s="15"/>
      <c r="U162" s="9">
        <f t="shared" si="41"/>
        <v>0</v>
      </c>
      <c r="V162" s="9">
        <f t="shared" si="42"/>
        <v>0</v>
      </c>
      <c r="W162" s="15"/>
      <c r="X162" s="16">
        <f t="shared" si="43"/>
        <v>0</v>
      </c>
      <c r="Y162" s="18"/>
      <c r="Z162" s="17"/>
    </row>
    <row r="163" spans="1:26" ht="18" customHeight="1" x14ac:dyDescent="0.2">
      <c r="A163" s="13">
        <v>5500066</v>
      </c>
      <c r="B163" s="14" t="s">
        <v>187</v>
      </c>
      <c r="C163" s="15">
        <v>32000</v>
      </c>
      <c r="D163" s="10">
        <f>VLOOKUP($A163,'24.07'!$A$9:$W$200,23,0)</f>
        <v>0</v>
      </c>
      <c r="E163" s="15"/>
      <c r="F163" s="15"/>
      <c r="G163" s="15"/>
      <c r="H163" s="9">
        <f t="shared" si="40"/>
        <v>0</v>
      </c>
      <c r="I163" s="15"/>
      <c r="J163" s="15"/>
      <c r="K163" s="15"/>
      <c r="L163" s="9">
        <f t="shared" si="34"/>
        <v>0</v>
      </c>
      <c r="M163" s="15"/>
      <c r="N163" s="15"/>
      <c r="O163" s="15"/>
      <c r="P163" s="15"/>
      <c r="Q163" s="15"/>
      <c r="R163" s="11">
        <f t="shared" si="39"/>
        <v>0</v>
      </c>
      <c r="S163" s="15"/>
      <c r="T163" s="15"/>
      <c r="U163" s="9">
        <f t="shared" si="41"/>
        <v>0</v>
      </c>
      <c r="V163" s="9">
        <f t="shared" si="42"/>
        <v>0</v>
      </c>
      <c r="W163" s="15"/>
      <c r="X163" s="16">
        <f t="shared" si="43"/>
        <v>0</v>
      </c>
      <c r="Y163" s="18"/>
      <c r="Z163" s="17"/>
    </row>
    <row r="164" spans="1:26" ht="18" customHeight="1" x14ac:dyDescent="0.2">
      <c r="A164" s="13">
        <v>5510070</v>
      </c>
      <c r="B164" s="14" t="s">
        <v>188</v>
      </c>
      <c r="C164" s="15">
        <v>28000</v>
      </c>
      <c r="D164" s="10">
        <f>VLOOKUP($A164,'24.07'!$A$9:$W$200,23,0)</f>
        <v>0</v>
      </c>
      <c r="E164" s="15">
        <v>4</v>
      </c>
      <c r="F164" s="15"/>
      <c r="G164" s="15"/>
      <c r="H164" s="9">
        <f t="shared" si="40"/>
        <v>4</v>
      </c>
      <c r="I164" s="15">
        <v>4</v>
      </c>
      <c r="J164" s="15"/>
      <c r="K164" s="15"/>
      <c r="L164" s="9">
        <f t="shared" si="34"/>
        <v>4</v>
      </c>
      <c r="M164" s="15"/>
      <c r="N164" s="15"/>
      <c r="O164" s="15"/>
      <c r="P164" s="15"/>
      <c r="Q164" s="15"/>
      <c r="R164" s="11">
        <f t="shared" si="39"/>
        <v>0</v>
      </c>
      <c r="S164" s="15"/>
      <c r="T164" s="15"/>
      <c r="U164" s="9">
        <f t="shared" si="41"/>
        <v>0</v>
      </c>
      <c r="V164" s="9">
        <f t="shared" si="42"/>
        <v>0</v>
      </c>
      <c r="W164" s="15"/>
      <c r="X164" s="16">
        <f t="shared" si="43"/>
        <v>0</v>
      </c>
      <c r="Y164" s="18"/>
      <c r="Z164" s="17"/>
    </row>
    <row r="165" spans="1:26" ht="18" customHeight="1" x14ac:dyDescent="0.2">
      <c r="A165" s="13">
        <v>5510072</v>
      </c>
      <c r="B165" s="14" t="s">
        <v>189</v>
      </c>
      <c r="C165" s="15">
        <v>29000</v>
      </c>
      <c r="D165" s="10">
        <f>VLOOKUP($A165,'24.07'!$A$9:$W$200,23,0)</f>
        <v>0</v>
      </c>
      <c r="E165" s="15">
        <v>3</v>
      </c>
      <c r="F165" s="15"/>
      <c r="G165" s="15"/>
      <c r="H165" s="9">
        <f t="shared" si="40"/>
        <v>3</v>
      </c>
      <c r="I165" s="15">
        <v>3</v>
      </c>
      <c r="J165" s="15"/>
      <c r="K165" s="15"/>
      <c r="L165" s="9">
        <f t="shared" si="34"/>
        <v>3</v>
      </c>
      <c r="M165" s="15"/>
      <c r="N165" s="15"/>
      <c r="O165" s="15"/>
      <c r="P165" s="15"/>
      <c r="Q165" s="15"/>
      <c r="R165" s="11">
        <f t="shared" si="39"/>
        <v>0</v>
      </c>
      <c r="S165" s="15"/>
      <c r="T165" s="15"/>
      <c r="U165" s="9">
        <f t="shared" si="41"/>
        <v>0</v>
      </c>
      <c r="V165" s="9">
        <f t="shared" si="42"/>
        <v>0</v>
      </c>
      <c r="W165" s="15"/>
      <c r="X165" s="16">
        <f t="shared" si="43"/>
        <v>0</v>
      </c>
      <c r="Y165" s="18"/>
      <c r="Z165" s="17"/>
    </row>
    <row r="166" spans="1:26" ht="18" customHeight="1" x14ac:dyDescent="0.2">
      <c r="A166" s="13">
        <v>5510074</v>
      </c>
      <c r="B166" s="14" t="s">
        <v>190</v>
      </c>
      <c r="C166" s="15">
        <v>30000</v>
      </c>
      <c r="D166" s="10">
        <f>VLOOKUP($A166,'24.07'!$A$9:$W$200,23,0)</f>
        <v>0</v>
      </c>
      <c r="E166" s="15">
        <v>6</v>
      </c>
      <c r="F166" s="15"/>
      <c r="G166" s="15"/>
      <c r="H166" s="9">
        <f t="shared" si="40"/>
        <v>6</v>
      </c>
      <c r="I166" s="15">
        <v>6</v>
      </c>
      <c r="J166" s="15"/>
      <c r="K166" s="15"/>
      <c r="L166" s="9">
        <f t="shared" si="34"/>
        <v>6</v>
      </c>
      <c r="M166" s="15"/>
      <c r="N166" s="15"/>
      <c r="O166" s="15"/>
      <c r="P166" s="15"/>
      <c r="Q166" s="15"/>
      <c r="R166" s="11">
        <f t="shared" si="39"/>
        <v>0</v>
      </c>
      <c r="S166" s="15"/>
      <c r="T166" s="15"/>
      <c r="U166" s="9">
        <f t="shared" si="41"/>
        <v>0</v>
      </c>
      <c r="V166" s="9">
        <f t="shared" si="42"/>
        <v>0</v>
      </c>
      <c r="W166" s="15"/>
      <c r="X166" s="16">
        <f t="shared" si="43"/>
        <v>0</v>
      </c>
      <c r="Y166" s="18"/>
      <c r="Z166" s="17"/>
    </row>
    <row r="167" spans="1:26" ht="18" customHeight="1" x14ac:dyDescent="0.2">
      <c r="A167" s="13">
        <v>5520002</v>
      </c>
      <c r="B167" s="14" t="s">
        <v>191</v>
      </c>
      <c r="C167" s="15">
        <v>34000</v>
      </c>
      <c r="D167" s="10">
        <f>VLOOKUP($A167,'24.07'!$A$9:$W$200,23,0)</f>
        <v>0</v>
      </c>
      <c r="E167" s="15"/>
      <c r="F167" s="15"/>
      <c r="G167" s="15"/>
      <c r="H167" s="9">
        <f t="shared" si="40"/>
        <v>0</v>
      </c>
      <c r="I167" s="15"/>
      <c r="J167" s="15"/>
      <c r="K167" s="15"/>
      <c r="L167" s="9">
        <f t="shared" si="34"/>
        <v>0</v>
      </c>
      <c r="M167" s="15"/>
      <c r="N167" s="15"/>
      <c r="O167" s="15"/>
      <c r="P167" s="15"/>
      <c r="Q167" s="15"/>
      <c r="R167" s="11">
        <f>SUM(M167:Q167)</f>
        <v>0</v>
      </c>
      <c r="S167" s="15"/>
      <c r="T167" s="15"/>
      <c r="U167" s="9">
        <f>S167+T167</f>
        <v>0</v>
      </c>
      <c r="V167" s="9">
        <f t="shared" si="42"/>
        <v>0</v>
      </c>
      <c r="W167" s="15"/>
      <c r="X167" s="16">
        <f>W167-V167</f>
        <v>0</v>
      </c>
      <c r="Y167" s="18"/>
      <c r="Z167" s="17"/>
    </row>
    <row r="168" spans="1:26" ht="18" customHeight="1" x14ac:dyDescent="0.2">
      <c r="A168" s="13">
        <v>5520003</v>
      </c>
      <c r="B168" s="14" t="s">
        <v>192</v>
      </c>
      <c r="C168" s="15">
        <v>34000</v>
      </c>
      <c r="D168" s="10">
        <f>VLOOKUP($A168,'24.07'!$A$9:$W$200,23,0)</f>
        <v>0</v>
      </c>
      <c r="E168" s="15"/>
      <c r="F168" s="15"/>
      <c r="G168" s="15"/>
      <c r="H168" s="9">
        <f t="shared" si="40"/>
        <v>0</v>
      </c>
      <c r="I168" s="15"/>
      <c r="J168" s="15"/>
      <c r="K168" s="15"/>
      <c r="L168" s="9">
        <f t="shared" si="34"/>
        <v>0</v>
      </c>
      <c r="M168" s="15"/>
      <c r="N168" s="15"/>
      <c r="O168" s="15"/>
      <c r="P168" s="15"/>
      <c r="Q168" s="15"/>
      <c r="R168" s="11">
        <f>SUM(M168:Q168)</f>
        <v>0</v>
      </c>
      <c r="S168" s="15"/>
      <c r="T168" s="15"/>
      <c r="U168" s="9">
        <f>S168+T168</f>
        <v>0</v>
      </c>
      <c r="V168" s="9">
        <f t="shared" si="42"/>
        <v>0</v>
      </c>
      <c r="W168" s="15"/>
      <c r="X168" s="16">
        <f>W168-V168</f>
        <v>0</v>
      </c>
      <c r="Y168" s="18"/>
      <c r="Z168" s="17"/>
    </row>
    <row r="169" spans="1:26" ht="18" customHeight="1" x14ac:dyDescent="0.2">
      <c r="A169" s="13">
        <v>5520005</v>
      </c>
      <c r="B169" s="14" t="s">
        <v>193</v>
      </c>
      <c r="C169" s="15">
        <v>19000</v>
      </c>
      <c r="D169" s="10">
        <f>VLOOKUP($A169,'24.07'!$A$9:$W$200,23,0)</f>
        <v>0</v>
      </c>
      <c r="E169" s="15">
        <v>15</v>
      </c>
      <c r="F169" s="15"/>
      <c r="G169" s="15"/>
      <c r="H169" s="9">
        <f t="shared" si="40"/>
        <v>15</v>
      </c>
      <c r="I169" s="15">
        <v>15</v>
      </c>
      <c r="J169" s="15"/>
      <c r="K169" s="15"/>
      <c r="L169" s="9">
        <f t="shared" si="34"/>
        <v>15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2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5530001</v>
      </c>
      <c r="B170" s="14" t="s">
        <v>194</v>
      </c>
      <c r="C170" s="15">
        <v>46000</v>
      </c>
      <c r="D170" s="10">
        <f>VLOOKUP($A170,'24.07'!$A$9:$W$200,23,0)</f>
        <v>0</v>
      </c>
      <c r="E170" s="15">
        <v>2</v>
      </c>
      <c r="F170" s="15"/>
      <c r="G170" s="15"/>
      <c r="H170" s="9">
        <f t="shared" si="40"/>
        <v>2</v>
      </c>
      <c r="I170" s="15">
        <v>2</v>
      </c>
      <c r="J170" s="15"/>
      <c r="K170" s="15"/>
      <c r="L170" s="9">
        <f t="shared" si="34"/>
        <v>2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2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5530002</v>
      </c>
      <c r="B171" s="14" t="s">
        <v>195</v>
      </c>
      <c r="C171" s="15">
        <v>38000</v>
      </c>
      <c r="D171" s="10">
        <f>VLOOKUP($A171,'24.07'!$A$9:$W$200,23,0)</f>
        <v>0</v>
      </c>
      <c r="E171" s="15"/>
      <c r="F171" s="15"/>
      <c r="G171" s="15"/>
      <c r="H171" s="9">
        <f t="shared" si="40"/>
        <v>0</v>
      </c>
      <c r="I171" s="15"/>
      <c r="J171" s="15"/>
      <c r="K171" s="15"/>
      <c r="L171" s="9">
        <f t="shared" si="34"/>
        <v>0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2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5530003</v>
      </c>
      <c r="B172" s="14" t="s">
        <v>196</v>
      </c>
      <c r="C172" s="15">
        <v>38000</v>
      </c>
      <c r="D172" s="10">
        <f>VLOOKUP($A172,'24.07'!$A$9:$W$200,23,0)</f>
        <v>0</v>
      </c>
      <c r="E172" s="15"/>
      <c r="F172" s="15"/>
      <c r="G172" s="15"/>
      <c r="H172" s="9">
        <f t="shared" si="40"/>
        <v>0</v>
      </c>
      <c r="I172" s="15"/>
      <c r="J172" s="15"/>
      <c r="K172" s="15"/>
      <c r="L172" s="9">
        <f t="shared" si="34"/>
        <v>0</v>
      </c>
      <c r="M172" s="15"/>
      <c r="N172" s="15"/>
      <c r="O172" s="15"/>
      <c r="P172" s="15"/>
      <c r="Q172" s="15"/>
      <c r="R172" s="11">
        <f t="shared" si="39"/>
        <v>0</v>
      </c>
      <c r="S172" s="15"/>
      <c r="T172" s="15"/>
      <c r="U172" s="9">
        <f t="shared" si="41"/>
        <v>0</v>
      </c>
      <c r="V172" s="9">
        <f t="shared" si="42"/>
        <v>0</v>
      </c>
      <c r="W172" s="15"/>
      <c r="X172" s="16">
        <f t="shared" si="43"/>
        <v>0</v>
      </c>
      <c r="Y172" s="18"/>
      <c r="Z172" s="17"/>
    </row>
    <row r="173" spans="1:26" ht="18" customHeight="1" x14ac:dyDescent="0.2">
      <c r="A173" s="13">
        <v>5530004</v>
      </c>
      <c r="B173" s="14" t="s">
        <v>197</v>
      </c>
      <c r="C173" s="15">
        <v>39000</v>
      </c>
      <c r="D173" s="10">
        <f>VLOOKUP($A173,'24.07'!$A$9:$W$200,23,0)</f>
        <v>0</v>
      </c>
      <c r="E173" s="15"/>
      <c r="F173" s="15"/>
      <c r="G173" s="15"/>
      <c r="H173" s="9">
        <f t="shared" si="40"/>
        <v>0</v>
      </c>
      <c r="I173" s="15"/>
      <c r="J173" s="15"/>
      <c r="K173" s="15"/>
      <c r="L173" s="9">
        <f t="shared" si="34"/>
        <v>0</v>
      </c>
      <c r="M173" s="15"/>
      <c r="N173" s="15"/>
      <c r="O173" s="15"/>
      <c r="P173" s="15"/>
      <c r="Q173" s="15"/>
      <c r="R173" s="11">
        <f t="shared" si="39"/>
        <v>0</v>
      </c>
      <c r="S173" s="15"/>
      <c r="T173" s="15"/>
      <c r="U173" s="9">
        <f t="shared" si="41"/>
        <v>0</v>
      </c>
      <c r="V173" s="9">
        <f t="shared" si="42"/>
        <v>0</v>
      </c>
      <c r="W173" s="15"/>
      <c r="X173" s="16">
        <f t="shared" si="43"/>
        <v>0</v>
      </c>
      <c r="Y173" s="18"/>
      <c r="Z173" s="17"/>
    </row>
    <row r="174" spans="1:26" ht="18" customHeight="1" x14ac:dyDescent="0.2">
      <c r="A174" s="13">
        <v>5530005</v>
      </c>
      <c r="B174" s="14" t="s">
        <v>198</v>
      </c>
      <c r="C174" s="15">
        <v>35000</v>
      </c>
      <c r="D174" s="10">
        <f>VLOOKUP($A174,'24.07'!$A$9:$W$200,23,0)</f>
        <v>0</v>
      </c>
      <c r="E174" s="15"/>
      <c r="F174" s="15"/>
      <c r="G174" s="15"/>
      <c r="H174" s="9">
        <f t="shared" si="40"/>
        <v>0</v>
      </c>
      <c r="I174" s="15"/>
      <c r="J174" s="15"/>
      <c r="K174" s="15"/>
      <c r="L174" s="9">
        <f t="shared" si="34"/>
        <v>0</v>
      </c>
      <c r="M174" s="15"/>
      <c r="N174" s="15"/>
      <c r="O174" s="15"/>
      <c r="P174" s="15"/>
      <c r="Q174" s="15"/>
      <c r="R174" s="11">
        <f t="shared" si="39"/>
        <v>0</v>
      </c>
      <c r="S174" s="15"/>
      <c r="T174" s="15"/>
      <c r="U174" s="9">
        <f t="shared" si="41"/>
        <v>0</v>
      </c>
      <c r="V174" s="9">
        <f t="shared" si="42"/>
        <v>0</v>
      </c>
      <c r="W174" s="15"/>
      <c r="X174" s="16">
        <f t="shared" si="43"/>
        <v>0</v>
      </c>
      <c r="Y174" s="18"/>
      <c r="Z174" s="17"/>
    </row>
    <row r="175" spans="1:26" ht="18" customHeight="1" x14ac:dyDescent="0.2">
      <c r="A175" s="13">
        <v>5530008</v>
      </c>
      <c r="B175" s="14" t="s">
        <v>199</v>
      </c>
      <c r="C175" s="15">
        <v>29000</v>
      </c>
      <c r="D175" s="10">
        <f>VLOOKUP($A175,'24.07'!$A$9:$W$200,23,0)</f>
        <v>0</v>
      </c>
      <c r="E175" s="15"/>
      <c r="F175" s="15"/>
      <c r="G175" s="15"/>
      <c r="H175" s="9">
        <f t="shared" si="40"/>
        <v>0</v>
      </c>
      <c r="I175" s="15"/>
      <c r="J175" s="15"/>
      <c r="K175" s="15"/>
      <c r="L175" s="9">
        <f t="shared" si="34"/>
        <v>0</v>
      </c>
      <c r="M175" s="15"/>
      <c r="N175" s="15"/>
      <c r="O175" s="15"/>
      <c r="P175" s="15"/>
      <c r="Q175" s="15"/>
      <c r="R175" s="11">
        <f t="shared" si="39"/>
        <v>0</v>
      </c>
      <c r="S175" s="15"/>
      <c r="T175" s="15"/>
      <c r="U175" s="9">
        <f t="shared" si="41"/>
        <v>0</v>
      </c>
      <c r="V175" s="9">
        <f t="shared" si="42"/>
        <v>0</v>
      </c>
      <c r="W175" s="15"/>
      <c r="X175" s="16">
        <f t="shared" si="43"/>
        <v>0</v>
      </c>
      <c r="Y175" s="18"/>
      <c r="Z175" s="17"/>
    </row>
    <row r="176" spans="1:26" ht="18" customHeight="1" x14ac:dyDescent="0.2">
      <c r="A176" s="13">
        <v>5540001</v>
      </c>
      <c r="B176" s="14" t="s">
        <v>200</v>
      </c>
      <c r="C176" s="15">
        <v>18000</v>
      </c>
      <c r="D176" s="10">
        <f>VLOOKUP($A176,'24.07'!$A$9:$W$200,23,0)</f>
        <v>0</v>
      </c>
      <c r="E176" s="15"/>
      <c r="F176" s="15"/>
      <c r="G176" s="15"/>
      <c r="H176" s="9">
        <f t="shared" si="40"/>
        <v>0</v>
      </c>
      <c r="I176" s="15"/>
      <c r="J176" s="15"/>
      <c r="K176" s="15"/>
      <c r="L176" s="9">
        <f t="shared" si="34"/>
        <v>0</v>
      </c>
      <c r="M176" s="15"/>
      <c r="N176" s="15"/>
      <c r="O176" s="15"/>
      <c r="P176" s="15"/>
      <c r="Q176" s="15"/>
      <c r="R176" s="11">
        <f>SUM(M176:Q176)</f>
        <v>0</v>
      </c>
      <c r="S176" s="15"/>
      <c r="T176" s="15"/>
      <c r="U176" s="9">
        <f>S176+T176</f>
        <v>0</v>
      </c>
      <c r="V176" s="9">
        <f t="shared" si="42"/>
        <v>0</v>
      </c>
      <c r="W176" s="15"/>
      <c r="X176" s="16">
        <f>W176-V176</f>
        <v>0</v>
      </c>
      <c r="Y176" s="18"/>
      <c r="Z176" s="17"/>
    </row>
    <row r="177" spans="1:26" ht="18" customHeight="1" x14ac:dyDescent="0.2">
      <c r="A177" s="13">
        <v>5540003</v>
      </c>
      <c r="B177" s="14" t="s">
        <v>201</v>
      </c>
      <c r="C177" s="15">
        <v>18000</v>
      </c>
      <c r="D177" s="10">
        <f>VLOOKUP($A177,'24.07'!$A$9:$W$200,23,0)</f>
        <v>88</v>
      </c>
      <c r="E177" s="15"/>
      <c r="F177" s="15"/>
      <c r="G177" s="15"/>
      <c r="H177" s="9">
        <f t="shared" si="40"/>
        <v>0</v>
      </c>
      <c r="I177" s="15">
        <v>1</v>
      </c>
      <c r="J177" s="15"/>
      <c r="K177" s="15"/>
      <c r="L177" s="9">
        <f t="shared" si="34"/>
        <v>1</v>
      </c>
      <c r="M177" s="15"/>
      <c r="N177" s="15"/>
      <c r="O177" s="15"/>
      <c r="P177" s="15"/>
      <c r="Q177" s="15"/>
      <c r="R177" s="11">
        <f t="shared" si="39"/>
        <v>0</v>
      </c>
      <c r="S177" s="15"/>
      <c r="T177" s="15"/>
      <c r="U177" s="9">
        <f t="shared" si="41"/>
        <v>0</v>
      </c>
      <c r="V177" s="9">
        <f t="shared" si="42"/>
        <v>87</v>
      </c>
      <c r="W177" s="15">
        <v>87</v>
      </c>
      <c r="X177" s="16">
        <f t="shared" si="43"/>
        <v>0</v>
      </c>
      <c r="Y177" s="18"/>
      <c r="Z177" s="17"/>
    </row>
    <row r="178" spans="1:26" ht="18" customHeight="1" x14ac:dyDescent="0.2">
      <c r="A178" s="13">
        <v>5540008</v>
      </c>
      <c r="B178" s="14" t="s">
        <v>202</v>
      </c>
      <c r="C178" s="15">
        <v>15000</v>
      </c>
      <c r="D178" s="10">
        <f>VLOOKUP($A178,'24.07'!$A$9:$W$200,23,0)</f>
        <v>0</v>
      </c>
      <c r="E178" s="15"/>
      <c r="F178" s="15"/>
      <c r="G178" s="15"/>
      <c r="H178" s="9">
        <f t="shared" si="40"/>
        <v>0</v>
      </c>
      <c r="I178" s="15"/>
      <c r="J178" s="15"/>
      <c r="K178" s="15"/>
      <c r="L178" s="9">
        <f t="shared" si="34"/>
        <v>0</v>
      </c>
      <c r="M178" s="15"/>
      <c r="N178" s="15"/>
      <c r="O178" s="15"/>
      <c r="P178" s="15"/>
      <c r="Q178" s="15"/>
      <c r="R178" s="11">
        <f t="shared" si="39"/>
        <v>0</v>
      </c>
      <c r="S178" s="15"/>
      <c r="T178" s="15"/>
      <c r="U178" s="9">
        <f t="shared" si="41"/>
        <v>0</v>
      </c>
      <c r="V178" s="9">
        <f t="shared" si="42"/>
        <v>0</v>
      </c>
      <c r="W178" s="15"/>
      <c r="X178" s="16">
        <f t="shared" si="43"/>
        <v>0</v>
      </c>
      <c r="Y178" s="18"/>
      <c r="Z178" s="17"/>
    </row>
    <row r="179" spans="1:26" ht="18" customHeight="1" x14ac:dyDescent="0.2">
      <c r="A179" s="13">
        <v>5540017</v>
      </c>
      <c r="B179" s="14" t="s">
        <v>203</v>
      </c>
      <c r="C179" s="15">
        <v>25000</v>
      </c>
      <c r="D179" s="10">
        <f>VLOOKUP($A179,'24.07'!$A$9:$W$200,23,0)</f>
        <v>0</v>
      </c>
      <c r="E179" s="15">
        <v>10</v>
      </c>
      <c r="F179" s="15"/>
      <c r="G179" s="15"/>
      <c r="H179" s="9">
        <f t="shared" si="40"/>
        <v>10</v>
      </c>
      <c r="I179" s="15">
        <v>10</v>
      </c>
      <c r="J179" s="15"/>
      <c r="K179" s="15"/>
      <c r="L179" s="9">
        <f t="shared" si="34"/>
        <v>10</v>
      </c>
      <c r="M179" s="15"/>
      <c r="N179" s="15"/>
      <c r="O179" s="15"/>
      <c r="P179" s="15"/>
      <c r="Q179" s="15"/>
      <c r="R179" s="11">
        <f t="shared" si="39"/>
        <v>0</v>
      </c>
      <c r="S179" s="15"/>
      <c r="T179" s="15"/>
      <c r="U179" s="9">
        <f t="shared" si="41"/>
        <v>0</v>
      </c>
      <c r="V179" s="9">
        <f t="shared" si="42"/>
        <v>0</v>
      </c>
      <c r="W179" s="15"/>
      <c r="X179" s="16">
        <f t="shared" si="43"/>
        <v>0</v>
      </c>
      <c r="Y179" s="18"/>
      <c r="Z179" s="17"/>
    </row>
    <row r="180" spans="1:26" ht="18" customHeight="1" x14ac:dyDescent="0.2">
      <c r="A180" s="13">
        <v>5540018</v>
      </c>
      <c r="B180" s="14" t="s">
        <v>204</v>
      </c>
      <c r="C180" s="15">
        <v>32000</v>
      </c>
      <c r="D180" s="10">
        <f>VLOOKUP($A180,'24.07'!$A$9:$W$200,23,0)</f>
        <v>0</v>
      </c>
      <c r="E180" s="15">
        <v>8</v>
      </c>
      <c r="F180" s="15"/>
      <c r="G180" s="15"/>
      <c r="H180" s="9">
        <f t="shared" si="40"/>
        <v>8</v>
      </c>
      <c r="I180" s="15">
        <v>8</v>
      </c>
      <c r="J180" s="15"/>
      <c r="K180" s="15"/>
      <c r="L180" s="9">
        <f t="shared" si="34"/>
        <v>8</v>
      </c>
      <c r="M180" s="15"/>
      <c r="N180" s="15"/>
      <c r="O180" s="15"/>
      <c r="P180" s="15"/>
      <c r="Q180" s="15"/>
      <c r="R180" s="11">
        <f t="shared" si="39"/>
        <v>0</v>
      </c>
      <c r="S180" s="15"/>
      <c r="T180" s="15"/>
      <c r="U180" s="9">
        <f t="shared" si="41"/>
        <v>0</v>
      </c>
      <c r="V180" s="9">
        <f t="shared" si="42"/>
        <v>0</v>
      </c>
      <c r="W180" s="15"/>
      <c r="X180" s="16">
        <f t="shared" si="43"/>
        <v>0</v>
      </c>
      <c r="Y180" s="18"/>
      <c r="Z180" s="17"/>
    </row>
    <row r="181" spans="1:26" ht="18" customHeight="1" x14ac:dyDescent="0.2">
      <c r="A181" s="13">
        <v>5540019</v>
      </c>
      <c r="B181" s="14" t="s">
        <v>205</v>
      </c>
      <c r="C181" s="15">
        <v>39000</v>
      </c>
      <c r="D181" s="10">
        <f>VLOOKUP($A181,'24.07'!$A$9:$W$200,23,0)</f>
        <v>0</v>
      </c>
      <c r="E181" s="15">
        <v>5</v>
      </c>
      <c r="F181" s="15"/>
      <c r="G181" s="15"/>
      <c r="H181" s="9">
        <f t="shared" si="40"/>
        <v>5</v>
      </c>
      <c r="I181" s="15">
        <v>5</v>
      </c>
      <c r="J181" s="15"/>
      <c r="K181" s="15"/>
      <c r="L181" s="9">
        <f t="shared" si="34"/>
        <v>5</v>
      </c>
      <c r="M181" s="15"/>
      <c r="N181" s="15"/>
      <c r="O181" s="15"/>
      <c r="P181" s="15"/>
      <c r="Q181" s="15"/>
      <c r="R181" s="11">
        <f t="shared" si="39"/>
        <v>0</v>
      </c>
      <c r="S181" s="15"/>
      <c r="T181" s="15"/>
      <c r="U181" s="9">
        <f t="shared" si="41"/>
        <v>0</v>
      </c>
      <c r="V181" s="9">
        <f t="shared" si="42"/>
        <v>0</v>
      </c>
      <c r="W181" s="15"/>
      <c r="X181" s="16">
        <f t="shared" si="43"/>
        <v>0</v>
      </c>
      <c r="Y181" s="18"/>
      <c r="Z181" s="17"/>
    </row>
    <row r="182" spans="1:26" ht="18" customHeight="1" x14ac:dyDescent="0.2">
      <c r="A182" s="13">
        <v>5540020</v>
      </c>
      <c r="B182" s="14" t="s">
        <v>206</v>
      </c>
      <c r="C182" s="15">
        <v>40000</v>
      </c>
      <c r="D182" s="10">
        <f>VLOOKUP($A182,'24.07'!$A$9:$W$200,23,0)</f>
        <v>0</v>
      </c>
      <c r="E182" s="15">
        <v>4</v>
      </c>
      <c r="F182" s="15"/>
      <c r="G182" s="15"/>
      <c r="H182" s="9">
        <f t="shared" si="40"/>
        <v>4</v>
      </c>
      <c r="I182" s="15">
        <v>4</v>
      </c>
      <c r="J182" s="15"/>
      <c r="K182" s="15"/>
      <c r="L182" s="9">
        <f t="shared" si="34"/>
        <v>4</v>
      </c>
      <c r="M182" s="15"/>
      <c r="N182" s="15"/>
      <c r="O182" s="15"/>
      <c r="P182" s="15"/>
      <c r="Q182" s="15"/>
      <c r="R182" s="11">
        <f t="shared" si="39"/>
        <v>0</v>
      </c>
      <c r="S182" s="15"/>
      <c r="T182" s="15"/>
      <c r="U182" s="9">
        <f t="shared" si="41"/>
        <v>0</v>
      </c>
      <c r="V182" s="9">
        <f t="shared" si="42"/>
        <v>0</v>
      </c>
      <c r="W182" s="15"/>
      <c r="X182" s="16">
        <f t="shared" si="43"/>
        <v>0</v>
      </c>
      <c r="Y182" s="18"/>
      <c r="Z182" s="17"/>
    </row>
    <row r="183" spans="1:26" ht="18" customHeight="1" x14ac:dyDescent="0.2">
      <c r="A183" s="13">
        <v>5540021</v>
      </c>
      <c r="B183" s="14" t="s">
        <v>207</v>
      </c>
      <c r="C183" s="15">
        <v>46000</v>
      </c>
      <c r="D183" s="10">
        <f>VLOOKUP($A183,'24.07'!$A$9:$W$200,23,0)</f>
        <v>0</v>
      </c>
      <c r="E183" s="15"/>
      <c r="F183" s="15"/>
      <c r="G183" s="15"/>
      <c r="H183" s="9">
        <f t="shared" si="40"/>
        <v>0</v>
      </c>
      <c r="I183" s="15"/>
      <c r="J183" s="15"/>
      <c r="K183" s="15"/>
      <c r="L183" s="9">
        <f t="shared" si="34"/>
        <v>0</v>
      </c>
      <c r="M183" s="15"/>
      <c r="N183" s="15"/>
      <c r="O183" s="15"/>
      <c r="P183" s="15"/>
      <c r="Q183" s="15"/>
      <c r="R183" s="11">
        <f t="shared" si="39"/>
        <v>0</v>
      </c>
      <c r="S183" s="15"/>
      <c r="T183" s="15"/>
      <c r="U183" s="9">
        <f t="shared" si="41"/>
        <v>0</v>
      </c>
      <c r="V183" s="9">
        <f t="shared" si="42"/>
        <v>0</v>
      </c>
      <c r="W183" s="15"/>
      <c r="X183" s="16">
        <f t="shared" si="43"/>
        <v>0</v>
      </c>
      <c r="Y183" s="18"/>
      <c r="Z183" s="17"/>
    </row>
    <row r="184" spans="1:26" ht="18" customHeight="1" x14ac:dyDescent="0.2">
      <c r="A184" s="13">
        <v>5540029</v>
      </c>
      <c r="B184" s="14" t="s">
        <v>208</v>
      </c>
      <c r="C184" s="15">
        <v>18000</v>
      </c>
      <c r="D184" s="10">
        <f>VLOOKUP($A184,'24.07'!$A$9:$W$200,23,0)</f>
        <v>23</v>
      </c>
      <c r="E184" s="15"/>
      <c r="F184" s="15"/>
      <c r="G184" s="15"/>
      <c r="H184" s="9">
        <f t="shared" si="40"/>
        <v>0</v>
      </c>
      <c r="I184" s="15"/>
      <c r="J184" s="15"/>
      <c r="K184" s="15"/>
      <c r="L184" s="9">
        <f t="shared" si="34"/>
        <v>0</v>
      </c>
      <c r="M184" s="15"/>
      <c r="N184" s="15"/>
      <c r="O184" s="15"/>
      <c r="P184" s="15"/>
      <c r="Q184" s="15"/>
      <c r="R184" s="11">
        <f t="shared" si="39"/>
        <v>0</v>
      </c>
      <c r="S184" s="15"/>
      <c r="T184" s="15"/>
      <c r="U184" s="9">
        <f t="shared" si="41"/>
        <v>0</v>
      </c>
      <c r="V184" s="9">
        <f t="shared" si="42"/>
        <v>23</v>
      </c>
      <c r="W184" s="15">
        <v>23</v>
      </c>
      <c r="X184" s="16">
        <f t="shared" si="43"/>
        <v>0</v>
      </c>
      <c r="Y184" s="18"/>
      <c r="Z184" s="17"/>
    </row>
    <row r="185" spans="1:26" ht="18" customHeight="1" x14ac:dyDescent="0.2">
      <c r="A185" s="13">
        <v>5540030</v>
      </c>
      <c r="B185" s="14" t="s">
        <v>209</v>
      </c>
      <c r="C185" s="15">
        <v>20000</v>
      </c>
      <c r="D185" s="10">
        <f>VLOOKUP($A185,'24.07'!$A$9:$W$200,23,0)</f>
        <v>31</v>
      </c>
      <c r="E185" s="15"/>
      <c r="F185" s="15"/>
      <c r="G185" s="15"/>
      <c r="H185" s="9">
        <f t="shared" si="40"/>
        <v>0</v>
      </c>
      <c r="I185" s="15">
        <v>2</v>
      </c>
      <c r="J185" s="15"/>
      <c r="K185" s="15"/>
      <c r="L185" s="9">
        <f t="shared" si="34"/>
        <v>2</v>
      </c>
      <c r="M185" s="15"/>
      <c r="N185" s="15"/>
      <c r="O185" s="15"/>
      <c r="P185" s="15"/>
      <c r="Q185" s="15"/>
      <c r="R185" s="11">
        <f>SUM(M185:Q185)</f>
        <v>0</v>
      </c>
      <c r="S185" s="15"/>
      <c r="T185" s="15"/>
      <c r="U185" s="9">
        <f>S185+T185</f>
        <v>0</v>
      </c>
      <c r="V185" s="9">
        <f t="shared" si="42"/>
        <v>29</v>
      </c>
      <c r="W185" s="15">
        <v>29</v>
      </c>
      <c r="X185" s="16">
        <f>W185-V185</f>
        <v>0</v>
      </c>
      <c r="Y185" s="18"/>
      <c r="Z185" s="17"/>
    </row>
    <row r="186" spans="1:26" ht="18" customHeight="1" x14ac:dyDescent="0.2">
      <c r="A186" s="13">
        <v>5540031</v>
      </c>
      <c r="B186" s="14" t="s">
        <v>210</v>
      </c>
      <c r="C186" s="15">
        <v>20000</v>
      </c>
      <c r="D186" s="10">
        <f>VLOOKUP($A186,'24.07'!$A$9:$W$200,23,0)</f>
        <v>24</v>
      </c>
      <c r="E186" s="15"/>
      <c r="F186" s="15"/>
      <c r="G186" s="15"/>
      <c r="H186" s="9">
        <f t="shared" si="40"/>
        <v>0</v>
      </c>
      <c r="I186" s="15"/>
      <c r="J186" s="15"/>
      <c r="K186" s="15"/>
      <c r="L186" s="9">
        <f t="shared" si="34"/>
        <v>0</v>
      </c>
      <c r="M186" s="15"/>
      <c r="N186" s="15"/>
      <c r="O186" s="15"/>
      <c r="P186" s="15"/>
      <c r="Q186" s="15"/>
      <c r="R186" s="11">
        <f t="shared" si="39"/>
        <v>0</v>
      </c>
      <c r="S186" s="15"/>
      <c r="T186" s="15"/>
      <c r="U186" s="9">
        <f t="shared" ref="U186:U197" si="44">S186+T186</f>
        <v>0</v>
      </c>
      <c r="V186" s="9">
        <f t="shared" si="42"/>
        <v>24</v>
      </c>
      <c r="W186" s="15">
        <v>24</v>
      </c>
      <c r="X186" s="16">
        <f t="shared" ref="X186:X197" si="45">W186-V186</f>
        <v>0</v>
      </c>
      <c r="Y186" s="18"/>
      <c r="Z186" s="17"/>
    </row>
    <row r="187" spans="1:26" ht="18" customHeight="1" x14ac:dyDescent="0.2">
      <c r="A187" s="13">
        <v>5540032</v>
      </c>
      <c r="B187" s="14" t="s">
        <v>211</v>
      </c>
      <c r="C187" s="15">
        <v>15000</v>
      </c>
      <c r="D187" s="10">
        <f>VLOOKUP($A187,'24.07'!$A$9:$W$200,23,0)</f>
        <v>148</v>
      </c>
      <c r="E187" s="15"/>
      <c r="F187" s="15"/>
      <c r="G187" s="15"/>
      <c r="H187" s="9">
        <f t="shared" si="40"/>
        <v>0</v>
      </c>
      <c r="I187" s="15">
        <v>4</v>
      </c>
      <c r="J187" s="15"/>
      <c r="K187" s="15"/>
      <c r="L187" s="9">
        <f t="shared" si="34"/>
        <v>4</v>
      </c>
      <c r="M187" s="15"/>
      <c r="N187" s="15"/>
      <c r="O187" s="15"/>
      <c r="P187" s="15"/>
      <c r="Q187" s="15"/>
      <c r="R187" s="11">
        <f t="shared" si="39"/>
        <v>0</v>
      </c>
      <c r="S187" s="15"/>
      <c r="T187" s="15"/>
      <c r="U187" s="9">
        <f t="shared" si="44"/>
        <v>0</v>
      </c>
      <c r="V187" s="9">
        <f t="shared" si="42"/>
        <v>144</v>
      </c>
      <c r="W187" s="15">
        <v>144</v>
      </c>
      <c r="X187" s="16">
        <f t="shared" si="45"/>
        <v>0</v>
      </c>
      <c r="Y187" s="18"/>
      <c r="Z187" s="17"/>
    </row>
    <row r="188" spans="1:26" ht="18" customHeight="1" x14ac:dyDescent="0.2">
      <c r="A188" s="13">
        <v>5540033</v>
      </c>
      <c r="B188" s="14" t="s">
        <v>212</v>
      </c>
      <c r="C188" s="15">
        <v>15000</v>
      </c>
      <c r="D188" s="10">
        <f>VLOOKUP($A188,'24.07'!$A$9:$W$200,23,0)</f>
        <v>24</v>
      </c>
      <c r="E188" s="15"/>
      <c r="F188" s="15"/>
      <c r="G188" s="15"/>
      <c r="H188" s="9">
        <f t="shared" si="40"/>
        <v>0</v>
      </c>
      <c r="I188" s="15"/>
      <c r="J188" s="15"/>
      <c r="K188" s="15"/>
      <c r="L188" s="9">
        <f t="shared" si="34"/>
        <v>0</v>
      </c>
      <c r="M188" s="15"/>
      <c r="N188" s="15"/>
      <c r="O188" s="15"/>
      <c r="P188" s="15"/>
      <c r="Q188" s="15"/>
      <c r="R188" s="11">
        <f t="shared" si="39"/>
        <v>0</v>
      </c>
      <c r="S188" s="15"/>
      <c r="T188" s="15"/>
      <c r="U188" s="9">
        <f t="shared" si="44"/>
        <v>0</v>
      </c>
      <c r="V188" s="9">
        <f t="shared" si="42"/>
        <v>24</v>
      </c>
      <c r="W188" s="15">
        <v>24</v>
      </c>
      <c r="X188" s="16">
        <f t="shared" si="45"/>
        <v>0</v>
      </c>
      <c r="Y188" s="18"/>
      <c r="Z188" s="17"/>
    </row>
    <row r="189" spans="1:26" ht="18" customHeight="1" x14ac:dyDescent="0.2">
      <c r="A189" s="13">
        <v>5540035</v>
      </c>
      <c r="B189" s="14" t="s">
        <v>213</v>
      </c>
      <c r="C189" s="15">
        <v>20000</v>
      </c>
      <c r="D189" s="10">
        <f>VLOOKUP($A189,'24.07'!$A$9:$W$200,23,0)</f>
        <v>24</v>
      </c>
      <c r="E189" s="15"/>
      <c r="F189" s="15"/>
      <c r="G189" s="15"/>
      <c r="H189" s="9">
        <f t="shared" si="40"/>
        <v>0</v>
      </c>
      <c r="I189" s="15">
        <v>1</v>
      </c>
      <c r="J189" s="15"/>
      <c r="K189" s="15"/>
      <c r="L189" s="9">
        <f t="shared" si="34"/>
        <v>1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2"/>
        <v>23</v>
      </c>
      <c r="W189" s="15">
        <v>23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5540037</v>
      </c>
      <c r="B190" s="14" t="s">
        <v>214</v>
      </c>
      <c r="C190" s="15">
        <v>18000</v>
      </c>
      <c r="D190" s="10">
        <f>VLOOKUP($A190,'24.07'!$A$9:$W$200,23,0)</f>
        <v>93</v>
      </c>
      <c r="E190" s="15"/>
      <c r="F190" s="15"/>
      <c r="G190" s="15"/>
      <c r="H190" s="9">
        <f t="shared" si="40"/>
        <v>0</v>
      </c>
      <c r="I190" s="15">
        <v>2</v>
      </c>
      <c r="J190" s="15"/>
      <c r="K190" s="15"/>
      <c r="L190" s="9">
        <f t="shared" si="34"/>
        <v>2</v>
      </c>
      <c r="M190" s="15"/>
      <c r="N190" s="15"/>
      <c r="O190" s="15"/>
      <c r="P190" s="15"/>
      <c r="Q190" s="15"/>
      <c r="R190" s="11">
        <f t="shared" si="39"/>
        <v>0</v>
      </c>
      <c r="S190" s="15"/>
      <c r="T190" s="15"/>
      <c r="U190" s="9">
        <f t="shared" si="44"/>
        <v>0</v>
      </c>
      <c r="V190" s="9">
        <f t="shared" si="42"/>
        <v>91</v>
      </c>
      <c r="W190" s="15">
        <v>91</v>
      </c>
      <c r="X190" s="16">
        <f t="shared" si="45"/>
        <v>0</v>
      </c>
      <c r="Y190" s="18"/>
      <c r="Z190" s="17"/>
    </row>
    <row r="191" spans="1:26" ht="18" customHeight="1" x14ac:dyDescent="0.2">
      <c r="A191" s="13">
        <v>5541001</v>
      </c>
      <c r="B191" s="14" t="s">
        <v>215</v>
      </c>
      <c r="C191" s="15">
        <v>29000</v>
      </c>
      <c r="D191" s="10">
        <f>VLOOKUP($A191,'24.07'!$A$9:$W$200,23,0)</f>
        <v>0</v>
      </c>
      <c r="E191" s="15">
        <v>1</v>
      </c>
      <c r="F191" s="15"/>
      <c r="G191" s="15"/>
      <c r="H191" s="9">
        <f t="shared" si="40"/>
        <v>1</v>
      </c>
      <c r="I191" s="15">
        <v>1</v>
      </c>
      <c r="J191" s="15"/>
      <c r="K191" s="15"/>
      <c r="L191" s="9">
        <f t="shared" si="34"/>
        <v>1</v>
      </c>
      <c r="M191" s="15"/>
      <c r="N191" s="15"/>
      <c r="O191" s="15"/>
      <c r="P191" s="15"/>
      <c r="Q191" s="15"/>
      <c r="R191" s="11">
        <f t="shared" si="39"/>
        <v>0</v>
      </c>
      <c r="S191" s="15"/>
      <c r="T191" s="15"/>
      <c r="U191" s="9">
        <f t="shared" si="44"/>
        <v>0</v>
      </c>
      <c r="V191" s="9">
        <f t="shared" si="42"/>
        <v>0</v>
      </c>
      <c r="W191" s="15"/>
      <c r="X191" s="16">
        <f t="shared" si="45"/>
        <v>0</v>
      </c>
      <c r="Y191" s="18"/>
      <c r="Z191" s="17"/>
    </row>
    <row r="192" spans="1:26" ht="18" customHeight="1" x14ac:dyDescent="0.2">
      <c r="A192" s="13">
        <v>7111005</v>
      </c>
      <c r="B192" s="14" t="s">
        <v>216</v>
      </c>
      <c r="C192" s="15">
        <v>10000</v>
      </c>
      <c r="D192" s="10">
        <f>VLOOKUP($A192,'24.07'!$A$9:$W$200,23,0)</f>
        <v>0</v>
      </c>
      <c r="E192" s="15"/>
      <c r="F192" s="15"/>
      <c r="G192" s="15"/>
      <c r="H192" s="9">
        <f t="shared" si="40"/>
        <v>0</v>
      </c>
      <c r="I192" s="15"/>
      <c r="J192" s="15"/>
      <c r="K192" s="15"/>
      <c r="L192" s="9">
        <f t="shared" si="34"/>
        <v>0</v>
      </c>
      <c r="M192" s="15"/>
      <c r="N192" s="15"/>
      <c r="O192" s="15"/>
      <c r="P192" s="15"/>
      <c r="Q192" s="15"/>
      <c r="R192" s="11">
        <f t="shared" si="39"/>
        <v>0</v>
      </c>
      <c r="S192" s="15"/>
      <c r="T192" s="15"/>
      <c r="U192" s="9">
        <f t="shared" si="44"/>
        <v>0</v>
      </c>
      <c r="V192" s="9">
        <f t="shared" si="42"/>
        <v>0</v>
      </c>
      <c r="W192" s="15"/>
      <c r="X192" s="16">
        <f t="shared" si="45"/>
        <v>0</v>
      </c>
      <c r="Y192" s="18"/>
      <c r="Z192" s="17"/>
    </row>
    <row r="193" spans="1:28" ht="18" customHeight="1" x14ac:dyDescent="0.2">
      <c r="A193" s="13">
        <v>7116001</v>
      </c>
      <c r="B193" s="14" t="s">
        <v>217</v>
      </c>
      <c r="C193" s="15">
        <v>99000</v>
      </c>
      <c r="D193" s="10">
        <f>VLOOKUP($A193,'24.07'!$A$9:$W$200,23,0)</f>
        <v>0</v>
      </c>
      <c r="E193" s="15"/>
      <c r="F193" s="15"/>
      <c r="G193" s="15"/>
      <c r="H193" s="9">
        <f t="shared" si="40"/>
        <v>0</v>
      </c>
      <c r="I193" s="15"/>
      <c r="J193" s="15"/>
      <c r="K193" s="15"/>
      <c r="L193" s="9">
        <f t="shared" si="34"/>
        <v>0</v>
      </c>
      <c r="M193" s="15"/>
      <c r="N193" s="15"/>
      <c r="O193" s="15"/>
      <c r="P193" s="15"/>
      <c r="Q193" s="15"/>
      <c r="R193" s="11">
        <f t="shared" si="39"/>
        <v>0</v>
      </c>
      <c r="S193" s="15"/>
      <c r="T193" s="15"/>
      <c r="U193" s="9">
        <f t="shared" si="44"/>
        <v>0</v>
      </c>
      <c r="V193" s="9">
        <f t="shared" si="42"/>
        <v>0</v>
      </c>
      <c r="W193" s="15"/>
      <c r="X193" s="16">
        <f t="shared" si="45"/>
        <v>0</v>
      </c>
      <c r="Y193" s="18"/>
      <c r="Z193" s="17"/>
    </row>
    <row r="194" spans="1:28" ht="18" customHeight="1" x14ac:dyDescent="0.2">
      <c r="A194" s="13">
        <v>7116002</v>
      </c>
      <c r="B194" s="14" t="s">
        <v>227</v>
      </c>
      <c r="C194" s="15">
        <v>60000</v>
      </c>
      <c r="D194" s="10">
        <f>VLOOKUP($A194,'24.07'!$A$9:$W$200,23,0)</f>
        <v>0</v>
      </c>
      <c r="E194" s="15"/>
      <c r="F194" s="15"/>
      <c r="G194" s="15"/>
      <c r="H194" s="9">
        <f t="shared" si="40"/>
        <v>0</v>
      </c>
      <c r="I194" s="15"/>
      <c r="J194" s="15"/>
      <c r="K194" s="15"/>
      <c r="L194" s="9">
        <f t="shared" si="34"/>
        <v>0</v>
      </c>
      <c r="M194" s="15"/>
      <c r="N194" s="15"/>
      <c r="O194" s="15"/>
      <c r="P194" s="15"/>
      <c r="Q194" s="15"/>
      <c r="R194" s="11">
        <f t="shared" si="39"/>
        <v>0</v>
      </c>
      <c r="S194" s="15"/>
      <c r="T194" s="15"/>
      <c r="U194" s="9">
        <f t="shared" si="44"/>
        <v>0</v>
      </c>
      <c r="V194" s="9">
        <f t="shared" si="42"/>
        <v>0</v>
      </c>
      <c r="W194" s="15"/>
      <c r="X194" s="16">
        <f t="shared" si="45"/>
        <v>0</v>
      </c>
      <c r="Y194" s="18"/>
      <c r="Z194" s="17"/>
    </row>
    <row r="195" spans="1:28" ht="18" customHeight="1" x14ac:dyDescent="0.2">
      <c r="A195" s="13">
        <v>7116003</v>
      </c>
      <c r="B195" s="14" t="s">
        <v>228</v>
      </c>
      <c r="C195" s="15">
        <v>60000</v>
      </c>
      <c r="D195" s="10">
        <f>VLOOKUP($A195,'24.07'!$A$9:$W$200,23,0)</f>
        <v>0</v>
      </c>
      <c r="E195" s="15"/>
      <c r="F195" s="15"/>
      <c r="G195" s="15"/>
      <c r="H195" s="9">
        <f t="shared" si="40"/>
        <v>0</v>
      </c>
      <c r="I195" s="15"/>
      <c r="J195" s="15"/>
      <c r="K195" s="15"/>
      <c r="L195" s="9">
        <f t="shared" si="34"/>
        <v>0</v>
      </c>
      <c r="M195" s="15"/>
      <c r="N195" s="15"/>
      <c r="O195" s="15"/>
      <c r="P195" s="15"/>
      <c r="Q195" s="15"/>
      <c r="R195" s="11">
        <f t="shared" si="39"/>
        <v>0</v>
      </c>
      <c r="S195" s="15"/>
      <c r="T195" s="15"/>
      <c r="U195" s="9">
        <f t="shared" si="44"/>
        <v>0</v>
      </c>
      <c r="V195" s="9">
        <f t="shared" si="42"/>
        <v>0</v>
      </c>
      <c r="W195" s="15"/>
      <c r="X195" s="16">
        <f t="shared" si="45"/>
        <v>0</v>
      </c>
      <c r="Y195" s="18"/>
      <c r="Z195" s="17"/>
    </row>
    <row r="196" spans="1:28" ht="18" customHeight="1" x14ac:dyDescent="0.2">
      <c r="A196" s="13">
        <v>9500002</v>
      </c>
      <c r="B196" s="14" t="s">
        <v>218</v>
      </c>
      <c r="C196" s="15">
        <v>4000</v>
      </c>
      <c r="D196" s="10">
        <f>VLOOKUP($A196,'24.07'!$A$9:$W$200,23,0)</f>
        <v>0</v>
      </c>
      <c r="E196" s="15"/>
      <c r="F196" s="15"/>
      <c r="G196" s="15"/>
      <c r="H196" s="9">
        <f t="shared" si="40"/>
        <v>0</v>
      </c>
      <c r="I196" s="15"/>
      <c r="J196" s="15"/>
      <c r="K196" s="15"/>
      <c r="L196" s="9">
        <f t="shared" si="34"/>
        <v>0</v>
      </c>
      <c r="M196" s="15"/>
      <c r="N196" s="15"/>
      <c r="O196" s="15"/>
      <c r="P196" s="15"/>
      <c r="Q196" s="15"/>
      <c r="R196" s="11">
        <f t="shared" si="39"/>
        <v>0</v>
      </c>
      <c r="S196" s="15"/>
      <c r="T196" s="15"/>
      <c r="U196" s="9">
        <f t="shared" si="44"/>
        <v>0</v>
      </c>
      <c r="V196" s="9">
        <f t="shared" si="42"/>
        <v>0</v>
      </c>
      <c r="W196" s="15"/>
      <c r="X196" s="16">
        <f t="shared" si="45"/>
        <v>0</v>
      </c>
      <c r="Y196" s="18"/>
      <c r="Z196" s="17"/>
    </row>
    <row r="197" spans="1:28" ht="18" customHeight="1" x14ac:dyDescent="0.2">
      <c r="A197" s="13">
        <v>9500003</v>
      </c>
      <c r="B197" s="14" t="s">
        <v>219</v>
      </c>
      <c r="C197" s="15">
        <v>5000</v>
      </c>
      <c r="D197" s="10">
        <f>VLOOKUP($A197,'24.07'!$A$9:$W$200,23,0)</f>
        <v>0</v>
      </c>
      <c r="E197" s="15"/>
      <c r="F197" s="15"/>
      <c r="G197" s="15"/>
      <c r="H197" s="9">
        <f t="shared" si="40"/>
        <v>0</v>
      </c>
      <c r="I197" s="15"/>
      <c r="J197" s="15"/>
      <c r="K197" s="15"/>
      <c r="L197" s="9">
        <f t="shared" si="34"/>
        <v>0</v>
      </c>
      <c r="M197" s="15"/>
      <c r="N197" s="15"/>
      <c r="O197" s="15"/>
      <c r="P197" s="15"/>
      <c r="Q197" s="15"/>
      <c r="R197" s="11">
        <f t="shared" si="39"/>
        <v>0</v>
      </c>
      <c r="S197" s="15"/>
      <c r="T197" s="15"/>
      <c r="U197" s="9">
        <f t="shared" si="44"/>
        <v>0</v>
      </c>
      <c r="V197" s="9">
        <f t="shared" si="42"/>
        <v>0</v>
      </c>
      <c r="W197" s="15"/>
      <c r="X197" s="16">
        <f t="shared" si="45"/>
        <v>0</v>
      </c>
      <c r="Y197" s="18"/>
      <c r="Z197" s="17"/>
    </row>
    <row r="198" spans="1:28" ht="18" customHeight="1" x14ac:dyDescent="0.2">
      <c r="A198" s="13">
        <v>5530007</v>
      </c>
      <c r="B198" s="14" t="s">
        <v>279</v>
      </c>
      <c r="C198" s="15">
        <v>29000</v>
      </c>
      <c r="D198" s="10"/>
      <c r="E198" s="15">
        <v>3</v>
      </c>
      <c r="F198" s="15"/>
      <c r="G198" s="15"/>
      <c r="H198" s="9"/>
      <c r="I198" s="15">
        <v>3</v>
      </c>
      <c r="J198" s="15"/>
      <c r="K198" s="15"/>
      <c r="L198" s="9"/>
      <c r="M198" s="15"/>
      <c r="N198" s="15"/>
      <c r="O198" s="15"/>
      <c r="P198" s="15"/>
      <c r="Q198" s="15"/>
      <c r="R198" s="11"/>
      <c r="S198" s="15"/>
      <c r="T198" s="15"/>
      <c r="U198" s="9"/>
      <c r="V198" s="9"/>
      <c r="W198" s="15"/>
      <c r="X198" s="16"/>
      <c r="Y198" s="18"/>
      <c r="Z198" s="17"/>
    </row>
    <row r="199" spans="1:28" ht="18" customHeight="1" x14ac:dyDescent="0.2">
      <c r="A199" s="7"/>
      <c r="B199" s="28" t="s">
        <v>220</v>
      </c>
      <c r="C199" s="9"/>
      <c r="D199" s="10"/>
      <c r="E199" s="10"/>
      <c r="F199" s="10"/>
      <c r="G199" s="10"/>
      <c r="H199" s="9"/>
      <c r="I199" s="10"/>
      <c r="J199" s="10"/>
      <c r="K199" s="10"/>
      <c r="L199" s="9">
        <f t="shared" si="34"/>
        <v>0</v>
      </c>
      <c r="M199" s="10"/>
      <c r="N199" s="10"/>
      <c r="O199" s="10"/>
      <c r="P199" s="10"/>
      <c r="Q199" s="10"/>
      <c r="R199" s="11">
        <f t="shared" si="39"/>
        <v>0</v>
      </c>
      <c r="S199" s="10"/>
      <c r="T199" s="10"/>
      <c r="U199" s="9"/>
      <c r="V199" s="9"/>
      <c r="W199" s="10"/>
      <c r="X199" s="9"/>
      <c r="Y199" s="18"/>
      <c r="Z199" s="17"/>
    </row>
    <row r="201" spans="1:28" ht="25.5" customHeight="1" x14ac:dyDescent="0.2">
      <c r="D201" s="30">
        <f>SUM(D9:D199)</f>
        <v>692</v>
      </c>
      <c r="E201" s="31"/>
      <c r="F201" s="31"/>
      <c r="G201" s="31"/>
      <c r="H201" s="31"/>
      <c r="I201" s="30">
        <f>SUM(I9:I199)</f>
        <v>409</v>
      </c>
      <c r="J201" s="30">
        <f>SUM(J9:J199)</f>
        <v>0</v>
      </c>
      <c r="K201" s="30"/>
      <c r="L201" s="31"/>
      <c r="M201" s="31"/>
      <c r="N201" s="31"/>
      <c r="O201" s="31"/>
      <c r="P201" s="31"/>
      <c r="Q201" s="30">
        <f>SUM(Q9:Q199)</f>
        <v>1</v>
      </c>
      <c r="R201" s="30">
        <f>SUM(R9:R199)</f>
        <v>5</v>
      </c>
      <c r="S201" s="30">
        <f>SUM(S9:S199)</f>
        <v>41</v>
      </c>
      <c r="T201" s="31"/>
      <c r="U201" s="31"/>
      <c r="V201" s="32"/>
      <c r="W201" s="30">
        <f>SUM(W9:W199)</f>
        <v>717</v>
      </c>
      <c r="X201" s="30">
        <f>SUM(X9:X199)</f>
        <v>-5</v>
      </c>
    </row>
    <row r="202" spans="1:28" ht="12.75" customHeight="1" x14ac:dyDescent="0.2"/>
    <row r="203" spans="1:28" s="1" customFormat="1" x14ac:dyDescent="0.2">
      <c r="A203" s="29"/>
      <c r="B203" s="29" t="s">
        <v>221</v>
      </c>
      <c r="I203" s="33" t="s">
        <v>222</v>
      </c>
      <c r="S203" s="1" t="s">
        <v>223</v>
      </c>
      <c r="V203" s="2"/>
      <c r="W203" s="2"/>
      <c r="X203" s="2"/>
      <c r="Y203" s="3"/>
      <c r="Z203" s="3"/>
      <c r="AA203" s="3"/>
      <c r="AB203" s="3"/>
    </row>
    <row r="205" spans="1:28" s="1" customFormat="1" x14ac:dyDescent="0.2">
      <c r="A205" s="29" t="s">
        <v>224</v>
      </c>
      <c r="B205" s="3"/>
      <c r="V205" s="2"/>
      <c r="W205" s="2"/>
      <c r="X205" s="2"/>
      <c r="Y205" s="3"/>
      <c r="Z205" s="3"/>
      <c r="AA205" s="3"/>
      <c r="AB205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0:B101">
    <cfRule type="duplicateValues" dxfId="314" priority="34" stopIfTrue="1"/>
  </conditionalFormatting>
  <conditionalFormatting sqref="B132">
    <cfRule type="duplicateValues" dxfId="313" priority="33" stopIfTrue="1"/>
  </conditionalFormatting>
  <conditionalFormatting sqref="B118">
    <cfRule type="duplicateValues" dxfId="312" priority="32" stopIfTrue="1"/>
  </conditionalFormatting>
  <conditionalFormatting sqref="B199">
    <cfRule type="duplicateValues" dxfId="311" priority="31" stopIfTrue="1"/>
  </conditionalFormatting>
  <conditionalFormatting sqref="B202:B275">
    <cfRule type="duplicateValues" dxfId="310" priority="30" stopIfTrue="1"/>
  </conditionalFormatting>
  <conditionalFormatting sqref="B201">
    <cfRule type="duplicateValues" dxfId="309" priority="29" stopIfTrue="1"/>
  </conditionalFormatting>
  <conditionalFormatting sqref="I203">
    <cfRule type="duplicateValues" dxfId="308" priority="28" stopIfTrue="1"/>
  </conditionalFormatting>
  <conditionalFormatting sqref="I203">
    <cfRule type="duplicateValues" dxfId="307" priority="25" stopIfTrue="1"/>
    <cfRule type="duplicateValues" dxfId="306" priority="26" stopIfTrue="1"/>
    <cfRule type="duplicateValues" dxfId="305" priority="27" stopIfTrue="1"/>
  </conditionalFormatting>
  <conditionalFormatting sqref="B20">
    <cfRule type="duplicateValues" dxfId="304" priority="19" stopIfTrue="1"/>
  </conditionalFormatting>
  <conditionalFormatting sqref="B20">
    <cfRule type="duplicateValues" dxfId="303" priority="20" stopIfTrue="1"/>
  </conditionalFormatting>
  <conditionalFormatting sqref="B20">
    <cfRule type="duplicateValues" dxfId="302" priority="21" stopIfTrue="1"/>
  </conditionalFormatting>
  <conditionalFormatting sqref="B20">
    <cfRule type="duplicateValues" dxfId="301" priority="22" stopIfTrue="1"/>
    <cfRule type="duplicateValues" dxfId="300" priority="23" stopIfTrue="1"/>
    <cfRule type="duplicateValues" dxfId="299" priority="24" stopIfTrue="1"/>
  </conditionalFormatting>
  <conditionalFormatting sqref="A20:A25">
    <cfRule type="duplicateValues" dxfId="298" priority="18" stopIfTrue="1"/>
  </conditionalFormatting>
  <conditionalFormatting sqref="A26">
    <cfRule type="duplicateValues" dxfId="297" priority="17" stopIfTrue="1"/>
  </conditionalFormatting>
  <conditionalFormatting sqref="A27">
    <cfRule type="duplicateValues" dxfId="296" priority="16" stopIfTrue="1"/>
  </conditionalFormatting>
  <conditionalFormatting sqref="A28">
    <cfRule type="duplicateValues" dxfId="295" priority="15" stopIfTrue="1"/>
  </conditionalFormatting>
  <conditionalFormatting sqref="A29">
    <cfRule type="duplicateValues" dxfId="294" priority="14" stopIfTrue="1"/>
  </conditionalFormatting>
  <conditionalFormatting sqref="A30">
    <cfRule type="duplicateValues" dxfId="293" priority="13" stopIfTrue="1"/>
  </conditionalFormatting>
  <conditionalFormatting sqref="B276:B65319 B201 B5 B8:B19 B119:B131 B21:B117 B133:B198">
    <cfRule type="duplicateValues" dxfId="292" priority="35" stopIfTrue="1"/>
  </conditionalFormatting>
  <conditionalFormatting sqref="B276:B65319 B201 B5 B8:B19 B102:B117 B119:B131 B21:B99 B133:B198">
    <cfRule type="duplicateValues" dxfId="291" priority="36" stopIfTrue="1"/>
  </conditionalFormatting>
  <conditionalFormatting sqref="A201:A65319 A1:A5 A8:A19 A31:A199">
    <cfRule type="duplicateValues" dxfId="290" priority="37" stopIfTrue="1"/>
  </conditionalFormatting>
  <conditionalFormatting sqref="B201:B65319 B5 B8:B19 B21:B199">
    <cfRule type="duplicateValues" dxfId="289" priority="38" stopIfTrue="1"/>
  </conditionalFormatting>
  <conditionalFormatting sqref="B201:B65319 B1:B5 B8:B19 B21:B199">
    <cfRule type="duplicateValues" dxfId="288" priority="39" stopIfTrue="1"/>
    <cfRule type="duplicateValues" dxfId="287" priority="40" stopIfTrue="1"/>
    <cfRule type="duplicateValues" dxfId="286" priority="41" stopIfTrue="1"/>
  </conditionalFormatting>
  <conditionalFormatting sqref="Y17">
    <cfRule type="duplicateValues" dxfId="285" priority="7" stopIfTrue="1"/>
  </conditionalFormatting>
  <conditionalFormatting sqref="Y17">
    <cfRule type="duplicateValues" dxfId="284" priority="8" stopIfTrue="1"/>
  </conditionalFormatting>
  <conditionalFormatting sqref="Y17">
    <cfRule type="duplicateValues" dxfId="283" priority="9" stopIfTrue="1"/>
  </conditionalFormatting>
  <conditionalFormatting sqref="Y17">
    <cfRule type="duplicateValues" dxfId="282" priority="10" stopIfTrue="1"/>
    <cfRule type="duplicateValues" dxfId="281" priority="11" stopIfTrue="1"/>
    <cfRule type="duplicateValues" dxfId="280" priority="12" stopIfTrue="1"/>
  </conditionalFormatting>
  <conditionalFormatting sqref="Y13">
    <cfRule type="duplicateValues" dxfId="279" priority="1" stopIfTrue="1"/>
  </conditionalFormatting>
  <conditionalFormatting sqref="Y13">
    <cfRule type="duplicateValues" dxfId="278" priority="2" stopIfTrue="1"/>
  </conditionalFormatting>
  <conditionalFormatting sqref="Y13">
    <cfRule type="duplicateValues" dxfId="277" priority="3" stopIfTrue="1"/>
  </conditionalFormatting>
  <conditionalFormatting sqref="Y13">
    <cfRule type="duplicateValues" dxfId="276" priority="4" stopIfTrue="1"/>
    <cfRule type="duplicateValues" dxfId="275" priority="5" stopIfTrue="1"/>
    <cfRule type="duplicateValues" dxfId="274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5"/>
  <sheetViews>
    <sheetView zoomScaleNormal="100" workbookViewId="0">
      <pane xSplit="4" ySplit="8" topLeftCell="J189" activePane="bottomRight" state="frozen"/>
      <selection activeCell="F144" sqref="F144"/>
      <selection pane="topRight" activeCell="F144" sqref="F144"/>
      <selection pane="bottomLeft" activeCell="F144" sqref="F144"/>
      <selection pane="bottomRight" activeCell="B5" sqref="B5:B7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42578125" style="1" customWidth="1"/>
    <col min="7" max="7" width="0.28515625" style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72" t="s">
        <v>0</v>
      </c>
      <c r="B1" s="172"/>
    </row>
    <row r="2" spans="1:28" x14ac:dyDescent="0.2">
      <c r="A2" s="172" t="s">
        <v>1</v>
      </c>
      <c r="B2" s="172"/>
    </row>
    <row r="3" spans="1:28" ht="19.5" x14ac:dyDescent="0.2">
      <c r="A3" s="173" t="s">
        <v>2</v>
      </c>
      <c r="B3" s="173"/>
      <c r="C3" s="173"/>
      <c r="D3" s="173"/>
      <c r="E3" s="173"/>
      <c r="F3" s="173"/>
      <c r="G3" s="173"/>
      <c r="H3" s="173"/>
      <c r="I3" s="173"/>
      <c r="J3" s="173"/>
      <c r="K3" s="173"/>
      <c r="L3" s="173"/>
      <c r="M3" s="173"/>
      <c r="N3" s="173"/>
      <c r="O3" s="173"/>
      <c r="P3" s="173"/>
      <c r="Q3" s="173"/>
      <c r="R3" s="173"/>
      <c r="S3" s="173"/>
      <c r="T3" s="173"/>
      <c r="U3" s="173"/>
      <c r="V3" s="173"/>
      <c r="W3" s="173"/>
      <c r="X3" s="173"/>
    </row>
    <row r="4" spans="1:28" ht="18.75" x14ac:dyDescent="0.2">
      <c r="A4" s="134" t="s">
        <v>3</v>
      </c>
      <c r="B4" s="4">
        <v>42577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74" t="s">
        <v>4</v>
      </c>
      <c r="B5" s="174" t="s">
        <v>5</v>
      </c>
      <c r="C5" s="175" t="s">
        <v>6</v>
      </c>
      <c r="D5" s="176" t="s">
        <v>7</v>
      </c>
      <c r="E5" s="175" t="s">
        <v>8</v>
      </c>
      <c r="F5" s="175"/>
      <c r="G5" s="175"/>
      <c r="H5" s="175"/>
      <c r="I5" s="175" t="s">
        <v>9</v>
      </c>
      <c r="J5" s="175"/>
      <c r="K5" s="175"/>
      <c r="L5" s="175"/>
      <c r="M5" s="175" t="s">
        <v>10</v>
      </c>
      <c r="N5" s="175"/>
      <c r="O5" s="175"/>
      <c r="P5" s="175"/>
      <c r="Q5" s="175"/>
      <c r="R5" s="175"/>
      <c r="S5" s="160" t="s">
        <v>11</v>
      </c>
      <c r="T5" s="161"/>
      <c r="U5" s="162"/>
      <c r="V5" s="163" t="s">
        <v>12</v>
      </c>
      <c r="W5" s="166" t="s">
        <v>13</v>
      </c>
      <c r="X5" s="166" t="s">
        <v>14</v>
      </c>
      <c r="Z5" s="159" t="s">
        <v>15</v>
      </c>
      <c r="AA5" s="159"/>
      <c r="AB5" s="159"/>
    </row>
    <row r="6" spans="1:28" ht="20.25" customHeight="1" x14ac:dyDescent="0.2">
      <c r="A6" s="174"/>
      <c r="B6" s="174"/>
      <c r="C6" s="175"/>
      <c r="D6" s="176"/>
      <c r="E6" s="169" t="s">
        <v>16</v>
      </c>
      <c r="F6" s="169" t="s">
        <v>17</v>
      </c>
      <c r="G6" s="163" t="s">
        <v>18</v>
      </c>
      <c r="H6" s="163" t="s">
        <v>19</v>
      </c>
      <c r="I6" s="163" t="s">
        <v>20</v>
      </c>
      <c r="J6" s="163" t="s">
        <v>21</v>
      </c>
      <c r="K6" s="163" t="s">
        <v>226</v>
      </c>
      <c r="L6" s="163" t="s">
        <v>22</v>
      </c>
      <c r="M6" s="163" t="s">
        <v>18</v>
      </c>
      <c r="N6" s="163" t="s">
        <v>23</v>
      </c>
      <c r="O6" s="171" t="s">
        <v>24</v>
      </c>
      <c r="P6" s="171"/>
      <c r="Q6" s="171"/>
      <c r="R6" s="163" t="s">
        <v>25</v>
      </c>
      <c r="S6" s="163" t="s">
        <v>26</v>
      </c>
      <c r="T6" s="163" t="s">
        <v>27</v>
      </c>
      <c r="U6" s="163" t="s">
        <v>28</v>
      </c>
      <c r="V6" s="164"/>
      <c r="W6" s="167"/>
      <c r="X6" s="167"/>
      <c r="Z6" s="159"/>
      <c r="AA6" s="159"/>
      <c r="AB6" s="159"/>
    </row>
    <row r="7" spans="1:28" ht="58.5" customHeight="1" x14ac:dyDescent="0.2">
      <c r="A7" s="174"/>
      <c r="B7" s="174"/>
      <c r="C7" s="175"/>
      <c r="D7" s="176"/>
      <c r="E7" s="170"/>
      <c r="F7" s="170"/>
      <c r="G7" s="165"/>
      <c r="H7" s="165"/>
      <c r="I7" s="165"/>
      <c r="J7" s="165"/>
      <c r="K7" s="165"/>
      <c r="L7" s="165"/>
      <c r="M7" s="165"/>
      <c r="N7" s="165"/>
      <c r="O7" s="136" t="s">
        <v>29</v>
      </c>
      <c r="P7" s="136" t="s">
        <v>30</v>
      </c>
      <c r="Q7" s="135" t="s">
        <v>31</v>
      </c>
      <c r="R7" s="165"/>
      <c r="S7" s="165"/>
      <c r="T7" s="165"/>
      <c r="U7" s="165"/>
      <c r="V7" s="165"/>
      <c r="W7" s="168"/>
      <c r="X7" s="168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VLOOKUP($A9,'25.07'!$A$9:$W$200,23,0)</f>
        <v>0</v>
      </c>
      <c r="E9" s="15">
        <v>8</v>
      </c>
      <c r="F9" s="15"/>
      <c r="G9" s="15"/>
      <c r="H9" s="9">
        <f t="shared" ref="H9:H52" si="0">SUM(E9:G9)</f>
        <v>8</v>
      </c>
      <c r="I9" s="15">
        <v>8</v>
      </c>
      <c r="J9" s="15"/>
      <c r="K9" s="15"/>
      <c r="L9" s="9">
        <f>SUM(I9:K9)</f>
        <v>8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VLOOKUP($A10,'25.07'!$A$9:$W$200,23,0)</f>
        <v>0</v>
      </c>
      <c r="E10" s="15">
        <v>6</v>
      </c>
      <c r="F10" s="15"/>
      <c r="G10" s="15"/>
      <c r="H10" s="9">
        <f t="shared" si="0"/>
        <v>6</v>
      </c>
      <c r="I10" s="15">
        <v>6</v>
      </c>
      <c r="J10" s="15"/>
      <c r="K10" s="15"/>
      <c r="L10" s="9">
        <f t="shared" ref="L10:L73" si="4">SUM(I10:K10)</f>
        <v>6</v>
      </c>
      <c r="M10" s="15"/>
      <c r="N10" s="15"/>
      <c r="O10" s="15"/>
      <c r="P10" s="15"/>
      <c r="Q10" s="15"/>
      <c r="R10" s="11">
        <f t="shared" ref="R10:R86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VLOOKUP($A11,'25.07'!$A$9:$W$200,23,0)</f>
        <v>0</v>
      </c>
      <c r="E11" s="15">
        <v>6</v>
      </c>
      <c r="F11" s="15"/>
      <c r="G11" s="15"/>
      <c r="H11" s="9">
        <f t="shared" si="0"/>
        <v>6</v>
      </c>
      <c r="I11" s="15">
        <v>7</v>
      </c>
      <c r="J11" s="15"/>
      <c r="K11" s="15"/>
      <c r="L11" s="9">
        <f t="shared" si="4"/>
        <v>7</v>
      </c>
      <c r="M11" s="15"/>
      <c r="N11" s="15"/>
      <c r="O11" s="15"/>
      <c r="P11" s="15"/>
      <c r="Q11" s="15"/>
      <c r="R11" s="11">
        <f t="shared" si="5"/>
        <v>0</v>
      </c>
      <c r="S11" s="15"/>
      <c r="T11" s="15"/>
      <c r="U11" s="9">
        <f t="shared" si="1"/>
        <v>0</v>
      </c>
      <c r="V11" s="9">
        <f t="shared" si="2"/>
        <v>-1</v>
      </c>
      <c r="W11" s="15"/>
      <c r="X11" s="16">
        <f t="shared" si="3"/>
        <v>1</v>
      </c>
      <c r="Y11" s="26" t="s">
        <v>282</v>
      </c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VLOOKUP($A12,'25.07'!$A$9:$W$200,23,0)</f>
        <v>0</v>
      </c>
      <c r="E12" s="15">
        <v>18</v>
      </c>
      <c r="F12" s="15"/>
      <c r="G12" s="15"/>
      <c r="H12" s="9">
        <f t="shared" si="0"/>
        <v>18</v>
      </c>
      <c r="I12" s="15">
        <v>18</v>
      </c>
      <c r="J12" s="15"/>
      <c r="K12" s="15"/>
      <c r="L12" s="9">
        <f t="shared" si="4"/>
        <v>18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VLOOKUP($A13,'25.07'!$A$9:$W$200,23,0)</f>
        <v>3</v>
      </c>
      <c r="E13" s="15"/>
      <c r="F13" s="15"/>
      <c r="G13" s="15"/>
      <c r="H13" s="9">
        <f t="shared" si="0"/>
        <v>0</v>
      </c>
      <c r="I13" s="15">
        <v>2</v>
      </c>
      <c r="J13" s="15"/>
      <c r="K13" s="15"/>
      <c r="L13" s="9">
        <f t="shared" si="4"/>
        <v>2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1</v>
      </c>
      <c r="W13" s="15"/>
      <c r="X13" s="16">
        <f t="shared" si="3"/>
        <v>-1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VLOOKUP($A14,'25.07'!$A$9:$W$200,23,0)</f>
        <v>0</v>
      </c>
      <c r="E14" s="15"/>
      <c r="F14" s="15"/>
      <c r="G14" s="15"/>
      <c r="H14" s="9">
        <f t="shared" si="0"/>
        <v>0</v>
      </c>
      <c r="I14" s="15"/>
      <c r="J14" s="15"/>
      <c r="K14" s="15"/>
      <c r="L14" s="9">
        <f t="shared" si="4"/>
        <v>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VLOOKUP($A15,'25.07'!$A$9:$W$200,23,0)</f>
        <v>0</v>
      </c>
      <c r="E15" s="15">
        <v>6</v>
      </c>
      <c r="F15" s="15"/>
      <c r="G15" s="15"/>
      <c r="H15" s="9">
        <f t="shared" si="0"/>
        <v>6</v>
      </c>
      <c r="I15" s="15">
        <v>3</v>
      </c>
      <c r="J15" s="15"/>
      <c r="K15" s="15"/>
      <c r="L15" s="9">
        <f t="shared" si="4"/>
        <v>3</v>
      </c>
      <c r="M15" s="15"/>
      <c r="N15" s="15"/>
      <c r="O15" s="15"/>
      <c r="P15" s="15"/>
      <c r="Q15" s="15"/>
      <c r="R15" s="11">
        <f t="shared" si="5"/>
        <v>0</v>
      </c>
      <c r="S15" s="15">
        <v>3</v>
      </c>
      <c r="T15" s="15"/>
      <c r="U15" s="9">
        <f t="shared" si="1"/>
        <v>3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VLOOKUP($A16,'25.07'!$A$9:$W$200,23,0)</f>
        <v>0</v>
      </c>
      <c r="E16" s="15">
        <v>6</v>
      </c>
      <c r="F16" s="15"/>
      <c r="G16" s="15"/>
      <c r="H16" s="9">
        <f t="shared" si="0"/>
        <v>6</v>
      </c>
      <c r="I16" s="15">
        <v>4</v>
      </c>
      <c r="J16" s="15"/>
      <c r="K16" s="15"/>
      <c r="L16" s="9">
        <f t="shared" si="4"/>
        <v>4</v>
      </c>
      <c r="M16" s="15"/>
      <c r="N16" s="15"/>
      <c r="O16" s="15"/>
      <c r="P16" s="15"/>
      <c r="Q16" s="15"/>
      <c r="R16" s="11">
        <f t="shared" si="5"/>
        <v>0</v>
      </c>
      <c r="S16" s="15">
        <v>2</v>
      </c>
      <c r="T16" s="15"/>
      <c r="U16" s="9">
        <f t="shared" si="1"/>
        <v>2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VLOOKUP($A17,'25.07'!$A$9:$W$200,23,0)</f>
        <v>0</v>
      </c>
      <c r="E17" s="15">
        <v>10</v>
      </c>
      <c r="F17" s="15"/>
      <c r="G17" s="15"/>
      <c r="H17" s="9">
        <f t="shared" si="0"/>
        <v>10</v>
      </c>
      <c r="I17" s="15">
        <v>9</v>
      </c>
      <c r="J17" s="15"/>
      <c r="K17" s="15"/>
      <c r="L17" s="9">
        <f t="shared" si="4"/>
        <v>9</v>
      </c>
      <c r="M17" s="15"/>
      <c r="N17" s="15"/>
      <c r="O17" s="15"/>
      <c r="P17" s="15"/>
      <c r="Q17" s="15"/>
      <c r="R17" s="11">
        <f t="shared" si="5"/>
        <v>0</v>
      </c>
      <c r="S17" s="15">
        <v>2</v>
      </c>
      <c r="T17" s="15"/>
      <c r="U17" s="9">
        <f t="shared" si="1"/>
        <v>2</v>
      </c>
      <c r="V17" s="9">
        <f t="shared" si="2"/>
        <v>-1</v>
      </c>
      <c r="W17" s="15"/>
      <c r="X17" s="16">
        <f t="shared" si="3"/>
        <v>1</v>
      </c>
      <c r="Y17" s="19" t="s">
        <v>283</v>
      </c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VLOOKUP($A18,'25.07'!$A$9:$W$200,23,0)</f>
        <v>0</v>
      </c>
      <c r="E18" s="15">
        <v>16</v>
      </c>
      <c r="F18" s="15"/>
      <c r="G18" s="15"/>
      <c r="H18" s="9">
        <f t="shared" si="0"/>
        <v>16</v>
      </c>
      <c r="I18" s="15">
        <v>15</v>
      </c>
      <c r="J18" s="15"/>
      <c r="K18" s="15"/>
      <c r="L18" s="9">
        <f t="shared" si="4"/>
        <v>15</v>
      </c>
      <c r="M18" s="15"/>
      <c r="N18" s="15"/>
      <c r="O18" s="15"/>
      <c r="P18" s="15"/>
      <c r="Q18" s="15">
        <v>1</v>
      </c>
      <c r="R18" s="11">
        <f>SUM(M18:Q18)</f>
        <v>1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44</v>
      </c>
      <c r="C19" s="15">
        <v>19000</v>
      </c>
      <c r="D19" s="10">
        <f>VLOOKUP($A19,'25.07'!$A$9:$W$200,23,0)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45</v>
      </c>
      <c r="C20" s="15">
        <v>19000</v>
      </c>
      <c r="D20" s="10">
        <f>VLOOKUP($A20,'25.07'!$A$9:$W$200,23,0)</f>
        <v>0</v>
      </c>
      <c r="E20" s="15">
        <v>6</v>
      </c>
      <c r="F20" s="15"/>
      <c r="G20" s="15"/>
      <c r="H20" s="9">
        <f t="shared" si="0"/>
        <v>6</v>
      </c>
      <c r="I20" s="15">
        <v>5</v>
      </c>
      <c r="J20" s="15"/>
      <c r="K20" s="15"/>
      <c r="L20" s="9">
        <f t="shared" si="4"/>
        <v>5</v>
      </c>
      <c r="M20" s="15"/>
      <c r="N20" s="15"/>
      <c r="O20" s="15"/>
      <c r="P20" s="15"/>
      <c r="Q20" s="15"/>
      <c r="R20" s="11">
        <f t="shared" si="5"/>
        <v>0</v>
      </c>
      <c r="S20" s="15">
        <v>1</v>
      </c>
      <c r="T20" s="15"/>
      <c r="U20" s="9">
        <f t="shared" si="1"/>
        <v>1</v>
      </c>
      <c r="V20" s="9">
        <f t="shared" si="2"/>
        <v>0</v>
      </c>
      <c r="W20" s="15"/>
      <c r="X20" s="16">
        <f t="shared" si="3"/>
        <v>0</v>
      </c>
      <c r="Y20" s="133"/>
      <c r="Z20" s="17"/>
    </row>
    <row r="21" spans="1:26" ht="18" customHeight="1" x14ac:dyDescent="0.2">
      <c r="A21" s="13">
        <v>1500022</v>
      </c>
      <c r="B21" s="14" t="s">
        <v>46</v>
      </c>
      <c r="C21" s="15">
        <v>19000</v>
      </c>
      <c r="D21" s="10">
        <f>VLOOKUP($A21,'25.07'!$A$9:$W$200,23,0)</f>
        <v>0</v>
      </c>
      <c r="E21" s="15">
        <v>6</v>
      </c>
      <c r="F21" s="15"/>
      <c r="G21" s="15"/>
      <c r="H21" s="9">
        <f t="shared" si="0"/>
        <v>6</v>
      </c>
      <c r="I21" s="15">
        <v>6</v>
      </c>
      <c r="J21" s="15"/>
      <c r="K21" s="15"/>
      <c r="L21" s="9">
        <f t="shared" si="4"/>
        <v>6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47</v>
      </c>
      <c r="C22" s="15">
        <v>16000</v>
      </c>
      <c r="D22" s="10">
        <f>VLOOKUP($A22,'25.07'!$A$9:$W$200,23,0)</f>
        <v>0</v>
      </c>
      <c r="E22" s="15">
        <v>6</v>
      </c>
      <c r="F22" s="15"/>
      <c r="G22" s="15"/>
      <c r="H22" s="9">
        <f t="shared" si="0"/>
        <v>6</v>
      </c>
      <c r="I22" s="15">
        <v>6</v>
      </c>
      <c r="J22" s="15"/>
      <c r="K22" s="15"/>
      <c r="L22" s="9">
        <f t="shared" si="4"/>
        <v>6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48</v>
      </c>
      <c r="C23" s="15">
        <v>21000</v>
      </c>
      <c r="D23" s="10">
        <f>VLOOKUP($A23,'25.07'!$A$9:$W$200,23,0)</f>
        <v>0</v>
      </c>
      <c r="E23" s="15">
        <v>9</v>
      </c>
      <c r="F23" s="15"/>
      <c r="G23" s="15"/>
      <c r="H23" s="9">
        <f t="shared" si="0"/>
        <v>9</v>
      </c>
      <c r="I23" s="15">
        <v>6</v>
      </c>
      <c r="J23" s="15"/>
      <c r="K23" s="15"/>
      <c r="L23" s="9">
        <f t="shared" si="4"/>
        <v>6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3</v>
      </c>
      <c r="W23" s="15">
        <v>3</v>
      </c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49</v>
      </c>
      <c r="C24" s="15">
        <v>21000</v>
      </c>
      <c r="D24" s="10">
        <f>VLOOKUP($A24,'25.07'!$A$9:$W$200,23,0)</f>
        <v>0</v>
      </c>
      <c r="E24" s="15">
        <v>6</v>
      </c>
      <c r="F24" s="15"/>
      <c r="G24" s="15"/>
      <c r="H24" s="9">
        <f t="shared" si="0"/>
        <v>6</v>
      </c>
      <c r="I24" s="15">
        <v>5</v>
      </c>
      <c r="J24" s="15"/>
      <c r="K24" s="15"/>
      <c r="L24" s="9">
        <f t="shared" si="4"/>
        <v>5</v>
      </c>
      <c r="M24" s="15"/>
      <c r="N24" s="15"/>
      <c r="O24" s="15"/>
      <c r="P24" s="15"/>
      <c r="Q24" s="15"/>
      <c r="R24" s="11">
        <f t="shared" si="5"/>
        <v>0</v>
      </c>
      <c r="S24" s="15">
        <v>1</v>
      </c>
      <c r="T24" s="15"/>
      <c r="U24" s="9">
        <f t="shared" si="1"/>
        <v>1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50</v>
      </c>
      <c r="C25" s="15">
        <v>20000</v>
      </c>
      <c r="D25" s="10">
        <f>VLOOKUP($A25,'25.07'!$A$9:$W$200,23,0)</f>
        <v>0</v>
      </c>
      <c r="E25" s="15"/>
      <c r="F25" s="15"/>
      <c r="G25" s="15"/>
      <c r="H25" s="9">
        <f t="shared" si="0"/>
        <v>0</v>
      </c>
      <c r="I25" s="15"/>
      <c r="J25" s="15"/>
      <c r="K25" s="15"/>
      <c r="L25" s="9">
        <f t="shared" si="4"/>
        <v>0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51</v>
      </c>
      <c r="C26" s="15">
        <v>18000</v>
      </c>
      <c r="D26" s="10">
        <f>VLOOKUP($A26,'25.07'!$A$9:$W$200,23,0)</f>
        <v>0</v>
      </c>
      <c r="E26" s="15">
        <v>6</v>
      </c>
      <c r="F26" s="15"/>
      <c r="G26" s="15"/>
      <c r="H26" s="9">
        <f t="shared" si="0"/>
        <v>6</v>
      </c>
      <c r="I26" s="15">
        <v>5</v>
      </c>
      <c r="J26" s="15"/>
      <c r="K26" s="15"/>
      <c r="L26" s="9">
        <f t="shared" si="4"/>
        <v>5</v>
      </c>
      <c r="M26" s="15"/>
      <c r="N26" s="15"/>
      <c r="O26" s="15"/>
      <c r="P26" s="15"/>
      <c r="Q26" s="15"/>
      <c r="R26" s="11">
        <f>SUM(M26:Q26)</f>
        <v>0</v>
      </c>
      <c r="S26" s="15">
        <v>1</v>
      </c>
      <c r="T26" s="15"/>
      <c r="U26" s="9">
        <f>S26+T26</f>
        <v>1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52</v>
      </c>
      <c r="C27" s="15">
        <v>32000</v>
      </c>
      <c r="D27" s="10">
        <f>VLOOKUP($A27,'25.07'!$A$9:$W$200,23,0)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53</v>
      </c>
      <c r="C28" s="15">
        <v>22000</v>
      </c>
      <c r="D28" s="10">
        <f>VLOOKUP($A28,'25.07'!$A$9:$W$200,23,0)</f>
        <v>0</v>
      </c>
      <c r="E28" s="15">
        <v>6</v>
      </c>
      <c r="F28" s="15"/>
      <c r="G28" s="15"/>
      <c r="H28" s="9">
        <f t="shared" si="0"/>
        <v>6</v>
      </c>
      <c r="I28" s="15">
        <v>4</v>
      </c>
      <c r="J28" s="15"/>
      <c r="K28" s="15"/>
      <c r="L28" s="9">
        <f t="shared" si="4"/>
        <v>4</v>
      </c>
      <c r="M28" s="15"/>
      <c r="N28" s="15"/>
      <c r="O28" s="15"/>
      <c r="P28" s="15"/>
      <c r="Q28" s="15"/>
      <c r="R28" s="11">
        <f>SUM(M28:Q28)</f>
        <v>0</v>
      </c>
      <c r="S28" s="15">
        <v>2</v>
      </c>
      <c r="T28" s="15"/>
      <c r="U28" s="9">
        <f>S28+T28</f>
        <v>2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54</v>
      </c>
      <c r="C29" s="15">
        <v>21000</v>
      </c>
      <c r="D29" s="10">
        <f>VLOOKUP($A29,'25.07'!$A$9:$W$200,23,0)</f>
        <v>0</v>
      </c>
      <c r="E29" s="15">
        <v>6</v>
      </c>
      <c r="F29" s="15"/>
      <c r="G29" s="15"/>
      <c r="H29" s="9">
        <f t="shared" si="0"/>
        <v>6</v>
      </c>
      <c r="I29" s="15">
        <v>4</v>
      </c>
      <c r="J29" s="15"/>
      <c r="K29" s="15"/>
      <c r="L29" s="9">
        <f t="shared" si="4"/>
        <v>4</v>
      </c>
      <c r="M29" s="15"/>
      <c r="N29" s="15"/>
      <c r="O29" s="15"/>
      <c r="P29" s="15"/>
      <c r="Q29" s="15"/>
      <c r="R29" s="11">
        <f t="shared" si="5"/>
        <v>0</v>
      </c>
      <c r="S29" s="15">
        <v>2</v>
      </c>
      <c r="T29" s="15"/>
      <c r="U29" s="9">
        <f t="shared" si="1"/>
        <v>2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55</v>
      </c>
      <c r="C30" s="15">
        <v>20000</v>
      </c>
      <c r="D30" s="10">
        <f>VLOOKUP($A30,'25.07'!$A$9:$W$200,23,0)</f>
        <v>0</v>
      </c>
      <c r="E30" s="15">
        <v>6</v>
      </c>
      <c r="F30" s="15"/>
      <c r="G30" s="15"/>
      <c r="H30" s="9">
        <f t="shared" si="0"/>
        <v>6</v>
      </c>
      <c r="I30" s="15">
        <v>5</v>
      </c>
      <c r="J30" s="15"/>
      <c r="K30" s="15"/>
      <c r="L30" s="9">
        <f t="shared" si="4"/>
        <v>5</v>
      </c>
      <c r="M30" s="15"/>
      <c r="N30" s="15"/>
      <c r="O30" s="15"/>
      <c r="P30" s="15"/>
      <c r="Q30" s="15"/>
      <c r="R30" s="11">
        <f>SUM(M30:Q30)</f>
        <v>0</v>
      </c>
      <c r="S30" s="15">
        <v>1</v>
      </c>
      <c r="T30" s="15"/>
      <c r="U30" s="9">
        <f>S30+T30</f>
        <v>1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56</v>
      </c>
      <c r="C31" s="15">
        <v>24000</v>
      </c>
      <c r="D31" s="10">
        <f>VLOOKUP($A31,'25.07'!$A$9:$W$200,23,0)</f>
        <v>0</v>
      </c>
      <c r="E31" s="15">
        <v>6</v>
      </c>
      <c r="F31" s="15"/>
      <c r="G31" s="15"/>
      <c r="H31" s="9">
        <f t="shared" si="0"/>
        <v>6</v>
      </c>
      <c r="I31" s="15">
        <v>3</v>
      </c>
      <c r="J31" s="15"/>
      <c r="K31" s="15"/>
      <c r="L31" s="9">
        <f t="shared" si="4"/>
        <v>3</v>
      </c>
      <c r="M31" s="15"/>
      <c r="N31" s="15"/>
      <c r="O31" s="15"/>
      <c r="P31" s="15"/>
      <c r="Q31" s="15"/>
      <c r="R31" s="11">
        <f t="shared" si="5"/>
        <v>0</v>
      </c>
      <c r="S31" s="15">
        <v>2</v>
      </c>
      <c r="T31" s="15"/>
      <c r="U31" s="9">
        <f t="shared" si="1"/>
        <v>2</v>
      </c>
      <c r="V31" s="9">
        <f t="shared" si="2"/>
        <v>1</v>
      </c>
      <c r="W31" s="15"/>
      <c r="X31" s="16">
        <f t="shared" si="3"/>
        <v>-1</v>
      </c>
      <c r="Y31" s="18"/>
      <c r="Z31" s="17"/>
    </row>
    <row r="32" spans="1:26" ht="18" customHeight="1" x14ac:dyDescent="0.2">
      <c r="A32" s="13">
        <v>1500228</v>
      </c>
      <c r="B32" s="14" t="s">
        <v>57</v>
      </c>
      <c r="C32" s="15">
        <v>18000</v>
      </c>
      <c r="D32" s="10">
        <f>VLOOKUP($A32,'25.07'!$A$9:$W$200,23,0)</f>
        <v>0</v>
      </c>
      <c r="E32" s="15">
        <v>12</v>
      </c>
      <c r="F32" s="15"/>
      <c r="G32" s="15"/>
      <c r="H32" s="9">
        <f t="shared" si="0"/>
        <v>12</v>
      </c>
      <c r="I32" s="15">
        <v>11</v>
      </c>
      <c r="J32" s="15"/>
      <c r="K32" s="15"/>
      <c r="L32" s="9">
        <f t="shared" si="4"/>
        <v>11</v>
      </c>
      <c r="M32" s="15"/>
      <c r="N32" s="15"/>
      <c r="O32" s="15"/>
      <c r="P32" s="15"/>
      <c r="Q32" s="15"/>
      <c r="R32" s="11">
        <f>SUM(M32:Q32)</f>
        <v>0</v>
      </c>
      <c r="S32" s="15">
        <v>1</v>
      </c>
      <c r="T32" s="15"/>
      <c r="U32" s="9">
        <f>S32+T32</f>
        <v>1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58</v>
      </c>
      <c r="C33" s="15">
        <v>22000</v>
      </c>
      <c r="D33" s="10">
        <f>VLOOKUP($A33,'25.07'!$A$9:$W$200,23,0)</f>
        <v>0</v>
      </c>
      <c r="E33" s="15">
        <v>6</v>
      </c>
      <c r="F33" s="15"/>
      <c r="G33" s="15"/>
      <c r="H33" s="9">
        <f t="shared" si="0"/>
        <v>6</v>
      </c>
      <c r="I33" s="15">
        <v>6</v>
      </c>
      <c r="J33" s="15"/>
      <c r="K33" s="15"/>
      <c r="L33" s="9">
        <f t="shared" si="4"/>
        <v>6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133"/>
      <c r="Z33" s="17"/>
    </row>
    <row r="34" spans="1:26" ht="18" customHeight="1" x14ac:dyDescent="0.2">
      <c r="A34" s="13">
        <v>1500301</v>
      </c>
      <c r="B34" s="14" t="s">
        <v>59</v>
      </c>
      <c r="C34" s="15">
        <v>20000</v>
      </c>
      <c r="D34" s="10">
        <f>VLOOKUP($A34,'25.07'!$A$9:$W$200,23,0)</f>
        <v>0</v>
      </c>
      <c r="E34" s="15">
        <v>6</v>
      </c>
      <c r="F34" s="15"/>
      <c r="G34" s="15"/>
      <c r="H34" s="9">
        <f t="shared" si="0"/>
        <v>6</v>
      </c>
      <c r="I34" s="15">
        <v>6</v>
      </c>
      <c r="J34" s="15"/>
      <c r="K34" s="15"/>
      <c r="L34" s="9">
        <f t="shared" si="4"/>
        <v>6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60</v>
      </c>
      <c r="C35" s="15">
        <v>18000</v>
      </c>
      <c r="D35" s="10">
        <f>VLOOKUP($A35,'25.07'!$A$9:$W$200,23,0)</f>
        <v>0</v>
      </c>
      <c r="E35" s="15">
        <v>6</v>
      </c>
      <c r="F35" s="15"/>
      <c r="G35" s="15"/>
      <c r="H35" s="9">
        <f t="shared" si="0"/>
        <v>6</v>
      </c>
      <c r="I35" s="15">
        <v>6</v>
      </c>
      <c r="J35" s="15"/>
      <c r="K35" s="15"/>
      <c r="L35" s="9">
        <f t="shared" si="4"/>
        <v>6</v>
      </c>
      <c r="M35" s="15"/>
      <c r="N35" s="15"/>
      <c r="O35" s="15"/>
      <c r="P35" s="15"/>
      <c r="Q35" s="15"/>
      <c r="R35" s="11">
        <f t="shared" si="5"/>
        <v>0</v>
      </c>
      <c r="S35" s="15"/>
      <c r="T35" s="15"/>
      <c r="U35" s="9">
        <f t="shared" si="1"/>
        <v>0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61</v>
      </c>
      <c r="C36" s="15">
        <v>18000</v>
      </c>
      <c r="D36" s="10">
        <f>VLOOKUP($A36,'25.07'!$A$9:$W$200,23,0)</f>
        <v>0</v>
      </c>
      <c r="E36" s="15">
        <v>10</v>
      </c>
      <c r="F36" s="15"/>
      <c r="G36" s="15"/>
      <c r="H36" s="9">
        <f t="shared" si="0"/>
        <v>10</v>
      </c>
      <c r="I36" s="15">
        <v>10</v>
      </c>
      <c r="J36" s="15"/>
      <c r="K36" s="15"/>
      <c r="L36" s="9">
        <f t="shared" si="4"/>
        <v>10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62</v>
      </c>
      <c r="C37" s="15">
        <v>17000</v>
      </c>
      <c r="D37" s="10">
        <f>VLOOKUP($A37,'25.07'!$A$9:$W$200,23,0)</f>
        <v>0</v>
      </c>
      <c r="E37" s="15">
        <v>6</v>
      </c>
      <c r="F37" s="15"/>
      <c r="G37" s="15"/>
      <c r="H37" s="9">
        <f t="shared" si="0"/>
        <v>6</v>
      </c>
      <c r="I37" s="15">
        <v>2</v>
      </c>
      <c r="J37" s="15"/>
      <c r="K37" s="15"/>
      <c r="L37" s="9">
        <f t="shared" si="4"/>
        <v>2</v>
      </c>
      <c r="M37" s="15"/>
      <c r="N37" s="15"/>
      <c r="O37" s="15"/>
      <c r="P37" s="15"/>
      <c r="Q37" s="15"/>
      <c r="R37" s="11">
        <f t="shared" si="5"/>
        <v>0</v>
      </c>
      <c r="S37" s="15">
        <v>4</v>
      </c>
      <c r="T37" s="15"/>
      <c r="U37" s="9">
        <f t="shared" si="1"/>
        <v>4</v>
      </c>
      <c r="V37" s="9">
        <f t="shared" si="2"/>
        <v>0</v>
      </c>
      <c r="W37" s="15"/>
      <c r="X37" s="16">
        <f t="shared" si="3"/>
        <v>0</v>
      </c>
      <c r="Y37" s="133"/>
      <c r="Z37" s="17"/>
    </row>
    <row r="38" spans="1:26" ht="18" customHeight="1" x14ac:dyDescent="0.2">
      <c r="A38" s="13">
        <v>1500307</v>
      </c>
      <c r="B38" s="14" t="s">
        <v>63</v>
      </c>
      <c r="C38" s="15">
        <v>20000</v>
      </c>
      <c r="D38" s="10">
        <f>VLOOKUP($A38,'25.07'!$A$9:$W$200,23,0)</f>
        <v>0</v>
      </c>
      <c r="E38" s="15">
        <v>6</v>
      </c>
      <c r="F38" s="15"/>
      <c r="G38" s="15"/>
      <c r="H38" s="9">
        <f t="shared" si="0"/>
        <v>6</v>
      </c>
      <c r="I38" s="15">
        <v>4</v>
      </c>
      <c r="J38" s="15"/>
      <c r="K38" s="15"/>
      <c r="L38" s="9">
        <f t="shared" si="4"/>
        <v>4</v>
      </c>
      <c r="M38" s="15"/>
      <c r="N38" s="15"/>
      <c r="O38" s="15"/>
      <c r="P38" s="15"/>
      <c r="Q38" s="15"/>
      <c r="R38" s="11">
        <f t="shared" si="5"/>
        <v>0</v>
      </c>
      <c r="S38" s="15">
        <v>2</v>
      </c>
      <c r="T38" s="15"/>
      <c r="U38" s="9">
        <f t="shared" si="1"/>
        <v>2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64</v>
      </c>
      <c r="C39" s="15">
        <v>18000</v>
      </c>
      <c r="D39" s="10">
        <f>VLOOKUP($A39,'25.07'!$A$9:$W$200,23,0)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65</v>
      </c>
      <c r="C40" s="15">
        <v>20000</v>
      </c>
      <c r="D40" s="10">
        <f>VLOOKUP($A40,'25.07'!$A$9:$W$200,23,0)</f>
        <v>0</v>
      </c>
      <c r="E40" s="15">
        <v>6</v>
      </c>
      <c r="F40" s="15"/>
      <c r="G40" s="15"/>
      <c r="H40" s="9">
        <f t="shared" si="0"/>
        <v>6</v>
      </c>
      <c r="I40" s="15">
        <v>5</v>
      </c>
      <c r="J40" s="15"/>
      <c r="K40" s="15"/>
      <c r="L40" s="9">
        <f t="shared" si="4"/>
        <v>5</v>
      </c>
      <c r="M40" s="15"/>
      <c r="N40" s="15"/>
      <c r="O40" s="15"/>
      <c r="P40" s="15"/>
      <c r="Q40" s="15"/>
      <c r="R40" s="11">
        <f t="shared" si="5"/>
        <v>0</v>
      </c>
      <c r="S40" s="15">
        <v>1</v>
      </c>
      <c r="T40" s="15"/>
      <c r="U40" s="9">
        <f t="shared" si="1"/>
        <v>1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66</v>
      </c>
      <c r="C41" s="15">
        <v>21000</v>
      </c>
      <c r="D41" s="10">
        <f>VLOOKUP($A41,'25.07'!$A$9:$W$200,23,0)</f>
        <v>0</v>
      </c>
      <c r="E41" s="15"/>
      <c r="F41" s="15"/>
      <c r="G41" s="15"/>
      <c r="H41" s="9">
        <f t="shared" si="0"/>
        <v>0</v>
      </c>
      <c r="I41" s="15"/>
      <c r="J41" s="15"/>
      <c r="K41" s="15"/>
      <c r="L41" s="9">
        <f t="shared" si="4"/>
        <v>0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67</v>
      </c>
      <c r="C42" s="15">
        <v>21000</v>
      </c>
      <c r="D42" s="10">
        <f>VLOOKUP($A42,'25.07'!$A$9:$W$200,23,0)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68</v>
      </c>
      <c r="C43" s="15">
        <v>20000</v>
      </c>
      <c r="D43" s="10">
        <f>VLOOKUP($A43,'25.07'!$A$9:$W$200,23,0)</f>
        <v>0</v>
      </c>
      <c r="E43" s="15">
        <v>6</v>
      </c>
      <c r="F43" s="15"/>
      <c r="G43" s="15"/>
      <c r="H43" s="9">
        <f t="shared" si="0"/>
        <v>6</v>
      </c>
      <c r="I43" s="15">
        <v>3</v>
      </c>
      <c r="J43" s="15"/>
      <c r="K43" s="15"/>
      <c r="L43" s="9">
        <f t="shared" si="4"/>
        <v>3</v>
      </c>
      <c r="M43" s="15"/>
      <c r="N43" s="15"/>
      <c r="O43" s="15"/>
      <c r="P43" s="15"/>
      <c r="Q43" s="15"/>
      <c r="R43" s="11">
        <f t="shared" si="5"/>
        <v>0</v>
      </c>
      <c r="S43" s="15">
        <v>3</v>
      </c>
      <c r="T43" s="15"/>
      <c r="U43" s="9">
        <f t="shared" si="1"/>
        <v>3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69</v>
      </c>
      <c r="C44" s="15">
        <v>17000</v>
      </c>
      <c r="D44" s="10">
        <f>VLOOKUP($A44,'25.07'!$A$9:$W$200,23,0)</f>
        <v>0</v>
      </c>
      <c r="E44" s="15">
        <v>6</v>
      </c>
      <c r="F44" s="15"/>
      <c r="G44" s="15"/>
      <c r="H44" s="9">
        <f t="shared" si="0"/>
        <v>6</v>
      </c>
      <c r="I44" s="15">
        <v>5</v>
      </c>
      <c r="J44" s="15"/>
      <c r="K44" s="15"/>
      <c r="L44" s="9">
        <f t="shared" si="4"/>
        <v>5</v>
      </c>
      <c r="M44" s="15"/>
      <c r="N44" s="15"/>
      <c r="O44" s="15"/>
      <c r="P44" s="15"/>
      <c r="Q44" s="15"/>
      <c r="R44" s="11">
        <f t="shared" si="5"/>
        <v>0</v>
      </c>
      <c r="S44" s="15">
        <v>1</v>
      </c>
      <c r="T44" s="15"/>
      <c r="U44" s="9">
        <f t="shared" si="1"/>
        <v>1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70</v>
      </c>
      <c r="C45" s="15">
        <v>19000</v>
      </c>
      <c r="D45" s="10">
        <f>VLOOKUP($A45,'25.07'!$A$9:$W$200,23,0)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71</v>
      </c>
      <c r="C46" s="15">
        <v>17000</v>
      </c>
      <c r="D46" s="10">
        <f>VLOOKUP($A46,'25.07'!$A$9:$W$200,23,0)</f>
        <v>0</v>
      </c>
      <c r="E46" s="15">
        <v>6</v>
      </c>
      <c r="F46" s="15"/>
      <c r="G46" s="15"/>
      <c r="H46" s="9">
        <f t="shared" si="0"/>
        <v>6</v>
      </c>
      <c r="I46" s="15">
        <v>6</v>
      </c>
      <c r="J46" s="15"/>
      <c r="K46" s="15"/>
      <c r="L46" s="9">
        <f t="shared" si="4"/>
        <v>6</v>
      </c>
      <c r="M46" s="15"/>
      <c r="N46" s="15"/>
      <c r="O46" s="15"/>
      <c r="P46" s="15"/>
      <c r="Q46" s="15"/>
      <c r="R46" s="11">
        <f t="shared" si="5"/>
        <v>0</v>
      </c>
      <c r="S46" s="15"/>
      <c r="T46" s="15"/>
      <c r="U46" s="9">
        <f t="shared" si="1"/>
        <v>0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72</v>
      </c>
      <c r="C47" s="15">
        <v>18000</v>
      </c>
      <c r="D47" s="10">
        <f>VLOOKUP($A47,'25.07'!$A$9:$W$200,23,0)</f>
        <v>0</v>
      </c>
      <c r="E47" s="15">
        <v>6</v>
      </c>
      <c r="F47" s="15"/>
      <c r="G47" s="15"/>
      <c r="H47" s="9">
        <f t="shared" si="0"/>
        <v>6</v>
      </c>
      <c r="I47" s="15">
        <v>6</v>
      </c>
      <c r="J47" s="15"/>
      <c r="K47" s="15"/>
      <c r="L47" s="9">
        <f t="shared" si="4"/>
        <v>6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73</v>
      </c>
      <c r="C48" s="15">
        <v>20000</v>
      </c>
      <c r="D48" s="10">
        <f>VLOOKUP($A48,'25.07'!$A$9:$W$200,23,0)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74</v>
      </c>
      <c r="C49" s="15">
        <v>22000</v>
      </c>
      <c r="D49" s="10">
        <f>VLOOKUP($A49,'25.07'!$A$9:$W$200,23,0)</f>
        <v>0</v>
      </c>
      <c r="E49" s="15">
        <v>6</v>
      </c>
      <c r="F49" s="15"/>
      <c r="G49" s="15"/>
      <c r="H49" s="9">
        <f t="shared" si="0"/>
        <v>6</v>
      </c>
      <c r="I49" s="15">
        <v>4</v>
      </c>
      <c r="J49" s="15"/>
      <c r="K49" s="15"/>
      <c r="L49" s="9">
        <f t="shared" si="4"/>
        <v>4</v>
      </c>
      <c r="M49" s="15"/>
      <c r="N49" s="15"/>
      <c r="O49" s="15"/>
      <c r="P49" s="15"/>
      <c r="Q49" s="15"/>
      <c r="R49" s="11">
        <f t="shared" si="5"/>
        <v>0</v>
      </c>
      <c r="S49" s="15">
        <v>2</v>
      </c>
      <c r="T49" s="15"/>
      <c r="U49" s="9">
        <f t="shared" si="1"/>
        <v>2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75</v>
      </c>
      <c r="C50" s="15">
        <v>21000</v>
      </c>
      <c r="D50" s="10">
        <f>VLOOKUP($A50,'25.07'!$A$9:$W$200,23,0)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76</v>
      </c>
      <c r="C51" s="15">
        <v>19000</v>
      </c>
      <c r="D51" s="10">
        <f>VLOOKUP($A51,'25.07'!$A$9:$W$200,23,0)</f>
        <v>0</v>
      </c>
      <c r="E51" s="15">
        <v>6</v>
      </c>
      <c r="F51" s="15"/>
      <c r="G51" s="15"/>
      <c r="H51" s="9">
        <f t="shared" si="0"/>
        <v>6</v>
      </c>
      <c r="I51" s="15">
        <v>5</v>
      </c>
      <c r="J51" s="15"/>
      <c r="K51" s="15"/>
      <c r="L51" s="9">
        <f t="shared" si="4"/>
        <v>5</v>
      </c>
      <c r="M51" s="15"/>
      <c r="N51" s="15"/>
      <c r="O51" s="15"/>
      <c r="P51" s="15"/>
      <c r="Q51" s="15"/>
      <c r="R51" s="11">
        <f t="shared" si="5"/>
        <v>0</v>
      </c>
      <c r="S51" s="15">
        <v>1</v>
      </c>
      <c r="T51" s="15"/>
      <c r="U51" s="9">
        <f t="shared" si="1"/>
        <v>1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77</v>
      </c>
      <c r="C52" s="15">
        <v>25000</v>
      </c>
      <c r="D52" s="10">
        <f>VLOOKUP($A52,'25.07'!$A$9:$W$200,23,0)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78</v>
      </c>
      <c r="C53" s="9"/>
      <c r="D53" s="10">
        <f>VLOOKUP($A53,'25.07'!$A$9:$W$200,23,0)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79</v>
      </c>
      <c r="C54" s="21">
        <v>22000</v>
      </c>
      <c r="D54" s="10">
        <f>VLOOKUP($A54,'25.07'!$A$9:$W$200,23,0)</f>
        <v>0</v>
      </c>
      <c r="E54" s="21"/>
      <c r="F54" s="21"/>
      <c r="G54" s="21"/>
      <c r="H54" s="9">
        <f t="shared" ref="H54:H61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1" si="7">S54+T54</f>
        <v>0</v>
      </c>
      <c r="V54" s="9">
        <f t="shared" ref="V54:V61" si="8">D54+H54-L54-R54-U54</f>
        <v>0</v>
      </c>
      <c r="W54" s="21"/>
      <c r="X54" s="16">
        <f t="shared" ref="X54:X61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80</v>
      </c>
      <c r="C55" s="21">
        <v>22000</v>
      </c>
      <c r="D55" s="10">
        <f>VLOOKUP($A55,'25.07'!$A$9:$W$200,23,0)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81</v>
      </c>
      <c r="C56" s="15">
        <v>22000</v>
      </c>
      <c r="D56" s="10">
        <f>VLOOKUP($A56,'25.07'!$A$9:$W$200,23,0)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82</v>
      </c>
      <c r="C57" s="15">
        <v>20000</v>
      </c>
      <c r="D57" s="10">
        <f>VLOOKUP($A57,'25.07'!$A$9:$W$200,23,0)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83</v>
      </c>
      <c r="C58" s="15">
        <v>29000</v>
      </c>
      <c r="D58" s="10">
        <f>VLOOKUP($A58,'25.07'!$A$9:$W$200,23,0)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84</v>
      </c>
      <c r="C59" s="15">
        <v>32000</v>
      </c>
      <c r="D59" s="10">
        <f>VLOOKUP($A59,'25.07'!$A$9:$W$200,23,0)</f>
        <v>2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2</v>
      </c>
      <c r="W59" s="15">
        <v>2</v>
      </c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85</v>
      </c>
      <c r="C60" s="15">
        <v>25000</v>
      </c>
      <c r="D60" s="10">
        <f>VLOOKUP($A60,'25.07'!$A$9:$W$200,23,0)</f>
        <v>0</v>
      </c>
      <c r="E60" s="15"/>
      <c r="F60" s="15"/>
      <c r="G60" s="15"/>
      <c r="H60" s="9">
        <f t="shared" si="6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1522009</v>
      </c>
      <c r="B61" s="14" t="s">
        <v>86</v>
      </c>
      <c r="C61" s="15">
        <v>24000</v>
      </c>
      <c r="D61" s="10">
        <f>VLOOKUP($A61,'25.07'!$A$9:$W$200,23,0)</f>
        <v>0</v>
      </c>
      <c r="E61" s="15"/>
      <c r="F61" s="15"/>
      <c r="G61" s="15"/>
      <c r="H61" s="9">
        <f t="shared" si="6"/>
        <v>0</v>
      </c>
      <c r="I61" s="15"/>
      <c r="J61" s="15"/>
      <c r="K61" s="15"/>
      <c r="L61" s="9">
        <f t="shared" si="4"/>
        <v>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7">
        <v>1530000</v>
      </c>
      <c r="B62" s="8" t="s">
        <v>87</v>
      </c>
      <c r="C62" s="9"/>
      <c r="D62" s="10">
        <f>VLOOKUP($A62,'25.07'!$A$9:$W$200,23,0)</f>
        <v>0</v>
      </c>
      <c r="E62" s="10"/>
      <c r="F62" s="10"/>
      <c r="G62" s="10"/>
      <c r="H62" s="9"/>
      <c r="I62" s="10"/>
      <c r="J62" s="10"/>
      <c r="K62" s="10"/>
      <c r="L62" s="9">
        <f t="shared" si="4"/>
        <v>0</v>
      </c>
      <c r="M62" s="10"/>
      <c r="N62" s="10"/>
      <c r="O62" s="10"/>
      <c r="P62" s="10"/>
      <c r="Q62" s="10"/>
      <c r="R62" s="11">
        <f t="shared" si="5"/>
        <v>0</v>
      </c>
      <c r="S62" s="10"/>
      <c r="T62" s="10"/>
      <c r="U62" s="9"/>
      <c r="V62" s="9"/>
      <c r="W62" s="10"/>
      <c r="X62" s="9"/>
      <c r="Y62" s="18"/>
      <c r="Z62" s="17"/>
    </row>
    <row r="63" spans="1:28" ht="18" customHeight="1" x14ac:dyDescent="0.2">
      <c r="A63" s="13">
        <v>1532013</v>
      </c>
      <c r="B63" s="14" t="s">
        <v>88</v>
      </c>
      <c r="C63" s="15">
        <v>89000</v>
      </c>
      <c r="D63" s="10">
        <f>VLOOKUP($A63,'25.07'!$A$9:$W$200,23,0)</f>
        <v>0</v>
      </c>
      <c r="E63" s="15">
        <v>10</v>
      </c>
      <c r="F63" s="15"/>
      <c r="G63" s="15"/>
      <c r="H63" s="9">
        <f>SUM(E63:G63)</f>
        <v>10</v>
      </c>
      <c r="I63" s="15"/>
      <c r="J63" s="15"/>
      <c r="K63" s="15"/>
      <c r="L63" s="9">
        <f t="shared" si="4"/>
        <v>0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>S63+T63</f>
        <v>0</v>
      </c>
      <c r="V63" s="9">
        <f>D63+H63-L63-R63-U63</f>
        <v>10</v>
      </c>
      <c r="W63" s="15">
        <v>10</v>
      </c>
      <c r="X63" s="16">
        <f>W63-V63</f>
        <v>0</v>
      </c>
      <c r="Y63" s="18"/>
      <c r="Z63" s="17"/>
    </row>
    <row r="64" spans="1:28" ht="18" customHeight="1" x14ac:dyDescent="0.2">
      <c r="A64" s="7">
        <v>1540000</v>
      </c>
      <c r="B64" s="8" t="s">
        <v>89</v>
      </c>
      <c r="C64" s="9"/>
      <c r="D64" s="10">
        <f>VLOOKUP($A64,'25.07'!$A$9:$W$200,23,0)</f>
        <v>0</v>
      </c>
      <c r="E64" s="10"/>
      <c r="F64" s="10"/>
      <c r="G64" s="10"/>
      <c r="H64" s="9"/>
      <c r="I64" s="10"/>
      <c r="J64" s="10"/>
      <c r="K64" s="10"/>
      <c r="L64" s="9">
        <f t="shared" si="4"/>
        <v>0</v>
      </c>
      <c r="M64" s="10"/>
      <c r="N64" s="10"/>
      <c r="O64" s="10"/>
      <c r="P64" s="10"/>
      <c r="Q64" s="10"/>
      <c r="R64" s="11">
        <f t="shared" si="5"/>
        <v>0</v>
      </c>
      <c r="S64" s="10"/>
      <c r="T64" s="10"/>
      <c r="U64" s="9"/>
      <c r="V64" s="9"/>
      <c r="W64" s="10"/>
      <c r="X64" s="9"/>
      <c r="Y64" s="18"/>
      <c r="Z64" s="17"/>
    </row>
    <row r="65" spans="1:26" s="24" customFormat="1" ht="18" customHeight="1" x14ac:dyDescent="0.2">
      <c r="A65" s="25">
        <v>1540002</v>
      </c>
      <c r="B65" s="20" t="s">
        <v>90</v>
      </c>
      <c r="C65" s="21">
        <v>19000</v>
      </c>
      <c r="D65" s="10">
        <f>VLOOKUP($A65,'25.07'!$A$9:$W$200,23,0)</f>
        <v>0</v>
      </c>
      <c r="E65" s="15"/>
      <c r="F65" s="15"/>
      <c r="G65" s="15"/>
      <c r="H65" s="9">
        <f>SUM(E65:G65)</f>
        <v>0</v>
      </c>
      <c r="I65" s="15"/>
      <c r="J65" s="15"/>
      <c r="K65" s="15"/>
      <c r="L65" s="9">
        <f t="shared" si="4"/>
        <v>0</v>
      </c>
      <c r="M65" s="15"/>
      <c r="N65" s="15"/>
      <c r="O65" s="15"/>
      <c r="P65" s="15"/>
      <c r="Q65" s="15"/>
      <c r="R65" s="11">
        <f t="shared" si="5"/>
        <v>0</v>
      </c>
      <c r="S65" s="15"/>
      <c r="T65" s="15"/>
      <c r="U65" s="9">
        <f>S65+T65</f>
        <v>0</v>
      </c>
      <c r="V65" s="9">
        <f>D65+H65-L65-R65-U65</f>
        <v>0</v>
      </c>
      <c r="W65" s="15"/>
      <c r="X65" s="16">
        <f>W65-V65</f>
        <v>0</v>
      </c>
      <c r="Y65" s="22"/>
      <c r="Z65" s="23"/>
    </row>
    <row r="66" spans="1:26" s="24" customFormat="1" ht="18" customHeight="1" x14ac:dyDescent="0.2">
      <c r="A66" s="25">
        <v>1540034</v>
      </c>
      <c r="B66" s="20" t="s">
        <v>91</v>
      </c>
      <c r="C66" s="21">
        <v>16000</v>
      </c>
      <c r="D66" s="10">
        <f>VLOOKUP($A66,'25.07'!$A$9:$W$200,23,0)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ht="18" customHeight="1" x14ac:dyDescent="0.2">
      <c r="A67" s="7">
        <v>1560000</v>
      </c>
      <c r="B67" s="8" t="s">
        <v>92</v>
      </c>
      <c r="C67" s="9"/>
      <c r="D67" s="10">
        <f>VLOOKUP($A67,'25.07'!$A$9:$W$200,23,0)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ht="18" customHeight="1" x14ac:dyDescent="0.2">
      <c r="A68" s="13">
        <v>1560001</v>
      </c>
      <c r="B68" s="14" t="s">
        <v>93</v>
      </c>
      <c r="C68" s="15">
        <v>28000</v>
      </c>
      <c r="D68" s="10">
        <f>VLOOKUP($A68,'25.07'!$A$9:$W$200,23,0)</f>
        <v>0</v>
      </c>
      <c r="E68" s="15"/>
      <c r="F68" s="15"/>
      <c r="G68" s="15"/>
      <c r="H68" s="9">
        <f>SUM(E68:G68)</f>
        <v>0</v>
      </c>
      <c r="I68" s="15"/>
      <c r="J68" s="15"/>
      <c r="K68" s="15"/>
      <c r="L68" s="9">
        <f t="shared" si="4"/>
        <v>0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 t="shared" ref="U68:U72" si="10">S68+T68</f>
        <v>0</v>
      </c>
      <c r="V68" s="9">
        <f>D68+H68-L68-R68-U68</f>
        <v>0</v>
      </c>
      <c r="W68" s="15"/>
      <c r="X68" s="16">
        <f t="shared" ref="X68:X72" si="11">W68-V68</f>
        <v>0</v>
      </c>
      <c r="Y68" s="26"/>
      <c r="Z68" s="17"/>
    </row>
    <row r="69" spans="1:26" ht="18" customHeight="1" x14ac:dyDescent="0.2">
      <c r="A69" s="13">
        <v>1560002</v>
      </c>
      <c r="B69" s="14" t="s">
        <v>94</v>
      </c>
      <c r="C69" s="15">
        <v>28000</v>
      </c>
      <c r="D69" s="10">
        <f>VLOOKUP($A69,'25.07'!$A$9:$W$200,23,0)</f>
        <v>0</v>
      </c>
      <c r="E69" s="15">
        <v>4</v>
      </c>
      <c r="F69" s="15"/>
      <c r="G69" s="15"/>
      <c r="H69" s="9">
        <f>SUM(E69:G69)</f>
        <v>4</v>
      </c>
      <c r="I69" s="15">
        <v>4</v>
      </c>
      <c r="J69" s="15"/>
      <c r="K69" s="15"/>
      <c r="L69" s="9">
        <f t="shared" si="4"/>
        <v>4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 t="shared" si="10"/>
        <v>0</v>
      </c>
      <c r="V69" s="9">
        <f>D69+H69-L69-R69-U69</f>
        <v>0</v>
      </c>
      <c r="W69" s="15"/>
      <c r="X69" s="16">
        <f t="shared" si="11"/>
        <v>0</v>
      </c>
      <c r="Y69" s="26"/>
      <c r="Z69" s="17"/>
    </row>
    <row r="70" spans="1:26" ht="18" customHeight="1" x14ac:dyDescent="0.2">
      <c r="A70" s="13">
        <v>1560006</v>
      </c>
      <c r="B70" s="14" t="s">
        <v>95</v>
      </c>
      <c r="C70" s="15">
        <v>28000</v>
      </c>
      <c r="D70" s="10">
        <f>VLOOKUP($A70,'25.07'!$A$9:$W$200,23,0)</f>
        <v>0</v>
      </c>
      <c r="E70" s="15">
        <v>3</v>
      </c>
      <c r="F70" s="15"/>
      <c r="G70" s="15"/>
      <c r="H70" s="9">
        <f>SUM(E70:G70)</f>
        <v>3</v>
      </c>
      <c r="I70" s="15">
        <v>3</v>
      </c>
      <c r="J70" s="15"/>
      <c r="K70" s="15"/>
      <c r="L70" s="9">
        <f t="shared" si="4"/>
        <v>3</v>
      </c>
      <c r="M70" s="15"/>
      <c r="N70" s="15"/>
      <c r="O70" s="15"/>
      <c r="P70" s="15"/>
      <c r="Q70" s="15"/>
      <c r="R70" s="11">
        <f>SUM(M70:Q70)</f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1560008</v>
      </c>
      <c r="B71" s="14" t="s">
        <v>96</v>
      </c>
      <c r="C71" s="15">
        <v>28000</v>
      </c>
      <c r="D71" s="10">
        <f>VLOOKUP($A71,'25.07'!$A$9:$W$200,23,0)</f>
        <v>0</v>
      </c>
      <c r="E71" s="15">
        <v>4</v>
      </c>
      <c r="F71" s="15"/>
      <c r="G71" s="15"/>
      <c r="H71" s="9">
        <f>SUM(E71:G71)</f>
        <v>4</v>
      </c>
      <c r="I71" s="15">
        <v>4</v>
      </c>
      <c r="J71" s="15"/>
      <c r="K71" s="15"/>
      <c r="L71" s="9">
        <f t="shared" si="4"/>
        <v>4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1560048</v>
      </c>
      <c r="B72" s="14" t="s">
        <v>97</v>
      </c>
      <c r="C72" s="15">
        <v>28000</v>
      </c>
      <c r="D72" s="10">
        <f>VLOOKUP($A72,'25.07'!$A$9:$W$200,23,0)</f>
        <v>0</v>
      </c>
      <c r="E72" s="15">
        <v>7</v>
      </c>
      <c r="F72" s="15"/>
      <c r="G72" s="15"/>
      <c r="H72" s="9">
        <f>SUM(E72:G72)</f>
        <v>7</v>
      </c>
      <c r="I72" s="15">
        <v>7</v>
      </c>
      <c r="J72" s="15"/>
      <c r="K72" s="15"/>
      <c r="L72" s="9">
        <f t="shared" si="4"/>
        <v>7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 t="shared" si="10"/>
        <v>0</v>
      </c>
      <c r="V72" s="9">
        <f>D72+H72-L72-R72-U72</f>
        <v>0</v>
      </c>
      <c r="W72" s="15"/>
      <c r="X72" s="16">
        <f t="shared" si="11"/>
        <v>0</v>
      </c>
      <c r="Y72" s="26"/>
      <c r="Z72" s="17"/>
    </row>
    <row r="73" spans="1:26" ht="18" customHeight="1" x14ac:dyDescent="0.2">
      <c r="A73" s="7">
        <v>1510000</v>
      </c>
      <c r="B73" s="8" t="s">
        <v>98</v>
      </c>
      <c r="C73" s="9"/>
      <c r="D73" s="10">
        <f>VLOOKUP($A73,'25.07'!$A$9:$W$200,23,0)</f>
        <v>0</v>
      </c>
      <c r="E73" s="10"/>
      <c r="F73" s="10"/>
      <c r="G73" s="10"/>
      <c r="H73" s="9"/>
      <c r="I73" s="10"/>
      <c r="J73" s="10"/>
      <c r="K73" s="10"/>
      <c r="L73" s="9">
        <f t="shared" si="4"/>
        <v>0</v>
      </c>
      <c r="M73" s="10"/>
      <c r="N73" s="10"/>
      <c r="O73" s="10"/>
      <c r="P73" s="10"/>
      <c r="Q73" s="10"/>
      <c r="R73" s="11">
        <f t="shared" si="5"/>
        <v>0</v>
      </c>
      <c r="S73" s="10"/>
      <c r="T73" s="10"/>
      <c r="U73" s="9"/>
      <c r="V73" s="9"/>
      <c r="W73" s="10"/>
      <c r="X73" s="9"/>
      <c r="Y73" s="18"/>
      <c r="Z73" s="17"/>
    </row>
    <row r="74" spans="1:26" ht="18" customHeight="1" x14ac:dyDescent="0.2">
      <c r="A74" s="13">
        <v>1510001</v>
      </c>
      <c r="B74" s="14" t="s">
        <v>99</v>
      </c>
      <c r="C74" s="15">
        <v>55000</v>
      </c>
      <c r="D74" s="10">
        <f>VLOOKUP($A74,'25.07'!$A$9:$W$200,23,0)</f>
        <v>1</v>
      </c>
      <c r="E74" s="15">
        <v>2</v>
      </c>
      <c r="F74" s="15"/>
      <c r="G74" s="15"/>
      <c r="H74" s="9">
        <f t="shared" ref="H74:H87" si="12">SUM(E74:G74)</f>
        <v>2</v>
      </c>
      <c r="I74" s="15">
        <v>1</v>
      </c>
      <c r="J74" s="15"/>
      <c r="K74" s="15"/>
      <c r="L74" s="9">
        <f t="shared" ref="L74:L137" si="13">SUM(I74:K74)</f>
        <v>1</v>
      </c>
      <c r="M74" s="15"/>
      <c r="N74" s="15"/>
      <c r="O74" s="15"/>
      <c r="P74" s="15"/>
      <c r="Q74" s="15"/>
      <c r="R74" s="11">
        <f t="shared" si="5"/>
        <v>0</v>
      </c>
      <c r="S74" s="15"/>
      <c r="T74" s="15"/>
      <c r="U74" s="9">
        <f t="shared" ref="U74:U87" si="14">S74+T74</f>
        <v>0</v>
      </c>
      <c r="V74" s="9">
        <f t="shared" ref="V74:V87" si="15">D74+H74-L74-R74-U74</f>
        <v>2</v>
      </c>
      <c r="W74" s="15">
        <v>2</v>
      </c>
      <c r="X74" s="16">
        <f t="shared" ref="X74:X87" si="16">W74-V74</f>
        <v>0</v>
      </c>
      <c r="Y74" s="27"/>
      <c r="Z74" s="17"/>
    </row>
    <row r="75" spans="1:26" ht="18" customHeight="1" x14ac:dyDescent="0.2">
      <c r="A75" s="13">
        <v>1510002</v>
      </c>
      <c r="B75" s="14" t="s">
        <v>100</v>
      </c>
      <c r="C75" s="15">
        <v>30000</v>
      </c>
      <c r="D75" s="10">
        <f>VLOOKUP($A75,'25.07'!$A$9:$W$200,23,0)</f>
        <v>5</v>
      </c>
      <c r="E75" s="15">
        <v>4</v>
      </c>
      <c r="F75" s="15"/>
      <c r="G75" s="15"/>
      <c r="H75" s="9">
        <f t="shared" si="12"/>
        <v>4</v>
      </c>
      <c r="I75" s="15">
        <v>5</v>
      </c>
      <c r="J75" s="15"/>
      <c r="K75" s="15"/>
      <c r="L75" s="9">
        <f t="shared" si="13"/>
        <v>5</v>
      </c>
      <c r="M75" s="15">
        <v>4</v>
      </c>
      <c r="N75" s="15"/>
      <c r="O75" s="15"/>
      <c r="P75" s="15"/>
      <c r="Q75" s="15"/>
      <c r="R75" s="11">
        <f t="shared" si="5"/>
        <v>4</v>
      </c>
      <c r="S75" s="15"/>
      <c r="T75" s="15"/>
      <c r="U75" s="9">
        <f t="shared" si="14"/>
        <v>0</v>
      </c>
      <c r="V75" s="9">
        <f t="shared" si="15"/>
        <v>0</v>
      </c>
      <c r="W75" s="15"/>
      <c r="X75" s="16">
        <f t="shared" si="16"/>
        <v>0</v>
      </c>
      <c r="Y75" s="27"/>
      <c r="Z75" s="17"/>
    </row>
    <row r="76" spans="1:26" ht="18" customHeight="1" x14ac:dyDescent="0.2">
      <c r="A76" s="13">
        <v>1510005</v>
      </c>
      <c r="B76" s="14" t="s">
        <v>101</v>
      </c>
      <c r="C76" s="15">
        <v>70000</v>
      </c>
      <c r="D76" s="10">
        <f>VLOOKUP($A76,'25.07'!$A$9:$W$200,23,0)</f>
        <v>0</v>
      </c>
      <c r="E76" s="15"/>
      <c r="F76" s="15"/>
      <c r="G76" s="15"/>
      <c r="H76" s="9">
        <f t="shared" si="12"/>
        <v>0</v>
      </c>
      <c r="I76" s="15"/>
      <c r="J76" s="15"/>
      <c r="K76" s="15"/>
      <c r="L76" s="9">
        <f t="shared" si="13"/>
        <v>0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4"/>
        <v>0</v>
      </c>
      <c r="V76" s="9">
        <f t="shared" si="15"/>
        <v>0</v>
      </c>
      <c r="W76" s="15"/>
      <c r="X76" s="16">
        <f t="shared" si="16"/>
        <v>0</v>
      </c>
      <c r="Y76" s="18"/>
      <c r="Z76" s="17"/>
    </row>
    <row r="77" spans="1:26" ht="18" customHeight="1" x14ac:dyDescent="0.2">
      <c r="A77" s="13">
        <v>1510006</v>
      </c>
      <c r="B77" s="14" t="s">
        <v>102</v>
      </c>
      <c r="C77" s="15">
        <v>38000</v>
      </c>
      <c r="D77" s="10">
        <f>VLOOKUP($A77,'25.07'!$A$9:$W$200,23,0)</f>
        <v>3</v>
      </c>
      <c r="E77" s="15"/>
      <c r="F77" s="15"/>
      <c r="G77" s="15"/>
      <c r="H77" s="9">
        <f t="shared" si="12"/>
        <v>0</v>
      </c>
      <c r="I77" s="15">
        <v>3</v>
      </c>
      <c r="J77" s="15"/>
      <c r="K77" s="15"/>
      <c r="L77" s="9">
        <f t="shared" si="13"/>
        <v>3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4"/>
        <v>0</v>
      </c>
      <c r="V77" s="9">
        <f t="shared" si="15"/>
        <v>0</v>
      </c>
      <c r="W77" s="15"/>
      <c r="X77" s="16">
        <f t="shared" si="16"/>
        <v>0</v>
      </c>
      <c r="Y77" s="26"/>
      <c r="Z77" s="17"/>
    </row>
    <row r="78" spans="1:26" ht="18" customHeight="1" x14ac:dyDescent="0.2">
      <c r="A78" s="13">
        <v>1510007</v>
      </c>
      <c r="B78" s="14" t="s">
        <v>103</v>
      </c>
      <c r="C78" s="15">
        <v>75000</v>
      </c>
      <c r="D78" s="10">
        <f>VLOOKUP($A78,'25.07'!$A$9:$W$200,23,0)</f>
        <v>0</v>
      </c>
      <c r="E78" s="15"/>
      <c r="F78" s="15"/>
      <c r="G78" s="15"/>
      <c r="H78" s="9">
        <f t="shared" si="12"/>
        <v>0</v>
      </c>
      <c r="I78" s="15"/>
      <c r="J78" s="15"/>
      <c r="K78" s="15"/>
      <c r="L78" s="9">
        <f t="shared" si="13"/>
        <v>0</v>
      </c>
      <c r="M78" s="15"/>
      <c r="N78" s="15"/>
      <c r="O78" s="15"/>
      <c r="P78" s="15"/>
      <c r="Q78" s="15"/>
      <c r="R78" s="11">
        <f>SUM(M78:Q78)</f>
        <v>0</v>
      </c>
      <c r="S78" s="15"/>
      <c r="T78" s="15"/>
      <c r="U78" s="9">
        <f>S78+T78</f>
        <v>0</v>
      </c>
      <c r="V78" s="9">
        <f t="shared" si="15"/>
        <v>0</v>
      </c>
      <c r="W78" s="15"/>
      <c r="X78" s="16">
        <f>W78-V78</f>
        <v>0</v>
      </c>
      <c r="Y78" s="18"/>
      <c r="Z78" s="17"/>
    </row>
    <row r="79" spans="1:26" ht="18" customHeight="1" x14ac:dyDescent="0.2">
      <c r="A79" s="13">
        <v>1510008</v>
      </c>
      <c r="B79" s="14" t="s">
        <v>104</v>
      </c>
      <c r="C79" s="15">
        <v>55000</v>
      </c>
      <c r="D79" s="10">
        <f>VLOOKUP($A79,'25.07'!$A$9:$W$200,23,0)</f>
        <v>0</v>
      </c>
      <c r="E79" s="15"/>
      <c r="F79" s="15"/>
      <c r="G79" s="15"/>
      <c r="H79" s="9">
        <f t="shared" si="12"/>
        <v>0</v>
      </c>
      <c r="I79" s="15"/>
      <c r="J79" s="15"/>
      <c r="K79" s="15"/>
      <c r="L79" s="9">
        <f t="shared" si="13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5"/>
        <v>0</v>
      </c>
      <c r="W79" s="15"/>
      <c r="X79" s="16">
        <f>W79-V79</f>
        <v>0</v>
      </c>
      <c r="Y79" s="26"/>
      <c r="Z79" s="17"/>
    </row>
    <row r="80" spans="1:26" ht="18" customHeight="1" x14ac:dyDescent="0.2">
      <c r="A80" s="13">
        <v>1510009</v>
      </c>
      <c r="B80" s="14" t="s">
        <v>105</v>
      </c>
      <c r="C80" s="15">
        <v>30000</v>
      </c>
      <c r="D80" s="10">
        <f>VLOOKUP($A80,'25.07'!$A$9:$W$200,23,0)</f>
        <v>5</v>
      </c>
      <c r="E80" s="15"/>
      <c r="F80" s="15"/>
      <c r="G80" s="15"/>
      <c r="H80" s="9">
        <f t="shared" si="12"/>
        <v>0</v>
      </c>
      <c r="I80" s="15">
        <v>4</v>
      </c>
      <c r="J80" s="15"/>
      <c r="K80" s="15"/>
      <c r="L80" s="9">
        <f t="shared" si="13"/>
        <v>4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4"/>
        <v>0</v>
      </c>
      <c r="V80" s="9">
        <f t="shared" si="15"/>
        <v>1</v>
      </c>
      <c r="W80" s="15">
        <v>1</v>
      </c>
      <c r="X80" s="16">
        <f t="shared" si="16"/>
        <v>0</v>
      </c>
      <c r="Y80" s="26"/>
      <c r="Z80" s="17"/>
    </row>
    <row r="81" spans="1:26" ht="18" customHeight="1" x14ac:dyDescent="0.2">
      <c r="A81" s="13">
        <v>1510018</v>
      </c>
      <c r="B81" s="14" t="s">
        <v>106</v>
      </c>
      <c r="C81" s="15">
        <v>60000</v>
      </c>
      <c r="D81" s="10">
        <f>VLOOKUP($A81,'25.07'!$A$9:$W$200,23,0)</f>
        <v>2</v>
      </c>
      <c r="E81" s="15"/>
      <c r="F81" s="15"/>
      <c r="G81" s="15"/>
      <c r="H81" s="9">
        <f t="shared" si="12"/>
        <v>0</v>
      </c>
      <c r="I81" s="15"/>
      <c r="J81" s="15"/>
      <c r="K81" s="15"/>
      <c r="L81" s="9">
        <f t="shared" si="13"/>
        <v>0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4"/>
        <v>0</v>
      </c>
      <c r="V81" s="9">
        <f t="shared" si="15"/>
        <v>2</v>
      </c>
      <c r="W81" s="15">
        <v>2</v>
      </c>
      <c r="X81" s="16">
        <f t="shared" si="16"/>
        <v>0</v>
      </c>
      <c r="Y81" s="18"/>
      <c r="Z81" s="17"/>
    </row>
    <row r="82" spans="1:26" ht="18" customHeight="1" x14ac:dyDescent="0.2">
      <c r="A82" s="13">
        <v>1510021</v>
      </c>
      <c r="B82" s="14" t="s">
        <v>107</v>
      </c>
      <c r="C82" s="15">
        <v>38000</v>
      </c>
      <c r="D82" s="10">
        <f>VLOOKUP($A82,'25.07'!$A$9:$W$200,23,0)</f>
        <v>1</v>
      </c>
      <c r="E82" s="15"/>
      <c r="F82" s="15"/>
      <c r="G82" s="15"/>
      <c r="H82" s="9">
        <f t="shared" si="12"/>
        <v>0</v>
      </c>
      <c r="I82" s="15">
        <v>1</v>
      </c>
      <c r="J82" s="15"/>
      <c r="K82" s="15"/>
      <c r="L82" s="9">
        <f t="shared" si="13"/>
        <v>1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4"/>
        <v>0</v>
      </c>
      <c r="V82" s="9">
        <f t="shared" si="15"/>
        <v>0</v>
      </c>
      <c r="W82" s="15"/>
      <c r="X82" s="16">
        <f t="shared" si="16"/>
        <v>0</v>
      </c>
      <c r="Y82" s="18"/>
      <c r="Z82" s="17"/>
    </row>
    <row r="83" spans="1:26" ht="18" customHeight="1" x14ac:dyDescent="0.2">
      <c r="A83" s="13">
        <v>1510023</v>
      </c>
      <c r="B83" s="14" t="s">
        <v>108</v>
      </c>
      <c r="C83" s="15">
        <v>55000</v>
      </c>
      <c r="D83" s="10">
        <f>VLOOKUP($A83,'25.07'!$A$9:$W$200,23,0)</f>
        <v>0</v>
      </c>
      <c r="E83" s="15"/>
      <c r="F83" s="15"/>
      <c r="G83" s="15"/>
      <c r="H83" s="9">
        <f t="shared" si="12"/>
        <v>0</v>
      </c>
      <c r="I83" s="15"/>
      <c r="J83" s="15"/>
      <c r="K83" s="15"/>
      <c r="L83" s="9">
        <f t="shared" si="13"/>
        <v>0</v>
      </c>
      <c r="M83" s="15"/>
      <c r="N83" s="15"/>
      <c r="O83" s="15"/>
      <c r="P83" s="15"/>
      <c r="Q83" s="15"/>
      <c r="R83" s="11">
        <f>SUM(M83:Q83)</f>
        <v>0</v>
      </c>
      <c r="S83" s="15"/>
      <c r="T83" s="15"/>
      <c r="U83" s="9">
        <f>S83+T83</f>
        <v>0</v>
      </c>
      <c r="V83" s="9">
        <f t="shared" si="15"/>
        <v>0</v>
      </c>
      <c r="W83" s="15"/>
      <c r="X83" s="16">
        <f>W83-V83</f>
        <v>0</v>
      </c>
      <c r="Y83" s="18"/>
      <c r="Z83" s="17"/>
    </row>
    <row r="84" spans="1:26" ht="18" customHeight="1" x14ac:dyDescent="0.2">
      <c r="A84" s="13">
        <v>1510024</v>
      </c>
      <c r="B84" s="14" t="s">
        <v>109</v>
      </c>
      <c r="C84" s="15">
        <v>30000</v>
      </c>
      <c r="D84" s="10">
        <f>VLOOKUP($A84,'25.07'!$A$9:$W$200,23,0)</f>
        <v>0</v>
      </c>
      <c r="E84" s="15"/>
      <c r="F84" s="15"/>
      <c r="G84" s="15"/>
      <c r="H84" s="9">
        <f t="shared" si="12"/>
        <v>0</v>
      </c>
      <c r="I84" s="15"/>
      <c r="J84" s="15"/>
      <c r="K84" s="15"/>
      <c r="L84" s="9">
        <f t="shared" si="13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5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1510039</v>
      </c>
      <c r="B85" s="14" t="s">
        <v>110</v>
      </c>
      <c r="C85" s="15">
        <v>30000</v>
      </c>
      <c r="D85" s="10">
        <f>VLOOKUP($A85,'25.07'!$A$9:$W$200,23,0)</f>
        <v>3</v>
      </c>
      <c r="E85" s="15"/>
      <c r="F85" s="15"/>
      <c r="G85" s="15"/>
      <c r="H85" s="9">
        <f t="shared" si="12"/>
        <v>0</v>
      </c>
      <c r="I85" s="15">
        <v>3</v>
      </c>
      <c r="J85" s="15"/>
      <c r="K85" s="15"/>
      <c r="L85" s="9">
        <f t="shared" si="13"/>
        <v>3</v>
      </c>
      <c r="M85" s="15"/>
      <c r="N85" s="15"/>
      <c r="O85" s="15"/>
      <c r="P85" s="15"/>
      <c r="Q85" s="15"/>
      <c r="R85" s="11">
        <f t="shared" si="5"/>
        <v>0</v>
      </c>
      <c r="S85" s="15"/>
      <c r="T85" s="15"/>
      <c r="U85" s="9">
        <f t="shared" si="14"/>
        <v>0</v>
      </c>
      <c r="V85" s="9">
        <f t="shared" si="15"/>
        <v>0</v>
      </c>
      <c r="W85" s="15"/>
      <c r="X85" s="16">
        <f t="shared" si="16"/>
        <v>0</v>
      </c>
      <c r="Y85" s="27"/>
      <c r="Z85" s="17"/>
    </row>
    <row r="86" spans="1:26" ht="18" customHeight="1" x14ac:dyDescent="0.2">
      <c r="A86" s="13">
        <v>1510040</v>
      </c>
      <c r="B86" s="14" t="s">
        <v>111</v>
      </c>
      <c r="C86" s="15">
        <v>55000</v>
      </c>
      <c r="D86" s="10">
        <f>VLOOKUP($A86,'25.07'!$A$9:$W$200,23,0)</f>
        <v>2</v>
      </c>
      <c r="E86" s="15"/>
      <c r="F86" s="15"/>
      <c r="G86" s="15"/>
      <c r="H86" s="9">
        <f t="shared" si="12"/>
        <v>0</v>
      </c>
      <c r="I86" s="15">
        <v>1</v>
      </c>
      <c r="J86" s="15"/>
      <c r="K86" s="15"/>
      <c r="L86" s="9">
        <f t="shared" si="13"/>
        <v>1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4"/>
        <v>0</v>
      </c>
      <c r="V86" s="9">
        <f t="shared" si="15"/>
        <v>1</v>
      </c>
      <c r="W86" s="15">
        <v>1</v>
      </c>
      <c r="X86" s="16">
        <f t="shared" si="16"/>
        <v>0</v>
      </c>
      <c r="Y86" s="27"/>
      <c r="Z86" s="17"/>
    </row>
    <row r="87" spans="1:26" ht="18" customHeight="1" x14ac:dyDescent="0.2">
      <c r="A87" s="13">
        <v>1510053</v>
      </c>
      <c r="B87" s="14" t="s">
        <v>112</v>
      </c>
      <c r="C87" s="15">
        <v>35000</v>
      </c>
      <c r="D87" s="10">
        <f>VLOOKUP($A87,'25.07'!$A$9:$W$200,23,0)</f>
        <v>2</v>
      </c>
      <c r="E87" s="15"/>
      <c r="F87" s="15"/>
      <c r="G87" s="15"/>
      <c r="H87" s="9">
        <f t="shared" si="12"/>
        <v>0</v>
      </c>
      <c r="I87" s="15">
        <v>2</v>
      </c>
      <c r="J87" s="15"/>
      <c r="K87" s="15"/>
      <c r="L87" s="9">
        <f t="shared" si="13"/>
        <v>2</v>
      </c>
      <c r="M87" s="15"/>
      <c r="N87" s="15"/>
      <c r="O87" s="15"/>
      <c r="P87" s="15"/>
      <c r="Q87" s="15"/>
      <c r="R87" s="11">
        <f t="shared" ref="R87:R155" si="17">SUM(M87:Q87)</f>
        <v>0</v>
      </c>
      <c r="S87" s="15"/>
      <c r="T87" s="15"/>
      <c r="U87" s="9">
        <f t="shared" si="14"/>
        <v>0</v>
      </c>
      <c r="V87" s="9">
        <f t="shared" si="15"/>
        <v>0</v>
      </c>
      <c r="W87" s="15"/>
      <c r="X87" s="16">
        <f t="shared" si="16"/>
        <v>0</v>
      </c>
      <c r="Y87" s="27"/>
      <c r="Z87" s="17"/>
    </row>
    <row r="88" spans="1:26" ht="18" customHeight="1" x14ac:dyDescent="0.2">
      <c r="A88" s="7">
        <v>3500000</v>
      </c>
      <c r="B88" s="8" t="s">
        <v>113</v>
      </c>
      <c r="C88" s="9"/>
      <c r="D88" s="10">
        <f>VLOOKUP($A88,'25.07'!$A$9:$W$200,23,0)</f>
        <v>0</v>
      </c>
      <c r="E88" s="10"/>
      <c r="F88" s="10"/>
      <c r="G88" s="10"/>
      <c r="H88" s="9"/>
      <c r="I88" s="10"/>
      <c r="J88" s="10"/>
      <c r="K88" s="10"/>
      <c r="L88" s="9">
        <f t="shared" si="13"/>
        <v>0</v>
      </c>
      <c r="M88" s="10"/>
      <c r="N88" s="10"/>
      <c r="O88" s="10"/>
      <c r="P88" s="10"/>
      <c r="Q88" s="10"/>
      <c r="R88" s="11">
        <f t="shared" si="17"/>
        <v>0</v>
      </c>
      <c r="S88" s="10"/>
      <c r="T88" s="10"/>
      <c r="U88" s="9"/>
      <c r="V88" s="9"/>
      <c r="W88" s="10"/>
      <c r="X88" s="9"/>
      <c r="Y88" s="18"/>
      <c r="Z88" s="17"/>
    </row>
    <row r="89" spans="1:26" ht="18" customHeight="1" x14ac:dyDescent="0.2">
      <c r="A89" s="13">
        <v>3500003</v>
      </c>
      <c r="B89" s="14" t="s">
        <v>114</v>
      </c>
      <c r="C89" s="15">
        <v>390000</v>
      </c>
      <c r="D89" s="10">
        <f>VLOOKUP($A89,'25.07'!$A$9:$W$200,23,0)</f>
        <v>0</v>
      </c>
      <c r="E89" s="15"/>
      <c r="F89" s="15"/>
      <c r="G89" s="15"/>
      <c r="H89" s="9">
        <f t="shared" ref="H89:H106" si="18">SUM(E89:G89)</f>
        <v>0</v>
      </c>
      <c r="I89" s="15"/>
      <c r="J89" s="15"/>
      <c r="K89" s="15"/>
      <c r="L89" s="9">
        <f t="shared" si="13"/>
        <v>0</v>
      </c>
      <c r="M89" s="15"/>
      <c r="N89" s="15"/>
      <c r="O89" s="15"/>
      <c r="P89" s="15"/>
      <c r="Q89" s="15"/>
      <c r="R89" s="11">
        <f>SUM(M89:Q89)</f>
        <v>0</v>
      </c>
      <c r="S89" s="15"/>
      <c r="T89" s="15"/>
      <c r="U89" s="9">
        <f>S89+T89</f>
        <v>0</v>
      </c>
      <c r="V89" s="9">
        <f t="shared" ref="V89:V106" si="19">D89+H89-L89-R89-U89</f>
        <v>0</v>
      </c>
      <c r="W89" s="15"/>
      <c r="X89" s="16">
        <f>W89-V89</f>
        <v>0</v>
      </c>
      <c r="Y89" s="18"/>
      <c r="Z89" s="17"/>
    </row>
    <row r="90" spans="1:26" ht="18" customHeight="1" x14ac:dyDescent="0.2">
      <c r="A90" s="13">
        <v>3500004</v>
      </c>
      <c r="B90" s="14" t="s">
        <v>115</v>
      </c>
      <c r="C90" s="15">
        <v>300000</v>
      </c>
      <c r="D90" s="10">
        <f>VLOOKUP($A90,'25.07'!$A$9:$W$200,23,0)</f>
        <v>0</v>
      </c>
      <c r="E90" s="15"/>
      <c r="F90" s="15"/>
      <c r="G90" s="15"/>
      <c r="H90" s="9">
        <f t="shared" si="18"/>
        <v>0</v>
      </c>
      <c r="I90" s="15"/>
      <c r="J90" s="15"/>
      <c r="K90" s="15"/>
      <c r="L90" s="9">
        <f t="shared" si="13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si="19"/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3500001</v>
      </c>
      <c r="B91" s="14" t="s">
        <v>116</v>
      </c>
      <c r="C91" s="15">
        <v>300000</v>
      </c>
      <c r="D91" s="10">
        <f>VLOOKUP($A91,'25.07'!$A$9:$W$200,23,0)</f>
        <v>0</v>
      </c>
      <c r="E91" s="15"/>
      <c r="F91" s="15"/>
      <c r="G91" s="15"/>
      <c r="H91" s="9">
        <f t="shared" si="18"/>
        <v>0</v>
      </c>
      <c r="I91" s="15"/>
      <c r="J91" s="15"/>
      <c r="K91" s="15"/>
      <c r="L91" s="9">
        <f t="shared" si="13"/>
        <v>0</v>
      </c>
      <c r="M91" s="15"/>
      <c r="N91" s="15"/>
      <c r="O91" s="15"/>
      <c r="P91" s="15"/>
      <c r="Q91" s="15"/>
      <c r="R91" s="11">
        <f t="shared" si="17"/>
        <v>0</v>
      </c>
      <c r="S91" s="15"/>
      <c r="T91" s="15"/>
      <c r="U91" s="9">
        <f t="shared" ref="U91:U106" si="20">S91+T91</f>
        <v>0</v>
      </c>
      <c r="V91" s="9">
        <f t="shared" si="19"/>
        <v>0</v>
      </c>
      <c r="W91" s="15"/>
      <c r="X91" s="16">
        <f t="shared" ref="X91:X106" si="21">W91-V91</f>
        <v>0</v>
      </c>
      <c r="Y91" s="18"/>
      <c r="Z91" s="17"/>
    </row>
    <row r="92" spans="1:26" ht="18" customHeight="1" x14ac:dyDescent="0.2">
      <c r="A92" s="13">
        <v>3500009</v>
      </c>
      <c r="B92" s="14" t="s">
        <v>117</v>
      </c>
      <c r="C92" s="15">
        <v>390000</v>
      </c>
      <c r="D92" s="10">
        <f>VLOOKUP($A92,'25.07'!$A$9:$W$200,23,0)</f>
        <v>0</v>
      </c>
      <c r="E92" s="15">
        <v>1</v>
      </c>
      <c r="F92" s="15"/>
      <c r="G92" s="15"/>
      <c r="H92" s="9">
        <f t="shared" si="18"/>
        <v>1</v>
      </c>
      <c r="I92" s="15"/>
      <c r="J92" s="15"/>
      <c r="K92" s="15"/>
      <c r="L92" s="9">
        <f t="shared" si="13"/>
        <v>0</v>
      </c>
      <c r="M92" s="15"/>
      <c r="N92" s="15"/>
      <c r="O92" s="15"/>
      <c r="P92" s="15"/>
      <c r="Q92" s="15"/>
      <c r="R92" s="11">
        <f t="shared" si="17"/>
        <v>0</v>
      </c>
      <c r="S92" s="15"/>
      <c r="T92" s="15"/>
      <c r="U92" s="9">
        <f t="shared" si="20"/>
        <v>0</v>
      </c>
      <c r="V92" s="9">
        <f t="shared" si="19"/>
        <v>1</v>
      </c>
      <c r="W92" s="15">
        <v>1</v>
      </c>
      <c r="X92" s="16">
        <f t="shared" si="21"/>
        <v>0</v>
      </c>
      <c r="Y92" s="18"/>
      <c r="Z92" s="17"/>
    </row>
    <row r="93" spans="1:26" ht="18" customHeight="1" x14ac:dyDescent="0.2">
      <c r="A93" s="13">
        <v>3500021</v>
      </c>
      <c r="B93" s="14" t="s">
        <v>118</v>
      </c>
      <c r="C93" s="15">
        <v>390000</v>
      </c>
      <c r="D93" s="10">
        <f>VLOOKUP($A93,'25.07'!$A$9:$W$200,23,0)</f>
        <v>0</v>
      </c>
      <c r="E93" s="15">
        <v>1</v>
      </c>
      <c r="F93" s="15"/>
      <c r="G93" s="15"/>
      <c r="H93" s="9">
        <f t="shared" si="18"/>
        <v>1</v>
      </c>
      <c r="I93" s="15"/>
      <c r="J93" s="15"/>
      <c r="K93" s="15"/>
      <c r="L93" s="9">
        <f t="shared" si="13"/>
        <v>0</v>
      </c>
      <c r="M93" s="15"/>
      <c r="N93" s="15"/>
      <c r="O93" s="15"/>
      <c r="P93" s="15"/>
      <c r="Q93" s="15"/>
      <c r="R93" s="11">
        <f t="shared" si="17"/>
        <v>0</v>
      </c>
      <c r="S93" s="15"/>
      <c r="T93" s="15"/>
      <c r="U93" s="9">
        <f t="shared" si="20"/>
        <v>0</v>
      </c>
      <c r="V93" s="9">
        <f t="shared" si="19"/>
        <v>1</v>
      </c>
      <c r="W93" s="15">
        <v>1</v>
      </c>
      <c r="X93" s="16">
        <f t="shared" si="21"/>
        <v>0</v>
      </c>
      <c r="Y93" s="18"/>
      <c r="Z93" s="17"/>
    </row>
    <row r="94" spans="1:26" ht="18" customHeight="1" x14ac:dyDescent="0.2">
      <c r="A94" s="13">
        <v>3500022</v>
      </c>
      <c r="B94" s="14" t="s">
        <v>119</v>
      </c>
      <c r="C94" s="15">
        <v>300000</v>
      </c>
      <c r="D94" s="10">
        <f>VLOOKUP($A94,'25.07'!$A$9:$W$200,23,0)</f>
        <v>0</v>
      </c>
      <c r="E94" s="15"/>
      <c r="F94" s="15"/>
      <c r="G94" s="15"/>
      <c r="H94" s="9">
        <f t="shared" si="18"/>
        <v>0</v>
      </c>
      <c r="I94" s="15"/>
      <c r="J94" s="15"/>
      <c r="K94" s="15"/>
      <c r="L94" s="9">
        <f t="shared" si="13"/>
        <v>0</v>
      </c>
      <c r="M94" s="15"/>
      <c r="N94" s="15"/>
      <c r="O94" s="15"/>
      <c r="P94" s="15"/>
      <c r="Q94" s="15"/>
      <c r="R94" s="11">
        <f>SUM(M94:Q94)</f>
        <v>0</v>
      </c>
      <c r="S94" s="15"/>
      <c r="T94" s="15"/>
      <c r="U94" s="9">
        <f>S94+T94</f>
        <v>0</v>
      </c>
      <c r="V94" s="9">
        <f t="shared" si="19"/>
        <v>0</v>
      </c>
      <c r="W94" s="15"/>
      <c r="X94" s="16">
        <f>W94-V94</f>
        <v>0</v>
      </c>
      <c r="Y94" s="18"/>
      <c r="Z94" s="17"/>
    </row>
    <row r="95" spans="1:26" ht="18" customHeight="1" x14ac:dyDescent="0.2">
      <c r="A95" s="13">
        <v>3500029</v>
      </c>
      <c r="B95" s="14" t="s">
        <v>120</v>
      </c>
      <c r="C95" s="15">
        <v>390000</v>
      </c>
      <c r="D95" s="10">
        <f>VLOOKUP($A95,'25.07'!$A$9:$W$200,23,0)</f>
        <v>1</v>
      </c>
      <c r="E95" s="15"/>
      <c r="F95" s="15"/>
      <c r="G95" s="15"/>
      <c r="H95" s="9">
        <f t="shared" si="18"/>
        <v>0</v>
      </c>
      <c r="I95" s="15"/>
      <c r="J95" s="15"/>
      <c r="K95" s="15"/>
      <c r="L95" s="9">
        <f t="shared" si="13"/>
        <v>0</v>
      </c>
      <c r="M95" s="15"/>
      <c r="N95" s="15"/>
      <c r="O95" s="15"/>
      <c r="P95" s="15"/>
      <c r="Q95" s="15"/>
      <c r="R95" s="11">
        <f t="shared" si="17"/>
        <v>0</v>
      </c>
      <c r="S95" s="15"/>
      <c r="T95" s="15"/>
      <c r="U95" s="9">
        <f t="shared" si="20"/>
        <v>0</v>
      </c>
      <c r="V95" s="9">
        <f t="shared" si="19"/>
        <v>1</v>
      </c>
      <c r="W95" s="15">
        <v>1</v>
      </c>
      <c r="X95" s="16">
        <f t="shared" si="21"/>
        <v>0</v>
      </c>
      <c r="Y95" s="18"/>
      <c r="Z95" s="17"/>
    </row>
    <row r="96" spans="1:26" ht="18" customHeight="1" x14ac:dyDescent="0.2">
      <c r="A96" s="13">
        <v>3500030</v>
      </c>
      <c r="B96" s="14" t="s">
        <v>121</v>
      </c>
      <c r="C96" s="15">
        <v>300000</v>
      </c>
      <c r="D96" s="10">
        <f>VLOOKUP($A96,'25.07'!$A$9:$W$200,23,0)</f>
        <v>0</v>
      </c>
      <c r="E96" s="15"/>
      <c r="F96" s="15"/>
      <c r="G96" s="15"/>
      <c r="H96" s="9">
        <f t="shared" si="18"/>
        <v>0</v>
      </c>
      <c r="I96" s="15"/>
      <c r="J96" s="15"/>
      <c r="K96" s="15"/>
      <c r="L96" s="9">
        <f t="shared" si="13"/>
        <v>0</v>
      </c>
      <c r="M96" s="15"/>
      <c r="N96" s="15"/>
      <c r="O96" s="15"/>
      <c r="P96" s="15"/>
      <c r="Q96" s="15"/>
      <c r="R96" s="11">
        <f>SUM(M96:Q96)</f>
        <v>0</v>
      </c>
      <c r="S96" s="15"/>
      <c r="T96" s="15"/>
      <c r="U96" s="9">
        <f>S96+T96</f>
        <v>0</v>
      </c>
      <c r="V96" s="9">
        <f t="shared" si="19"/>
        <v>0</v>
      </c>
      <c r="W96" s="15"/>
      <c r="X96" s="16">
        <f>W96-V96</f>
        <v>0</v>
      </c>
      <c r="Y96" s="18"/>
      <c r="Z96" s="17"/>
    </row>
    <row r="97" spans="1:26" ht="18" customHeight="1" x14ac:dyDescent="0.2">
      <c r="A97" s="13">
        <v>3500049</v>
      </c>
      <c r="B97" s="14" t="s">
        <v>122</v>
      </c>
      <c r="C97" s="15">
        <v>390000</v>
      </c>
      <c r="D97" s="10">
        <f>VLOOKUP($A97,'25.07'!$A$9:$W$200,23,0)</f>
        <v>0</v>
      </c>
      <c r="E97" s="15"/>
      <c r="F97" s="15"/>
      <c r="G97" s="15"/>
      <c r="H97" s="9">
        <f t="shared" si="18"/>
        <v>0</v>
      </c>
      <c r="I97" s="15"/>
      <c r="J97" s="15"/>
      <c r="K97" s="15"/>
      <c r="L97" s="9">
        <f t="shared" si="13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9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3500139</v>
      </c>
      <c r="B98" s="14" t="s">
        <v>123</v>
      </c>
      <c r="C98" s="15">
        <v>390000</v>
      </c>
      <c r="D98" s="10">
        <f>VLOOKUP($A98,'25.07'!$A$9:$W$200,23,0)</f>
        <v>0</v>
      </c>
      <c r="E98" s="15"/>
      <c r="F98" s="15"/>
      <c r="G98" s="15"/>
      <c r="H98" s="9">
        <f t="shared" si="18"/>
        <v>0</v>
      </c>
      <c r="I98" s="15"/>
      <c r="J98" s="15"/>
      <c r="K98" s="15"/>
      <c r="L98" s="9">
        <f t="shared" si="13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9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3500140</v>
      </c>
      <c r="B99" s="14" t="s">
        <v>124</v>
      </c>
      <c r="C99" s="15">
        <v>300000</v>
      </c>
      <c r="D99" s="10">
        <f>VLOOKUP($A99,'25.07'!$A$9:$W$200,23,0)</f>
        <v>0</v>
      </c>
      <c r="E99" s="15"/>
      <c r="F99" s="15"/>
      <c r="G99" s="15"/>
      <c r="H99" s="9">
        <f t="shared" si="18"/>
        <v>0</v>
      </c>
      <c r="I99" s="15"/>
      <c r="J99" s="15"/>
      <c r="K99" s="15"/>
      <c r="L99" s="9">
        <f t="shared" si="13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9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3500155</v>
      </c>
      <c r="B100" s="14" t="s">
        <v>125</v>
      </c>
      <c r="C100" s="15">
        <v>300000</v>
      </c>
      <c r="D100" s="10">
        <f>VLOOKUP($A100,'25.07'!$A$9:$W$200,23,0)</f>
        <v>0</v>
      </c>
      <c r="E100" s="15"/>
      <c r="F100" s="15"/>
      <c r="G100" s="15"/>
      <c r="H100" s="9">
        <f t="shared" si="18"/>
        <v>0</v>
      </c>
      <c r="I100" s="15"/>
      <c r="J100" s="15"/>
      <c r="K100" s="15"/>
      <c r="L100" s="9">
        <f t="shared" si="13"/>
        <v>0</v>
      </c>
      <c r="M100" s="15"/>
      <c r="N100" s="15"/>
      <c r="O100" s="15"/>
      <c r="P100" s="15"/>
      <c r="Q100" s="15"/>
      <c r="R100" s="11">
        <f t="shared" si="17"/>
        <v>0</v>
      </c>
      <c r="S100" s="15"/>
      <c r="T100" s="15"/>
      <c r="U100" s="9">
        <f t="shared" si="20"/>
        <v>0</v>
      </c>
      <c r="V100" s="9">
        <f t="shared" si="19"/>
        <v>0</v>
      </c>
      <c r="W100" s="15"/>
      <c r="X100" s="16">
        <f t="shared" si="21"/>
        <v>0</v>
      </c>
      <c r="Y100" s="18"/>
      <c r="Z100" s="17"/>
    </row>
    <row r="101" spans="1:26" ht="18" customHeight="1" x14ac:dyDescent="0.2">
      <c r="A101" s="13">
        <v>3500156</v>
      </c>
      <c r="B101" s="14" t="s">
        <v>126</v>
      </c>
      <c r="C101" s="15">
        <v>390000</v>
      </c>
      <c r="D101" s="10">
        <f>VLOOKUP($A101,'25.07'!$A$9:$W$200,23,0)</f>
        <v>0</v>
      </c>
      <c r="E101" s="15">
        <v>1</v>
      </c>
      <c r="F101" s="15"/>
      <c r="G101" s="15"/>
      <c r="H101" s="9">
        <f t="shared" si="18"/>
        <v>1</v>
      </c>
      <c r="I101" s="15"/>
      <c r="J101" s="15"/>
      <c r="K101" s="15"/>
      <c r="L101" s="9">
        <f t="shared" si="13"/>
        <v>0</v>
      </c>
      <c r="M101" s="15"/>
      <c r="N101" s="15"/>
      <c r="O101" s="15"/>
      <c r="P101" s="15"/>
      <c r="Q101" s="15"/>
      <c r="R101" s="11">
        <f t="shared" si="17"/>
        <v>0</v>
      </c>
      <c r="S101" s="15"/>
      <c r="T101" s="15"/>
      <c r="U101" s="9">
        <f t="shared" si="20"/>
        <v>0</v>
      </c>
      <c r="V101" s="9">
        <f t="shared" si="19"/>
        <v>1</v>
      </c>
      <c r="W101" s="15">
        <v>1</v>
      </c>
      <c r="X101" s="16">
        <f t="shared" si="21"/>
        <v>0</v>
      </c>
      <c r="Y101" s="18"/>
      <c r="Z101" s="17"/>
    </row>
    <row r="102" spans="1:26" ht="18" customHeight="1" x14ac:dyDescent="0.2">
      <c r="A102" s="13">
        <v>3500141</v>
      </c>
      <c r="B102" s="14" t="s">
        <v>127</v>
      </c>
      <c r="C102" s="15">
        <v>300000</v>
      </c>
      <c r="D102" s="10">
        <f>VLOOKUP($A102,'25.07'!$A$9:$W$200,23,0)</f>
        <v>0</v>
      </c>
      <c r="E102" s="15"/>
      <c r="F102" s="15"/>
      <c r="G102" s="15"/>
      <c r="H102" s="9">
        <f t="shared" si="18"/>
        <v>0</v>
      </c>
      <c r="I102" s="15"/>
      <c r="J102" s="15"/>
      <c r="K102" s="15"/>
      <c r="L102" s="9">
        <f t="shared" si="13"/>
        <v>0</v>
      </c>
      <c r="M102" s="15"/>
      <c r="N102" s="15"/>
      <c r="O102" s="15"/>
      <c r="P102" s="15"/>
      <c r="Q102" s="15"/>
      <c r="R102" s="11">
        <f t="shared" si="17"/>
        <v>0</v>
      </c>
      <c r="S102" s="15"/>
      <c r="T102" s="15"/>
      <c r="U102" s="9">
        <f t="shared" si="20"/>
        <v>0</v>
      </c>
      <c r="V102" s="9">
        <f t="shared" si="19"/>
        <v>0</v>
      </c>
      <c r="W102" s="15"/>
      <c r="X102" s="16">
        <f t="shared" si="21"/>
        <v>0</v>
      </c>
      <c r="Y102" s="18"/>
      <c r="Z102" s="17"/>
    </row>
    <row r="103" spans="1:26" ht="18" customHeight="1" x14ac:dyDescent="0.2">
      <c r="A103" s="13">
        <v>3500142</v>
      </c>
      <c r="B103" s="14" t="s">
        <v>128</v>
      </c>
      <c r="C103" s="15">
        <v>390000</v>
      </c>
      <c r="D103" s="10">
        <f>VLOOKUP($A103,'25.07'!$A$9:$W$200,23,0)</f>
        <v>0</v>
      </c>
      <c r="E103" s="15">
        <v>1</v>
      </c>
      <c r="F103" s="15"/>
      <c r="G103" s="15"/>
      <c r="H103" s="9">
        <f t="shared" si="18"/>
        <v>1</v>
      </c>
      <c r="I103" s="15"/>
      <c r="J103" s="15"/>
      <c r="K103" s="15"/>
      <c r="L103" s="9">
        <f t="shared" si="13"/>
        <v>0</v>
      </c>
      <c r="M103" s="15"/>
      <c r="N103" s="15"/>
      <c r="O103" s="15"/>
      <c r="P103" s="15"/>
      <c r="Q103" s="15"/>
      <c r="R103" s="11">
        <f t="shared" si="17"/>
        <v>0</v>
      </c>
      <c r="S103" s="15"/>
      <c r="T103" s="15"/>
      <c r="U103" s="9">
        <f t="shared" si="20"/>
        <v>0</v>
      </c>
      <c r="V103" s="9">
        <f t="shared" si="19"/>
        <v>1</v>
      </c>
      <c r="W103" s="15">
        <v>1</v>
      </c>
      <c r="X103" s="16">
        <f t="shared" si="21"/>
        <v>0</v>
      </c>
      <c r="Y103" s="18"/>
      <c r="Z103" s="17"/>
    </row>
    <row r="104" spans="1:26" ht="18" customHeight="1" x14ac:dyDescent="0.2">
      <c r="A104" s="13">
        <v>3500143</v>
      </c>
      <c r="B104" s="14" t="s">
        <v>129</v>
      </c>
      <c r="C104" s="15">
        <v>220000</v>
      </c>
      <c r="D104" s="10">
        <f>VLOOKUP($A104,'25.07'!$A$9:$W$200,23,0)</f>
        <v>0</v>
      </c>
      <c r="E104" s="15"/>
      <c r="F104" s="15"/>
      <c r="G104" s="15"/>
      <c r="H104" s="9">
        <f t="shared" si="18"/>
        <v>0</v>
      </c>
      <c r="I104" s="15"/>
      <c r="J104" s="15"/>
      <c r="K104" s="15"/>
      <c r="L104" s="9">
        <f t="shared" si="13"/>
        <v>0</v>
      </c>
      <c r="M104" s="15"/>
      <c r="N104" s="15"/>
      <c r="O104" s="15"/>
      <c r="P104" s="15"/>
      <c r="Q104" s="15"/>
      <c r="R104" s="11">
        <f t="shared" si="17"/>
        <v>0</v>
      </c>
      <c r="S104" s="15"/>
      <c r="T104" s="15"/>
      <c r="U104" s="9">
        <f t="shared" si="20"/>
        <v>0</v>
      </c>
      <c r="V104" s="9">
        <f t="shared" si="19"/>
        <v>0</v>
      </c>
      <c r="W104" s="15"/>
      <c r="X104" s="16">
        <f t="shared" si="21"/>
        <v>0</v>
      </c>
      <c r="Y104" s="18"/>
      <c r="Z104" s="17"/>
    </row>
    <row r="105" spans="1:26" ht="18" customHeight="1" x14ac:dyDescent="0.2">
      <c r="A105" s="13">
        <v>3500144</v>
      </c>
      <c r="B105" s="14" t="s">
        <v>130</v>
      </c>
      <c r="C105" s="15">
        <v>260000</v>
      </c>
      <c r="D105" s="10">
        <f>VLOOKUP($A105,'25.07'!$A$9:$W$200,23,0)</f>
        <v>4</v>
      </c>
      <c r="E105" s="15"/>
      <c r="F105" s="15"/>
      <c r="G105" s="15"/>
      <c r="H105" s="9">
        <f t="shared" si="18"/>
        <v>0</v>
      </c>
      <c r="I105" s="15">
        <v>1</v>
      </c>
      <c r="J105" s="15"/>
      <c r="K105" s="15"/>
      <c r="L105" s="9">
        <f t="shared" si="13"/>
        <v>1</v>
      </c>
      <c r="M105" s="15"/>
      <c r="N105" s="15"/>
      <c r="O105" s="15"/>
      <c r="P105" s="15"/>
      <c r="Q105" s="15"/>
      <c r="R105" s="11">
        <f t="shared" si="17"/>
        <v>0</v>
      </c>
      <c r="S105" s="15">
        <v>2</v>
      </c>
      <c r="T105" s="15"/>
      <c r="U105" s="9">
        <f t="shared" si="20"/>
        <v>2</v>
      </c>
      <c r="V105" s="9">
        <f t="shared" si="19"/>
        <v>1</v>
      </c>
      <c r="W105" s="15">
        <v>1</v>
      </c>
      <c r="X105" s="16">
        <f t="shared" si="21"/>
        <v>0</v>
      </c>
      <c r="Y105" s="18"/>
      <c r="Z105" s="17"/>
    </row>
    <row r="106" spans="1:26" ht="18" customHeight="1" x14ac:dyDescent="0.2">
      <c r="A106" s="13">
        <v>3500145</v>
      </c>
      <c r="B106" s="14" t="s">
        <v>131</v>
      </c>
      <c r="C106" s="15">
        <v>350000</v>
      </c>
      <c r="D106" s="10">
        <f>VLOOKUP($A106,'25.07'!$A$9:$W$200,23,0)</f>
        <v>0</v>
      </c>
      <c r="E106" s="15"/>
      <c r="F106" s="15"/>
      <c r="G106" s="15"/>
      <c r="H106" s="9">
        <f t="shared" si="18"/>
        <v>0</v>
      </c>
      <c r="I106" s="15"/>
      <c r="J106" s="15"/>
      <c r="K106" s="15"/>
      <c r="L106" s="9">
        <f t="shared" si="13"/>
        <v>0</v>
      </c>
      <c r="M106" s="15"/>
      <c r="N106" s="15"/>
      <c r="O106" s="15"/>
      <c r="P106" s="15"/>
      <c r="Q106" s="15"/>
      <c r="R106" s="11">
        <f t="shared" si="17"/>
        <v>0</v>
      </c>
      <c r="S106" s="15"/>
      <c r="T106" s="15"/>
      <c r="U106" s="9">
        <f t="shared" si="20"/>
        <v>0</v>
      </c>
      <c r="V106" s="9">
        <f t="shared" si="19"/>
        <v>0</v>
      </c>
      <c r="W106" s="15"/>
      <c r="X106" s="16">
        <f t="shared" si="21"/>
        <v>0</v>
      </c>
      <c r="Y106" s="18"/>
      <c r="Z106" s="17"/>
    </row>
    <row r="107" spans="1:26" ht="18" customHeight="1" x14ac:dyDescent="0.2">
      <c r="A107" s="7">
        <v>3510000</v>
      </c>
      <c r="B107" s="8" t="s">
        <v>132</v>
      </c>
      <c r="C107" s="9"/>
      <c r="D107" s="10">
        <f>VLOOKUP($A107,'25.07'!$A$9:$W$200,23,0)</f>
        <v>0</v>
      </c>
      <c r="E107" s="10"/>
      <c r="F107" s="10"/>
      <c r="G107" s="10"/>
      <c r="H107" s="9"/>
      <c r="I107" s="10"/>
      <c r="J107" s="10"/>
      <c r="K107" s="10"/>
      <c r="L107" s="9">
        <f t="shared" si="13"/>
        <v>0</v>
      </c>
      <c r="M107" s="10"/>
      <c r="N107" s="10"/>
      <c r="O107" s="10"/>
      <c r="P107" s="10"/>
      <c r="Q107" s="10"/>
      <c r="R107" s="11">
        <f t="shared" si="17"/>
        <v>0</v>
      </c>
      <c r="S107" s="10"/>
      <c r="T107" s="10"/>
      <c r="U107" s="9"/>
      <c r="V107" s="9"/>
      <c r="W107" s="10"/>
      <c r="X107" s="9"/>
      <c r="Y107" s="18"/>
      <c r="Z107" s="17"/>
    </row>
    <row r="108" spans="1:26" ht="18" customHeight="1" x14ac:dyDescent="0.2">
      <c r="A108" s="13">
        <v>3510004</v>
      </c>
      <c r="B108" s="14" t="s">
        <v>133</v>
      </c>
      <c r="C108" s="15">
        <v>43000</v>
      </c>
      <c r="D108" s="10">
        <f>VLOOKUP($A108,'25.07'!$A$9:$W$200,23,0)</f>
        <v>7</v>
      </c>
      <c r="E108" s="15">
        <v>9</v>
      </c>
      <c r="F108" s="15"/>
      <c r="G108" s="15"/>
      <c r="H108" s="9">
        <f t="shared" ref="H108:H117" si="22">SUM(E108:G108)</f>
        <v>9</v>
      </c>
      <c r="I108" s="15">
        <v>6</v>
      </c>
      <c r="J108" s="15"/>
      <c r="K108" s="15"/>
      <c r="L108" s="9">
        <f t="shared" si="13"/>
        <v>6</v>
      </c>
      <c r="M108" s="15"/>
      <c r="N108" s="15"/>
      <c r="O108" s="15"/>
      <c r="P108" s="15"/>
      <c r="Q108" s="15"/>
      <c r="R108" s="11">
        <f>SUM(M108:Q108)</f>
        <v>0</v>
      </c>
      <c r="S108" s="15"/>
      <c r="T108" s="15"/>
      <c r="U108" s="9">
        <f>S108+T108</f>
        <v>0</v>
      </c>
      <c r="V108" s="9">
        <f t="shared" ref="V108:V117" si="23">D108+H108-L108-R108-U108</f>
        <v>10</v>
      </c>
      <c r="W108" s="15">
        <v>10</v>
      </c>
      <c r="X108" s="16">
        <f>W108-V108</f>
        <v>0</v>
      </c>
      <c r="Y108" s="18"/>
      <c r="Z108" s="17"/>
    </row>
    <row r="109" spans="1:26" ht="18" customHeight="1" x14ac:dyDescent="0.2">
      <c r="A109" s="13">
        <v>3510011</v>
      </c>
      <c r="B109" s="14" t="s">
        <v>134</v>
      </c>
      <c r="C109" s="15">
        <v>42000</v>
      </c>
      <c r="D109" s="10">
        <f>VLOOKUP($A109,'25.07'!$A$9:$W$200,23,0)</f>
        <v>5</v>
      </c>
      <c r="E109" s="15"/>
      <c r="F109" s="15"/>
      <c r="G109" s="15"/>
      <c r="H109" s="9">
        <f t="shared" si="22"/>
        <v>0</v>
      </c>
      <c r="I109" s="15">
        <v>1</v>
      </c>
      <c r="J109" s="15"/>
      <c r="K109" s="15"/>
      <c r="L109" s="9">
        <f t="shared" si="13"/>
        <v>1</v>
      </c>
      <c r="M109" s="15"/>
      <c r="N109" s="15"/>
      <c r="O109" s="15"/>
      <c r="P109" s="15"/>
      <c r="Q109" s="15"/>
      <c r="R109" s="11">
        <f t="shared" si="17"/>
        <v>0</v>
      </c>
      <c r="S109" s="15"/>
      <c r="T109" s="15"/>
      <c r="U109" s="9">
        <f t="shared" ref="U109:U117" si="24">S109+T109</f>
        <v>0</v>
      </c>
      <c r="V109" s="9">
        <f t="shared" si="23"/>
        <v>4</v>
      </c>
      <c r="W109" s="15">
        <v>4</v>
      </c>
      <c r="X109" s="16">
        <f t="shared" ref="X109:X117" si="25">W109-V109</f>
        <v>0</v>
      </c>
      <c r="Y109" s="18"/>
      <c r="Z109" s="17"/>
    </row>
    <row r="110" spans="1:26" ht="18" customHeight="1" x14ac:dyDescent="0.2">
      <c r="A110" s="13">
        <v>3510012</v>
      </c>
      <c r="B110" s="14" t="s">
        <v>135</v>
      </c>
      <c r="C110" s="15">
        <v>43000</v>
      </c>
      <c r="D110" s="10">
        <f>VLOOKUP($A110,'25.07'!$A$9:$W$200,23,0)</f>
        <v>4</v>
      </c>
      <c r="E110" s="15">
        <v>9</v>
      </c>
      <c r="F110" s="15"/>
      <c r="G110" s="15"/>
      <c r="H110" s="9">
        <f t="shared" si="22"/>
        <v>9</v>
      </c>
      <c r="I110" s="15">
        <v>7</v>
      </c>
      <c r="J110" s="15"/>
      <c r="K110" s="15"/>
      <c r="L110" s="9">
        <f t="shared" si="13"/>
        <v>7</v>
      </c>
      <c r="M110" s="15"/>
      <c r="N110" s="15"/>
      <c r="O110" s="15"/>
      <c r="P110" s="15"/>
      <c r="Q110" s="15"/>
      <c r="R110" s="11">
        <f>SUM(M110:Q110)</f>
        <v>0</v>
      </c>
      <c r="S110" s="15"/>
      <c r="T110" s="15"/>
      <c r="U110" s="9">
        <f>S110+T110</f>
        <v>0</v>
      </c>
      <c r="V110" s="9">
        <f t="shared" si="23"/>
        <v>6</v>
      </c>
      <c r="W110" s="15">
        <v>6</v>
      </c>
      <c r="X110" s="16">
        <f>W110-V110</f>
        <v>0</v>
      </c>
      <c r="Y110" s="18"/>
      <c r="Z110" s="17"/>
    </row>
    <row r="111" spans="1:26" ht="18" customHeight="1" x14ac:dyDescent="0.2">
      <c r="A111" s="13">
        <v>3510018</v>
      </c>
      <c r="B111" s="14" t="s">
        <v>136</v>
      </c>
      <c r="C111" s="15">
        <v>65000</v>
      </c>
      <c r="D111" s="10">
        <f>VLOOKUP($A111,'25.07'!$A$9:$W$200,23,0)</f>
        <v>2</v>
      </c>
      <c r="E111" s="15"/>
      <c r="F111" s="15"/>
      <c r="G111" s="15"/>
      <c r="H111" s="9">
        <f t="shared" si="22"/>
        <v>0</v>
      </c>
      <c r="I111" s="15">
        <v>2</v>
      </c>
      <c r="J111" s="15"/>
      <c r="K111" s="15"/>
      <c r="L111" s="9">
        <f t="shared" si="13"/>
        <v>2</v>
      </c>
      <c r="M111" s="15"/>
      <c r="N111" s="15"/>
      <c r="O111" s="15"/>
      <c r="P111" s="15"/>
      <c r="Q111" s="15"/>
      <c r="R111" s="11">
        <f t="shared" si="17"/>
        <v>0</v>
      </c>
      <c r="S111" s="15"/>
      <c r="T111" s="15"/>
      <c r="U111" s="9">
        <f t="shared" si="24"/>
        <v>0</v>
      </c>
      <c r="V111" s="9">
        <f t="shared" si="23"/>
        <v>0</v>
      </c>
      <c r="W111" s="15"/>
      <c r="X111" s="16">
        <f t="shared" si="25"/>
        <v>0</v>
      </c>
      <c r="Y111" s="18"/>
      <c r="Z111" s="17"/>
    </row>
    <row r="112" spans="1:26" ht="18" customHeight="1" x14ac:dyDescent="0.2">
      <c r="A112" s="13">
        <v>3510066</v>
      </c>
      <c r="B112" s="14" t="s">
        <v>137</v>
      </c>
      <c r="C112" s="15">
        <v>42000</v>
      </c>
      <c r="D112" s="10">
        <f>VLOOKUP($A112,'25.07'!$A$9:$W$200,23,0)</f>
        <v>0</v>
      </c>
      <c r="E112" s="15"/>
      <c r="F112" s="15"/>
      <c r="G112" s="15"/>
      <c r="H112" s="9">
        <f t="shared" si="22"/>
        <v>0</v>
      </c>
      <c r="I112" s="15"/>
      <c r="J112" s="15"/>
      <c r="K112" s="15"/>
      <c r="L112" s="9">
        <f t="shared" si="13"/>
        <v>0</v>
      </c>
      <c r="M112" s="15"/>
      <c r="N112" s="15"/>
      <c r="O112" s="15"/>
      <c r="P112" s="15"/>
      <c r="Q112" s="15"/>
      <c r="R112" s="11">
        <f t="shared" si="17"/>
        <v>0</v>
      </c>
      <c r="S112" s="15"/>
      <c r="T112" s="15"/>
      <c r="U112" s="9">
        <f t="shared" si="24"/>
        <v>0</v>
      </c>
      <c r="V112" s="9">
        <f t="shared" si="23"/>
        <v>0</v>
      </c>
      <c r="W112" s="15"/>
      <c r="X112" s="16">
        <f t="shared" si="25"/>
        <v>0</v>
      </c>
      <c r="Y112" s="18"/>
      <c r="Z112" s="17"/>
    </row>
    <row r="113" spans="1:26" ht="18" customHeight="1" x14ac:dyDescent="0.2">
      <c r="A113" s="13">
        <v>3510067</v>
      </c>
      <c r="B113" s="14" t="s">
        <v>138</v>
      </c>
      <c r="C113" s="15">
        <v>43000</v>
      </c>
      <c r="D113" s="10">
        <f>VLOOKUP($A113,'25.07'!$A$9:$W$200,23,0)</f>
        <v>0</v>
      </c>
      <c r="E113" s="15">
        <v>8</v>
      </c>
      <c r="F113" s="15"/>
      <c r="G113" s="15"/>
      <c r="H113" s="9">
        <f t="shared" si="22"/>
        <v>8</v>
      </c>
      <c r="I113" s="15">
        <v>4</v>
      </c>
      <c r="J113" s="15"/>
      <c r="K113" s="15"/>
      <c r="L113" s="9">
        <f t="shared" si="13"/>
        <v>4</v>
      </c>
      <c r="M113" s="15"/>
      <c r="N113" s="15"/>
      <c r="O113" s="15"/>
      <c r="P113" s="15"/>
      <c r="Q113" s="15"/>
      <c r="R113" s="11">
        <f t="shared" si="17"/>
        <v>0</v>
      </c>
      <c r="S113" s="15"/>
      <c r="T113" s="15"/>
      <c r="U113" s="9">
        <f t="shared" si="24"/>
        <v>0</v>
      </c>
      <c r="V113" s="9">
        <f t="shared" si="23"/>
        <v>4</v>
      </c>
      <c r="W113" s="15">
        <v>4</v>
      </c>
      <c r="X113" s="16">
        <f t="shared" si="25"/>
        <v>0</v>
      </c>
      <c r="Y113" s="18"/>
      <c r="Z113" s="17"/>
    </row>
    <row r="114" spans="1:26" ht="18" customHeight="1" x14ac:dyDescent="0.2">
      <c r="A114" s="13">
        <v>3510068</v>
      </c>
      <c r="B114" s="14" t="s">
        <v>139</v>
      </c>
      <c r="C114" s="15">
        <v>12000</v>
      </c>
      <c r="D114" s="10">
        <f>VLOOKUP($A114,'25.07'!$A$9:$W$200,23,0)</f>
        <v>5</v>
      </c>
      <c r="E114" s="15"/>
      <c r="F114" s="15"/>
      <c r="G114" s="15"/>
      <c r="H114" s="9">
        <f t="shared" si="22"/>
        <v>0</v>
      </c>
      <c r="I114" s="15">
        <v>4</v>
      </c>
      <c r="J114" s="15"/>
      <c r="K114" s="15"/>
      <c r="L114" s="9">
        <f t="shared" si="13"/>
        <v>4</v>
      </c>
      <c r="M114" s="15"/>
      <c r="N114" s="15"/>
      <c r="O114" s="15"/>
      <c r="P114" s="15"/>
      <c r="Q114" s="15"/>
      <c r="R114" s="11">
        <f>SUM(M114:Q114)</f>
        <v>0</v>
      </c>
      <c r="S114" s="15"/>
      <c r="T114" s="15"/>
      <c r="U114" s="9">
        <f>S114+T114</f>
        <v>0</v>
      </c>
      <c r="V114" s="9">
        <f t="shared" si="23"/>
        <v>1</v>
      </c>
      <c r="W114" s="15">
        <v>2</v>
      </c>
      <c r="X114" s="16">
        <f>W114-V114</f>
        <v>1</v>
      </c>
      <c r="Y114" s="18" t="s">
        <v>236</v>
      </c>
      <c r="Z114" s="17"/>
    </row>
    <row r="115" spans="1:26" ht="18" customHeight="1" x14ac:dyDescent="0.2">
      <c r="A115" s="13">
        <v>3510069</v>
      </c>
      <c r="B115" s="14" t="s">
        <v>140</v>
      </c>
      <c r="C115" s="15">
        <v>12000</v>
      </c>
      <c r="D115" s="10">
        <f>VLOOKUP($A115,'25.07'!$A$9:$W$200,23,0)</f>
        <v>4</v>
      </c>
      <c r="E115" s="15"/>
      <c r="F115" s="15"/>
      <c r="G115" s="15"/>
      <c r="H115" s="9">
        <f t="shared" si="22"/>
        <v>0</v>
      </c>
      <c r="I115" s="15">
        <v>1</v>
      </c>
      <c r="J115" s="15"/>
      <c r="K115" s="15"/>
      <c r="L115" s="9">
        <f t="shared" si="13"/>
        <v>1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3"/>
        <v>3</v>
      </c>
      <c r="W115" s="15">
        <v>2</v>
      </c>
      <c r="X115" s="16">
        <f>W115-V115</f>
        <v>-1</v>
      </c>
      <c r="Y115" s="18"/>
      <c r="Z115" s="17"/>
    </row>
    <row r="116" spans="1:26" ht="18" customHeight="1" x14ac:dyDescent="0.2">
      <c r="A116" s="13">
        <v>3510070</v>
      </c>
      <c r="B116" s="14" t="s">
        <v>141</v>
      </c>
      <c r="C116" s="15">
        <v>12000</v>
      </c>
      <c r="D116" s="10">
        <f>VLOOKUP($A116,'25.07'!$A$9:$W$200,23,0)</f>
        <v>6</v>
      </c>
      <c r="E116" s="15"/>
      <c r="F116" s="15"/>
      <c r="G116" s="15"/>
      <c r="H116" s="9">
        <f t="shared" si="22"/>
        <v>0</v>
      </c>
      <c r="I116" s="15">
        <v>2</v>
      </c>
      <c r="J116" s="15"/>
      <c r="K116" s="15"/>
      <c r="L116" s="9">
        <f t="shared" si="13"/>
        <v>2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3"/>
        <v>4</v>
      </c>
      <c r="W116" s="15">
        <v>4</v>
      </c>
      <c r="X116" s="16">
        <f>W116-V116</f>
        <v>0</v>
      </c>
      <c r="Y116" s="18"/>
      <c r="Z116" s="17"/>
    </row>
    <row r="117" spans="1:26" ht="18" customHeight="1" x14ac:dyDescent="0.2">
      <c r="A117" s="13">
        <v>3512008</v>
      </c>
      <c r="B117" s="14" t="s">
        <v>142</v>
      </c>
      <c r="C117" s="15">
        <v>44000</v>
      </c>
      <c r="D117" s="10">
        <f>VLOOKUP($A117,'25.07'!$A$9:$W$200,23,0)</f>
        <v>0</v>
      </c>
      <c r="E117" s="15">
        <v>10</v>
      </c>
      <c r="F117" s="15"/>
      <c r="G117" s="15"/>
      <c r="H117" s="9">
        <f t="shared" si="22"/>
        <v>10</v>
      </c>
      <c r="I117" s="15"/>
      <c r="J117" s="15"/>
      <c r="K117" s="15"/>
      <c r="L117" s="9">
        <f t="shared" si="13"/>
        <v>0</v>
      </c>
      <c r="M117" s="15"/>
      <c r="N117" s="15"/>
      <c r="O117" s="15"/>
      <c r="P117" s="15"/>
      <c r="Q117" s="15"/>
      <c r="R117" s="11">
        <f t="shared" si="17"/>
        <v>0</v>
      </c>
      <c r="S117" s="15"/>
      <c r="T117" s="15"/>
      <c r="U117" s="9">
        <f t="shared" si="24"/>
        <v>0</v>
      </c>
      <c r="V117" s="9">
        <f t="shared" si="23"/>
        <v>10</v>
      </c>
      <c r="W117" s="15">
        <v>10</v>
      </c>
      <c r="X117" s="16">
        <f t="shared" si="25"/>
        <v>0</v>
      </c>
      <c r="Y117" s="18"/>
      <c r="Z117" s="17"/>
    </row>
    <row r="118" spans="1:26" ht="18" customHeight="1" x14ac:dyDescent="0.2">
      <c r="A118" s="7">
        <v>3530000</v>
      </c>
      <c r="B118" s="28" t="s">
        <v>143</v>
      </c>
      <c r="C118" s="9"/>
      <c r="D118" s="10">
        <f>VLOOKUP($A118,'25.07'!$A$9:$W$200,23,0)</f>
        <v>0</v>
      </c>
      <c r="E118" s="10"/>
      <c r="F118" s="10"/>
      <c r="G118" s="10"/>
      <c r="H118" s="9"/>
      <c r="I118" s="10"/>
      <c r="J118" s="10"/>
      <c r="K118" s="10"/>
      <c r="L118" s="9">
        <f t="shared" si="13"/>
        <v>0</v>
      </c>
      <c r="M118" s="10"/>
      <c r="N118" s="10"/>
      <c r="O118" s="10"/>
      <c r="P118" s="10"/>
      <c r="Q118" s="10"/>
      <c r="R118" s="11">
        <f t="shared" si="17"/>
        <v>0</v>
      </c>
      <c r="S118" s="10"/>
      <c r="T118" s="10"/>
      <c r="U118" s="9"/>
      <c r="V118" s="9"/>
      <c r="W118" s="10"/>
      <c r="X118" s="9"/>
      <c r="Y118" s="18"/>
      <c r="Z118" s="17"/>
    </row>
    <row r="119" spans="1:26" ht="18" customHeight="1" x14ac:dyDescent="0.2">
      <c r="A119" s="13">
        <v>3530003</v>
      </c>
      <c r="B119" s="14" t="s">
        <v>144</v>
      </c>
      <c r="C119" s="15">
        <v>20000</v>
      </c>
      <c r="D119" s="10">
        <f>VLOOKUP($A119,'25.07'!$A$9:$W$200,23,0)</f>
        <v>0</v>
      </c>
      <c r="E119" s="15"/>
      <c r="F119" s="15"/>
      <c r="G119" s="15"/>
      <c r="H119" s="9">
        <f t="shared" ref="H119:H131" si="26">SUM(E119:G119)</f>
        <v>0</v>
      </c>
      <c r="I119" s="15"/>
      <c r="J119" s="15"/>
      <c r="K119" s="15"/>
      <c r="L119" s="9">
        <f t="shared" si="13"/>
        <v>0</v>
      </c>
      <c r="M119" s="15"/>
      <c r="N119" s="15"/>
      <c r="O119" s="15"/>
      <c r="P119" s="15"/>
      <c r="Q119" s="15"/>
      <c r="R119" s="11">
        <f t="shared" si="17"/>
        <v>0</v>
      </c>
      <c r="S119" s="15"/>
      <c r="T119" s="15"/>
      <c r="U119" s="9">
        <f t="shared" ref="U119:U131" si="27">S119+T119</f>
        <v>0</v>
      </c>
      <c r="V119" s="9">
        <f t="shared" ref="V119:V131" si="28">D119+H119-L119-R119-U119</f>
        <v>0</v>
      </c>
      <c r="W119" s="15"/>
      <c r="X119" s="16">
        <f t="shared" ref="X119:X131" si="29">W119-V119</f>
        <v>0</v>
      </c>
      <c r="Y119" s="18"/>
      <c r="Z119" s="17"/>
    </row>
    <row r="120" spans="1:26" ht="18" customHeight="1" x14ac:dyDescent="0.2">
      <c r="A120" s="13">
        <v>3530008</v>
      </c>
      <c r="B120" s="14" t="s">
        <v>145</v>
      </c>
      <c r="C120" s="15">
        <v>20000</v>
      </c>
      <c r="D120" s="10">
        <f>VLOOKUP($A120,'25.07'!$A$9:$W$200,23,0)</f>
        <v>0</v>
      </c>
      <c r="E120" s="15"/>
      <c r="F120" s="15"/>
      <c r="G120" s="15"/>
      <c r="H120" s="9">
        <f t="shared" si="26"/>
        <v>0</v>
      </c>
      <c r="I120" s="15"/>
      <c r="J120" s="15"/>
      <c r="K120" s="15"/>
      <c r="L120" s="9">
        <f t="shared" si="13"/>
        <v>0</v>
      </c>
      <c r="M120" s="15"/>
      <c r="N120" s="15"/>
      <c r="O120" s="15"/>
      <c r="P120" s="15"/>
      <c r="Q120" s="15"/>
      <c r="R120" s="11">
        <f t="shared" si="17"/>
        <v>0</v>
      </c>
      <c r="S120" s="15"/>
      <c r="T120" s="15"/>
      <c r="U120" s="9">
        <f t="shared" si="27"/>
        <v>0</v>
      </c>
      <c r="V120" s="9">
        <f t="shared" si="28"/>
        <v>0</v>
      </c>
      <c r="W120" s="15"/>
      <c r="X120" s="16">
        <f t="shared" si="29"/>
        <v>0</v>
      </c>
      <c r="Y120" s="18"/>
      <c r="Z120" s="17"/>
    </row>
    <row r="121" spans="1:26" ht="18" customHeight="1" x14ac:dyDescent="0.2">
      <c r="A121" s="13">
        <v>3530009</v>
      </c>
      <c r="B121" s="14" t="s">
        <v>146</v>
      </c>
      <c r="C121" s="15">
        <v>20000</v>
      </c>
      <c r="D121" s="10">
        <f>VLOOKUP($A121,'25.07'!$A$9:$W$200,23,0)</f>
        <v>49</v>
      </c>
      <c r="E121" s="15"/>
      <c r="F121" s="15"/>
      <c r="G121" s="15"/>
      <c r="H121" s="9">
        <f t="shared" si="26"/>
        <v>0</v>
      </c>
      <c r="I121" s="15">
        <v>13</v>
      </c>
      <c r="J121" s="15"/>
      <c r="K121" s="15"/>
      <c r="L121" s="9">
        <f t="shared" si="13"/>
        <v>13</v>
      </c>
      <c r="M121" s="15"/>
      <c r="N121" s="15"/>
      <c r="O121" s="15"/>
      <c r="P121" s="15"/>
      <c r="Q121" s="15"/>
      <c r="R121" s="11">
        <f t="shared" si="17"/>
        <v>0</v>
      </c>
      <c r="S121" s="15"/>
      <c r="T121" s="15"/>
      <c r="U121" s="9">
        <f t="shared" si="27"/>
        <v>0</v>
      </c>
      <c r="V121" s="9">
        <f t="shared" si="28"/>
        <v>36</v>
      </c>
      <c r="W121" s="15">
        <v>36</v>
      </c>
      <c r="X121" s="16">
        <f t="shared" si="29"/>
        <v>0</v>
      </c>
      <c r="Y121" s="18"/>
      <c r="Z121" s="17"/>
    </row>
    <row r="122" spans="1:26" ht="18" customHeight="1" x14ac:dyDescent="0.2">
      <c r="A122" s="13">
        <v>3530010</v>
      </c>
      <c r="B122" s="14" t="s">
        <v>147</v>
      </c>
      <c r="C122" s="15">
        <v>108000</v>
      </c>
      <c r="D122" s="10">
        <f>VLOOKUP($A122,'25.07'!$A$9:$W$200,23,0)</f>
        <v>0</v>
      </c>
      <c r="E122" s="15"/>
      <c r="F122" s="15"/>
      <c r="G122" s="15"/>
      <c r="H122" s="9">
        <f t="shared" si="26"/>
        <v>0</v>
      </c>
      <c r="I122" s="15"/>
      <c r="J122" s="15"/>
      <c r="K122" s="15"/>
      <c r="L122" s="9">
        <f t="shared" si="13"/>
        <v>0</v>
      </c>
      <c r="M122" s="15"/>
      <c r="N122" s="15"/>
      <c r="O122" s="15"/>
      <c r="P122" s="15"/>
      <c r="Q122" s="15"/>
      <c r="R122" s="11">
        <f t="shared" si="17"/>
        <v>0</v>
      </c>
      <c r="S122" s="15"/>
      <c r="T122" s="15"/>
      <c r="U122" s="9">
        <f t="shared" si="27"/>
        <v>0</v>
      </c>
      <c r="V122" s="9">
        <f t="shared" si="28"/>
        <v>0</v>
      </c>
      <c r="W122" s="15"/>
      <c r="X122" s="16">
        <f t="shared" si="29"/>
        <v>0</v>
      </c>
      <c r="Y122" s="18"/>
      <c r="Z122" s="17"/>
    </row>
    <row r="123" spans="1:26" ht="18" customHeight="1" x14ac:dyDescent="0.2">
      <c r="A123" s="13">
        <v>3530014</v>
      </c>
      <c r="B123" s="14" t="s">
        <v>148</v>
      </c>
      <c r="C123" s="15">
        <v>20000</v>
      </c>
      <c r="D123" s="10">
        <f>VLOOKUP($A123,'25.07'!$A$9:$W$200,23,0)</f>
        <v>0</v>
      </c>
      <c r="E123" s="15"/>
      <c r="F123" s="15"/>
      <c r="G123" s="15"/>
      <c r="H123" s="9">
        <f t="shared" si="26"/>
        <v>0</v>
      </c>
      <c r="I123" s="15"/>
      <c r="J123" s="15"/>
      <c r="K123" s="15"/>
      <c r="L123" s="9">
        <f t="shared" si="13"/>
        <v>0</v>
      </c>
      <c r="M123" s="15"/>
      <c r="N123" s="15"/>
      <c r="O123" s="15"/>
      <c r="P123" s="15"/>
      <c r="Q123" s="15"/>
      <c r="R123" s="11">
        <f>SUM(M123:Q123)</f>
        <v>0</v>
      </c>
      <c r="S123" s="15"/>
      <c r="T123" s="15"/>
      <c r="U123" s="9">
        <f>S123+T123</f>
        <v>0</v>
      </c>
      <c r="V123" s="9">
        <f t="shared" si="28"/>
        <v>0</v>
      </c>
      <c r="W123" s="15"/>
      <c r="X123" s="16">
        <f>W123-V123</f>
        <v>0</v>
      </c>
      <c r="Y123" s="18"/>
      <c r="Z123" s="17"/>
    </row>
    <row r="124" spans="1:26" ht="18" customHeight="1" x14ac:dyDescent="0.2">
      <c r="A124" s="13">
        <v>3530087</v>
      </c>
      <c r="B124" s="14" t="s">
        <v>149</v>
      </c>
      <c r="C124" s="15"/>
      <c r="D124" s="10">
        <f>VLOOKUP($A124,'25.07'!$A$9:$W$200,23,0)</f>
        <v>0</v>
      </c>
      <c r="E124" s="15"/>
      <c r="F124" s="15"/>
      <c r="G124" s="15"/>
      <c r="H124" s="9">
        <f t="shared" si="26"/>
        <v>0</v>
      </c>
      <c r="I124" s="15"/>
      <c r="J124" s="15"/>
      <c r="K124" s="15"/>
      <c r="L124" s="9">
        <f t="shared" si="13"/>
        <v>0</v>
      </c>
      <c r="M124" s="15"/>
      <c r="N124" s="15"/>
      <c r="O124" s="15"/>
      <c r="P124" s="15"/>
      <c r="Q124" s="15"/>
      <c r="R124" s="11">
        <f t="shared" si="17"/>
        <v>0</v>
      </c>
      <c r="S124" s="15"/>
      <c r="T124" s="15"/>
      <c r="U124" s="9">
        <f t="shared" si="27"/>
        <v>0</v>
      </c>
      <c r="V124" s="9">
        <f t="shared" si="28"/>
        <v>0</v>
      </c>
      <c r="W124" s="15"/>
      <c r="X124" s="16">
        <f t="shared" si="29"/>
        <v>0</v>
      </c>
      <c r="Y124" s="18"/>
      <c r="Z124" s="17"/>
    </row>
    <row r="125" spans="1:26" ht="18" customHeight="1" x14ac:dyDescent="0.2">
      <c r="A125" s="13">
        <v>3530088</v>
      </c>
      <c r="B125" s="14" t="s">
        <v>150</v>
      </c>
      <c r="C125" s="15">
        <v>20000</v>
      </c>
      <c r="D125" s="10">
        <f>VLOOKUP($A125,'25.07'!$A$9:$W$200,23,0)</f>
        <v>0</v>
      </c>
      <c r="E125" s="15">
        <v>70</v>
      </c>
      <c r="F125" s="15"/>
      <c r="G125" s="15"/>
      <c r="H125" s="9">
        <f t="shared" si="26"/>
        <v>70</v>
      </c>
      <c r="I125" s="15">
        <v>14</v>
      </c>
      <c r="J125" s="15"/>
      <c r="K125" s="15"/>
      <c r="L125" s="9">
        <f t="shared" si="13"/>
        <v>14</v>
      </c>
      <c r="M125" s="15"/>
      <c r="N125" s="15"/>
      <c r="O125" s="15"/>
      <c r="P125" s="15"/>
      <c r="Q125" s="15"/>
      <c r="R125" s="11">
        <f t="shared" si="17"/>
        <v>0</v>
      </c>
      <c r="S125" s="15"/>
      <c r="T125" s="15"/>
      <c r="U125" s="9">
        <f t="shared" si="27"/>
        <v>0</v>
      </c>
      <c r="V125" s="9">
        <f t="shared" si="28"/>
        <v>56</v>
      </c>
      <c r="W125" s="15">
        <v>56</v>
      </c>
      <c r="X125" s="16">
        <f t="shared" si="29"/>
        <v>0</v>
      </c>
      <c r="Y125" s="26"/>
      <c r="Z125" s="17"/>
    </row>
    <row r="126" spans="1:26" ht="18" customHeight="1" x14ac:dyDescent="0.2">
      <c r="A126" s="13">
        <v>3530089</v>
      </c>
      <c r="B126" s="14" t="s">
        <v>151</v>
      </c>
      <c r="C126" s="15">
        <v>95000</v>
      </c>
      <c r="D126" s="10">
        <f>VLOOKUP($A126,'25.07'!$A$9:$W$200,23,0)</f>
        <v>0</v>
      </c>
      <c r="E126" s="15">
        <v>4</v>
      </c>
      <c r="F126" s="15"/>
      <c r="G126" s="15"/>
      <c r="H126" s="9">
        <f t="shared" si="26"/>
        <v>4</v>
      </c>
      <c r="I126" s="15">
        <v>1</v>
      </c>
      <c r="J126" s="15"/>
      <c r="K126" s="15"/>
      <c r="L126" s="9">
        <f t="shared" si="13"/>
        <v>1</v>
      </c>
      <c r="M126" s="15"/>
      <c r="N126" s="15"/>
      <c r="O126" s="15"/>
      <c r="P126" s="15"/>
      <c r="Q126" s="15"/>
      <c r="R126" s="11">
        <f t="shared" si="17"/>
        <v>0</v>
      </c>
      <c r="S126" s="15"/>
      <c r="T126" s="15"/>
      <c r="U126" s="9">
        <f t="shared" si="27"/>
        <v>0</v>
      </c>
      <c r="V126" s="9">
        <f t="shared" si="28"/>
        <v>3</v>
      </c>
      <c r="W126" s="15">
        <v>3</v>
      </c>
      <c r="X126" s="16">
        <f t="shared" si="29"/>
        <v>0</v>
      </c>
      <c r="Y126" s="26"/>
      <c r="Z126" s="17"/>
    </row>
    <row r="127" spans="1:26" ht="18" customHeight="1" x14ac:dyDescent="0.2">
      <c r="A127" s="13">
        <v>3530100</v>
      </c>
      <c r="B127" s="14" t="s">
        <v>152</v>
      </c>
      <c r="C127" s="15">
        <v>22000</v>
      </c>
      <c r="D127" s="10">
        <f>VLOOKUP($A127,'25.07'!$A$9:$W$200,23,0)</f>
        <v>0</v>
      </c>
      <c r="E127" s="15"/>
      <c r="F127" s="15"/>
      <c r="G127" s="15"/>
      <c r="H127" s="9">
        <f t="shared" si="26"/>
        <v>0</v>
      </c>
      <c r="I127" s="15"/>
      <c r="J127" s="15"/>
      <c r="K127" s="15"/>
      <c r="L127" s="9">
        <f t="shared" si="13"/>
        <v>0</v>
      </c>
      <c r="M127" s="15"/>
      <c r="N127" s="15"/>
      <c r="O127" s="15"/>
      <c r="P127" s="15"/>
      <c r="Q127" s="15"/>
      <c r="R127" s="11">
        <f t="shared" si="17"/>
        <v>0</v>
      </c>
      <c r="S127" s="15"/>
      <c r="T127" s="15"/>
      <c r="U127" s="9">
        <f t="shared" si="27"/>
        <v>0</v>
      </c>
      <c r="V127" s="9">
        <f t="shared" si="28"/>
        <v>0</v>
      </c>
      <c r="W127" s="15"/>
      <c r="X127" s="16">
        <f t="shared" si="29"/>
        <v>0</v>
      </c>
      <c r="Y127" s="26"/>
      <c r="Z127" s="17"/>
    </row>
    <row r="128" spans="1:26" ht="18" customHeight="1" x14ac:dyDescent="0.2">
      <c r="A128" s="13">
        <v>3550002</v>
      </c>
      <c r="B128" s="14" t="s">
        <v>153</v>
      </c>
      <c r="C128" s="15">
        <v>20000</v>
      </c>
      <c r="D128" s="10">
        <f>VLOOKUP($A128,'25.07'!$A$9:$W$200,23,0)</f>
        <v>43</v>
      </c>
      <c r="E128" s="15"/>
      <c r="F128" s="15"/>
      <c r="G128" s="15"/>
      <c r="H128" s="9">
        <f>SUM(E128:G128)</f>
        <v>0</v>
      </c>
      <c r="I128" s="15">
        <v>8</v>
      </c>
      <c r="J128" s="15"/>
      <c r="K128" s="15"/>
      <c r="L128" s="9">
        <f t="shared" si="13"/>
        <v>8</v>
      </c>
      <c r="M128" s="15"/>
      <c r="N128" s="15"/>
      <c r="O128" s="15"/>
      <c r="P128" s="15"/>
      <c r="Q128" s="15"/>
      <c r="R128" s="11">
        <f t="shared" si="17"/>
        <v>0</v>
      </c>
      <c r="S128" s="15">
        <v>8</v>
      </c>
      <c r="T128" s="15"/>
      <c r="U128" s="9">
        <f t="shared" si="27"/>
        <v>8</v>
      </c>
      <c r="V128" s="9">
        <f t="shared" si="28"/>
        <v>27</v>
      </c>
      <c r="W128" s="15">
        <v>27</v>
      </c>
      <c r="X128" s="16">
        <f t="shared" si="29"/>
        <v>0</v>
      </c>
      <c r="Y128" s="26"/>
      <c r="Z128" s="17"/>
    </row>
    <row r="129" spans="1:26" ht="18" customHeight="1" x14ac:dyDescent="0.2">
      <c r="A129" s="13">
        <v>3550005</v>
      </c>
      <c r="B129" s="14" t="s">
        <v>154</v>
      </c>
      <c r="C129" s="15">
        <v>20000</v>
      </c>
      <c r="D129" s="10">
        <f>VLOOKUP($A129,'25.07'!$A$9:$W$200,23,0)</f>
        <v>27</v>
      </c>
      <c r="E129" s="15">
        <v>28</v>
      </c>
      <c r="F129" s="15"/>
      <c r="G129" s="15"/>
      <c r="H129" s="9">
        <f>SUM(E129:G129)</f>
        <v>28</v>
      </c>
      <c r="I129" s="15">
        <v>6</v>
      </c>
      <c r="J129" s="15"/>
      <c r="K129" s="15"/>
      <c r="L129" s="9">
        <f t="shared" si="13"/>
        <v>6</v>
      </c>
      <c r="M129" s="15"/>
      <c r="N129" s="15"/>
      <c r="O129" s="15"/>
      <c r="P129" s="15"/>
      <c r="Q129" s="15"/>
      <c r="R129" s="11">
        <f t="shared" si="17"/>
        <v>0</v>
      </c>
      <c r="S129" s="15"/>
      <c r="T129" s="15"/>
      <c r="U129" s="9">
        <f t="shared" si="27"/>
        <v>0</v>
      </c>
      <c r="V129" s="9">
        <f t="shared" si="28"/>
        <v>49</v>
      </c>
      <c r="W129" s="15">
        <v>49</v>
      </c>
      <c r="X129" s="16">
        <f t="shared" si="29"/>
        <v>0</v>
      </c>
      <c r="Y129" s="26"/>
      <c r="Z129" s="17"/>
    </row>
    <row r="130" spans="1:26" ht="18" customHeight="1" x14ac:dyDescent="0.2">
      <c r="A130" s="13">
        <v>3550007</v>
      </c>
      <c r="B130" s="14" t="s">
        <v>155</v>
      </c>
      <c r="C130" s="15">
        <v>20000</v>
      </c>
      <c r="D130" s="10">
        <f>VLOOKUP($A130,'25.07'!$A$9:$W$200,23,0)</f>
        <v>13</v>
      </c>
      <c r="E130" s="15">
        <v>28</v>
      </c>
      <c r="F130" s="15"/>
      <c r="G130" s="15"/>
      <c r="H130" s="9">
        <f>SUM(E130:G130)</f>
        <v>28</v>
      </c>
      <c r="I130" s="15">
        <v>4</v>
      </c>
      <c r="J130" s="15"/>
      <c r="K130" s="15"/>
      <c r="L130" s="9">
        <f t="shared" si="13"/>
        <v>4</v>
      </c>
      <c r="M130" s="15"/>
      <c r="N130" s="15"/>
      <c r="O130" s="15"/>
      <c r="P130" s="15"/>
      <c r="Q130" s="15"/>
      <c r="R130" s="11">
        <f t="shared" si="17"/>
        <v>0</v>
      </c>
      <c r="S130" s="15"/>
      <c r="T130" s="15"/>
      <c r="U130" s="9">
        <f t="shared" si="27"/>
        <v>0</v>
      </c>
      <c r="V130" s="9">
        <f t="shared" si="28"/>
        <v>37</v>
      </c>
      <c r="W130" s="15">
        <v>37</v>
      </c>
      <c r="X130" s="16">
        <f t="shared" si="29"/>
        <v>0</v>
      </c>
      <c r="Y130" s="26"/>
      <c r="Z130" s="17"/>
    </row>
    <row r="131" spans="1:26" ht="18" customHeight="1" x14ac:dyDescent="0.2">
      <c r="A131" s="13">
        <v>3550011</v>
      </c>
      <c r="B131" s="14" t="s">
        <v>156</v>
      </c>
      <c r="C131" s="15">
        <v>85000</v>
      </c>
      <c r="D131" s="10">
        <f>VLOOKUP($A131,'25.07'!$A$9:$W$200,23,0)</f>
        <v>0</v>
      </c>
      <c r="E131" s="15"/>
      <c r="F131" s="15"/>
      <c r="G131" s="15"/>
      <c r="H131" s="9">
        <f t="shared" si="26"/>
        <v>0</v>
      </c>
      <c r="I131" s="15"/>
      <c r="J131" s="15"/>
      <c r="K131" s="15"/>
      <c r="L131" s="9">
        <f t="shared" si="13"/>
        <v>0</v>
      </c>
      <c r="M131" s="15"/>
      <c r="N131" s="15"/>
      <c r="O131" s="15"/>
      <c r="P131" s="15"/>
      <c r="Q131" s="15"/>
      <c r="R131" s="11">
        <f t="shared" si="17"/>
        <v>0</v>
      </c>
      <c r="S131" s="15"/>
      <c r="T131" s="15"/>
      <c r="U131" s="9">
        <f t="shared" si="27"/>
        <v>0</v>
      </c>
      <c r="V131" s="9">
        <f t="shared" si="28"/>
        <v>0</v>
      </c>
      <c r="W131" s="15"/>
      <c r="X131" s="16">
        <f t="shared" si="29"/>
        <v>0</v>
      </c>
      <c r="Y131" s="18"/>
      <c r="Z131" s="17"/>
    </row>
    <row r="132" spans="1:26" ht="18" customHeight="1" x14ac:dyDescent="0.2">
      <c r="A132" s="7">
        <v>5530000</v>
      </c>
      <c r="B132" s="28" t="s">
        <v>157</v>
      </c>
      <c r="C132" s="9"/>
      <c r="D132" s="10">
        <f>VLOOKUP($A132,'25.07'!$A$9:$W$200,23,0)</f>
        <v>0</v>
      </c>
      <c r="E132" s="10"/>
      <c r="F132" s="10"/>
      <c r="G132" s="10"/>
      <c r="H132" s="9"/>
      <c r="I132" s="10"/>
      <c r="J132" s="10"/>
      <c r="K132" s="10"/>
      <c r="L132" s="9">
        <f t="shared" si="13"/>
        <v>0</v>
      </c>
      <c r="M132" s="10"/>
      <c r="N132" s="10"/>
      <c r="O132" s="10"/>
      <c r="P132" s="10"/>
      <c r="Q132" s="10"/>
      <c r="R132" s="11">
        <f t="shared" si="17"/>
        <v>0</v>
      </c>
      <c r="S132" s="10"/>
      <c r="T132" s="10"/>
      <c r="U132" s="9"/>
      <c r="V132" s="9"/>
      <c r="W132" s="10"/>
      <c r="X132" s="9"/>
      <c r="Y132" s="18"/>
      <c r="Z132" s="17"/>
    </row>
    <row r="133" spans="1:26" ht="18" customHeight="1" x14ac:dyDescent="0.2">
      <c r="A133" s="13">
        <v>5530012</v>
      </c>
      <c r="B133" s="14" t="s">
        <v>158</v>
      </c>
      <c r="C133" s="15">
        <v>30000</v>
      </c>
      <c r="D133" s="10">
        <f>VLOOKUP($A133,'25.07'!$A$9:$W$200,23,0)</f>
        <v>0</v>
      </c>
      <c r="E133" s="15"/>
      <c r="F133" s="15"/>
      <c r="G133" s="15"/>
      <c r="H133" s="9">
        <f t="shared" ref="H133:H140" si="30">SUM(E133:G133)</f>
        <v>0</v>
      </c>
      <c r="I133" s="15"/>
      <c r="J133" s="15"/>
      <c r="K133" s="15"/>
      <c r="L133" s="9">
        <f t="shared" si="13"/>
        <v>0</v>
      </c>
      <c r="M133" s="15"/>
      <c r="N133" s="15"/>
      <c r="O133" s="15"/>
      <c r="P133" s="15"/>
      <c r="Q133" s="15"/>
      <c r="R133" s="11">
        <f t="shared" si="17"/>
        <v>0</v>
      </c>
      <c r="S133" s="15"/>
      <c r="T133" s="15"/>
      <c r="U133" s="9">
        <f t="shared" ref="U133:U140" si="31">S133+T133</f>
        <v>0</v>
      </c>
      <c r="V133" s="9">
        <f t="shared" ref="V133:V140" si="32">D133+H133-L133-R133-U133</f>
        <v>0</v>
      </c>
      <c r="W133" s="15"/>
      <c r="X133" s="16">
        <f t="shared" ref="X133:X140" si="33">W133-V133</f>
        <v>0</v>
      </c>
      <c r="Y133" s="18"/>
      <c r="Z133" s="17"/>
    </row>
    <row r="134" spans="1:26" ht="18" customHeight="1" x14ac:dyDescent="0.2">
      <c r="A134" s="13">
        <v>5530013</v>
      </c>
      <c r="B134" s="14" t="s">
        <v>159</v>
      </c>
      <c r="C134" s="15">
        <v>30000</v>
      </c>
      <c r="D134" s="10">
        <f>VLOOKUP($A134,'25.07'!$A$9:$W$200,23,0)</f>
        <v>0</v>
      </c>
      <c r="E134" s="15"/>
      <c r="F134" s="15"/>
      <c r="G134" s="15"/>
      <c r="H134" s="9">
        <f t="shared" si="30"/>
        <v>0</v>
      </c>
      <c r="I134" s="15"/>
      <c r="J134" s="15"/>
      <c r="K134" s="15"/>
      <c r="L134" s="9">
        <f t="shared" si="13"/>
        <v>0</v>
      </c>
      <c r="M134" s="15"/>
      <c r="N134" s="15"/>
      <c r="O134" s="15"/>
      <c r="P134" s="15"/>
      <c r="Q134" s="15"/>
      <c r="R134" s="11">
        <f t="shared" si="17"/>
        <v>0</v>
      </c>
      <c r="S134" s="15"/>
      <c r="T134" s="15"/>
      <c r="U134" s="9">
        <f t="shared" si="31"/>
        <v>0</v>
      </c>
      <c r="V134" s="9">
        <f t="shared" si="32"/>
        <v>0</v>
      </c>
      <c r="W134" s="15"/>
      <c r="X134" s="16">
        <f t="shared" si="33"/>
        <v>0</v>
      </c>
      <c r="Y134" s="18"/>
      <c r="Z134" s="17"/>
    </row>
    <row r="135" spans="1:26" ht="18" customHeight="1" x14ac:dyDescent="0.2">
      <c r="A135" s="13">
        <v>5530014</v>
      </c>
      <c r="B135" s="14" t="s">
        <v>160</v>
      </c>
      <c r="C135" s="15">
        <v>30000</v>
      </c>
      <c r="D135" s="10">
        <f>VLOOKUP($A135,'25.07'!$A$9:$W$200,23,0)</f>
        <v>0</v>
      </c>
      <c r="E135" s="15"/>
      <c r="F135" s="15"/>
      <c r="G135" s="15"/>
      <c r="H135" s="9">
        <f t="shared" si="30"/>
        <v>0</v>
      </c>
      <c r="I135" s="15"/>
      <c r="J135" s="15"/>
      <c r="K135" s="15"/>
      <c r="L135" s="9">
        <f t="shared" si="13"/>
        <v>0</v>
      </c>
      <c r="M135" s="15"/>
      <c r="N135" s="15"/>
      <c r="O135" s="15"/>
      <c r="P135" s="15"/>
      <c r="Q135" s="15"/>
      <c r="R135" s="11">
        <f t="shared" si="17"/>
        <v>0</v>
      </c>
      <c r="S135" s="15"/>
      <c r="T135" s="15"/>
      <c r="U135" s="9">
        <f t="shared" si="31"/>
        <v>0</v>
      </c>
      <c r="V135" s="9">
        <f t="shared" si="32"/>
        <v>0</v>
      </c>
      <c r="W135" s="15"/>
      <c r="X135" s="16">
        <f t="shared" si="33"/>
        <v>0</v>
      </c>
      <c r="Y135" s="18"/>
      <c r="Z135" s="17"/>
    </row>
    <row r="136" spans="1:26" ht="18" customHeight="1" x14ac:dyDescent="0.2">
      <c r="A136" s="13">
        <v>5530015</v>
      </c>
      <c r="B136" s="14" t="s">
        <v>161</v>
      </c>
      <c r="C136" s="15">
        <v>30000</v>
      </c>
      <c r="D136" s="10">
        <f>VLOOKUP($A136,'25.07'!$A$9:$W$200,23,0)</f>
        <v>0</v>
      </c>
      <c r="E136" s="15">
        <v>35</v>
      </c>
      <c r="F136" s="15"/>
      <c r="G136" s="15"/>
      <c r="H136" s="9">
        <f t="shared" si="30"/>
        <v>35</v>
      </c>
      <c r="I136" s="15"/>
      <c r="J136" s="15"/>
      <c r="K136" s="15"/>
      <c r="L136" s="9">
        <f t="shared" si="13"/>
        <v>0</v>
      </c>
      <c r="M136" s="15"/>
      <c r="N136" s="15"/>
      <c r="O136" s="15"/>
      <c r="P136" s="15"/>
      <c r="Q136" s="15"/>
      <c r="R136" s="11">
        <f t="shared" si="17"/>
        <v>0</v>
      </c>
      <c r="S136" s="15"/>
      <c r="T136" s="15"/>
      <c r="U136" s="9">
        <f t="shared" si="31"/>
        <v>0</v>
      </c>
      <c r="V136" s="9">
        <f t="shared" si="32"/>
        <v>35</v>
      </c>
      <c r="W136" s="15">
        <v>35</v>
      </c>
      <c r="X136" s="16">
        <f t="shared" si="33"/>
        <v>0</v>
      </c>
      <c r="Y136" s="18"/>
      <c r="Z136" s="17"/>
    </row>
    <row r="137" spans="1:26" ht="18" customHeight="1" x14ac:dyDescent="0.2">
      <c r="A137" s="13">
        <v>5530016</v>
      </c>
      <c r="B137" s="14" t="s">
        <v>162</v>
      </c>
      <c r="C137" s="15">
        <v>30000</v>
      </c>
      <c r="D137" s="10">
        <f>VLOOKUP($A137,'25.07'!$A$9:$W$200,23,0)</f>
        <v>0</v>
      </c>
      <c r="E137" s="15">
        <v>30</v>
      </c>
      <c r="F137" s="15"/>
      <c r="G137" s="15"/>
      <c r="H137" s="9">
        <f t="shared" si="30"/>
        <v>30</v>
      </c>
      <c r="I137" s="15">
        <v>2</v>
      </c>
      <c r="J137" s="15"/>
      <c r="K137" s="15"/>
      <c r="L137" s="9">
        <f t="shared" si="13"/>
        <v>2</v>
      </c>
      <c r="M137" s="15"/>
      <c r="N137" s="15"/>
      <c r="O137" s="15"/>
      <c r="P137" s="15"/>
      <c r="Q137" s="15"/>
      <c r="R137" s="11">
        <f t="shared" si="17"/>
        <v>0</v>
      </c>
      <c r="S137" s="15"/>
      <c r="T137" s="15"/>
      <c r="U137" s="9">
        <f t="shared" si="31"/>
        <v>0</v>
      </c>
      <c r="V137" s="9">
        <f t="shared" si="32"/>
        <v>28</v>
      </c>
      <c r="W137" s="15">
        <v>28</v>
      </c>
      <c r="X137" s="16">
        <f t="shared" si="33"/>
        <v>0</v>
      </c>
      <c r="Y137" s="18"/>
      <c r="Z137" s="17"/>
    </row>
    <row r="138" spans="1:26" ht="18" customHeight="1" x14ac:dyDescent="0.2">
      <c r="A138" s="13">
        <v>5530018</v>
      </c>
      <c r="B138" s="14" t="s">
        <v>163</v>
      </c>
      <c r="C138" s="15">
        <v>30000</v>
      </c>
      <c r="D138" s="10">
        <f>VLOOKUP($A138,'25.07'!$A$9:$W$200,23,0)</f>
        <v>3</v>
      </c>
      <c r="E138" s="15"/>
      <c r="F138" s="15"/>
      <c r="G138" s="15"/>
      <c r="H138" s="9">
        <f t="shared" si="30"/>
        <v>0</v>
      </c>
      <c r="I138" s="15">
        <v>2</v>
      </c>
      <c r="J138" s="15"/>
      <c r="K138" s="15"/>
      <c r="L138" s="9">
        <f t="shared" ref="L138:L199" si="34">SUM(I138:K138)</f>
        <v>2</v>
      </c>
      <c r="M138" s="15"/>
      <c r="N138" s="15"/>
      <c r="O138" s="15"/>
      <c r="P138" s="15"/>
      <c r="Q138" s="15"/>
      <c r="R138" s="11">
        <f>SUM(M138:Q138)</f>
        <v>0</v>
      </c>
      <c r="S138" s="15"/>
      <c r="T138" s="15"/>
      <c r="U138" s="9">
        <f>S138+T138</f>
        <v>0</v>
      </c>
      <c r="V138" s="9">
        <f t="shared" si="32"/>
        <v>1</v>
      </c>
      <c r="W138" s="15">
        <v>1</v>
      </c>
      <c r="X138" s="16">
        <f>W138-V138</f>
        <v>0</v>
      </c>
      <c r="Y138" s="18"/>
      <c r="Z138" s="17"/>
    </row>
    <row r="139" spans="1:26" ht="18" customHeight="1" x14ac:dyDescent="0.2">
      <c r="A139" s="13">
        <v>5530019</v>
      </c>
      <c r="B139" s="14" t="s">
        <v>164</v>
      </c>
      <c r="C139" s="15">
        <v>30000</v>
      </c>
      <c r="D139" s="10">
        <f>VLOOKUP($A139,'25.07'!$A$9:$W$200,23,0)</f>
        <v>5</v>
      </c>
      <c r="E139" s="15"/>
      <c r="F139" s="15"/>
      <c r="G139" s="15"/>
      <c r="H139" s="9">
        <f t="shared" si="30"/>
        <v>0</v>
      </c>
      <c r="I139" s="15">
        <v>5</v>
      </c>
      <c r="J139" s="15"/>
      <c r="K139" s="15"/>
      <c r="L139" s="9">
        <f t="shared" si="34"/>
        <v>5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2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5530020</v>
      </c>
      <c r="B140" s="14" t="s">
        <v>165</v>
      </c>
      <c r="C140" s="15">
        <v>30000</v>
      </c>
      <c r="D140" s="10">
        <f>VLOOKUP($A140,'25.07'!$A$9:$W$200,23,0)</f>
        <v>0</v>
      </c>
      <c r="E140" s="15"/>
      <c r="F140" s="15"/>
      <c r="G140" s="15"/>
      <c r="H140" s="9">
        <f t="shared" si="30"/>
        <v>0</v>
      </c>
      <c r="I140" s="15"/>
      <c r="J140" s="15"/>
      <c r="K140" s="15"/>
      <c r="L140" s="9">
        <f t="shared" si="34"/>
        <v>0</v>
      </c>
      <c r="M140" s="15"/>
      <c r="N140" s="15"/>
      <c r="O140" s="15"/>
      <c r="P140" s="15"/>
      <c r="Q140" s="15"/>
      <c r="R140" s="11">
        <f t="shared" si="17"/>
        <v>0</v>
      </c>
      <c r="S140" s="15"/>
      <c r="T140" s="15"/>
      <c r="U140" s="9">
        <f t="shared" si="31"/>
        <v>0</v>
      </c>
      <c r="V140" s="9">
        <f t="shared" si="32"/>
        <v>0</v>
      </c>
      <c r="W140" s="15"/>
      <c r="X140" s="16">
        <f t="shared" si="33"/>
        <v>0</v>
      </c>
      <c r="Y140" s="18"/>
      <c r="Z140" s="17"/>
    </row>
    <row r="141" spans="1:26" ht="18" customHeight="1" x14ac:dyDescent="0.2">
      <c r="A141" s="7">
        <v>7550000</v>
      </c>
      <c r="B141" s="8" t="s">
        <v>166</v>
      </c>
      <c r="C141" s="9"/>
      <c r="D141" s="10">
        <f>VLOOKUP($A141,'25.07'!$A$9:$W$200,23,0)</f>
        <v>0</v>
      </c>
      <c r="E141" s="10"/>
      <c r="F141" s="10"/>
      <c r="G141" s="10"/>
      <c r="H141" s="9"/>
      <c r="I141" s="10"/>
      <c r="J141" s="10"/>
      <c r="K141" s="10"/>
      <c r="L141" s="9">
        <f t="shared" si="34"/>
        <v>0</v>
      </c>
      <c r="M141" s="10"/>
      <c r="N141" s="10"/>
      <c r="O141" s="10"/>
      <c r="P141" s="10"/>
      <c r="Q141" s="10"/>
      <c r="R141" s="11">
        <f t="shared" si="17"/>
        <v>0</v>
      </c>
      <c r="S141" s="10"/>
      <c r="T141" s="10"/>
      <c r="U141" s="9"/>
      <c r="V141" s="9"/>
      <c r="W141" s="10"/>
      <c r="X141" s="9"/>
      <c r="Y141" s="18"/>
      <c r="Z141" s="17"/>
    </row>
    <row r="142" spans="1:26" ht="18" customHeight="1" x14ac:dyDescent="0.2">
      <c r="A142" s="13">
        <v>7520001</v>
      </c>
      <c r="B142" s="14" t="s">
        <v>167</v>
      </c>
      <c r="C142" s="15">
        <v>80000</v>
      </c>
      <c r="D142" s="10">
        <f>VLOOKUP($A142,'25.07'!$A$9:$W$200,23,0)</f>
        <v>0</v>
      </c>
      <c r="E142" s="15"/>
      <c r="F142" s="15"/>
      <c r="G142" s="15"/>
      <c r="H142" s="9">
        <f t="shared" ref="H142:H156" si="35">SUM(E142:G142)</f>
        <v>0</v>
      </c>
      <c r="I142" s="15"/>
      <c r="J142" s="15"/>
      <c r="K142" s="15"/>
      <c r="L142" s="9">
        <f t="shared" si="34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ref="V142:V156" si="36">D142+H142-L142-R142-U142</f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7520012</v>
      </c>
      <c r="B143" s="14" t="s">
        <v>168</v>
      </c>
      <c r="C143" s="15">
        <v>80000</v>
      </c>
      <c r="D143" s="10">
        <f>VLOOKUP($A143,'25.07'!$A$9:$W$200,23,0)</f>
        <v>7</v>
      </c>
      <c r="E143" s="15"/>
      <c r="F143" s="15"/>
      <c r="G143" s="15"/>
      <c r="H143" s="9">
        <f t="shared" si="35"/>
        <v>0</v>
      </c>
      <c r="I143" s="15">
        <v>2</v>
      </c>
      <c r="J143" s="15"/>
      <c r="K143" s="15"/>
      <c r="L143" s="9">
        <f t="shared" si="34"/>
        <v>2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si="36"/>
        <v>5</v>
      </c>
      <c r="W143" s="15">
        <v>5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7520013</v>
      </c>
      <c r="B144" s="14" t="s">
        <v>169</v>
      </c>
      <c r="C144" s="15">
        <v>80000</v>
      </c>
      <c r="D144" s="10">
        <f>VLOOKUP($A144,'25.07'!$A$9:$W$200,23,0)</f>
        <v>9</v>
      </c>
      <c r="E144" s="15"/>
      <c r="F144" s="15"/>
      <c r="G144" s="15"/>
      <c r="H144" s="9">
        <f t="shared" si="35"/>
        <v>0</v>
      </c>
      <c r="I144" s="15">
        <v>1</v>
      </c>
      <c r="J144" s="15"/>
      <c r="K144" s="15"/>
      <c r="L144" s="9">
        <f t="shared" si="34"/>
        <v>1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6"/>
        <v>8</v>
      </c>
      <c r="W144" s="15">
        <v>8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7520014</v>
      </c>
      <c r="B145" s="14" t="s">
        <v>170</v>
      </c>
      <c r="C145" s="15">
        <v>5000</v>
      </c>
      <c r="D145" s="10">
        <f>VLOOKUP($A145,'25.07'!$A$9:$W$200,23,0)</f>
        <v>0</v>
      </c>
      <c r="E145" s="15"/>
      <c r="F145" s="15"/>
      <c r="G145" s="15"/>
      <c r="H145" s="9">
        <f t="shared" si="35"/>
        <v>0</v>
      </c>
      <c r="I145" s="15"/>
      <c r="J145" s="15"/>
      <c r="K145" s="15"/>
      <c r="L145" s="9">
        <f t="shared" si="34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6"/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7550006</v>
      </c>
      <c r="B146" s="14" t="s">
        <v>171</v>
      </c>
      <c r="C146" s="15">
        <v>12000</v>
      </c>
      <c r="D146" s="10">
        <f>VLOOKUP($A146,'25.07'!$A$9:$W$200,23,0)</f>
        <v>4</v>
      </c>
      <c r="E146" s="15"/>
      <c r="F146" s="15"/>
      <c r="G146" s="15"/>
      <c r="H146" s="9">
        <f t="shared" si="35"/>
        <v>0</v>
      </c>
      <c r="I146" s="15"/>
      <c r="J146" s="15"/>
      <c r="K146" s="15"/>
      <c r="L146" s="9">
        <f t="shared" si="34"/>
        <v>0</v>
      </c>
      <c r="M146" s="15"/>
      <c r="N146" s="15"/>
      <c r="O146" s="15"/>
      <c r="P146" s="15"/>
      <c r="Q146" s="15"/>
      <c r="R146" s="11">
        <f t="shared" si="17"/>
        <v>0</v>
      </c>
      <c r="S146" s="15"/>
      <c r="T146" s="15"/>
      <c r="U146" s="9">
        <f t="shared" ref="U146:U156" si="37">S146+T146</f>
        <v>0</v>
      </c>
      <c r="V146" s="9">
        <f t="shared" si="36"/>
        <v>4</v>
      </c>
      <c r="W146" s="15">
        <v>4</v>
      </c>
      <c r="X146" s="16">
        <f t="shared" ref="X146:X156" si="38">W146-V146</f>
        <v>0</v>
      </c>
      <c r="Y146" s="18"/>
      <c r="Z146" s="17"/>
    </row>
    <row r="147" spans="1:26" ht="18" customHeight="1" x14ac:dyDescent="0.2">
      <c r="A147" s="13">
        <v>7550007</v>
      </c>
      <c r="B147" s="14" t="s">
        <v>172</v>
      </c>
      <c r="C147" s="15">
        <v>9000</v>
      </c>
      <c r="D147" s="10">
        <f>VLOOKUP($A147,'25.07'!$A$9:$W$200,23,0)</f>
        <v>5</v>
      </c>
      <c r="E147" s="15"/>
      <c r="F147" s="15"/>
      <c r="G147" s="15"/>
      <c r="H147" s="9">
        <f t="shared" si="35"/>
        <v>0</v>
      </c>
      <c r="I147" s="15"/>
      <c r="J147" s="15"/>
      <c r="K147" s="15"/>
      <c r="L147" s="9">
        <f t="shared" si="34"/>
        <v>0</v>
      </c>
      <c r="M147" s="15"/>
      <c r="N147" s="15"/>
      <c r="O147" s="15"/>
      <c r="P147" s="15"/>
      <c r="Q147" s="15"/>
      <c r="R147" s="11">
        <f t="shared" si="17"/>
        <v>0</v>
      </c>
      <c r="S147" s="15"/>
      <c r="T147" s="15"/>
      <c r="U147" s="9">
        <f t="shared" si="37"/>
        <v>0</v>
      </c>
      <c r="V147" s="9">
        <f t="shared" si="36"/>
        <v>5</v>
      </c>
      <c r="W147" s="15">
        <v>5</v>
      </c>
      <c r="X147" s="16">
        <f t="shared" si="38"/>
        <v>0</v>
      </c>
      <c r="Y147" s="18"/>
      <c r="Z147" s="17"/>
    </row>
    <row r="148" spans="1:26" ht="18" customHeight="1" x14ac:dyDescent="0.2">
      <c r="A148" s="13">
        <v>7550008</v>
      </c>
      <c r="B148" s="14" t="s">
        <v>173</v>
      </c>
      <c r="C148" s="15">
        <v>21000</v>
      </c>
      <c r="D148" s="10">
        <f>VLOOKUP($A148,'25.07'!$A$9:$W$200,23,0)</f>
        <v>8</v>
      </c>
      <c r="E148" s="15"/>
      <c r="F148" s="15"/>
      <c r="G148" s="15"/>
      <c r="H148" s="9">
        <f t="shared" si="35"/>
        <v>0</v>
      </c>
      <c r="I148" s="15"/>
      <c r="J148" s="15"/>
      <c r="K148" s="15"/>
      <c r="L148" s="9">
        <f t="shared" si="34"/>
        <v>0</v>
      </c>
      <c r="M148" s="15"/>
      <c r="N148" s="15"/>
      <c r="O148" s="15"/>
      <c r="P148" s="15"/>
      <c r="Q148" s="15"/>
      <c r="R148" s="11">
        <f t="shared" si="17"/>
        <v>0</v>
      </c>
      <c r="S148" s="15"/>
      <c r="T148" s="15"/>
      <c r="U148" s="9">
        <f t="shared" si="37"/>
        <v>0</v>
      </c>
      <c r="V148" s="9">
        <f t="shared" si="36"/>
        <v>8</v>
      </c>
      <c r="W148" s="15">
        <v>8</v>
      </c>
      <c r="X148" s="16">
        <f t="shared" si="38"/>
        <v>0</v>
      </c>
      <c r="Y148" s="18"/>
      <c r="Z148" s="17"/>
    </row>
    <row r="149" spans="1:26" ht="18" customHeight="1" x14ac:dyDescent="0.2">
      <c r="A149" s="13">
        <v>7550011</v>
      </c>
      <c r="B149" s="14" t="s">
        <v>174</v>
      </c>
      <c r="C149" s="15">
        <v>16000</v>
      </c>
      <c r="D149" s="10">
        <f>VLOOKUP($A149,'25.07'!$A$9:$W$200,23,0)</f>
        <v>7</v>
      </c>
      <c r="E149" s="15"/>
      <c r="F149" s="15"/>
      <c r="G149" s="15"/>
      <c r="H149" s="9">
        <f t="shared" si="35"/>
        <v>0</v>
      </c>
      <c r="I149" s="15"/>
      <c r="J149" s="15"/>
      <c r="K149" s="15"/>
      <c r="L149" s="9">
        <f t="shared" si="34"/>
        <v>0</v>
      </c>
      <c r="M149" s="15"/>
      <c r="N149" s="15"/>
      <c r="O149" s="15"/>
      <c r="P149" s="15"/>
      <c r="Q149" s="15"/>
      <c r="R149" s="11">
        <f t="shared" si="17"/>
        <v>0</v>
      </c>
      <c r="S149" s="15"/>
      <c r="T149" s="15"/>
      <c r="U149" s="9">
        <f t="shared" si="37"/>
        <v>0</v>
      </c>
      <c r="V149" s="9">
        <f t="shared" si="36"/>
        <v>7</v>
      </c>
      <c r="W149" s="15">
        <v>7</v>
      </c>
      <c r="X149" s="16">
        <f t="shared" si="38"/>
        <v>0</v>
      </c>
      <c r="Y149" s="18"/>
      <c r="Z149" s="17"/>
    </row>
    <row r="150" spans="1:26" ht="18" customHeight="1" x14ac:dyDescent="0.2">
      <c r="A150" s="13">
        <v>7550012</v>
      </c>
      <c r="B150" s="14" t="s">
        <v>175</v>
      </c>
      <c r="C150" s="15">
        <v>24000</v>
      </c>
      <c r="D150" s="10">
        <f>VLOOKUP($A150,'25.07'!$A$9:$W$200,23,0)</f>
        <v>5</v>
      </c>
      <c r="E150" s="15"/>
      <c r="F150" s="15"/>
      <c r="G150" s="15"/>
      <c r="H150" s="9">
        <f t="shared" si="35"/>
        <v>0</v>
      </c>
      <c r="I150" s="15"/>
      <c r="J150" s="15"/>
      <c r="K150" s="15"/>
      <c r="L150" s="9">
        <f t="shared" si="34"/>
        <v>0</v>
      </c>
      <c r="M150" s="15"/>
      <c r="N150" s="15"/>
      <c r="O150" s="15"/>
      <c r="P150" s="15"/>
      <c r="Q150" s="15"/>
      <c r="R150" s="11">
        <f t="shared" si="17"/>
        <v>0</v>
      </c>
      <c r="S150" s="15"/>
      <c r="T150" s="15"/>
      <c r="U150" s="9">
        <f t="shared" si="37"/>
        <v>0</v>
      </c>
      <c r="V150" s="9">
        <f t="shared" si="36"/>
        <v>5</v>
      </c>
      <c r="W150" s="15">
        <v>5</v>
      </c>
      <c r="X150" s="16">
        <f t="shared" si="38"/>
        <v>0</v>
      </c>
      <c r="Y150" s="18"/>
      <c r="Z150" s="17"/>
    </row>
    <row r="151" spans="1:26" ht="18" customHeight="1" x14ac:dyDescent="0.2">
      <c r="A151" s="13">
        <v>7550015</v>
      </c>
      <c r="B151" s="14" t="s">
        <v>176</v>
      </c>
      <c r="C151" s="15">
        <v>14000</v>
      </c>
      <c r="D151" s="10">
        <f>VLOOKUP($A151,'25.07'!$A$9:$W$200,23,0)</f>
        <v>9</v>
      </c>
      <c r="E151" s="15"/>
      <c r="F151" s="15"/>
      <c r="G151" s="15"/>
      <c r="H151" s="9">
        <f t="shared" si="35"/>
        <v>0</v>
      </c>
      <c r="I151" s="15"/>
      <c r="J151" s="15"/>
      <c r="K151" s="15"/>
      <c r="L151" s="9">
        <f t="shared" si="34"/>
        <v>0</v>
      </c>
      <c r="M151" s="15"/>
      <c r="N151" s="15"/>
      <c r="O151" s="15"/>
      <c r="P151" s="15"/>
      <c r="Q151" s="15"/>
      <c r="R151" s="11">
        <f t="shared" si="17"/>
        <v>0</v>
      </c>
      <c r="S151" s="15"/>
      <c r="T151" s="15"/>
      <c r="U151" s="9">
        <f t="shared" si="37"/>
        <v>0</v>
      </c>
      <c r="V151" s="9">
        <f t="shared" si="36"/>
        <v>9</v>
      </c>
      <c r="W151" s="15">
        <v>9</v>
      </c>
      <c r="X151" s="16">
        <f t="shared" si="38"/>
        <v>0</v>
      </c>
      <c r="Y151" s="18"/>
      <c r="Z151" s="17"/>
    </row>
    <row r="152" spans="1:26" ht="18" customHeight="1" x14ac:dyDescent="0.2">
      <c r="A152" s="13">
        <v>7550016</v>
      </c>
      <c r="B152" s="14" t="s">
        <v>177</v>
      </c>
      <c r="C152" s="15">
        <v>14000</v>
      </c>
      <c r="D152" s="10">
        <f>VLOOKUP($A152,'25.07'!$A$9:$W$200,23,0)</f>
        <v>3</v>
      </c>
      <c r="E152" s="15"/>
      <c r="F152" s="15"/>
      <c r="G152" s="15"/>
      <c r="H152" s="9">
        <f t="shared" si="35"/>
        <v>0</v>
      </c>
      <c r="I152" s="15"/>
      <c r="J152" s="15"/>
      <c r="K152" s="15"/>
      <c r="L152" s="9">
        <f t="shared" si="34"/>
        <v>0</v>
      </c>
      <c r="M152" s="15"/>
      <c r="N152" s="15"/>
      <c r="O152" s="15"/>
      <c r="P152" s="15"/>
      <c r="Q152" s="15"/>
      <c r="R152" s="11">
        <f t="shared" si="17"/>
        <v>0</v>
      </c>
      <c r="S152" s="15"/>
      <c r="T152" s="15"/>
      <c r="U152" s="9">
        <f t="shared" si="37"/>
        <v>0</v>
      </c>
      <c r="V152" s="9">
        <f t="shared" si="36"/>
        <v>3</v>
      </c>
      <c r="W152" s="15">
        <v>3</v>
      </c>
      <c r="X152" s="16">
        <f t="shared" si="38"/>
        <v>0</v>
      </c>
      <c r="Y152" s="18"/>
      <c r="Z152" s="17"/>
    </row>
    <row r="153" spans="1:26" ht="18" customHeight="1" x14ac:dyDescent="0.2">
      <c r="A153" s="13">
        <v>7550017</v>
      </c>
      <c r="B153" s="14" t="s">
        <v>178</v>
      </c>
      <c r="C153" s="15">
        <v>14000</v>
      </c>
      <c r="D153" s="10">
        <f>VLOOKUP($A153,'25.07'!$A$9:$W$200,23,0)</f>
        <v>7</v>
      </c>
      <c r="E153" s="15"/>
      <c r="F153" s="15"/>
      <c r="G153" s="15"/>
      <c r="H153" s="9">
        <f t="shared" si="35"/>
        <v>0</v>
      </c>
      <c r="I153" s="15"/>
      <c r="J153" s="15"/>
      <c r="K153" s="15"/>
      <c r="L153" s="9">
        <f t="shared" si="34"/>
        <v>0</v>
      </c>
      <c r="M153" s="15"/>
      <c r="N153" s="15"/>
      <c r="O153" s="15"/>
      <c r="P153" s="15"/>
      <c r="Q153" s="15"/>
      <c r="R153" s="11">
        <f t="shared" si="17"/>
        <v>0</v>
      </c>
      <c r="S153" s="15"/>
      <c r="T153" s="15"/>
      <c r="U153" s="9">
        <f t="shared" si="37"/>
        <v>0</v>
      </c>
      <c r="V153" s="9">
        <f t="shared" si="36"/>
        <v>7</v>
      </c>
      <c r="W153" s="15">
        <v>7</v>
      </c>
      <c r="X153" s="16">
        <f t="shared" si="38"/>
        <v>0</v>
      </c>
      <c r="Y153" s="18"/>
      <c r="Z153" s="17"/>
    </row>
    <row r="154" spans="1:26" ht="18" customHeight="1" x14ac:dyDescent="0.2">
      <c r="A154" s="13">
        <v>7550019</v>
      </c>
      <c r="B154" s="14" t="s">
        <v>179</v>
      </c>
      <c r="C154" s="15">
        <v>10000</v>
      </c>
      <c r="D154" s="10">
        <f>VLOOKUP($A154,'25.07'!$A$9:$W$200,23,0)</f>
        <v>0</v>
      </c>
      <c r="E154" s="15"/>
      <c r="F154" s="15"/>
      <c r="G154" s="15"/>
      <c r="H154" s="9">
        <f t="shared" si="35"/>
        <v>0</v>
      </c>
      <c r="I154" s="15"/>
      <c r="J154" s="15"/>
      <c r="K154" s="15"/>
      <c r="L154" s="9">
        <f t="shared" si="34"/>
        <v>0</v>
      </c>
      <c r="M154" s="15"/>
      <c r="N154" s="15"/>
      <c r="O154" s="15"/>
      <c r="P154" s="15"/>
      <c r="Q154" s="15"/>
      <c r="R154" s="11">
        <f t="shared" si="17"/>
        <v>0</v>
      </c>
      <c r="S154" s="15"/>
      <c r="T154" s="15"/>
      <c r="U154" s="9">
        <f t="shared" si="37"/>
        <v>0</v>
      </c>
      <c r="V154" s="9">
        <f t="shared" si="36"/>
        <v>0</v>
      </c>
      <c r="W154" s="15"/>
      <c r="X154" s="16">
        <f t="shared" si="38"/>
        <v>0</v>
      </c>
      <c r="Y154" s="18"/>
      <c r="Z154" s="17"/>
    </row>
    <row r="155" spans="1:26" ht="18" customHeight="1" x14ac:dyDescent="0.2">
      <c r="A155" s="13">
        <v>7550026</v>
      </c>
      <c r="B155" s="14" t="s">
        <v>180</v>
      </c>
      <c r="C155" s="15">
        <v>26000</v>
      </c>
      <c r="D155" s="10">
        <f>VLOOKUP($A155,'25.07'!$A$9:$W$200,23,0)</f>
        <v>1</v>
      </c>
      <c r="E155" s="15"/>
      <c r="F155" s="15"/>
      <c r="G155" s="15"/>
      <c r="H155" s="9">
        <f t="shared" si="35"/>
        <v>0</v>
      </c>
      <c r="I155" s="15"/>
      <c r="J155" s="15"/>
      <c r="K155" s="15"/>
      <c r="L155" s="9">
        <f t="shared" si="34"/>
        <v>0</v>
      </c>
      <c r="M155" s="15"/>
      <c r="N155" s="15"/>
      <c r="O155" s="15"/>
      <c r="P155" s="15"/>
      <c r="Q155" s="15"/>
      <c r="R155" s="11">
        <f t="shared" si="17"/>
        <v>0</v>
      </c>
      <c r="S155" s="15"/>
      <c r="T155" s="15"/>
      <c r="U155" s="9">
        <f t="shared" si="37"/>
        <v>0</v>
      </c>
      <c r="V155" s="9">
        <f t="shared" si="36"/>
        <v>1</v>
      </c>
      <c r="W155" s="15">
        <v>1</v>
      </c>
      <c r="X155" s="16">
        <f t="shared" si="38"/>
        <v>0</v>
      </c>
      <c r="Y155" s="18"/>
      <c r="Z155" s="17"/>
    </row>
    <row r="156" spans="1:26" ht="18" customHeight="1" x14ac:dyDescent="0.2">
      <c r="A156" s="13">
        <v>4551001</v>
      </c>
      <c r="B156" s="14" t="s">
        <v>225</v>
      </c>
      <c r="C156" s="15">
        <v>15000</v>
      </c>
      <c r="D156" s="10">
        <f>VLOOKUP($A156,'25.07'!$A$9:$W$200,23,0)</f>
        <v>0</v>
      </c>
      <c r="E156" s="15"/>
      <c r="F156" s="15"/>
      <c r="G156" s="15"/>
      <c r="H156" s="9">
        <f t="shared" si="35"/>
        <v>0</v>
      </c>
      <c r="I156" s="15"/>
      <c r="J156" s="15"/>
      <c r="K156" s="15"/>
      <c r="L156" s="9">
        <f t="shared" si="34"/>
        <v>0</v>
      </c>
      <c r="M156" s="15"/>
      <c r="N156" s="15"/>
      <c r="O156" s="15"/>
      <c r="P156" s="15"/>
      <c r="Q156" s="15"/>
      <c r="R156" s="11">
        <f t="shared" ref="R156:R199" si="39">SUM(M156:Q156)</f>
        <v>0</v>
      </c>
      <c r="S156" s="15"/>
      <c r="T156" s="15"/>
      <c r="U156" s="9">
        <f t="shared" si="37"/>
        <v>0</v>
      </c>
      <c r="V156" s="9">
        <f t="shared" si="36"/>
        <v>0</v>
      </c>
      <c r="W156" s="15"/>
      <c r="X156" s="16">
        <f t="shared" si="38"/>
        <v>0</v>
      </c>
      <c r="Y156" s="18"/>
      <c r="Z156" s="17"/>
    </row>
    <row r="157" spans="1:26" ht="18" customHeight="1" x14ac:dyDescent="0.2">
      <c r="A157" s="7">
        <v>5500000</v>
      </c>
      <c r="B157" s="8" t="s">
        <v>181</v>
      </c>
      <c r="C157" s="9"/>
      <c r="D157" s="10">
        <f>VLOOKUP($A157,'25.07'!$A$9:$W$200,23,0)</f>
        <v>0</v>
      </c>
      <c r="E157" s="10"/>
      <c r="F157" s="10"/>
      <c r="G157" s="10"/>
      <c r="H157" s="9"/>
      <c r="I157" s="10"/>
      <c r="J157" s="10"/>
      <c r="K157" s="10"/>
      <c r="L157" s="9">
        <f t="shared" si="34"/>
        <v>0</v>
      </c>
      <c r="M157" s="10"/>
      <c r="N157" s="10"/>
      <c r="O157" s="10"/>
      <c r="P157" s="10"/>
      <c r="Q157" s="10"/>
      <c r="R157" s="11">
        <f t="shared" si="39"/>
        <v>0</v>
      </c>
      <c r="S157" s="10"/>
      <c r="T157" s="10"/>
      <c r="U157" s="9"/>
      <c r="V157" s="9"/>
      <c r="W157" s="10"/>
      <c r="X157" s="9"/>
      <c r="Y157" s="18"/>
      <c r="Z157" s="17"/>
    </row>
    <row r="158" spans="1:26" s="24" customFormat="1" ht="18" customHeight="1" x14ac:dyDescent="0.2">
      <c r="A158" s="13">
        <v>5500044</v>
      </c>
      <c r="B158" s="20" t="s">
        <v>182</v>
      </c>
      <c r="C158" s="21">
        <v>28000</v>
      </c>
      <c r="D158" s="10">
        <f>VLOOKUP($A158,'25.07'!$A$9:$W$200,23,0)</f>
        <v>0</v>
      </c>
      <c r="E158" s="15">
        <v>4</v>
      </c>
      <c r="F158" s="15"/>
      <c r="G158" s="15"/>
      <c r="H158" s="9">
        <f t="shared" ref="H158:H197" si="40">SUM(E158:G158)</f>
        <v>4</v>
      </c>
      <c r="I158" s="15">
        <v>4</v>
      </c>
      <c r="J158" s="15"/>
      <c r="K158" s="15"/>
      <c r="L158" s="9">
        <f t="shared" si="34"/>
        <v>4</v>
      </c>
      <c r="M158" s="15"/>
      <c r="N158" s="15"/>
      <c r="O158" s="15"/>
      <c r="P158" s="15"/>
      <c r="Q158" s="15"/>
      <c r="R158" s="11">
        <f t="shared" si="39"/>
        <v>0</v>
      </c>
      <c r="S158" s="15"/>
      <c r="T158" s="15"/>
      <c r="U158" s="9">
        <f t="shared" ref="U158:U184" si="41">S158+T158</f>
        <v>0</v>
      </c>
      <c r="V158" s="9">
        <f t="shared" ref="V158:V197" si="42">D158+H158-L158-R158-U158</f>
        <v>0</v>
      </c>
      <c r="W158" s="15"/>
      <c r="X158" s="16">
        <f t="shared" ref="X158:X184" si="43">W158-V158</f>
        <v>0</v>
      </c>
      <c r="Y158" s="22"/>
      <c r="Z158" s="23"/>
    </row>
    <row r="159" spans="1:26" s="24" customFormat="1" ht="18" customHeight="1" x14ac:dyDescent="0.2">
      <c r="A159" s="13">
        <v>5500045</v>
      </c>
      <c r="B159" s="20" t="s">
        <v>183</v>
      </c>
      <c r="C159" s="21">
        <v>30000</v>
      </c>
      <c r="D159" s="10">
        <f>VLOOKUP($A159,'25.07'!$A$9:$W$200,23,0)</f>
        <v>0</v>
      </c>
      <c r="E159" s="15">
        <v>3</v>
      </c>
      <c r="F159" s="15"/>
      <c r="G159" s="15"/>
      <c r="H159" s="9">
        <f t="shared" si="40"/>
        <v>3</v>
      </c>
      <c r="I159" s="15">
        <v>3</v>
      </c>
      <c r="J159" s="15"/>
      <c r="K159" s="15"/>
      <c r="L159" s="9">
        <f t="shared" si="34"/>
        <v>3</v>
      </c>
      <c r="M159" s="15"/>
      <c r="N159" s="15"/>
      <c r="O159" s="15"/>
      <c r="P159" s="15"/>
      <c r="Q159" s="15"/>
      <c r="R159" s="11">
        <f t="shared" si="39"/>
        <v>0</v>
      </c>
      <c r="S159" s="15"/>
      <c r="T159" s="15"/>
      <c r="U159" s="9">
        <f t="shared" si="41"/>
        <v>0</v>
      </c>
      <c r="V159" s="9">
        <f t="shared" si="42"/>
        <v>0</v>
      </c>
      <c r="W159" s="15"/>
      <c r="X159" s="16">
        <f t="shared" si="43"/>
        <v>0</v>
      </c>
      <c r="Y159" s="22"/>
      <c r="Z159" s="23"/>
    </row>
    <row r="160" spans="1:26" ht="18" customHeight="1" x14ac:dyDescent="0.2">
      <c r="A160" s="13">
        <v>5500063</v>
      </c>
      <c r="B160" s="14" t="s">
        <v>184</v>
      </c>
      <c r="C160" s="15">
        <v>21000</v>
      </c>
      <c r="D160" s="10">
        <f>VLOOKUP($A160,'25.07'!$A$9:$W$200,23,0)</f>
        <v>0</v>
      </c>
      <c r="E160" s="15"/>
      <c r="F160" s="15"/>
      <c r="G160" s="15"/>
      <c r="H160" s="9">
        <f t="shared" si="40"/>
        <v>0</v>
      </c>
      <c r="I160" s="15"/>
      <c r="J160" s="15"/>
      <c r="K160" s="15"/>
      <c r="L160" s="9">
        <f t="shared" si="34"/>
        <v>0</v>
      </c>
      <c r="M160" s="15"/>
      <c r="N160" s="15"/>
      <c r="O160" s="15"/>
      <c r="P160" s="15"/>
      <c r="Q160" s="15"/>
      <c r="R160" s="11">
        <f t="shared" si="39"/>
        <v>0</v>
      </c>
      <c r="S160" s="15"/>
      <c r="T160" s="15"/>
      <c r="U160" s="9">
        <f t="shared" si="41"/>
        <v>0</v>
      </c>
      <c r="V160" s="9">
        <f t="shared" si="42"/>
        <v>0</v>
      </c>
      <c r="W160" s="15"/>
      <c r="X160" s="16">
        <f t="shared" si="43"/>
        <v>0</v>
      </c>
      <c r="Y160" s="18"/>
      <c r="Z160" s="17"/>
    </row>
    <row r="161" spans="1:26" ht="18" customHeight="1" x14ac:dyDescent="0.2">
      <c r="A161" s="13">
        <v>5500064</v>
      </c>
      <c r="B161" s="14" t="s">
        <v>185</v>
      </c>
      <c r="C161" s="15">
        <v>26000</v>
      </c>
      <c r="D161" s="10">
        <f>VLOOKUP($A161,'25.07'!$A$9:$W$200,23,0)</f>
        <v>0</v>
      </c>
      <c r="E161" s="15"/>
      <c r="F161" s="15"/>
      <c r="G161" s="15"/>
      <c r="H161" s="9">
        <f t="shared" si="40"/>
        <v>0</v>
      </c>
      <c r="I161" s="15"/>
      <c r="J161" s="15"/>
      <c r="K161" s="15"/>
      <c r="L161" s="9">
        <f t="shared" si="34"/>
        <v>0</v>
      </c>
      <c r="M161" s="15"/>
      <c r="N161" s="15"/>
      <c r="O161" s="15"/>
      <c r="P161" s="15"/>
      <c r="Q161" s="15"/>
      <c r="R161" s="11">
        <f t="shared" si="39"/>
        <v>0</v>
      </c>
      <c r="S161" s="15"/>
      <c r="T161" s="15"/>
      <c r="U161" s="9">
        <f t="shared" si="41"/>
        <v>0</v>
      </c>
      <c r="V161" s="9">
        <f t="shared" si="42"/>
        <v>0</v>
      </c>
      <c r="W161" s="15"/>
      <c r="X161" s="16">
        <f t="shared" si="43"/>
        <v>0</v>
      </c>
      <c r="Y161" s="18"/>
      <c r="Z161" s="17"/>
    </row>
    <row r="162" spans="1:26" ht="18" customHeight="1" x14ac:dyDescent="0.2">
      <c r="A162" s="13">
        <v>5500065</v>
      </c>
      <c r="B162" s="14" t="s">
        <v>186</v>
      </c>
      <c r="C162" s="15">
        <v>24000</v>
      </c>
      <c r="D162" s="10">
        <f>VLOOKUP($A162,'25.07'!$A$9:$W$200,23,0)</f>
        <v>0</v>
      </c>
      <c r="E162" s="15"/>
      <c r="F162" s="15"/>
      <c r="G162" s="15"/>
      <c r="H162" s="9">
        <f t="shared" si="40"/>
        <v>0</v>
      </c>
      <c r="I162" s="15"/>
      <c r="J162" s="15"/>
      <c r="K162" s="15"/>
      <c r="L162" s="9">
        <f t="shared" si="34"/>
        <v>0</v>
      </c>
      <c r="M162" s="15"/>
      <c r="N162" s="15"/>
      <c r="O162" s="15"/>
      <c r="P162" s="15"/>
      <c r="Q162" s="15"/>
      <c r="R162" s="11">
        <f t="shared" si="39"/>
        <v>0</v>
      </c>
      <c r="S162" s="15"/>
      <c r="T162" s="15"/>
      <c r="U162" s="9">
        <f t="shared" si="41"/>
        <v>0</v>
      </c>
      <c r="V162" s="9">
        <f t="shared" si="42"/>
        <v>0</v>
      </c>
      <c r="W162" s="15"/>
      <c r="X162" s="16">
        <f t="shared" si="43"/>
        <v>0</v>
      </c>
      <c r="Y162" s="18"/>
      <c r="Z162" s="17"/>
    </row>
    <row r="163" spans="1:26" ht="18" customHeight="1" x14ac:dyDescent="0.2">
      <c r="A163" s="13">
        <v>5500066</v>
      </c>
      <c r="B163" s="14" t="s">
        <v>187</v>
      </c>
      <c r="C163" s="15">
        <v>32000</v>
      </c>
      <c r="D163" s="10">
        <f>VLOOKUP($A163,'25.07'!$A$9:$W$200,23,0)</f>
        <v>0</v>
      </c>
      <c r="E163" s="15"/>
      <c r="F163" s="15"/>
      <c r="G163" s="15"/>
      <c r="H163" s="9">
        <f t="shared" si="40"/>
        <v>0</v>
      </c>
      <c r="I163" s="15"/>
      <c r="J163" s="15"/>
      <c r="K163" s="15"/>
      <c r="L163" s="9">
        <f t="shared" si="34"/>
        <v>0</v>
      </c>
      <c r="M163" s="15"/>
      <c r="N163" s="15"/>
      <c r="O163" s="15"/>
      <c r="P163" s="15"/>
      <c r="Q163" s="15"/>
      <c r="R163" s="11">
        <f t="shared" si="39"/>
        <v>0</v>
      </c>
      <c r="S163" s="15"/>
      <c r="T163" s="15"/>
      <c r="U163" s="9">
        <f t="shared" si="41"/>
        <v>0</v>
      </c>
      <c r="V163" s="9">
        <f t="shared" si="42"/>
        <v>0</v>
      </c>
      <c r="W163" s="15"/>
      <c r="X163" s="16">
        <f t="shared" si="43"/>
        <v>0</v>
      </c>
      <c r="Y163" s="18"/>
      <c r="Z163" s="17"/>
    </row>
    <row r="164" spans="1:26" ht="18" customHeight="1" x14ac:dyDescent="0.2">
      <c r="A164" s="13">
        <v>5510070</v>
      </c>
      <c r="B164" s="14" t="s">
        <v>188</v>
      </c>
      <c r="C164" s="15">
        <v>28000</v>
      </c>
      <c r="D164" s="10">
        <f>VLOOKUP($A164,'25.07'!$A$9:$W$200,23,0)</f>
        <v>0</v>
      </c>
      <c r="E164" s="15">
        <v>3</v>
      </c>
      <c r="F164" s="15"/>
      <c r="G164" s="15"/>
      <c r="H164" s="9">
        <f t="shared" si="40"/>
        <v>3</v>
      </c>
      <c r="I164" s="15">
        <v>3</v>
      </c>
      <c r="J164" s="15"/>
      <c r="K164" s="15"/>
      <c r="L164" s="9">
        <f t="shared" si="34"/>
        <v>3</v>
      </c>
      <c r="M164" s="15"/>
      <c r="N164" s="15"/>
      <c r="O164" s="15"/>
      <c r="P164" s="15"/>
      <c r="Q164" s="15"/>
      <c r="R164" s="11">
        <f t="shared" si="39"/>
        <v>0</v>
      </c>
      <c r="S164" s="15"/>
      <c r="T164" s="15"/>
      <c r="U164" s="9">
        <f t="shared" si="41"/>
        <v>0</v>
      </c>
      <c r="V164" s="9">
        <f t="shared" si="42"/>
        <v>0</v>
      </c>
      <c r="W164" s="15"/>
      <c r="X164" s="16">
        <f t="shared" si="43"/>
        <v>0</v>
      </c>
      <c r="Y164" s="18"/>
      <c r="Z164" s="17"/>
    </row>
    <row r="165" spans="1:26" ht="18" customHeight="1" x14ac:dyDescent="0.2">
      <c r="A165" s="13">
        <v>5510072</v>
      </c>
      <c r="B165" s="14" t="s">
        <v>189</v>
      </c>
      <c r="C165" s="15">
        <v>29000</v>
      </c>
      <c r="D165" s="10">
        <f>VLOOKUP($A165,'25.07'!$A$9:$W$200,23,0)</f>
        <v>0</v>
      </c>
      <c r="E165" s="15"/>
      <c r="F165" s="15"/>
      <c r="G165" s="15"/>
      <c r="H165" s="9">
        <f t="shared" si="40"/>
        <v>0</v>
      </c>
      <c r="I165" s="15"/>
      <c r="J165" s="15"/>
      <c r="K165" s="15"/>
      <c r="L165" s="9">
        <f t="shared" si="34"/>
        <v>0</v>
      </c>
      <c r="M165" s="15"/>
      <c r="N165" s="15"/>
      <c r="O165" s="15"/>
      <c r="P165" s="15"/>
      <c r="Q165" s="15"/>
      <c r="R165" s="11">
        <f t="shared" si="39"/>
        <v>0</v>
      </c>
      <c r="S165" s="15"/>
      <c r="T165" s="15"/>
      <c r="U165" s="9">
        <f t="shared" si="41"/>
        <v>0</v>
      </c>
      <c r="V165" s="9">
        <f t="shared" si="42"/>
        <v>0</v>
      </c>
      <c r="W165" s="15"/>
      <c r="X165" s="16">
        <f t="shared" si="43"/>
        <v>0</v>
      </c>
      <c r="Y165" s="18"/>
      <c r="Z165" s="17"/>
    </row>
    <row r="166" spans="1:26" ht="18" customHeight="1" x14ac:dyDescent="0.2">
      <c r="A166" s="13">
        <v>5510074</v>
      </c>
      <c r="B166" s="14" t="s">
        <v>190</v>
      </c>
      <c r="C166" s="15">
        <v>30000</v>
      </c>
      <c r="D166" s="10">
        <f>VLOOKUP($A166,'25.07'!$A$9:$W$200,23,0)</f>
        <v>0</v>
      </c>
      <c r="E166" s="15">
        <v>2</v>
      </c>
      <c r="F166" s="15"/>
      <c r="G166" s="15"/>
      <c r="H166" s="9">
        <f t="shared" si="40"/>
        <v>2</v>
      </c>
      <c r="I166" s="15">
        <v>2</v>
      </c>
      <c r="J166" s="15"/>
      <c r="K166" s="15"/>
      <c r="L166" s="9">
        <f t="shared" si="34"/>
        <v>2</v>
      </c>
      <c r="M166" s="15"/>
      <c r="N166" s="15"/>
      <c r="O166" s="15"/>
      <c r="P166" s="15"/>
      <c r="Q166" s="15"/>
      <c r="R166" s="11">
        <f t="shared" si="39"/>
        <v>0</v>
      </c>
      <c r="S166" s="15"/>
      <c r="T166" s="15"/>
      <c r="U166" s="9">
        <f t="shared" si="41"/>
        <v>0</v>
      </c>
      <c r="V166" s="9">
        <f t="shared" si="42"/>
        <v>0</v>
      </c>
      <c r="W166" s="15"/>
      <c r="X166" s="16">
        <f t="shared" si="43"/>
        <v>0</v>
      </c>
      <c r="Y166" s="18"/>
      <c r="Z166" s="17"/>
    </row>
    <row r="167" spans="1:26" ht="18" customHeight="1" x14ac:dyDescent="0.2">
      <c r="A167" s="13">
        <v>5520002</v>
      </c>
      <c r="B167" s="14" t="s">
        <v>191</v>
      </c>
      <c r="C167" s="15">
        <v>34000</v>
      </c>
      <c r="D167" s="10">
        <f>VLOOKUP($A167,'25.07'!$A$9:$W$200,23,0)</f>
        <v>0</v>
      </c>
      <c r="E167" s="15">
        <v>1</v>
      </c>
      <c r="F167" s="15"/>
      <c r="G167" s="15"/>
      <c r="H167" s="9">
        <f t="shared" si="40"/>
        <v>1</v>
      </c>
      <c r="I167" s="15">
        <v>1</v>
      </c>
      <c r="J167" s="15"/>
      <c r="K167" s="15"/>
      <c r="L167" s="9">
        <f t="shared" si="34"/>
        <v>1</v>
      </c>
      <c r="M167" s="15"/>
      <c r="N167" s="15"/>
      <c r="O167" s="15"/>
      <c r="P167" s="15"/>
      <c r="Q167" s="15"/>
      <c r="R167" s="11">
        <f>SUM(M167:Q167)</f>
        <v>0</v>
      </c>
      <c r="S167" s="15"/>
      <c r="T167" s="15"/>
      <c r="U167" s="9">
        <f>S167+T167</f>
        <v>0</v>
      </c>
      <c r="V167" s="9">
        <f t="shared" si="42"/>
        <v>0</v>
      </c>
      <c r="W167" s="15"/>
      <c r="X167" s="16">
        <f>W167-V167</f>
        <v>0</v>
      </c>
      <c r="Y167" s="18"/>
      <c r="Z167" s="17"/>
    </row>
    <row r="168" spans="1:26" ht="18" customHeight="1" x14ac:dyDescent="0.2">
      <c r="A168" s="13">
        <v>5520003</v>
      </c>
      <c r="B168" s="14" t="s">
        <v>192</v>
      </c>
      <c r="C168" s="15">
        <v>34000</v>
      </c>
      <c r="D168" s="10">
        <f>VLOOKUP($A168,'25.07'!$A$9:$W$200,23,0)</f>
        <v>0</v>
      </c>
      <c r="E168" s="15">
        <v>1</v>
      </c>
      <c r="F168" s="15"/>
      <c r="G168" s="15"/>
      <c r="H168" s="9">
        <f t="shared" si="40"/>
        <v>1</v>
      </c>
      <c r="I168" s="15">
        <v>1</v>
      </c>
      <c r="J168" s="15"/>
      <c r="K168" s="15"/>
      <c r="L168" s="9">
        <f t="shared" si="34"/>
        <v>1</v>
      </c>
      <c r="M168" s="15"/>
      <c r="N168" s="15"/>
      <c r="O168" s="15"/>
      <c r="P168" s="15"/>
      <c r="Q168" s="15"/>
      <c r="R168" s="11">
        <f>SUM(M168:Q168)</f>
        <v>0</v>
      </c>
      <c r="S168" s="15"/>
      <c r="T168" s="15"/>
      <c r="U168" s="9">
        <f>S168+T168</f>
        <v>0</v>
      </c>
      <c r="V168" s="9">
        <f t="shared" si="42"/>
        <v>0</v>
      </c>
      <c r="W168" s="15"/>
      <c r="X168" s="16">
        <f>W168-V168</f>
        <v>0</v>
      </c>
      <c r="Y168" s="18"/>
      <c r="Z168" s="17"/>
    </row>
    <row r="169" spans="1:26" ht="18" customHeight="1" x14ac:dyDescent="0.2">
      <c r="A169" s="13">
        <v>5520005</v>
      </c>
      <c r="B169" s="14" t="s">
        <v>193</v>
      </c>
      <c r="C169" s="15">
        <v>19000</v>
      </c>
      <c r="D169" s="10">
        <f>VLOOKUP($A169,'25.07'!$A$9:$W$200,23,0)</f>
        <v>0</v>
      </c>
      <c r="E169" s="15"/>
      <c r="F169" s="15"/>
      <c r="G169" s="15"/>
      <c r="H169" s="9">
        <f t="shared" si="40"/>
        <v>0</v>
      </c>
      <c r="I169" s="15"/>
      <c r="J169" s="15"/>
      <c r="K169" s="15"/>
      <c r="L169" s="9">
        <f t="shared" si="34"/>
        <v>0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2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5530001</v>
      </c>
      <c r="B170" s="14" t="s">
        <v>194</v>
      </c>
      <c r="C170" s="15">
        <v>46000</v>
      </c>
      <c r="D170" s="10">
        <f>VLOOKUP($A170,'25.07'!$A$9:$W$200,23,0)</f>
        <v>0</v>
      </c>
      <c r="E170" s="15">
        <v>1</v>
      </c>
      <c r="F170" s="15"/>
      <c r="G170" s="15"/>
      <c r="H170" s="9">
        <f t="shared" si="40"/>
        <v>1</v>
      </c>
      <c r="I170" s="15">
        <v>1</v>
      </c>
      <c r="J170" s="15"/>
      <c r="K170" s="15"/>
      <c r="L170" s="9">
        <f t="shared" si="34"/>
        <v>1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2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5530002</v>
      </c>
      <c r="B171" s="14" t="s">
        <v>195</v>
      </c>
      <c r="C171" s="15">
        <v>38000</v>
      </c>
      <c r="D171" s="10">
        <f>VLOOKUP($A171,'25.07'!$A$9:$W$200,23,0)</f>
        <v>0</v>
      </c>
      <c r="E171" s="15"/>
      <c r="F171" s="15"/>
      <c r="G171" s="15"/>
      <c r="H171" s="9">
        <f t="shared" si="40"/>
        <v>0</v>
      </c>
      <c r="I171" s="15"/>
      <c r="J171" s="15"/>
      <c r="K171" s="15"/>
      <c r="L171" s="9">
        <f t="shared" si="34"/>
        <v>0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2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5530003</v>
      </c>
      <c r="B172" s="14" t="s">
        <v>196</v>
      </c>
      <c r="C172" s="15">
        <v>38000</v>
      </c>
      <c r="D172" s="10">
        <f>VLOOKUP($A172,'25.07'!$A$9:$W$200,23,0)</f>
        <v>0</v>
      </c>
      <c r="E172" s="15"/>
      <c r="F172" s="15"/>
      <c r="G172" s="15"/>
      <c r="H172" s="9">
        <f t="shared" si="40"/>
        <v>0</v>
      </c>
      <c r="I172" s="15"/>
      <c r="J172" s="15"/>
      <c r="K172" s="15"/>
      <c r="L172" s="9">
        <f t="shared" si="34"/>
        <v>0</v>
      </c>
      <c r="M172" s="15"/>
      <c r="N172" s="15"/>
      <c r="O172" s="15"/>
      <c r="P172" s="15"/>
      <c r="Q172" s="15"/>
      <c r="R172" s="11">
        <f t="shared" si="39"/>
        <v>0</v>
      </c>
      <c r="S172" s="15"/>
      <c r="T172" s="15"/>
      <c r="U172" s="9">
        <f t="shared" si="41"/>
        <v>0</v>
      </c>
      <c r="V172" s="9">
        <f t="shared" si="42"/>
        <v>0</v>
      </c>
      <c r="W172" s="15"/>
      <c r="X172" s="16">
        <f t="shared" si="43"/>
        <v>0</v>
      </c>
      <c r="Y172" s="18"/>
      <c r="Z172" s="17"/>
    </row>
    <row r="173" spans="1:26" ht="18" customHeight="1" x14ac:dyDescent="0.2">
      <c r="A173" s="13">
        <v>5530004</v>
      </c>
      <c r="B173" s="14" t="s">
        <v>197</v>
      </c>
      <c r="C173" s="15">
        <v>39000</v>
      </c>
      <c r="D173" s="10">
        <f>VLOOKUP($A173,'25.07'!$A$9:$W$200,23,0)</f>
        <v>0</v>
      </c>
      <c r="E173" s="15"/>
      <c r="F173" s="15"/>
      <c r="G173" s="15"/>
      <c r="H173" s="9">
        <f t="shared" si="40"/>
        <v>0</v>
      </c>
      <c r="I173" s="15"/>
      <c r="J173" s="15"/>
      <c r="K173" s="15"/>
      <c r="L173" s="9">
        <f t="shared" si="34"/>
        <v>0</v>
      </c>
      <c r="M173" s="15"/>
      <c r="N173" s="15"/>
      <c r="O173" s="15"/>
      <c r="P173" s="15"/>
      <c r="Q173" s="15"/>
      <c r="R173" s="11">
        <f t="shared" si="39"/>
        <v>0</v>
      </c>
      <c r="S173" s="15"/>
      <c r="T173" s="15"/>
      <c r="U173" s="9">
        <f t="shared" si="41"/>
        <v>0</v>
      </c>
      <c r="V173" s="9">
        <f t="shared" si="42"/>
        <v>0</v>
      </c>
      <c r="W173" s="15"/>
      <c r="X173" s="16">
        <f t="shared" si="43"/>
        <v>0</v>
      </c>
      <c r="Y173" s="18"/>
      <c r="Z173" s="17"/>
    </row>
    <row r="174" spans="1:26" ht="18" customHeight="1" x14ac:dyDescent="0.2">
      <c r="A174" s="13">
        <v>5530005</v>
      </c>
      <c r="B174" s="14" t="s">
        <v>198</v>
      </c>
      <c r="C174" s="15">
        <v>35000</v>
      </c>
      <c r="D174" s="10">
        <f>VLOOKUP($A174,'25.07'!$A$9:$W$200,23,0)</f>
        <v>0</v>
      </c>
      <c r="E174" s="15"/>
      <c r="F174" s="15"/>
      <c r="G174" s="15"/>
      <c r="H174" s="9">
        <f t="shared" si="40"/>
        <v>0</v>
      </c>
      <c r="I174" s="15"/>
      <c r="J174" s="15"/>
      <c r="K174" s="15"/>
      <c r="L174" s="9">
        <f t="shared" si="34"/>
        <v>0</v>
      </c>
      <c r="M174" s="15"/>
      <c r="N174" s="15"/>
      <c r="O174" s="15"/>
      <c r="P174" s="15"/>
      <c r="Q174" s="15"/>
      <c r="R174" s="11">
        <f t="shared" si="39"/>
        <v>0</v>
      </c>
      <c r="S174" s="15"/>
      <c r="T174" s="15"/>
      <c r="U174" s="9">
        <f t="shared" si="41"/>
        <v>0</v>
      </c>
      <c r="V174" s="9">
        <f t="shared" si="42"/>
        <v>0</v>
      </c>
      <c r="W174" s="15"/>
      <c r="X174" s="16">
        <f t="shared" si="43"/>
        <v>0</v>
      </c>
      <c r="Y174" s="18"/>
      <c r="Z174" s="17"/>
    </row>
    <row r="175" spans="1:26" ht="18" customHeight="1" x14ac:dyDescent="0.2">
      <c r="A175" s="13">
        <v>5530008</v>
      </c>
      <c r="B175" s="14" t="s">
        <v>199</v>
      </c>
      <c r="C175" s="15">
        <v>29000</v>
      </c>
      <c r="D175" s="10">
        <f>VLOOKUP($A175,'25.07'!$A$9:$W$200,23,0)</f>
        <v>0</v>
      </c>
      <c r="E175" s="15"/>
      <c r="F175" s="15"/>
      <c r="G175" s="15"/>
      <c r="H175" s="9">
        <f t="shared" si="40"/>
        <v>0</v>
      </c>
      <c r="I175" s="15"/>
      <c r="J175" s="15"/>
      <c r="K175" s="15"/>
      <c r="L175" s="9">
        <f t="shared" si="34"/>
        <v>0</v>
      </c>
      <c r="M175" s="15"/>
      <c r="N175" s="15"/>
      <c r="O175" s="15"/>
      <c r="P175" s="15"/>
      <c r="Q175" s="15"/>
      <c r="R175" s="11">
        <f t="shared" si="39"/>
        <v>0</v>
      </c>
      <c r="S175" s="15"/>
      <c r="T175" s="15"/>
      <c r="U175" s="9">
        <f t="shared" si="41"/>
        <v>0</v>
      </c>
      <c r="V175" s="9">
        <f t="shared" si="42"/>
        <v>0</v>
      </c>
      <c r="W175" s="15"/>
      <c r="X175" s="16">
        <f t="shared" si="43"/>
        <v>0</v>
      </c>
      <c r="Y175" s="18"/>
      <c r="Z175" s="17"/>
    </row>
    <row r="176" spans="1:26" ht="18" customHeight="1" x14ac:dyDescent="0.2">
      <c r="A176" s="13">
        <v>5540001</v>
      </c>
      <c r="B176" s="14" t="s">
        <v>200</v>
      </c>
      <c r="C176" s="15">
        <v>18000</v>
      </c>
      <c r="D176" s="10">
        <f>VLOOKUP($A176,'25.07'!$A$9:$W$200,23,0)</f>
        <v>0</v>
      </c>
      <c r="E176" s="15"/>
      <c r="F176" s="15"/>
      <c r="G176" s="15"/>
      <c r="H176" s="9">
        <f t="shared" si="40"/>
        <v>0</v>
      </c>
      <c r="I176" s="15"/>
      <c r="J176" s="15"/>
      <c r="K176" s="15"/>
      <c r="L176" s="9">
        <f t="shared" si="34"/>
        <v>0</v>
      </c>
      <c r="M176" s="15"/>
      <c r="N176" s="15"/>
      <c r="O176" s="15"/>
      <c r="P176" s="15"/>
      <c r="Q176" s="15"/>
      <c r="R176" s="11">
        <f>SUM(M176:Q176)</f>
        <v>0</v>
      </c>
      <c r="S176" s="15"/>
      <c r="T176" s="15"/>
      <c r="U176" s="9">
        <f>S176+T176</f>
        <v>0</v>
      </c>
      <c r="V176" s="9">
        <f t="shared" si="42"/>
        <v>0</v>
      </c>
      <c r="W176" s="15"/>
      <c r="X176" s="16">
        <f>W176-V176</f>
        <v>0</v>
      </c>
      <c r="Y176" s="18"/>
      <c r="Z176" s="17"/>
    </row>
    <row r="177" spans="1:26" ht="18" customHeight="1" x14ac:dyDescent="0.2">
      <c r="A177" s="13">
        <v>5540003</v>
      </c>
      <c r="B177" s="14" t="s">
        <v>201</v>
      </c>
      <c r="C177" s="15">
        <v>18000</v>
      </c>
      <c r="D177" s="10">
        <f>VLOOKUP($A177,'25.07'!$A$9:$W$200,23,0)</f>
        <v>87</v>
      </c>
      <c r="E177" s="15"/>
      <c r="F177" s="15"/>
      <c r="G177" s="15"/>
      <c r="H177" s="9">
        <f t="shared" si="40"/>
        <v>0</v>
      </c>
      <c r="I177" s="15"/>
      <c r="J177" s="15"/>
      <c r="K177" s="15"/>
      <c r="L177" s="9">
        <f t="shared" si="34"/>
        <v>0</v>
      </c>
      <c r="M177" s="15"/>
      <c r="N177" s="15"/>
      <c r="O177" s="15"/>
      <c r="P177" s="15"/>
      <c r="Q177" s="15"/>
      <c r="R177" s="11">
        <f t="shared" si="39"/>
        <v>0</v>
      </c>
      <c r="S177" s="15"/>
      <c r="T177" s="15"/>
      <c r="U177" s="9">
        <f t="shared" si="41"/>
        <v>0</v>
      </c>
      <c r="V177" s="9">
        <f t="shared" si="42"/>
        <v>87</v>
      </c>
      <c r="W177" s="15">
        <v>87</v>
      </c>
      <c r="X177" s="16">
        <f t="shared" si="43"/>
        <v>0</v>
      </c>
      <c r="Y177" s="18"/>
      <c r="Z177" s="17"/>
    </row>
    <row r="178" spans="1:26" ht="18" customHeight="1" x14ac:dyDescent="0.2">
      <c r="A178" s="13">
        <v>5540008</v>
      </c>
      <c r="B178" s="14" t="s">
        <v>202</v>
      </c>
      <c r="C178" s="15">
        <v>15000</v>
      </c>
      <c r="D178" s="10">
        <f>VLOOKUP($A178,'25.07'!$A$9:$W$200,23,0)</f>
        <v>0</v>
      </c>
      <c r="E178" s="15"/>
      <c r="F178" s="15"/>
      <c r="G178" s="15"/>
      <c r="H178" s="9">
        <f t="shared" si="40"/>
        <v>0</v>
      </c>
      <c r="I178" s="15"/>
      <c r="J178" s="15"/>
      <c r="K178" s="15"/>
      <c r="L178" s="9">
        <f t="shared" si="34"/>
        <v>0</v>
      </c>
      <c r="M178" s="15"/>
      <c r="N178" s="15"/>
      <c r="O178" s="15"/>
      <c r="P178" s="15"/>
      <c r="Q178" s="15"/>
      <c r="R178" s="11">
        <f t="shared" si="39"/>
        <v>0</v>
      </c>
      <c r="S178" s="15"/>
      <c r="T178" s="15"/>
      <c r="U178" s="9">
        <f t="shared" si="41"/>
        <v>0</v>
      </c>
      <c r="V178" s="9">
        <f t="shared" si="42"/>
        <v>0</v>
      </c>
      <c r="W178" s="15"/>
      <c r="X178" s="16">
        <f t="shared" si="43"/>
        <v>0</v>
      </c>
      <c r="Y178" s="18"/>
      <c r="Z178" s="17"/>
    </row>
    <row r="179" spans="1:26" ht="18" customHeight="1" x14ac:dyDescent="0.2">
      <c r="A179" s="13">
        <v>5540017</v>
      </c>
      <c r="B179" s="14" t="s">
        <v>203</v>
      </c>
      <c r="C179" s="15">
        <v>25000</v>
      </c>
      <c r="D179" s="10">
        <f>VLOOKUP($A179,'25.07'!$A$9:$W$200,23,0)</f>
        <v>0</v>
      </c>
      <c r="E179" s="15">
        <v>6</v>
      </c>
      <c r="F179" s="15"/>
      <c r="G179" s="15"/>
      <c r="H179" s="9">
        <f t="shared" si="40"/>
        <v>6</v>
      </c>
      <c r="I179" s="15">
        <v>6</v>
      </c>
      <c r="J179" s="15"/>
      <c r="K179" s="15"/>
      <c r="L179" s="9">
        <f t="shared" si="34"/>
        <v>6</v>
      </c>
      <c r="M179" s="15"/>
      <c r="N179" s="15"/>
      <c r="O179" s="15"/>
      <c r="P179" s="15"/>
      <c r="Q179" s="15"/>
      <c r="R179" s="11">
        <f t="shared" si="39"/>
        <v>0</v>
      </c>
      <c r="S179" s="15"/>
      <c r="T179" s="15"/>
      <c r="U179" s="9">
        <f t="shared" si="41"/>
        <v>0</v>
      </c>
      <c r="V179" s="9">
        <f t="shared" si="42"/>
        <v>0</v>
      </c>
      <c r="W179" s="15"/>
      <c r="X179" s="16">
        <f t="shared" si="43"/>
        <v>0</v>
      </c>
      <c r="Y179" s="18"/>
      <c r="Z179" s="17"/>
    </row>
    <row r="180" spans="1:26" ht="18" customHeight="1" x14ac:dyDescent="0.2">
      <c r="A180" s="13">
        <v>5540018</v>
      </c>
      <c r="B180" s="14" t="s">
        <v>204</v>
      </c>
      <c r="C180" s="15">
        <v>32000</v>
      </c>
      <c r="D180" s="10">
        <f>VLOOKUP($A180,'25.07'!$A$9:$W$200,23,0)</f>
        <v>0</v>
      </c>
      <c r="E180" s="15">
        <v>6</v>
      </c>
      <c r="F180" s="15"/>
      <c r="G180" s="15"/>
      <c r="H180" s="9">
        <f t="shared" si="40"/>
        <v>6</v>
      </c>
      <c r="I180" s="15">
        <v>6</v>
      </c>
      <c r="J180" s="15"/>
      <c r="K180" s="15"/>
      <c r="L180" s="9">
        <f t="shared" si="34"/>
        <v>6</v>
      </c>
      <c r="M180" s="15"/>
      <c r="N180" s="15"/>
      <c r="O180" s="15"/>
      <c r="P180" s="15"/>
      <c r="Q180" s="15"/>
      <c r="R180" s="11">
        <f t="shared" si="39"/>
        <v>0</v>
      </c>
      <c r="S180" s="15"/>
      <c r="T180" s="15"/>
      <c r="U180" s="9">
        <f t="shared" si="41"/>
        <v>0</v>
      </c>
      <c r="V180" s="9">
        <f t="shared" si="42"/>
        <v>0</v>
      </c>
      <c r="W180" s="15"/>
      <c r="X180" s="16">
        <f t="shared" si="43"/>
        <v>0</v>
      </c>
      <c r="Y180" s="18"/>
      <c r="Z180" s="17"/>
    </row>
    <row r="181" spans="1:26" ht="18" customHeight="1" x14ac:dyDescent="0.2">
      <c r="A181" s="13">
        <v>5540019</v>
      </c>
      <c r="B181" s="14" t="s">
        <v>205</v>
      </c>
      <c r="C181" s="15">
        <v>39000</v>
      </c>
      <c r="D181" s="10">
        <f>VLOOKUP($A181,'25.07'!$A$9:$W$200,23,0)</f>
        <v>0</v>
      </c>
      <c r="E181" s="15"/>
      <c r="F181" s="15"/>
      <c r="G181" s="15"/>
      <c r="H181" s="9">
        <f t="shared" si="40"/>
        <v>0</v>
      </c>
      <c r="I181" s="15"/>
      <c r="J181" s="15"/>
      <c r="K181" s="15"/>
      <c r="L181" s="9">
        <f t="shared" si="34"/>
        <v>0</v>
      </c>
      <c r="M181" s="15"/>
      <c r="N181" s="15"/>
      <c r="O181" s="15"/>
      <c r="P181" s="15"/>
      <c r="Q181" s="15"/>
      <c r="R181" s="11">
        <f t="shared" si="39"/>
        <v>0</v>
      </c>
      <c r="S181" s="15"/>
      <c r="T181" s="15"/>
      <c r="U181" s="9">
        <f t="shared" si="41"/>
        <v>0</v>
      </c>
      <c r="V181" s="9">
        <f t="shared" si="42"/>
        <v>0</v>
      </c>
      <c r="W181" s="15"/>
      <c r="X181" s="16">
        <f t="shared" si="43"/>
        <v>0</v>
      </c>
      <c r="Y181" s="18"/>
      <c r="Z181" s="17"/>
    </row>
    <row r="182" spans="1:26" ht="18" customHeight="1" x14ac:dyDescent="0.2">
      <c r="A182" s="13">
        <v>5540020</v>
      </c>
      <c r="B182" s="14" t="s">
        <v>206</v>
      </c>
      <c r="C182" s="15">
        <v>40000</v>
      </c>
      <c r="D182" s="10">
        <f>VLOOKUP($A182,'25.07'!$A$9:$W$200,23,0)</f>
        <v>0</v>
      </c>
      <c r="E182" s="15">
        <v>4</v>
      </c>
      <c r="F182" s="15"/>
      <c r="G182" s="15"/>
      <c r="H182" s="9">
        <f t="shared" si="40"/>
        <v>4</v>
      </c>
      <c r="I182" s="15">
        <v>4</v>
      </c>
      <c r="J182" s="15"/>
      <c r="K182" s="15"/>
      <c r="L182" s="9">
        <f t="shared" si="34"/>
        <v>4</v>
      </c>
      <c r="M182" s="15"/>
      <c r="N182" s="15"/>
      <c r="O182" s="15"/>
      <c r="P182" s="15"/>
      <c r="Q182" s="15"/>
      <c r="R182" s="11">
        <f t="shared" si="39"/>
        <v>0</v>
      </c>
      <c r="S182" s="15"/>
      <c r="T182" s="15"/>
      <c r="U182" s="9">
        <f t="shared" si="41"/>
        <v>0</v>
      </c>
      <c r="V182" s="9">
        <f t="shared" si="42"/>
        <v>0</v>
      </c>
      <c r="W182" s="15"/>
      <c r="X182" s="16">
        <f t="shared" si="43"/>
        <v>0</v>
      </c>
      <c r="Y182" s="18"/>
      <c r="Z182" s="17"/>
    </row>
    <row r="183" spans="1:26" ht="18" customHeight="1" x14ac:dyDescent="0.2">
      <c r="A183" s="13">
        <v>5540021</v>
      </c>
      <c r="B183" s="14" t="s">
        <v>207</v>
      </c>
      <c r="C183" s="15">
        <v>46000</v>
      </c>
      <c r="D183" s="10">
        <f>VLOOKUP($A183,'25.07'!$A$9:$W$200,23,0)</f>
        <v>0</v>
      </c>
      <c r="E183" s="15"/>
      <c r="F183" s="15"/>
      <c r="G183" s="15"/>
      <c r="H183" s="9">
        <f t="shared" si="40"/>
        <v>0</v>
      </c>
      <c r="I183" s="15"/>
      <c r="J183" s="15"/>
      <c r="K183" s="15"/>
      <c r="L183" s="9">
        <f t="shared" si="34"/>
        <v>0</v>
      </c>
      <c r="M183" s="15"/>
      <c r="N183" s="15"/>
      <c r="O183" s="15"/>
      <c r="P183" s="15"/>
      <c r="Q183" s="15"/>
      <c r="R183" s="11">
        <f t="shared" si="39"/>
        <v>0</v>
      </c>
      <c r="S183" s="15"/>
      <c r="T183" s="15"/>
      <c r="U183" s="9">
        <f t="shared" si="41"/>
        <v>0</v>
      </c>
      <c r="V183" s="9">
        <f t="shared" si="42"/>
        <v>0</v>
      </c>
      <c r="W183" s="15"/>
      <c r="X183" s="16">
        <f t="shared" si="43"/>
        <v>0</v>
      </c>
      <c r="Y183" s="18"/>
      <c r="Z183" s="17"/>
    </row>
    <row r="184" spans="1:26" ht="18" customHeight="1" x14ac:dyDescent="0.2">
      <c r="A184" s="13">
        <v>5540029</v>
      </c>
      <c r="B184" s="14" t="s">
        <v>208</v>
      </c>
      <c r="C184" s="15">
        <v>18000</v>
      </c>
      <c r="D184" s="10">
        <f>VLOOKUP($A184,'25.07'!$A$9:$W$200,23,0)</f>
        <v>23</v>
      </c>
      <c r="E184" s="15"/>
      <c r="F184" s="15"/>
      <c r="G184" s="15"/>
      <c r="H184" s="9">
        <f t="shared" si="40"/>
        <v>0</v>
      </c>
      <c r="I184" s="15"/>
      <c r="J184" s="15"/>
      <c r="K184" s="15"/>
      <c r="L184" s="9">
        <f t="shared" si="34"/>
        <v>0</v>
      </c>
      <c r="M184" s="15"/>
      <c r="N184" s="15"/>
      <c r="O184" s="15"/>
      <c r="P184" s="15"/>
      <c r="Q184" s="15"/>
      <c r="R184" s="11">
        <f t="shared" si="39"/>
        <v>0</v>
      </c>
      <c r="S184" s="15"/>
      <c r="T184" s="15"/>
      <c r="U184" s="9">
        <f t="shared" si="41"/>
        <v>0</v>
      </c>
      <c r="V184" s="9">
        <f t="shared" si="42"/>
        <v>23</v>
      </c>
      <c r="W184" s="15">
        <v>23</v>
      </c>
      <c r="X184" s="16">
        <f t="shared" si="43"/>
        <v>0</v>
      </c>
      <c r="Y184" s="18"/>
      <c r="Z184" s="17"/>
    </row>
    <row r="185" spans="1:26" ht="18" customHeight="1" x14ac:dyDescent="0.2">
      <c r="A185" s="13">
        <v>5540030</v>
      </c>
      <c r="B185" s="14" t="s">
        <v>209</v>
      </c>
      <c r="C185" s="15">
        <v>20000</v>
      </c>
      <c r="D185" s="10">
        <f>VLOOKUP($A185,'25.07'!$A$9:$W$200,23,0)</f>
        <v>29</v>
      </c>
      <c r="E185" s="15"/>
      <c r="F185" s="15"/>
      <c r="G185" s="15"/>
      <c r="H185" s="9">
        <f t="shared" si="40"/>
        <v>0</v>
      </c>
      <c r="I185" s="15">
        <v>2</v>
      </c>
      <c r="J185" s="15"/>
      <c r="K185" s="15"/>
      <c r="L185" s="9">
        <f t="shared" si="34"/>
        <v>2</v>
      </c>
      <c r="M185" s="15"/>
      <c r="N185" s="15"/>
      <c r="O185" s="15"/>
      <c r="P185" s="15"/>
      <c r="Q185" s="15"/>
      <c r="R185" s="11">
        <f>SUM(M185:Q185)</f>
        <v>0</v>
      </c>
      <c r="S185" s="15"/>
      <c r="T185" s="15"/>
      <c r="U185" s="9">
        <f>S185+T185</f>
        <v>0</v>
      </c>
      <c r="V185" s="9">
        <f t="shared" si="42"/>
        <v>27</v>
      </c>
      <c r="W185" s="15">
        <v>27</v>
      </c>
      <c r="X185" s="16">
        <f>W185-V185</f>
        <v>0</v>
      </c>
      <c r="Y185" s="18"/>
      <c r="Z185" s="17"/>
    </row>
    <row r="186" spans="1:26" ht="18" customHeight="1" x14ac:dyDescent="0.2">
      <c r="A186" s="13">
        <v>5540031</v>
      </c>
      <c r="B186" s="14" t="s">
        <v>210</v>
      </c>
      <c r="C186" s="15">
        <v>20000</v>
      </c>
      <c r="D186" s="10">
        <f>VLOOKUP($A186,'25.07'!$A$9:$W$200,23,0)</f>
        <v>24</v>
      </c>
      <c r="E186" s="15"/>
      <c r="F186" s="15"/>
      <c r="G186" s="15"/>
      <c r="H186" s="9">
        <f t="shared" si="40"/>
        <v>0</v>
      </c>
      <c r="I186" s="15">
        <v>1</v>
      </c>
      <c r="J186" s="15"/>
      <c r="K186" s="15"/>
      <c r="L186" s="9">
        <f t="shared" si="34"/>
        <v>1</v>
      </c>
      <c r="M186" s="15"/>
      <c r="N186" s="15"/>
      <c r="O186" s="15"/>
      <c r="P186" s="15"/>
      <c r="Q186" s="15"/>
      <c r="R186" s="11">
        <f t="shared" si="39"/>
        <v>0</v>
      </c>
      <c r="S186" s="15"/>
      <c r="T186" s="15"/>
      <c r="U186" s="9">
        <f t="shared" ref="U186:U197" si="44">S186+T186</f>
        <v>0</v>
      </c>
      <c r="V186" s="9">
        <f t="shared" si="42"/>
        <v>23</v>
      </c>
      <c r="W186" s="15">
        <v>23</v>
      </c>
      <c r="X186" s="16">
        <f t="shared" ref="X186:X197" si="45">W186-V186</f>
        <v>0</v>
      </c>
      <c r="Y186" s="18"/>
      <c r="Z186" s="17"/>
    </row>
    <row r="187" spans="1:26" ht="18" customHeight="1" x14ac:dyDescent="0.2">
      <c r="A187" s="13">
        <v>5540032</v>
      </c>
      <c r="B187" s="14" t="s">
        <v>211</v>
      </c>
      <c r="C187" s="15">
        <v>15000</v>
      </c>
      <c r="D187" s="10">
        <f>VLOOKUP($A187,'25.07'!$A$9:$W$200,23,0)</f>
        <v>144</v>
      </c>
      <c r="E187" s="15"/>
      <c r="F187" s="15"/>
      <c r="G187" s="15"/>
      <c r="H187" s="9">
        <f t="shared" si="40"/>
        <v>0</v>
      </c>
      <c r="I187" s="15">
        <v>7</v>
      </c>
      <c r="J187" s="15"/>
      <c r="K187" s="15"/>
      <c r="L187" s="9">
        <f t="shared" si="34"/>
        <v>7</v>
      </c>
      <c r="M187" s="15"/>
      <c r="N187" s="15"/>
      <c r="O187" s="15"/>
      <c r="P187" s="15"/>
      <c r="Q187" s="15"/>
      <c r="R187" s="11">
        <f t="shared" si="39"/>
        <v>0</v>
      </c>
      <c r="S187" s="15"/>
      <c r="T187" s="15"/>
      <c r="U187" s="9">
        <f t="shared" si="44"/>
        <v>0</v>
      </c>
      <c r="V187" s="9">
        <f t="shared" si="42"/>
        <v>137</v>
      </c>
      <c r="W187" s="15">
        <v>136</v>
      </c>
      <c r="X187" s="16">
        <f t="shared" si="45"/>
        <v>-1</v>
      </c>
      <c r="Y187" s="18" t="s">
        <v>281</v>
      </c>
      <c r="Z187" s="17"/>
    </row>
    <row r="188" spans="1:26" ht="18" customHeight="1" x14ac:dyDescent="0.2">
      <c r="A188" s="13">
        <v>5540033</v>
      </c>
      <c r="B188" s="14" t="s">
        <v>212</v>
      </c>
      <c r="C188" s="15">
        <v>15000</v>
      </c>
      <c r="D188" s="10">
        <f>VLOOKUP($A188,'25.07'!$A$9:$W$200,23,0)</f>
        <v>24</v>
      </c>
      <c r="E188" s="15"/>
      <c r="F188" s="15"/>
      <c r="G188" s="15"/>
      <c r="H188" s="9">
        <f t="shared" si="40"/>
        <v>0</v>
      </c>
      <c r="I188" s="15">
        <v>1</v>
      </c>
      <c r="J188" s="15"/>
      <c r="K188" s="15"/>
      <c r="L188" s="9">
        <f t="shared" si="34"/>
        <v>1</v>
      </c>
      <c r="M188" s="15"/>
      <c r="N188" s="15"/>
      <c r="O188" s="15"/>
      <c r="P188" s="15"/>
      <c r="Q188" s="15"/>
      <c r="R188" s="11">
        <f t="shared" si="39"/>
        <v>0</v>
      </c>
      <c r="S188" s="15"/>
      <c r="T188" s="15"/>
      <c r="U188" s="9">
        <f t="shared" si="44"/>
        <v>0</v>
      </c>
      <c r="V188" s="9">
        <f t="shared" si="42"/>
        <v>23</v>
      </c>
      <c r="W188" s="15">
        <v>23</v>
      </c>
      <c r="X188" s="16">
        <f t="shared" si="45"/>
        <v>0</v>
      </c>
      <c r="Y188" s="18"/>
      <c r="Z188" s="17"/>
    </row>
    <row r="189" spans="1:26" ht="18" customHeight="1" x14ac:dyDescent="0.2">
      <c r="A189" s="13">
        <v>5540035</v>
      </c>
      <c r="B189" s="14" t="s">
        <v>213</v>
      </c>
      <c r="C189" s="15">
        <v>20000</v>
      </c>
      <c r="D189" s="10">
        <f>VLOOKUP($A189,'25.07'!$A$9:$W$200,23,0)</f>
        <v>23</v>
      </c>
      <c r="E189" s="15"/>
      <c r="F189" s="15"/>
      <c r="G189" s="15"/>
      <c r="H189" s="9">
        <f t="shared" si="40"/>
        <v>0</v>
      </c>
      <c r="I189" s="15"/>
      <c r="J189" s="15"/>
      <c r="K189" s="15"/>
      <c r="L189" s="9">
        <f t="shared" si="34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2"/>
        <v>23</v>
      </c>
      <c r="W189" s="15">
        <v>23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5540037</v>
      </c>
      <c r="B190" s="14" t="s">
        <v>214</v>
      </c>
      <c r="C190" s="15">
        <v>18000</v>
      </c>
      <c r="D190" s="10">
        <f>VLOOKUP($A190,'25.07'!$A$9:$W$200,23,0)</f>
        <v>91</v>
      </c>
      <c r="E190" s="15"/>
      <c r="F190" s="15"/>
      <c r="G190" s="15"/>
      <c r="H190" s="9">
        <f t="shared" si="40"/>
        <v>0</v>
      </c>
      <c r="I190" s="15">
        <v>5</v>
      </c>
      <c r="J190" s="15"/>
      <c r="K190" s="15"/>
      <c r="L190" s="9">
        <f t="shared" si="34"/>
        <v>5</v>
      </c>
      <c r="M190" s="15"/>
      <c r="N190" s="15"/>
      <c r="O190" s="15"/>
      <c r="P190" s="15"/>
      <c r="Q190" s="15"/>
      <c r="R190" s="11">
        <f t="shared" si="39"/>
        <v>0</v>
      </c>
      <c r="S190" s="15"/>
      <c r="T190" s="15"/>
      <c r="U190" s="9">
        <f t="shared" si="44"/>
        <v>0</v>
      </c>
      <c r="V190" s="9">
        <f t="shared" si="42"/>
        <v>86</v>
      </c>
      <c r="W190" s="15">
        <v>86</v>
      </c>
      <c r="X190" s="16">
        <f t="shared" si="45"/>
        <v>0</v>
      </c>
      <c r="Y190" s="18"/>
      <c r="Z190" s="17"/>
    </row>
    <row r="191" spans="1:26" ht="18" customHeight="1" x14ac:dyDescent="0.2">
      <c r="A191" s="13">
        <v>5541001</v>
      </c>
      <c r="B191" s="14" t="s">
        <v>215</v>
      </c>
      <c r="C191" s="15">
        <v>29000</v>
      </c>
      <c r="D191" s="10">
        <f>VLOOKUP($A191,'25.07'!$A$9:$W$200,23,0)</f>
        <v>0</v>
      </c>
      <c r="E191" s="15">
        <v>4</v>
      </c>
      <c r="F191" s="15"/>
      <c r="G191" s="15"/>
      <c r="H191" s="9">
        <f t="shared" si="40"/>
        <v>4</v>
      </c>
      <c r="I191" s="15">
        <v>4</v>
      </c>
      <c r="J191" s="15"/>
      <c r="K191" s="15"/>
      <c r="L191" s="9">
        <f t="shared" si="34"/>
        <v>4</v>
      </c>
      <c r="M191" s="15"/>
      <c r="N191" s="15"/>
      <c r="O191" s="15"/>
      <c r="P191" s="15"/>
      <c r="Q191" s="15"/>
      <c r="R191" s="11">
        <f t="shared" si="39"/>
        <v>0</v>
      </c>
      <c r="S191" s="15"/>
      <c r="T191" s="15"/>
      <c r="U191" s="9">
        <f t="shared" si="44"/>
        <v>0</v>
      </c>
      <c r="V191" s="9">
        <f t="shared" si="42"/>
        <v>0</v>
      </c>
      <c r="W191" s="15"/>
      <c r="X191" s="16">
        <f t="shared" si="45"/>
        <v>0</v>
      </c>
      <c r="Y191" s="18"/>
      <c r="Z191" s="17"/>
    </row>
    <row r="192" spans="1:26" ht="18" customHeight="1" x14ac:dyDescent="0.2">
      <c r="A192" s="13">
        <v>7111005</v>
      </c>
      <c r="B192" s="14" t="s">
        <v>216</v>
      </c>
      <c r="C192" s="15">
        <v>10000</v>
      </c>
      <c r="D192" s="10">
        <f>VLOOKUP($A192,'25.07'!$A$9:$W$200,23,0)</f>
        <v>0</v>
      </c>
      <c r="E192" s="15"/>
      <c r="F192" s="15"/>
      <c r="G192" s="15"/>
      <c r="H192" s="9">
        <f t="shared" si="40"/>
        <v>0</v>
      </c>
      <c r="I192" s="15"/>
      <c r="J192" s="15"/>
      <c r="K192" s="15"/>
      <c r="L192" s="9">
        <f t="shared" si="34"/>
        <v>0</v>
      </c>
      <c r="M192" s="15"/>
      <c r="N192" s="15"/>
      <c r="O192" s="15"/>
      <c r="P192" s="15"/>
      <c r="Q192" s="15"/>
      <c r="R192" s="11">
        <f t="shared" si="39"/>
        <v>0</v>
      </c>
      <c r="S192" s="15"/>
      <c r="T192" s="15"/>
      <c r="U192" s="9">
        <f t="shared" si="44"/>
        <v>0</v>
      </c>
      <c r="V192" s="9">
        <f t="shared" si="42"/>
        <v>0</v>
      </c>
      <c r="W192" s="15"/>
      <c r="X192" s="16">
        <f t="shared" si="45"/>
        <v>0</v>
      </c>
      <c r="Y192" s="18"/>
      <c r="Z192" s="17"/>
    </row>
    <row r="193" spans="1:28" ht="18" customHeight="1" x14ac:dyDescent="0.2">
      <c r="A193" s="13">
        <v>7116001</v>
      </c>
      <c r="B193" s="14" t="s">
        <v>217</v>
      </c>
      <c r="C193" s="15">
        <v>99000</v>
      </c>
      <c r="D193" s="10">
        <f>VLOOKUP($A193,'25.07'!$A$9:$W$200,23,0)</f>
        <v>0</v>
      </c>
      <c r="E193" s="15"/>
      <c r="F193" s="15"/>
      <c r="G193" s="15"/>
      <c r="H193" s="9">
        <f t="shared" si="40"/>
        <v>0</v>
      </c>
      <c r="I193" s="15"/>
      <c r="J193" s="15"/>
      <c r="K193" s="15"/>
      <c r="L193" s="9">
        <f t="shared" si="34"/>
        <v>0</v>
      </c>
      <c r="M193" s="15"/>
      <c r="N193" s="15"/>
      <c r="O193" s="15"/>
      <c r="P193" s="15"/>
      <c r="Q193" s="15"/>
      <c r="R193" s="11">
        <f t="shared" si="39"/>
        <v>0</v>
      </c>
      <c r="S193" s="15"/>
      <c r="T193" s="15"/>
      <c r="U193" s="9">
        <f t="shared" si="44"/>
        <v>0</v>
      </c>
      <c r="V193" s="9">
        <f t="shared" si="42"/>
        <v>0</v>
      </c>
      <c r="W193" s="15"/>
      <c r="X193" s="16">
        <f t="shared" si="45"/>
        <v>0</v>
      </c>
      <c r="Y193" s="18"/>
      <c r="Z193" s="17"/>
    </row>
    <row r="194" spans="1:28" ht="18" customHeight="1" x14ac:dyDescent="0.2">
      <c r="A194" s="13">
        <v>7116002</v>
      </c>
      <c r="B194" s="14" t="s">
        <v>227</v>
      </c>
      <c r="C194" s="15">
        <v>60000</v>
      </c>
      <c r="D194" s="10">
        <f>VLOOKUP($A194,'25.07'!$A$9:$W$200,23,0)</f>
        <v>0</v>
      </c>
      <c r="E194" s="15"/>
      <c r="F194" s="15"/>
      <c r="G194" s="15"/>
      <c r="H194" s="9">
        <f t="shared" si="40"/>
        <v>0</v>
      </c>
      <c r="I194" s="15"/>
      <c r="J194" s="15"/>
      <c r="K194" s="15"/>
      <c r="L194" s="9">
        <f t="shared" si="34"/>
        <v>0</v>
      </c>
      <c r="M194" s="15"/>
      <c r="N194" s="15"/>
      <c r="O194" s="15"/>
      <c r="P194" s="15"/>
      <c r="Q194" s="15"/>
      <c r="R194" s="11">
        <f t="shared" si="39"/>
        <v>0</v>
      </c>
      <c r="S194" s="15"/>
      <c r="T194" s="15"/>
      <c r="U194" s="9">
        <f t="shared" si="44"/>
        <v>0</v>
      </c>
      <c r="V194" s="9">
        <f t="shared" si="42"/>
        <v>0</v>
      </c>
      <c r="W194" s="15"/>
      <c r="X194" s="16">
        <f t="shared" si="45"/>
        <v>0</v>
      </c>
      <c r="Y194" s="18"/>
      <c r="Z194" s="17"/>
    </row>
    <row r="195" spans="1:28" ht="18" customHeight="1" x14ac:dyDescent="0.2">
      <c r="A195" s="13">
        <v>7116003</v>
      </c>
      <c r="B195" s="14" t="s">
        <v>228</v>
      </c>
      <c r="C195" s="15">
        <v>60000</v>
      </c>
      <c r="D195" s="10">
        <f>VLOOKUP($A195,'25.07'!$A$9:$W$200,23,0)</f>
        <v>0</v>
      </c>
      <c r="E195" s="15"/>
      <c r="F195" s="15"/>
      <c r="G195" s="15"/>
      <c r="H195" s="9">
        <f t="shared" si="40"/>
        <v>0</v>
      </c>
      <c r="I195" s="15"/>
      <c r="J195" s="15"/>
      <c r="K195" s="15"/>
      <c r="L195" s="9">
        <f t="shared" si="34"/>
        <v>0</v>
      </c>
      <c r="M195" s="15"/>
      <c r="N195" s="15"/>
      <c r="O195" s="15"/>
      <c r="P195" s="15"/>
      <c r="Q195" s="15"/>
      <c r="R195" s="11">
        <f t="shared" si="39"/>
        <v>0</v>
      </c>
      <c r="S195" s="15"/>
      <c r="T195" s="15"/>
      <c r="U195" s="9">
        <f t="shared" si="44"/>
        <v>0</v>
      </c>
      <c r="V195" s="9">
        <f t="shared" si="42"/>
        <v>0</v>
      </c>
      <c r="W195" s="15"/>
      <c r="X195" s="16">
        <f t="shared" si="45"/>
        <v>0</v>
      </c>
      <c r="Y195" s="18"/>
      <c r="Z195" s="17"/>
    </row>
    <row r="196" spans="1:28" ht="18" customHeight="1" x14ac:dyDescent="0.2">
      <c r="A196" s="13">
        <v>9500002</v>
      </c>
      <c r="B196" s="14" t="s">
        <v>218</v>
      </c>
      <c r="C196" s="15">
        <v>4000</v>
      </c>
      <c r="D196" s="10">
        <f>VLOOKUP($A196,'25.07'!$A$9:$W$200,23,0)</f>
        <v>0</v>
      </c>
      <c r="E196" s="15"/>
      <c r="F196" s="15"/>
      <c r="G196" s="15"/>
      <c r="H196" s="9">
        <f t="shared" si="40"/>
        <v>0</v>
      </c>
      <c r="I196" s="15"/>
      <c r="J196" s="15"/>
      <c r="K196" s="15"/>
      <c r="L196" s="9">
        <f t="shared" si="34"/>
        <v>0</v>
      </c>
      <c r="M196" s="15"/>
      <c r="N196" s="15"/>
      <c r="O196" s="15"/>
      <c r="P196" s="15"/>
      <c r="Q196" s="15"/>
      <c r="R196" s="11">
        <f t="shared" si="39"/>
        <v>0</v>
      </c>
      <c r="S196" s="15"/>
      <c r="T196" s="15"/>
      <c r="U196" s="9">
        <f t="shared" si="44"/>
        <v>0</v>
      </c>
      <c r="V196" s="9">
        <f t="shared" si="42"/>
        <v>0</v>
      </c>
      <c r="W196" s="15"/>
      <c r="X196" s="16">
        <f t="shared" si="45"/>
        <v>0</v>
      </c>
      <c r="Y196" s="18"/>
      <c r="Z196" s="17"/>
    </row>
    <row r="197" spans="1:28" ht="18" customHeight="1" x14ac:dyDescent="0.2">
      <c r="A197" s="13">
        <v>9500003</v>
      </c>
      <c r="B197" s="14" t="s">
        <v>219</v>
      </c>
      <c r="C197" s="15">
        <v>5000</v>
      </c>
      <c r="D197" s="10">
        <f>VLOOKUP($A197,'25.07'!$A$9:$W$200,23,0)</f>
        <v>0</v>
      </c>
      <c r="E197" s="15"/>
      <c r="F197" s="15"/>
      <c r="G197" s="15"/>
      <c r="H197" s="9">
        <f t="shared" si="40"/>
        <v>0</v>
      </c>
      <c r="I197" s="15"/>
      <c r="J197" s="15"/>
      <c r="K197" s="15"/>
      <c r="L197" s="9">
        <f t="shared" si="34"/>
        <v>0</v>
      </c>
      <c r="M197" s="15"/>
      <c r="N197" s="15"/>
      <c r="O197" s="15"/>
      <c r="P197" s="15"/>
      <c r="Q197" s="15"/>
      <c r="R197" s="11">
        <f t="shared" si="39"/>
        <v>0</v>
      </c>
      <c r="S197" s="15"/>
      <c r="T197" s="15"/>
      <c r="U197" s="9">
        <f t="shared" si="44"/>
        <v>0</v>
      </c>
      <c r="V197" s="9">
        <f t="shared" si="42"/>
        <v>0</v>
      </c>
      <c r="W197" s="15"/>
      <c r="X197" s="16">
        <f t="shared" si="45"/>
        <v>0</v>
      </c>
      <c r="Y197" s="18"/>
      <c r="Z197" s="17"/>
    </row>
    <row r="198" spans="1:28" ht="18" customHeight="1" x14ac:dyDescent="0.2">
      <c r="A198" s="13">
        <v>5530007</v>
      </c>
      <c r="B198" s="14" t="s">
        <v>279</v>
      </c>
      <c r="C198" s="15">
        <v>29000</v>
      </c>
      <c r="D198" s="10">
        <f>VLOOKUP($A198,'25.07'!$A$9:$W$200,23,0)</f>
        <v>0</v>
      </c>
      <c r="E198" s="15"/>
      <c r="F198" s="15"/>
      <c r="G198" s="15"/>
      <c r="H198" s="9"/>
      <c r="I198" s="15"/>
      <c r="J198" s="15"/>
      <c r="K198" s="15"/>
      <c r="L198" s="9"/>
      <c r="M198" s="15"/>
      <c r="N198" s="15"/>
      <c r="O198" s="15"/>
      <c r="P198" s="15"/>
      <c r="Q198" s="15"/>
      <c r="R198" s="11"/>
      <c r="S198" s="15"/>
      <c r="T198" s="15"/>
      <c r="U198" s="9"/>
      <c r="V198" s="9"/>
      <c r="W198" s="15"/>
      <c r="X198" s="16"/>
      <c r="Y198" s="18"/>
      <c r="Z198" s="17"/>
    </row>
    <row r="199" spans="1:28" ht="18" customHeight="1" x14ac:dyDescent="0.2">
      <c r="A199" s="7"/>
      <c r="B199" s="28" t="s">
        <v>220</v>
      </c>
      <c r="C199" s="9"/>
      <c r="D199" s="10"/>
      <c r="E199" s="10"/>
      <c r="F199" s="10"/>
      <c r="G199" s="10"/>
      <c r="H199" s="9"/>
      <c r="I199" s="10"/>
      <c r="J199" s="10"/>
      <c r="K199" s="10"/>
      <c r="L199" s="9">
        <f t="shared" si="34"/>
        <v>0</v>
      </c>
      <c r="M199" s="10"/>
      <c r="N199" s="10"/>
      <c r="O199" s="10"/>
      <c r="P199" s="10"/>
      <c r="Q199" s="10"/>
      <c r="R199" s="11">
        <f t="shared" si="39"/>
        <v>0</v>
      </c>
      <c r="S199" s="10"/>
      <c r="T199" s="10"/>
      <c r="U199" s="9"/>
      <c r="V199" s="9"/>
      <c r="W199" s="10"/>
      <c r="X199" s="9"/>
      <c r="Y199" s="18"/>
      <c r="Z199" s="17"/>
    </row>
    <row r="201" spans="1:28" ht="25.5" customHeight="1" x14ac:dyDescent="0.2">
      <c r="D201" s="30">
        <f>SUM(D9:D199)</f>
        <v>717</v>
      </c>
      <c r="E201" s="31"/>
      <c r="F201" s="31"/>
      <c r="G201" s="31"/>
      <c r="H201" s="31"/>
      <c r="I201" s="30">
        <f>SUM(I9:I199)</f>
        <v>375</v>
      </c>
      <c r="J201" s="30">
        <f>SUM(J9:J199)</f>
        <v>0</v>
      </c>
      <c r="K201" s="30"/>
      <c r="L201" s="31"/>
      <c r="M201" s="31"/>
      <c r="N201" s="31"/>
      <c r="O201" s="31"/>
      <c r="P201" s="31"/>
      <c r="Q201" s="30">
        <f>SUM(Q9:Q199)</f>
        <v>1</v>
      </c>
      <c r="R201" s="30">
        <f>SUM(R9:R199)</f>
        <v>5</v>
      </c>
      <c r="S201" s="30">
        <f>SUM(S9:S199)</f>
        <v>42</v>
      </c>
      <c r="T201" s="31"/>
      <c r="U201" s="31"/>
      <c r="V201" s="32"/>
      <c r="W201" s="30">
        <f>SUM(W9:W199)</f>
        <v>831</v>
      </c>
      <c r="X201" s="30">
        <f>SUM(X9:X199)</f>
        <v>-1</v>
      </c>
    </row>
    <row r="202" spans="1:28" ht="12.75" customHeight="1" x14ac:dyDescent="0.2"/>
    <row r="203" spans="1:28" s="1" customFormat="1" x14ac:dyDescent="0.2">
      <c r="A203" s="29"/>
      <c r="B203" s="29" t="s">
        <v>221</v>
      </c>
      <c r="I203" s="33" t="s">
        <v>222</v>
      </c>
      <c r="S203" s="1" t="s">
        <v>223</v>
      </c>
      <c r="V203" s="2"/>
      <c r="W203" s="2"/>
      <c r="X203" s="2"/>
      <c r="Y203" s="3"/>
      <c r="Z203" s="3"/>
      <c r="AA203" s="3"/>
      <c r="AB203" s="3"/>
    </row>
    <row r="205" spans="1:28" s="1" customFormat="1" x14ac:dyDescent="0.2">
      <c r="A205" s="29" t="s">
        <v>224</v>
      </c>
      <c r="B205" s="3"/>
      <c r="V205" s="2"/>
      <c r="W205" s="2"/>
      <c r="X205" s="2"/>
      <c r="Y205" s="3"/>
      <c r="Z205" s="3"/>
      <c r="AA205" s="3"/>
      <c r="AB205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0:B101">
    <cfRule type="duplicateValues" dxfId="273" priority="34" stopIfTrue="1"/>
  </conditionalFormatting>
  <conditionalFormatting sqref="B132">
    <cfRule type="duplicateValues" dxfId="272" priority="33" stopIfTrue="1"/>
  </conditionalFormatting>
  <conditionalFormatting sqref="B118">
    <cfRule type="duplicateValues" dxfId="271" priority="32" stopIfTrue="1"/>
  </conditionalFormatting>
  <conditionalFormatting sqref="B199">
    <cfRule type="duplicateValues" dxfId="270" priority="31" stopIfTrue="1"/>
  </conditionalFormatting>
  <conditionalFormatting sqref="B202:B275">
    <cfRule type="duplicateValues" dxfId="269" priority="30" stopIfTrue="1"/>
  </conditionalFormatting>
  <conditionalFormatting sqref="B201">
    <cfRule type="duplicateValues" dxfId="268" priority="29" stopIfTrue="1"/>
  </conditionalFormatting>
  <conditionalFormatting sqref="I203">
    <cfRule type="duplicateValues" dxfId="267" priority="28" stopIfTrue="1"/>
  </conditionalFormatting>
  <conditionalFormatting sqref="I203">
    <cfRule type="duplicateValues" dxfId="266" priority="25" stopIfTrue="1"/>
    <cfRule type="duplicateValues" dxfId="265" priority="26" stopIfTrue="1"/>
    <cfRule type="duplicateValues" dxfId="264" priority="27" stopIfTrue="1"/>
  </conditionalFormatting>
  <conditionalFormatting sqref="B20">
    <cfRule type="duplicateValues" dxfId="263" priority="19" stopIfTrue="1"/>
  </conditionalFormatting>
  <conditionalFormatting sqref="B20">
    <cfRule type="duplicateValues" dxfId="262" priority="20" stopIfTrue="1"/>
  </conditionalFormatting>
  <conditionalFormatting sqref="B20">
    <cfRule type="duplicateValues" dxfId="261" priority="21" stopIfTrue="1"/>
  </conditionalFormatting>
  <conditionalFormatting sqref="B20">
    <cfRule type="duplicateValues" dxfId="260" priority="22" stopIfTrue="1"/>
    <cfRule type="duplicateValues" dxfId="259" priority="23" stopIfTrue="1"/>
    <cfRule type="duplicateValues" dxfId="258" priority="24" stopIfTrue="1"/>
  </conditionalFormatting>
  <conditionalFormatting sqref="A20:A25">
    <cfRule type="duplicateValues" dxfId="257" priority="18" stopIfTrue="1"/>
  </conditionalFormatting>
  <conditionalFormatting sqref="A26">
    <cfRule type="duplicateValues" dxfId="256" priority="17" stopIfTrue="1"/>
  </conditionalFormatting>
  <conditionalFormatting sqref="A27">
    <cfRule type="duplicateValues" dxfId="255" priority="16" stopIfTrue="1"/>
  </conditionalFormatting>
  <conditionalFormatting sqref="A28">
    <cfRule type="duplicateValues" dxfId="254" priority="15" stopIfTrue="1"/>
  </conditionalFormatting>
  <conditionalFormatting sqref="A29">
    <cfRule type="duplicateValues" dxfId="253" priority="14" stopIfTrue="1"/>
  </conditionalFormatting>
  <conditionalFormatting sqref="A30">
    <cfRule type="duplicateValues" dxfId="252" priority="13" stopIfTrue="1"/>
  </conditionalFormatting>
  <conditionalFormatting sqref="B276:B65319 B201 B5 B8:B19 B119:B131 B21:B117 B133:B198">
    <cfRule type="duplicateValues" dxfId="251" priority="35" stopIfTrue="1"/>
  </conditionalFormatting>
  <conditionalFormatting sqref="B276:B65319 B201 B5 B8:B19 B102:B117 B119:B131 B21:B99 B133:B198">
    <cfRule type="duplicateValues" dxfId="250" priority="36" stopIfTrue="1"/>
  </conditionalFormatting>
  <conditionalFormatting sqref="A201:A65319 A1:A5 A8:A19 A31:A199">
    <cfRule type="duplicateValues" dxfId="249" priority="37" stopIfTrue="1"/>
  </conditionalFormatting>
  <conditionalFormatting sqref="B201:B65319 B5 B8:B19 B21:B199">
    <cfRule type="duplicateValues" dxfId="248" priority="38" stopIfTrue="1"/>
  </conditionalFormatting>
  <conditionalFormatting sqref="B201:B65319 B1:B5 B8:B19 B21:B199">
    <cfRule type="duplicateValues" dxfId="247" priority="39" stopIfTrue="1"/>
    <cfRule type="duplicateValues" dxfId="246" priority="40" stopIfTrue="1"/>
    <cfRule type="duplicateValues" dxfId="245" priority="41" stopIfTrue="1"/>
  </conditionalFormatting>
  <conditionalFormatting sqref="Y17">
    <cfRule type="duplicateValues" dxfId="244" priority="7" stopIfTrue="1"/>
  </conditionalFormatting>
  <conditionalFormatting sqref="Y17">
    <cfRule type="duplicateValues" dxfId="243" priority="8" stopIfTrue="1"/>
  </conditionalFormatting>
  <conditionalFormatting sqref="Y17">
    <cfRule type="duplicateValues" dxfId="242" priority="9" stopIfTrue="1"/>
  </conditionalFormatting>
  <conditionalFormatting sqref="Y17">
    <cfRule type="duplicateValues" dxfId="241" priority="10" stopIfTrue="1"/>
    <cfRule type="duplicateValues" dxfId="240" priority="11" stopIfTrue="1"/>
    <cfRule type="duplicateValues" dxfId="239" priority="12" stopIfTrue="1"/>
  </conditionalFormatting>
  <conditionalFormatting sqref="Y13">
    <cfRule type="duplicateValues" dxfId="238" priority="1" stopIfTrue="1"/>
  </conditionalFormatting>
  <conditionalFormatting sqref="Y13">
    <cfRule type="duplicateValues" dxfId="237" priority="2" stopIfTrue="1"/>
  </conditionalFormatting>
  <conditionalFormatting sqref="Y13">
    <cfRule type="duplicateValues" dxfId="236" priority="3" stopIfTrue="1"/>
  </conditionalFormatting>
  <conditionalFormatting sqref="Y13">
    <cfRule type="duplicateValues" dxfId="235" priority="4" stopIfTrue="1"/>
    <cfRule type="duplicateValues" dxfId="234" priority="5" stopIfTrue="1"/>
    <cfRule type="duplicateValues" dxfId="233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5"/>
  <sheetViews>
    <sheetView zoomScaleNormal="100" workbookViewId="0">
      <pane xSplit="4" ySplit="8" topLeftCell="M183" activePane="bottomRight" state="frozen"/>
      <selection activeCell="F144" sqref="F144"/>
      <selection pane="topRight" activeCell="F144" sqref="F144"/>
      <selection pane="bottomLeft" activeCell="F144" sqref="F144"/>
      <selection pane="bottomRight" activeCell="B5" sqref="B5:B7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42578125" style="1" customWidth="1"/>
    <col min="7" max="7" width="0.28515625" style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72" t="s">
        <v>0</v>
      </c>
      <c r="B1" s="172"/>
    </row>
    <row r="2" spans="1:28" x14ac:dyDescent="0.2">
      <c r="A2" s="172" t="s">
        <v>1</v>
      </c>
      <c r="B2" s="172"/>
    </row>
    <row r="3" spans="1:28" ht="19.5" x14ac:dyDescent="0.2">
      <c r="A3" s="173" t="s">
        <v>2</v>
      </c>
      <c r="B3" s="173"/>
      <c r="C3" s="173"/>
      <c r="D3" s="173"/>
      <c r="E3" s="173"/>
      <c r="F3" s="173"/>
      <c r="G3" s="173"/>
      <c r="H3" s="173"/>
      <c r="I3" s="173"/>
      <c r="J3" s="173"/>
      <c r="K3" s="173"/>
      <c r="L3" s="173"/>
      <c r="M3" s="173"/>
      <c r="N3" s="173"/>
      <c r="O3" s="173"/>
      <c r="P3" s="173"/>
      <c r="Q3" s="173"/>
      <c r="R3" s="173"/>
      <c r="S3" s="173"/>
      <c r="T3" s="173"/>
      <c r="U3" s="173"/>
      <c r="V3" s="173"/>
      <c r="W3" s="173"/>
      <c r="X3" s="173"/>
    </row>
    <row r="4" spans="1:28" ht="18.75" x14ac:dyDescent="0.2">
      <c r="A4" s="138" t="s">
        <v>3</v>
      </c>
      <c r="B4" s="4">
        <v>42578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74" t="s">
        <v>4</v>
      </c>
      <c r="B5" s="174" t="s">
        <v>5</v>
      </c>
      <c r="C5" s="175" t="s">
        <v>6</v>
      </c>
      <c r="D5" s="176" t="s">
        <v>7</v>
      </c>
      <c r="E5" s="175" t="s">
        <v>8</v>
      </c>
      <c r="F5" s="175"/>
      <c r="G5" s="175"/>
      <c r="H5" s="175"/>
      <c r="I5" s="175" t="s">
        <v>9</v>
      </c>
      <c r="J5" s="175"/>
      <c r="K5" s="175"/>
      <c r="L5" s="175"/>
      <c r="M5" s="175" t="s">
        <v>10</v>
      </c>
      <c r="N5" s="175"/>
      <c r="O5" s="175"/>
      <c r="P5" s="175"/>
      <c r="Q5" s="175"/>
      <c r="R5" s="175"/>
      <c r="S5" s="160" t="s">
        <v>11</v>
      </c>
      <c r="T5" s="161"/>
      <c r="U5" s="162"/>
      <c r="V5" s="163" t="s">
        <v>12</v>
      </c>
      <c r="W5" s="166" t="s">
        <v>13</v>
      </c>
      <c r="X5" s="166" t="s">
        <v>14</v>
      </c>
      <c r="Z5" s="159" t="s">
        <v>15</v>
      </c>
      <c r="AA5" s="159"/>
      <c r="AB5" s="159"/>
    </row>
    <row r="6" spans="1:28" ht="20.25" customHeight="1" x14ac:dyDescent="0.2">
      <c r="A6" s="174"/>
      <c r="B6" s="174"/>
      <c r="C6" s="175"/>
      <c r="D6" s="176"/>
      <c r="E6" s="169" t="s">
        <v>16</v>
      </c>
      <c r="F6" s="169" t="s">
        <v>17</v>
      </c>
      <c r="G6" s="163" t="s">
        <v>18</v>
      </c>
      <c r="H6" s="163" t="s">
        <v>19</v>
      </c>
      <c r="I6" s="163" t="s">
        <v>20</v>
      </c>
      <c r="J6" s="163" t="s">
        <v>21</v>
      </c>
      <c r="K6" s="163" t="s">
        <v>226</v>
      </c>
      <c r="L6" s="163" t="s">
        <v>22</v>
      </c>
      <c r="M6" s="163" t="s">
        <v>18</v>
      </c>
      <c r="N6" s="163" t="s">
        <v>23</v>
      </c>
      <c r="O6" s="171" t="s">
        <v>24</v>
      </c>
      <c r="P6" s="171"/>
      <c r="Q6" s="171"/>
      <c r="R6" s="163" t="s">
        <v>25</v>
      </c>
      <c r="S6" s="163" t="s">
        <v>26</v>
      </c>
      <c r="T6" s="163" t="s">
        <v>27</v>
      </c>
      <c r="U6" s="163" t="s">
        <v>28</v>
      </c>
      <c r="V6" s="164"/>
      <c r="W6" s="167"/>
      <c r="X6" s="167"/>
      <c r="Z6" s="159"/>
      <c r="AA6" s="159"/>
      <c r="AB6" s="159"/>
    </row>
    <row r="7" spans="1:28" ht="58.5" customHeight="1" x14ac:dyDescent="0.2">
      <c r="A7" s="174"/>
      <c r="B7" s="174"/>
      <c r="C7" s="175"/>
      <c r="D7" s="176"/>
      <c r="E7" s="170"/>
      <c r="F7" s="170"/>
      <c r="G7" s="165"/>
      <c r="H7" s="165"/>
      <c r="I7" s="165"/>
      <c r="J7" s="165"/>
      <c r="K7" s="165"/>
      <c r="L7" s="165"/>
      <c r="M7" s="165"/>
      <c r="N7" s="165"/>
      <c r="O7" s="140" t="s">
        <v>29</v>
      </c>
      <c r="P7" s="140" t="s">
        <v>30</v>
      </c>
      <c r="Q7" s="139" t="s">
        <v>31</v>
      </c>
      <c r="R7" s="165"/>
      <c r="S7" s="165"/>
      <c r="T7" s="165"/>
      <c r="U7" s="165"/>
      <c r="V7" s="165"/>
      <c r="W7" s="168"/>
      <c r="X7" s="168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VLOOKUP($A9,'26.07'!$A$9:$W$200,23,0)</f>
        <v>0</v>
      </c>
      <c r="E9" s="15">
        <v>10</v>
      </c>
      <c r="F9" s="15"/>
      <c r="G9" s="15"/>
      <c r="H9" s="9">
        <f t="shared" ref="H9:H52" si="0">SUM(E9:G9)</f>
        <v>10</v>
      </c>
      <c r="I9" s="15">
        <v>7</v>
      </c>
      <c r="J9" s="15"/>
      <c r="K9" s="15"/>
      <c r="L9" s="9">
        <f>SUM(I9:K9)</f>
        <v>7</v>
      </c>
      <c r="M9" s="15"/>
      <c r="N9" s="15"/>
      <c r="O9" s="15"/>
      <c r="P9" s="15"/>
      <c r="Q9" s="15"/>
      <c r="R9" s="11">
        <f>SUM(M9:Q9)</f>
        <v>0</v>
      </c>
      <c r="S9" s="15">
        <v>3</v>
      </c>
      <c r="T9" s="15"/>
      <c r="U9" s="9">
        <f t="shared" ref="U9:U52" si="1">S9+T9</f>
        <v>3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VLOOKUP($A10,'26.07'!$A$9:$W$200,23,0)</f>
        <v>0</v>
      </c>
      <c r="E10" s="15">
        <v>6</v>
      </c>
      <c r="F10" s="15"/>
      <c r="G10" s="15"/>
      <c r="H10" s="9">
        <f t="shared" si="0"/>
        <v>6</v>
      </c>
      <c r="I10" s="15">
        <v>6</v>
      </c>
      <c r="J10" s="15"/>
      <c r="K10" s="15"/>
      <c r="L10" s="9">
        <f t="shared" ref="L10:L73" si="4">SUM(I10:K10)</f>
        <v>6</v>
      </c>
      <c r="M10" s="15"/>
      <c r="N10" s="15"/>
      <c r="O10" s="15"/>
      <c r="P10" s="15"/>
      <c r="Q10" s="15"/>
      <c r="R10" s="11">
        <f t="shared" ref="R10:R86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VLOOKUP($A11,'26.07'!$A$9:$W$200,23,0)</f>
        <v>0</v>
      </c>
      <c r="E11" s="15">
        <v>6</v>
      </c>
      <c r="F11" s="15"/>
      <c r="G11" s="15"/>
      <c r="H11" s="9">
        <f t="shared" si="0"/>
        <v>6</v>
      </c>
      <c r="I11" s="15">
        <v>3</v>
      </c>
      <c r="J11" s="15"/>
      <c r="K11" s="15"/>
      <c r="L11" s="9">
        <f t="shared" si="4"/>
        <v>3</v>
      </c>
      <c r="M11" s="15"/>
      <c r="N11" s="15"/>
      <c r="O11" s="15"/>
      <c r="P11" s="15"/>
      <c r="Q11" s="15"/>
      <c r="R11" s="11">
        <f t="shared" si="5"/>
        <v>0</v>
      </c>
      <c r="S11" s="15">
        <v>3</v>
      </c>
      <c r="T11" s="15"/>
      <c r="U11" s="9">
        <f t="shared" si="1"/>
        <v>3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VLOOKUP($A12,'26.07'!$A$9:$W$200,23,0)</f>
        <v>0</v>
      </c>
      <c r="E12" s="15">
        <v>10</v>
      </c>
      <c r="F12" s="15"/>
      <c r="G12" s="15"/>
      <c r="H12" s="9">
        <f t="shared" si="0"/>
        <v>10</v>
      </c>
      <c r="I12" s="15">
        <v>10</v>
      </c>
      <c r="J12" s="15"/>
      <c r="K12" s="15"/>
      <c r="L12" s="9">
        <f t="shared" si="4"/>
        <v>10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VLOOKUP($A13,'26.07'!$A$9:$W$200,23,0)</f>
        <v>0</v>
      </c>
      <c r="E13" s="15">
        <v>20</v>
      </c>
      <c r="F13" s="15"/>
      <c r="G13" s="15"/>
      <c r="H13" s="9">
        <f t="shared" si="0"/>
        <v>20</v>
      </c>
      <c r="I13" s="15">
        <v>9</v>
      </c>
      <c r="J13" s="15"/>
      <c r="K13" s="15"/>
      <c r="L13" s="9">
        <f t="shared" si="4"/>
        <v>9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11</v>
      </c>
      <c r="W13" s="15">
        <v>11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VLOOKUP($A14,'26.07'!$A$9:$W$200,23,0)</f>
        <v>0</v>
      </c>
      <c r="E14" s="15">
        <v>10</v>
      </c>
      <c r="F14" s="15"/>
      <c r="G14" s="15"/>
      <c r="H14" s="9">
        <f t="shared" si="0"/>
        <v>10</v>
      </c>
      <c r="I14" s="15">
        <v>10</v>
      </c>
      <c r="J14" s="15"/>
      <c r="K14" s="15"/>
      <c r="L14" s="9">
        <f t="shared" si="4"/>
        <v>10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VLOOKUP($A15,'26.07'!$A$9:$W$200,23,0)</f>
        <v>0</v>
      </c>
      <c r="E15" s="15">
        <v>6</v>
      </c>
      <c r="F15" s="15"/>
      <c r="G15" s="15"/>
      <c r="H15" s="9">
        <f t="shared" si="0"/>
        <v>6</v>
      </c>
      <c r="I15" s="15">
        <v>4</v>
      </c>
      <c r="J15" s="15"/>
      <c r="K15" s="15"/>
      <c r="L15" s="9">
        <f t="shared" si="4"/>
        <v>4</v>
      </c>
      <c r="M15" s="15"/>
      <c r="N15" s="15"/>
      <c r="O15" s="15"/>
      <c r="P15" s="15"/>
      <c r="Q15" s="15"/>
      <c r="R15" s="11">
        <f t="shared" si="5"/>
        <v>0</v>
      </c>
      <c r="S15" s="15">
        <v>2</v>
      </c>
      <c r="T15" s="15"/>
      <c r="U15" s="9">
        <f t="shared" si="1"/>
        <v>2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VLOOKUP($A16,'26.07'!$A$9:$W$200,23,0)</f>
        <v>0</v>
      </c>
      <c r="E16" s="15">
        <v>6</v>
      </c>
      <c r="F16" s="15"/>
      <c r="G16" s="15"/>
      <c r="H16" s="9">
        <f t="shared" si="0"/>
        <v>6</v>
      </c>
      <c r="I16" s="15">
        <v>5</v>
      </c>
      <c r="J16" s="15"/>
      <c r="K16" s="15"/>
      <c r="L16" s="9">
        <f t="shared" si="4"/>
        <v>5</v>
      </c>
      <c r="M16" s="15"/>
      <c r="N16" s="15"/>
      <c r="O16" s="15"/>
      <c r="P16" s="15"/>
      <c r="Q16" s="15">
        <v>1</v>
      </c>
      <c r="R16" s="11">
        <f t="shared" si="5"/>
        <v>1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VLOOKUP($A17,'26.07'!$A$9:$W$200,23,0)</f>
        <v>0</v>
      </c>
      <c r="E17" s="15">
        <v>6</v>
      </c>
      <c r="F17" s="15"/>
      <c r="G17" s="15"/>
      <c r="H17" s="9">
        <f t="shared" si="0"/>
        <v>6</v>
      </c>
      <c r="I17" s="15">
        <v>6</v>
      </c>
      <c r="J17" s="15"/>
      <c r="K17" s="15"/>
      <c r="L17" s="9">
        <f t="shared" si="4"/>
        <v>6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VLOOKUP($A18,'26.07'!$A$9:$W$200,23,0)</f>
        <v>0</v>
      </c>
      <c r="E18" s="15">
        <v>16</v>
      </c>
      <c r="F18" s="15"/>
      <c r="G18" s="15"/>
      <c r="H18" s="9">
        <f t="shared" si="0"/>
        <v>16</v>
      </c>
      <c r="I18" s="15">
        <v>16</v>
      </c>
      <c r="J18" s="15"/>
      <c r="K18" s="15"/>
      <c r="L18" s="9">
        <f t="shared" si="4"/>
        <v>16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44</v>
      </c>
      <c r="C19" s="15">
        <v>19000</v>
      </c>
      <c r="D19" s="10">
        <f>VLOOKUP($A19,'26.07'!$A$9:$W$200,23,0)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45</v>
      </c>
      <c r="C20" s="15">
        <v>19000</v>
      </c>
      <c r="D20" s="10">
        <f>VLOOKUP($A20,'26.07'!$A$9:$W$200,23,0)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137"/>
      <c r="Z20" s="17"/>
    </row>
    <row r="21" spans="1:26" ht="18" customHeight="1" x14ac:dyDescent="0.2">
      <c r="A21" s="13">
        <v>1500022</v>
      </c>
      <c r="B21" s="14" t="s">
        <v>46</v>
      </c>
      <c r="C21" s="15">
        <v>19000</v>
      </c>
      <c r="D21" s="10">
        <f>VLOOKUP($A21,'26.07'!$A$9:$W$200,23,0)</f>
        <v>0</v>
      </c>
      <c r="E21" s="15">
        <v>6</v>
      </c>
      <c r="F21" s="15"/>
      <c r="G21" s="15"/>
      <c r="H21" s="9">
        <f t="shared" si="0"/>
        <v>6</v>
      </c>
      <c r="I21" s="15">
        <v>6</v>
      </c>
      <c r="J21" s="15"/>
      <c r="K21" s="15"/>
      <c r="L21" s="9">
        <f t="shared" si="4"/>
        <v>6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47</v>
      </c>
      <c r="C22" s="15">
        <v>16000</v>
      </c>
      <c r="D22" s="10">
        <f>VLOOKUP($A22,'26.07'!$A$9:$W$200,23,0)</f>
        <v>0</v>
      </c>
      <c r="E22" s="15">
        <v>6</v>
      </c>
      <c r="F22" s="15"/>
      <c r="G22" s="15"/>
      <c r="H22" s="9">
        <f t="shared" si="0"/>
        <v>6</v>
      </c>
      <c r="I22" s="15">
        <v>6</v>
      </c>
      <c r="J22" s="15"/>
      <c r="K22" s="15"/>
      <c r="L22" s="9">
        <f t="shared" si="4"/>
        <v>6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48</v>
      </c>
      <c r="C23" s="15">
        <v>21000</v>
      </c>
      <c r="D23" s="10">
        <f>VLOOKUP($A23,'26.07'!$A$9:$W$200,23,0)</f>
        <v>3</v>
      </c>
      <c r="E23" s="15"/>
      <c r="F23" s="15"/>
      <c r="G23" s="15"/>
      <c r="H23" s="9">
        <f t="shared" si="0"/>
        <v>0</v>
      </c>
      <c r="I23" s="15">
        <v>3</v>
      </c>
      <c r="J23" s="15"/>
      <c r="K23" s="15"/>
      <c r="L23" s="9">
        <f t="shared" si="4"/>
        <v>3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49</v>
      </c>
      <c r="C24" s="15">
        <v>21000</v>
      </c>
      <c r="D24" s="10">
        <f>VLOOKUP($A24,'26.07'!$A$9:$W$200,23,0)</f>
        <v>0</v>
      </c>
      <c r="E24" s="15">
        <v>6</v>
      </c>
      <c r="F24" s="15"/>
      <c r="G24" s="15"/>
      <c r="H24" s="9">
        <f t="shared" si="0"/>
        <v>6</v>
      </c>
      <c r="I24" s="15">
        <v>4</v>
      </c>
      <c r="J24" s="15"/>
      <c r="K24" s="15"/>
      <c r="L24" s="9">
        <f t="shared" si="4"/>
        <v>4</v>
      </c>
      <c r="M24" s="15"/>
      <c r="N24" s="15"/>
      <c r="O24" s="15"/>
      <c r="P24" s="15"/>
      <c r="Q24" s="15"/>
      <c r="R24" s="11">
        <f t="shared" si="5"/>
        <v>0</v>
      </c>
      <c r="S24" s="15">
        <v>2</v>
      </c>
      <c r="T24" s="15"/>
      <c r="U24" s="9">
        <f t="shared" si="1"/>
        <v>2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50</v>
      </c>
      <c r="C25" s="15">
        <v>20000</v>
      </c>
      <c r="D25" s="10">
        <f>VLOOKUP($A25,'26.07'!$A$9:$W$200,23,0)</f>
        <v>0</v>
      </c>
      <c r="E25" s="15"/>
      <c r="F25" s="15"/>
      <c r="G25" s="15"/>
      <c r="H25" s="9">
        <f t="shared" si="0"/>
        <v>0</v>
      </c>
      <c r="I25" s="15"/>
      <c r="J25" s="15"/>
      <c r="K25" s="15"/>
      <c r="L25" s="9">
        <f t="shared" si="4"/>
        <v>0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51</v>
      </c>
      <c r="C26" s="15">
        <v>18000</v>
      </c>
      <c r="D26" s="10">
        <f>VLOOKUP($A26,'26.07'!$A$9:$W$200,23,0)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52</v>
      </c>
      <c r="C27" s="15">
        <v>32000</v>
      </c>
      <c r="D27" s="10">
        <f>VLOOKUP($A27,'26.07'!$A$9:$W$200,23,0)</f>
        <v>0</v>
      </c>
      <c r="E27" s="15">
        <v>6</v>
      </c>
      <c r="F27" s="15"/>
      <c r="G27" s="15"/>
      <c r="H27" s="9">
        <f t="shared" si="0"/>
        <v>6</v>
      </c>
      <c r="I27" s="15">
        <v>1</v>
      </c>
      <c r="J27" s="15"/>
      <c r="K27" s="15"/>
      <c r="L27" s="9">
        <f t="shared" si="4"/>
        <v>1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5</v>
      </c>
      <c r="W27" s="15">
        <v>5</v>
      </c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53</v>
      </c>
      <c r="C28" s="15">
        <v>22000</v>
      </c>
      <c r="D28" s="10">
        <f>VLOOKUP($A28,'26.07'!$A$9:$W$200,23,0)</f>
        <v>0</v>
      </c>
      <c r="E28" s="15">
        <v>6</v>
      </c>
      <c r="F28" s="15"/>
      <c r="G28" s="15"/>
      <c r="H28" s="9">
        <f t="shared" si="0"/>
        <v>6</v>
      </c>
      <c r="I28" s="15">
        <v>1</v>
      </c>
      <c r="J28" s="15"/>
      <c r="K28" s="15"/>
      <c r="L28" s="9">
        <f t="shared" si="4"/>
        <v>1</v>
      </c>
      <c r="M28" s="15"/>
      <c r="N28" s="15"/>
      <c r="O28" s="15"/>
      <c r="P28" s="15"/>
      <c r="Q28" s="15"/>
      <c r="R28" s="11">
        <f>SUM(M28:Q28)</f>
        <v>0</v>
      </c>
      <c r="S28" s="15">
        <v>5</v>
      </c>
      <c r="T28" s="15"/>
      <c r="U28" s="9">
        <f>S28+T28</f>
        <v>5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54</v>
      </c>
      <c r="C29" s="15">
        <v>21000</v>
      </c>
      <c r="D29" s="10">
        <f>VLOOKUP($A29,'26.07'!$A$9:$W$200,23,0)</f>
        <v>0</v>
      </c>
      <c r="E29" s="15">
        <v>6</v>
      </c>
      <c r="F29" s="15"/>
      <c r="G29" s="15"/>
      <c r="H29" s="9">
        <f t="shared" si="0"/>
        <v>6</v>
      </c>
      <c r="I29" s="15">
        <v>3</v>
      </c>
      <c r="J29" s="15"/>
      <c r="K29" s="15"/>
      <c r="L29" s="9">
        <f t="shared" si="4"/>
        <v>3</v>
      </c>
      <c r="M29" s="15"/>
      <c r="N29" s="15"/>
      <c r="O29" s="15"/>
      <c r="P29" s="15"/>
      <c r="Q29" s="15"/>
      <c r="R29" s="11">
        <f t="shared" si="5"/>
        <v>0</v>
      </c>
      <c r="S29" s="15">
        <v>3</v>
      </c>
      <c r="T29" s="15"/>
      <c r="U29" s="9">
        <f t="shared" si="1"/>
        <v>3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55</v>
      </c>
      <c r="C30" s="15">
        <v>20000</v>
      </c>
      <c r="D30" s="10">
        <f>VLOOKUP($A30,'26.07'!$A$9:$W$200,23,0)</f>
        <v>0</v>
      </c>
      <c r="E30" s="15">
        <v>6</v>
      </c>
      <c r="F30" s="15"/>
      <c r="G30" s="15"/>
      <c r="H30" s="9">
        <f t="shared" si="0"/>
        <v>6</v>
      </c>
      <c r="I30" s="15">
        <v>2</v>
      </c>
      <c r="J30" s="15"/>
      <c r="K30" s="15"/>
      <c r="L30" s="9">
        <f t="shared" si="4"/>
        <v>2</v>
      </c>
      <c r="M30" s="15"/>
      <c r="N30" s="15"/>
      <c r="O30" s="15"/>
      <c r="P30" s="15"/>
      <c r="Q30" s="15"/>
      <c r="R30" s="11">
        <f>SUM(M30:Q30)</f>
        <v>0</v>
      </c>
      <c r="S30" s="15">
        <v>4</v>
      </c>
      <c r="T30" s="15"/>
      <c r="U30" s="9">
        <f>S30+T30</f>
        <v>4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56</v>
      </c>
      <c r="C31" s="15">
        <v>24000</v>
      </c>
      <c r="D31" s="10">
        <f>VLOOKUP($A31,'26.07'!$A$9:$W$200,23,0)</f>
        <v>0</v>
      </c>
      <c r="E31" s="15">
        <v>6</v>
      </c>
      <c r="F31" s="15"/>
      <c r="G31" s="15"/>
      <c r="H31" s="9">
        <f t="shared" si="0"/>
        <v>6</v>
      </c>
      <c r="I31" s="15">
        <v>3</v>
      </c>
      <c r="J31" s="15"/>
      <c r="K31" s="15"/>
      <c r="L31" s="9">
        <f t="shared" si="4"/>
        <v>3</v>
      </c>
      <c r="M31" s="15"/>
      <c r="N31" s="15"/>
      <c r="O31" s="15"/>
      <c r="P31" s="15"/>
      <c r="Q31" s="15"/>
      <c r="R31" s="11">
        <f t="shared" si="5"/>
        <v>0</v>
      </c>
      <c r="S31" s="15">
        <v>3</v>
      </c>
      <c r="T31" s="15"/>
      <c r="U31" s="9">
        <f t="shared" si="1"/>
        <v>3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57</v>
      </c>
      <c r="C32" s="15">
        <v>18000</v>
      </c>
      <c r="D32" s="10">
        <f>VLOOKUP($A32,'26.07'!$A$9:$W$200,23,0)</f>
        <v>0</v>
      </c>
      <c r="E32" s="15">
        <v>6</v>
      </c>
      <c r="F32" s="15"/>
      <c r="G32" s="15"/>
      <c r="H32" s="9">
        <f t="shared" si="0"/>
        <v>6</v>
      </c>
      <c r="I32" s="15">
        <v>6</v>
      </c>
      <c r="J32" s="15"/>
      <c r="K32" s="15"/>
      <c r="L32" s="9">
        <f t="shared" si="4"/>
        <v>6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58</v>
      </c>
      <c r="C33" s="15">
        <v>22000</v>
      </c>
      <c r="D33" s="10">
        <f>VLOOKUP($A33,'26.07'!$A$9:$W$200,23,0)</f>
        <v>0</v>
      </c>
      <c r="E33" s="15">
        <v>6</v>
      </c>
      <c r="F33" s="15"/>
      <c r="G33" s="15"/>
      <c r="H33" s="9">
        <f t="shared" si="0"/>
        <v>6</v>
      </c>
      <c r="I33" s="15">
        <v>6</v>
      </c>
      <c r="J33" s="15"/>
      <c r="K33" s="15"/>
      <c r="L33" s="9">
        <f t="shared" si="4"/>
        <v>6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137"/>
      <c r="Z33" s="17"/>
    </row>
    <row r="34" spans="1:26" ht="18" customHeight="1" x14ac:dyDescent="0.2">
      <c r="A34" s="13">
        <v>1500301</v>
      </c>
      <c r="B34" s="14" t="s">
        <v>59</v>
      </c>
      <c r="C34" s="15">
        <v>20000</v>
      </c>
      <c r="D34" s="10">
        <f>VLOOKUP($A34,'26.07'!$A$9:$W$200,23,0)</f>
        <v>0</v>
      </c>
      <c r="E34" s="15">
        <v>6</v>
      </c>
      <c r="F34" s="15"/>
      <c r="G34" s="15"/>
      <c r="H34" s="9">
        <f t="shared" si="0"/>
        <v>6</v>
      </c>
      <c r="I34" s="15">
        <v>2</v>
      </c>
      <c r="J34" s="15"/>
      <c r="K34" s="15"/>
      <c r="L34" s="9">
        <f t="shared" si="4"/>
        <v>2</v>
      </c>
      <c r="M34" s="15"/>
      <c r="N34" s="15"/>
      <c r="O34" s="15"/>
      <c r="P34" s="15"/>
      <c r="Q34" s="15"/>
      <c r="R34" s="11">
        <f t="shared" si="5"/>
        <v>0</v>
      </c>
      <c r="S34" s="15">
        <v>4</v>
      </c>
      <c r="T34" s="15"/>
      <c r="U34" s="9">
        <f t="shared" si="1"/>
        <v>4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60</v>
      </c>
      <c r="C35" s="15">
        <v>18000</v>
      </c>
      <c r="D35" s="10">
        <f>VLOOKUP($A35,'26.07'!$A$9:$W$200,23,0)</f>
        <v>0</v>
      </c>
      <c r="E35" s="15">
        <v>6</v>
      </c>
      <c r="F35" s="15"/>
      <c r="G35" s="15"/>
      <c r="H35" s="9">
        <f t="shared" si="0"/>
        <v>6</v>
      </c>
      <c r="I35" s="15">
        <v>5</v>
      </c>
      <c r="J35" s="15"/>
      <c r="K35" s="15"/>
      <c r="L35" s="9">
        <f t="shared" si="4"/>
        <v>5</v>
      </c>
      <c r="M35" s="15"/>
      <c r="N35" s="15"/>
      <c r="O35" s="15"/>
      <c r="P35" s="15"/>
      <c r="Q35" s="15"/>
      <c r="R35" s="11">
        <f t="shared" si="5"/>
        <v>0</v>
      </c>
      <c r="S35" s="15">
        <v>1</v>
      </c>
      <c r="T35" s="15"/>
      <c r="U35" s="9">
        <f t="shared" si="1"/>
        <v>1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61</v>
      </c>
      <c r="C36" s="15">
        <v>18000</v>
      </c>
      <c r="D36" s="10">
        <f>VLOOKUP($A36,'26.07'!$A$9:$W$200,23,0)</f>
        <v>0</v>
      </c>
      <c r="E36" s="15">
        <v>6</v>
      </c>
      <c r="F36" s="15"/>
      <c r="G36" s="15"/>
      <c r="H36" s="9">
        <f t="shared" si="0"/>
        <v>6</v>
      </c>
      <c r="I36" s="15">
        <v>6</v>
      </c>
      <c r="J36" s="15"/>
      <c r="K36" s="15"/>
      <c r="L36" s="9">
        <f t="shared" si="4"/>
        <v>6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62</v>
      </c>
      <c r="C37" s="15">
        <v>17000</v>
      </c>
      <c r="D37" s="10">
        <f>VLOOKUP($A37,'26.07'!$A$9:$W$200,23,0)</f>
        <v>0</v>
      </c>
      <c r="E37" s="15">
        <v>6</v>
      </c>
      <c r="F37" s="15"/>
      <c r="G37" s="15"/>
      <c r="H37" s="9">
        <f t="shared" si="0"/>
        <v>6</v>
      </c>
      <c r="I37" s="15">
        <v>1</v>
      </c>
      <c r="J37" s="15"/>
      <c r="K37" s="15"/>
      <c r="L37" s="9">
        <f t="shared" si="4"/>
        <v>1</v>
      </c>
      <c r="M37" s="15"/>
      <c r="N37" s="15"/>
      <c r="O37" s="15"/>
      <c r="P37" s="15"/>
      <c r="Q37" s="15"/>
      <c r="R37" s="11">
        <f t="shared" si="5"/>
        <v>0</v>
      </c>
      <c r="S37" s="15">
        <v>5</v>
      </c>
      <c r="T37" s="15"/>
      <c r="U37" s="9">
        <f t="shared" si="1"/>
        <v>5</v>
      </c>
      <c r="V37" s="9">
        <f t="shared" si="2"/>
        <v>0</v>
      </c>
      <c r="W37" s="15"/>
      <c r="X37" s="16">
        <f t="shared" si="3"/>
        <v>0</v>
      </c>
      <c r="Y37" s="137"/>
      <c r="Z37" s="17"/>
    </row>
    <row r="38" spans="1:26" ht="18" customHeight="1" x14ac:dyDescent="0.2">
      <c r="A38" s="13">
        <v>1500307</v>
      </c>
      <c r="B38" s="14" t="s">
        <v>63</v>
      </c>
      <c r="C38" s="15">
        <v>20000</v>
      </c>
      <c r="D38" s="10">
        <f>VLOOKUP($A38,'26.07'!$A$9:$W$200,23,0)</f>
        <v>0</v>
      </c>
      <c r="E38" s="15">
        <v>6</v>
      </c>
      <c r="F38" s="15"/>
      <c r="G38" s="15"/>
      <c r="H38" s="9">
        <f t="shared" si="0"/>
        <v>6</v>
      </c>
      <c r="I38" s="15">
        <v>3</v>
      </c>
      <c r="J38" s="15"/>
      <c r="K38" s="15"/>
      <c r="L38" s="9">
        <f t="shared" si="4"/>
        <v>3</v>
      </c>
      <c r="M38" s="15"/>
      <c r="N38" s="15"/>
      <c r="O38" s="15"/>
      <c r="P38" s="15"/>
      <c r="Q38" s="15"/>
      <c r="R38" s="11">
        <f t="shared" si="5"/>
        <v>0</v>
      </c>
      <c r="S38" s="15">
        <v>3</v>
      </c>
      <c r="T38" s="15"/>
      <c r="U38" s="9">
        <f t="shared" si="1"/>
        <v>3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64</v>
      </c>
      <c r="C39" s="15">
        <v>18000</v>
      </c>
      <c r="D39" s="10">
        <f>VLOOKUP($A39,'26.07'!$A$9:$W$200,23,0)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65</v>
      </c>
      <c r="C40" s="15">
        <v>20000</v>
      </c>
      <c r="D40" s="10">
        <f>VLOOKUP($A40,'26.07'!$A$9:$W$200,23,0)</f>
        <v>0</v>
      </c>
      <c r="E40" s="15">
        <v>6</v>
      </c>
      <c r="F40" s="15"/>
      <c r="G40" s="15"/>
      <c r="H40" s="9">
        <f t="shared" si="0"/>
        <v>6</v>
      </c>
      <c r="I40" s="15">
        <v>1</v>
      </c>
      <c r="J40" s="15"/>
      <c r="K40" s="15"/>
      <c r="L40" s="9">
        <f t="shared" si="4"/>
        <v>1</v>
      </c>
      <c r="M40" s="15"/>
      <c r="N40" s="15"/>
      <c r="O40" s="15"/>
      <c r="P40" s="15"/>
      <c r="Q40" s="15"/>
      <c r="R40" s="11">
        <f t="shared" si="5"/>
        <v>0</v>
      </c>
      <c r="S40" s="15">
        <v>5</v>
      </c>
      <c r="T40" s="15"/>
      <c r="U40" s="9">
        <f t="shared" si="1"/>
        <v>5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66</v>
      </c>
      <c r="C41" s="15">
        <v>21000</v>
      </c>
      <c r="D41" s="10">
        <f>VLOOKUP($A41,'26.07'!$A$9:$W$200,23,0)</f>
        <v>0</v>
      </c>
      <c r="E41" s="15"/>
      <c r="F41" s="15"/>
      <c r="G41" s="15"/>
      <c r="H41" s="9">
        <f t="shared" si="0"/>
        <v>0</v>
      </c>
      <c r="I41" s="15"/>
      <c r="J41" s="15"/>
      <c r="K41" s="15"/>
      <c r="L41" s="9">
        <f t="shared" si="4"/>
        <v>0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67</v>
      </c>
      <c r="C42" s="15">
        <v>21000</v>
      </c>
      <c r="D42" s="10">
        <f>VLOOKUP($A42,'26.07'!$A$9:$W$200,23,0)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68</v>
      </c>
      <c r="C43" s="15">
        <v>20000</v>
      </c>
      <c r="D43" s="10">
        <f>VLOOKUP($A43,'26.07'!$A$9:$W$200,23,0)</f>
        <v>0</v>
      </c>
      <c r="E43" s="15">
        <v>6</v>
      </c>
      <c r="F43" s="15"/>
      <c r="G43" s="15"/>
      <c r="H43" s="9">
        <f t="shared" si="0"/>
        <v>6</v>
      </c>
      <c r="I43" s="15">
        <v>3</v>
      </c>
      <c r="J43" s="15"/>
      <c r="K43" s="15"/>
      <c r="L43" s="9">
        <f t="shared" si="4"/>
        <v>3</v>
      </c>
      <c r="M43" s="15"/>
      <c r="N43" s="15"/>
      <c r="O43" s="15"/>
      <c r="P43" s="15"/>
      <c r="Q43" s="15"/>
      <c r="R43" s="11">
        <f t="shared" si="5"/>
        <v>0</v>
      </c>
      <c r="S43" s="15">
        <v>3</v>
      </c>
      <c r="T43" s="15"/>
      <c r="U43" s="9">
        <f t="shared" si="1"/>
        <v>3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69</v>
      </c>
      <c r="C44" s="15">
        <v>17000</v>
      </c>
      <c r="D44" s="10">
        <f>VLOOKUP($A44,'26.07'!$A$9:$W$200,23,0)</f>
        <v>0</v>
      </c>
      <c r="E44" s="15">
        <v>6</v>
      </c>
      <c r="F44" s="15"/>
      <c r="G44" s="15"/>
      <c r="H44" s="9">
        <f t="shared" si="0"/>
        <v>6</v>
      </c>
      <c r="I44" s="15">
        <v>4</v>
      </c>
      <c r="J44" s="15"/>
      <c r="K44" s="15"/>
      <c r="L44" s="9">
        <f t="shared" si="4"/>
        <v>4</v>
      </c>
      <c r="M44" s="15"/>
      <c r="N44" s="15"/>
      <c r="O44" s="15"/>
      <c r="P44" s="15"/>
      <c r="Q44" s="15"/>
      <c r="R44" s="11">
        <f t="shared" si="5"/>
        <v>0</v>
      </c>
      <c r="S44" s="15">
        <v>2</v>
      </c>
      <c r="T44" s="15"/>
      <c r="U44" s="9">
        <f t="shared" si="1"/>
        <v>2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70</v>
      </c>
      <c r="C45" s="15">
        <v>19000</v>
      </c>
      <c r="D45" s="10">
        <f>VLOOKUP($A45,'26.07'!$A$9:$W$200,23,0)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71</v>
      </c>
      <c r="C46" s="15">
        <v>17000</v>
      </c>
      <c r="D46" s="10">
        <f>VLOOKUP($A46,'26.07'!$A$9:$W$200,23,0)</f>
        <v>0</v>
      </c>
      <c r="E46" s="15">
        <v>6</v>
      </c>
      <c r="F46" s="15"/>
      <c r="G46" s="15"/>
      <c r="H46" s="9">
        <f t="shared" si="0"/>
        <v>6</v>
      </c>
      <c r="I46" s="15">
        <v>4</v>
      </c>
      <c r="J46" s="15"/>
      <c r="K46" s="15"/>
      <c r="L46" s="9">
        <f t="shared" si="4"/>
        <v>4</v>
      </c>
      <c r="M46" s="15"/>
      <c r="N46" s="15"/>
      <c r="O46" s="15"/>
      <c r="P46" s="15"/>
      <c r="Q46" s="15"/>
      <c r="R46" s="11">
        <f t="shared" si="5"/>
        <v>0</v>
      </c>
      <c r="S46" s="15">
        <v>2</v>
      </c>
      <c r="T46" s="15"/>
      <c r="U46" s="9">
        <f t="shared" si="1"/>
        <v>2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72</v>
      </c>
      <c r="C47" s="15">
        <v>18000</v>
      </c>
      <c r="D47" s="10">
        <f>VLOOKUP($A47,'26.07'!$A$9:$W$200,23,0)</f>
        <v>0</v>
      </c>
      <c r="E47" s="15">
        <v>6</v>
      </c>
      <c r="F47" s="15"/>
      <c r="G47" s="15"/>
      <c r="H47" s="9">
        <f t="shared" si="0"/>
        <v>6</v>
      </c>
      <c r="I47" s="15">
        <v>6</v>
      </c>
      <c r="J47" s="15"/>
      <c r="K47" s="15"/>
      <c r="L47" s="9">
        <f t="shared" si="4"/>
        <v>6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73</v>
      </c>
      <c r="C48" s="15">
        <v>20000</v>
      </c>
      <c r="D48" s="10">
        <f>VLOOKUP($A48,'26.07'!$A$9:$W$200,23,0)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74</v>
      </c>
      <c r="C49" s="15">
        <v>22000</v>
      </c>
      <c r="D49" s="10">
        <f>VLOOKUP($A49,'26.07'!$A$9:$W$200,23,0)</f>
        <v>0</v>
      </c>
      <c r="E49" s="15">
        <v>6</v>
      </c>
      <c r="F49" s="15"/>
      <c r="G49" s="15"/>
      <c r="H49" s="9">
        <f t="shared" si="0"/>
        <v>6</v>
      </c>
      <c r="I49" s="15">
        <v>4</v>
      </c>
      <c r="J49" s="15"/>
      <c r="K49" s="15"/>
      <c r="L49" s="9">
        <f t="shared" si="4"/>
        <v>4</v>
      </c>
      <c r="M49" s="15"/>
      <c r="N49" s="15"/>
      <c r="O49" s="15"/>
      <c r="P49" s="15"/>
      <c r="Q49" s="15"/>
      <c r="R49" s="11">
        <f t="shared" si="5"/>
        <v>0</v>
      </c>
      <c r="S49" s="15">
        <v>2</v>
      </c>
      <c r="T49" s="15"/>
      <c r="U49" s="9">
        <f t="shared" si="1"/>
        <v>2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75</v>
      </c>
      <c r="C50" s="15">
        <v>21000</v>
      </c>
      <c r="D50" s="10">
        <f>VLOOKUP($A50,'26.07'!$A$9:$W$200,23,0)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76</v>
      </c>
      <c r="C51" s="15">
        <v>19000</v>
      </c>
      <c r="D51" s="10">
        <f>VLOOKUP($A51,'26.07'!$A$9:$W$200,23,0)</f>
        <v>0</v>
      </c>
      <c r="E51" s="15">
        <v>6</v>
      </c>
      <c r="F51" s="15"/>
      <c r="G51" s="15"/>
      <c r="H51" s="9">
        <f t="shared" si="0"/>
        <v>6</v>
      </c>
      <c r="I51" s="15">
        <v>2</v>
      </c>
      <c r="J51" s="15"/>
      <c r="K51" s="15"/>
      <c r="L51" s="9">
        <f t="shared" si="4"/>
        <v>2</v>
      </c>
      <c r="M51" s="15"/>
      <c r="N51" s="15"/>
      <c r="O51" s="15"/>
      <c r="P51" s="15"/>
      <c r="Q51" s="15"/>
      <c r="R51" s="11">
        <f t="shared" si="5"/>
        <v>0</v>
      </c>
      <c r="S51" s="15">
        <v>4</v>
      </c>
      <c r="T51" s="15"/>
      <c r="U51" s="9">
        <f t="shared" si="1"/>
        <v>4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77</v>
      </c>
      <c r="C52" s="15">
        <v>25000</v>
      </c>
      <c r="D52" s="10">
        <f>VLOOKUP($A52,'26.07'!$A$9:$W$200,23,0)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78</v>
      </c>
      <c r="C53" s="9"/>
      <c r="D53" s="10">
        <f>VLOOKUP($A53,'26.07'!$A$9:$W$200,23,0)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79</v>
      </c>
      <c r="C54" s="21">
        <v>22000</v>
      </c>
      <c r="D54" s="10">
        <f>VLOOKUP($A54,'26.07'!$A$9:$W$200,23,0)</f>
        <v>0</v>
      </c>
      <c r="E54" s="21"/>
      <c r="F54" s="21"/>
      <c r="G54" s="21"/>
      <c r="H54" s="9">
        <f t="shared" ref="H54:H61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1" si="7">S54+T54</f>
        <v>0</v>
      </c>
      <c r="V54" s="9">
        <f t="shared" ref="V54:V61" si="8">D54+H54-L54-R54-U54</f>
        <v>0</v>
      </c>
      <c r="W54" s="21"/>
      <c r="X54" s="16">
        <f t="shared" ref="X54:X61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80</v>
      </c>
      <c r="C55" s="21">
        <v>22000</v>
      </c>
      <c r="D55" s="10">
        <f>VLOOKUP($A55,'26.07'!$A$9:$W$200,23,0)</f>
        <v>0</v>
      </c>
      <c r="E55" s="15">
        <v>6</v>
      </c>
      <c r="F55" s="15"/>
      <c r="G55" s="15"/>
      <c r="H55" s="9">
        <f t="shared" si="6"/>
        <v>6</v>
      </c>
      <c r="I55" s="15">
        <v>5</v>
      </c>
      <c r="J55" s="15"/>
      <c r="K55" s="15"/>
      <c r="L55" s="9">
        <f t="shared" si="4"/>
        <v>5</v>
      </c>
      <c r="M55" s="15"/>
      <c r="N55" s="15"/>
      <c r="O55" s="15"/>
      <c r="P55" s="15"/>
      <c r="Q55" s="15"/>
      <c r="R55" s="11">
        <f t="shared" si="5"/>
        <v>0</v>
      </c>
      <c r="S55" s="15">
        <v>1</v>
      </c>
      <c r="T55" s="15"/>
      <c r="U55" s="9">
        <f t="shared" si="7"/>
        <v>1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81</v>
      </c>
      <c r="C56" s="15">
        <v>22000</v>
      </c>
      <c r="D56" s="10">
        <f>VLOOKUP($A56,'26.07'!$A$9:$W$200,23,0)</f>
        <v>0</v>
      </c>
      <c r="E56" s="15">
        <v>6</v>
      </c>
      <c r="F56" s="15"/>
      <c r="G56" s="15"/>
      <c r="H56" s="9">
        <f t="shared" si="6"/>
        <v>6</v>
      </c>
      <c r="I56" s="15">
        <v>4</v>
      </c>
      <c r="J56" s="15"/>
      <c r="K56" s="15"/>
      <c r="L56" s="9">
        <f t="shared" si="4"/>
        <v>4</v>
      </c>
      <c r="M56" s="15"/>
      <c r="N56" s="15"/>
      <c r="O56" s="15"/>
      <c r="P56" s="15"/>
      <c r="Q56" s="15"/>
      <c r="R56" s="11">
        <f t="shared" si="5"/>
        <v>0</v>
      </c>
      <c r="S56" s="15">
        <v>2</v>
      </c>
      <c r="T56" s="15"/>
      <c r="U56" s="9">
        <f t="shared" si="7"/>
        <v>2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82</v>
      </c>
      <c r="C57" s="15">
        <v>20000</v>
      </c>
      <c r="D57" s="10">
        <f>VLOOKUP($A57,'26.07'!$A$9:$W$200,23,0)</f>
        <v>0</v>
      </c>
      <c r="E57" s="15">
        <v>6</v>
      </c>
      <c r="F57" s="15"/>
      <c r="G57" s="15"/>
      <c r="H57" s="9">
        <f t="shared" si="6"/>
        <v>6</v>
      </c>
      <c r="I57" s="15">
        <v>6</v>
      </c>
      <c r="J57" s="15"/>
      <c r="K57" s="15"/>
      <c r="L57" s="9">
        <f t="shared" si="4"/>
        <v>6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83</v>
      </c>
      <c r="C58" s="15">
        <v>29000</v>
      </c>
      <c r="D58" s="10">
        <f>VLOOKUP($A58,'26.07'!$A$9:$W$200,23,0)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84</v>
      </c>
      <c r="C59" s="15">
        <v>32000</v>
      </c>
      <c r="D59" s="10">
        <f>VLOOKUP($A59,'26.07'!$A$9:$W$200,23,0)</f>
        <v>2</v>
      </c>
      <c r="E59" s="15"/>
      <c r="F59" s="15"/>
      <c r="G59" s="15"/>
      <c r="H59" s="9">
        <f t="shared" si="6"/>
        <v>0</v>
      </c>
      <c r="I59" s="15">
        <v>1</v>
      </c>
      <c r="J59" s="15"/>
      <c r="K59" s="15"/>
      <c r="L59" s="9">
        <f t="shared" si="4"/>
        <v>1</v>
      </c>
      <c r="M59" s="15"/>
      <c r="N59" s="15"/>
      <c r="O59" s="15"/>
      <c r="P59" s="15"/>
      <c r="Q59" s="15"/>
      <c r="R59" s="11">
        <f t="shared" si="5"/>
        <v>0</v>
      </c>
      <c r="S59" s="15">
        <v>1</v>
      </c>
      <c r="T59" s="15"/>
      <c r="U59" s="9">
        <f t="shared" si="7"/>
        <v>1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85</v>
      </c>
      <c r="C60" s="15">
        <v>25000</v>
      </c>
      <c r="D60" s="10">
        <f>VLOOKUP($A60,'26.07'!$A$9:$W$200,23,0)</f>
        <v>0</v>
      </c>
      <c r="E60" s="15"/>
      <c r="F60" s="15"/>
      <c r="G60" s="15"/>
      <c r="H60" s="9">
        <f t="shared" si="6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1522009</v>
      </c>
      <c r="B61" s="14" t="s">
        <v>86</v>
      </c>
      <c r="C61" s="15">
        <v>24000</v>
      </c>
      <c r="D61" s="10">
        <f>VLOOKUP($A61,'26.07'!$A$9:$W$200,23,0)</f>
        <v>0</v>
      </c>
      <c r="E61" s="15"/>
      <c r="F61" s="15"/>
      <c r="G61" s="15"/>
      <c r="H61" s="9">
        <f t="shared" si="6"/>
        <v>0</v>
      </c>
      <c r="I61" s="15"/>
      <c r="J61" s="15"/>
      <c r="K61" s="15"/>
      <c r="L61" s="9">
        <f t="shared" si="4"/>
        <v>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7">
        <v>1530000</v>
      </c>
      <c r="B62" s="8" t="s">
        <v>87</v>
      </c>
      <c r="C62" s="9"/>
      <c r="D62" s="10">
        <f>VLOOKUP($A62,'26.07'!$A$9:$W$200,23,0)</f>
        <v>0</v>
      </c>
      <c r="E62" s="10"/>
      <c r="F62" s="10"/>
      <c r="G62" s="10"/>
      <c r="H62" s="9"/>
      <c r="I62" s="10"/>
      <c r="J62" s="10"/>
      <c r="K62" s="10"/>
      <c r="L62" s="9">
        <f t="shared" si="4"/>
        <v>0</v>
      </c>
      <c r="M62" s="10"/>
      <c r="N62" s="10"/>
      <c r="O62" s="10"/>
      <c r="P62" s="10"/>
      <c r="Q62" s="10"/>
      <c r="R62" s="11">
        <f t="shared" si="5"/>
        <v>0</v>
      </c>
      <c r="S62" s="10"/>
      <c r="T62" s="10"/>
      <c r="U62" s="9"/>
      <c r="V62" s="9"/>
      <c r="W62" s="10"/>
      <c r="X62" s="9"/>
      <c r="Y62" s="18"/>
      <c r="Z62" s="17"/>
    </row>
    <row r="63" spans="1:28" ht="18" customHeight="1" x14ac:dyDescent="0.2">
      <c r="A63" s="13">
        <v>1532013</v>
      </c>
      <c r="B63" s="14" t="s">
        <v>88</v>
      </c>
      <c r="C63" s="15">
        <v>89000</v>
      </c>
      <c r="D63" s="10">
        <f>VLOOKUP($A63,'26.07'!$A$9:$W$200,23,0)</f>
        <v>10</v>
      </c>
      <c r="E63" s="15"/>
      <c r="F63" s="15"/>
      <c r="G63" s="15"/>
      <c r="H63" s="9">
        <f>SUM(E63:G63)</f>
        <v>0</v>
      </c>
      <c r="I63" s="15">
        <v>2</v>
      </c>
      <c r="J63" s="15"/>
      <c r="K63" s="15"/>
      <c r="L63" s="9">
        <f t="shared" si="4"/>
        <v>2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>S63+T63</f>
        <v>0</v>
      </c>
      <c r="V63" s="9">
        <f>D63+H63-L63-R63-U63</f>
        <v>8</v>
      </c>
      <c r="W63" s="15">
        <v>8</v>
      </c>
      <c r="X63" s="16">
        <f>W63-V63</f>
        <v>0</v>
      </c>
      <c r="Y63" s="18"/>
      <c r="Z63" s="17"/>
    </row>
    <row r="64" spans="1:28" ht="18" customHeight="1" x14ac:dyDescent="0.2">
      <c r="A64" s="7">
        <v>1540000</v>
      </c>
      <c r="B64" s="8" t="s">
        <v>89</v>
      </c>
      <c r="C64" s="9"/>
      <c r="D64" s="10">
        <f>VLOOKUP($A64,'26.07'!$A$9:$W$200,23,0)</f>
        <v>0</v>
      </c>
      <c r="E64" s="10"/>
      <c r="F64" s="10"/>
      <c r="G64" s="10"/>
      <c r="H64" s="9"/>
      <c r="I64" s="10"/>
      <c r="J64" s="10"/>
      <c r="K64" s="10"/>
      <c r="L64" s="9">
        <f t="shared" si="4"/>
        <v>0</v>
      </c>
      <c r="M64" s="10"/>
      <c r="N64" s="10"/>
      <c r="O64" s="10"/>
      <c r="P64" s="10"/>
      <c r="Q64" s="10"/>
      <c r="R64" s="11">
        <f t="shared" si="5"/>
        <v>0</v>
      </c>
      <c r="S64" s="10"/>
      <c r="T64" s="10"/>
      <c r="U64" s="9"/>
      <c r="V64" s="9"/>
      <c r="W64" s="10"/>
      <c r="X64" s="9"/>
      <c r="Y64" s="18"/>
      <c r="Z64" s="17"/>
    </row>
    <row r="65" spans="1:26" s="24" customFormat="1" ht="18" customHeight="1" x14ac:dyDescent="0.2">
      <c r="A65" s="25">
        <v>1540002</v>
      </c>
      <c r="B65" s="20" t="s">
        <v>90</v>
      </c>
      <c r="C65" s="21">
        <v>19000</v>
      </c>
      <c r="D65" s="10">
        <f>VLOOKUP($A65,'26.07'!$A$9:$W$200,23,0)</f>
        <v>0</v>
      </c>
      <c r="E65" s="15"/>
      <c r="F65" s="15"/>
      <c r="G65" s="15"/>
      <c r="H65" s="9">
        <f>SUM(E65:G65)</f>
        <v>0</v>
      </c>
      <c r="I65" s="15"/>
      <c r="J65" s="15"/>
      <c r="K65" s="15"/>
      <c r="L65" s="9">
        <f t="shared" si="4"/>
        <v>0</v>
      </c>
      <c r="M65" s="15"/>
      <c r="N65" s="15"/>
      <c r="O65" s="15"/>
      <c r="P65" s="15"/>
      <c r="Q65" s="15"/>
      <c r="R65" s="11">
        <f t="shared" si="5"/>
        <v>0</v>
      </c>
      <c r="S65" s="15"/>
      <c r="T65" s="15"/>
      <c r="U65" s="9">
        <f>S65+T65</f>
        <v>0</v>
      </c>
      <c r="V65" s="9">
        <f>D65+H65-L65-R65-U65</f>
        <v>0</v>
      </c>
      <c r="W65" s="15"/>
      <c r="X65" s="16">
        <f>W65-V65</f>
        <v>0</v>
      </c>
      <c r="Y65" s="22"/>
      <c r="Z65" s="23"/>
    </row>
    <row r="66" spans="1:26" s="24" customFormat="1" ht="18" customHeight="1" x14ac:dyDescent="0.2">
      <c r="A66" s="25">
        <v>1540034</v>
      </c>
      <c r="B66" s="20" t="s">
        <v>91</v>
      </c>
      <c r="C66" s="21">
        <v>16000</v>
      </c>
      <c r="D66" s="10">
        <f>VLOOKUP($A66,'26.07'!$A$9:$W$200,23,0)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ht="18" customHeight="1" x14ac:dyDescent="0.2">
      <c r="A67" s="7">
        <v>1560000</v>
      </c>
      <c r="B67" s="8" t="s">
        <v>92</v>
      </c>
      <c r="C67" s="9"/>
      <c r="D67" s="10">
        <f>VLOOKUP($A67,'26.07'!$A$9:$W$200,23,0)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ht="18" customHeight="1" x14ac:dyDescent="0.2">
      <c r="A68" s="13">
        <v>1560001</v>
      </c>
      <c r="B68" s="14" t="s">
        <v>93</v>
      </c>
      <c r="C68" s="15">
        <v>28000</v>
      </c>
      <c r="D68" s="10">
        <f>VLOOKUP($A68,'26.07'!$A$9:$W$200,23,0)</f>
        <v>0</v>
      </c>
      <c r="E68" s="15">
        <v>7</v>
      </c>
      <c r="F68" s="15"/>
      <c r="G68" s="15"/>
      <c r="H68" s="9">
        <f>SUM(E68:G68)</f>
        <v>7</v>
      </c>
      <c r="I68" s="15">
        <v>4</v>
      </c>
      <c r="J68" s="15"/>
      <c r="K68" s="15"/>
      <c r="L68" s="9">
        <f t="shared" si="4"/>
        <v>4</v>
      </c>
      <c r="M68" s="15"/>
      <c r="N68" s="15"/>
      <c r="O68" s="15"/>
      <c r="P68" s="15"/>
      <c r="Q68" s="15"/>
      <c r="R68" s="11">
        <f t="shared" si="5"/>
        <v>0</v>
      </c>
      <c r="S68" s="15">
        <v>3</v>
      </c>
      <c r="T68" s="15"/>
      <c r="U68" s="9">
        <f t="shared" ref="U68:U72" si="10">S68+T68</f>
        <v>3</v>
      </c>
      <c r="V68" s="9">
        <f>D68+H68-L68-R68-U68</f>
        <v>0</v>
      </c>
      <c r="W68" s="15"/>
      <c r="X68" s="16">
        <f t="shared" ref="X68:X72" si="11">W68-V68</f>
        <v>0</v>
      </c>
      <c r="Y68" s="26"/>
      <c r="Z68" s="17"/>
    </row>
    <row r="69" spans="1:26" ht="18" customHeight="1" x14ac:dyDescent="0.2">
      <c r="A69" s="13">
        <v>1560002</v>
      </c>
      <c r="B69" s="14" t="s">
        <v>94</v>
      </c>
      <c r="C69" s="15">
        <v>28000</v>
      </c>
      <c r="D69" s="10">
        <f>VLOOKUP($A69,'26.07'!$A$9:$W$200,23,0)</f>
        <v>0</v>
      </c>
      <c r="E69" s="15">
        <v>4</v>
      </c>
      <c r="F69" s="15"/>
      <c r="G69" s="15"/>
      <c r="H69" s="9">
        <f>SUM(E69:G69)</f>
        <v>4</v>
      </c>
      <c r="I69" s="15">
        <v>3</v>
      </c>
      <c r="J69" s="15"/>
      <c r="K69" s="15"/>
      <c r="L69" s="9">
        <f t="shared" si="4"/>
        <v>3</v>
      </c>
      <c r="M69" s="15"/>
      <c r="N69" s="15"/>
      <c r="O69" s="15"/>
      <c r="P69" s="15"/>
      <c r="Q69" s="15"/>
      <c r="R69" s="11">
        <f t="shared" si="5"/>
        <v>0</v>
      </c>
      <c r="S69" s="15">
        <v>1</v>
      </c>
      <c r="T69" s="15"/>
      <c r="U69" s="9">
        <f t="shared" si="10"/>
        <v>1</v>
      </c>
      <c r="V69" s="9">
        <f>D69+H69-L69-R69-U69</f>
        <v>0</v>
      </c>
      <c r="W69" s="15"/>
      <c r="X69" s="16">
        <f t="shared" si="11"/>
        <v>0</v>
      </c>
      <c r="Y69" s="26"/>
      <c r="Z69" s="17"/>
    </row>
    <row r="70" spans="1:26" ht="18" customHeight="1" x14ac:dyDescent="0.2">
      <c r="A70" s="13">
        <v>1560006</v>
      </c>
      <c r="B70" s="14" t="s">
        <v>95</v>
      </c>
      <c r="C70" s="15">
        <v>28000</v>
      </c>
      <c r="D70" s="10">
        <f>VLOOKUP($A70,'26.07'!$A$9:$W$200,23,0)</f>
        <v>0</v>
      </c>
      <c r="E70" s="15">
        <v>3</v>
      </c>
      <c r="F70" s="15"/>
      <c r="G70" s="15"/>
      <c r="H70" s="9">
        <f>SUM(E70:G70)</f>
        <v>3</v>
      </c>
      <c r="I70" s="15">
        <v>3</v>
      </c>
      <c r="J70" s="15"/>
      <c r="K70" s="15"/>
      <c r="L70" s="9">
        <f t="shared" si="4"/>
        <v>3</v>
      </c>
      <c r="M70" s="15"/>
      <c r="N70" s="15"/>
      <c r="O70" s="15"/>
      <c r="P70" s="15"/>
      <c r="Q70" s="15"/>
      <c r="R70" s="11">
        <f>SUM(M70:Q70)</f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1560008</v>
      </c>
      <c r="B71" s="14" t="s">
        <v>96</v>
      </c>
      <c r="C71" s="15">
        <v>28000</v>
      </c>
      <c r="D71" s="10">
        <f>VLOOKUP($A71,'26.07'!$A$9:$W$200,23,0)</f>
        <v>0</v>
      </c>
      <c r="E71" s="15">
        <v>4</v>
      </c>
      <c r="F71" s="15"/>
      <c r="G71" s="15"/>
      <c r="H71" s="9">
        <f>SUM(E71:G71)</f>
        <v>4</v>
      </c>
      <c r="I71" s="15">
        <v>3</v>
      </c>
      <c r="J71" s="15"/>
      <c r="K71" s="15"/>
      <c r="L71" s="9">
        <f t="shared" si="4"/>
        <v>3</v>
      </c>
      <c r="M71" s="15"/>
      <c r="N71" s="15"/>
      <c r="O71" s="15"/>
      <c r="P71" s="15"/>
      <c r="Q71" s="15"/>
      <c r="R71" s="11">
        <f>SUM(M71:Q71)</f>
        <v>0</v>
      </c>
      <c r="S71" s="15">
        <v>1</v>
      </c>
      <c r="T71" s="15"/>
      <c r="U71" s="9">
        <f>S71+T71</f>
        <v>1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1560048</v>
      </c>
      <c r="B72" s="14" t="s">
        <v>97</v>
      </c>
      <c r="C72" s="15">
        <v>28000</v>
      </c>
      <c r="D72" s="10">
        <f>VLOOKUP($A72,'26.07'!$A$9:$W$200,23,0)</f>
        <v>0</v>
      </c>
      <c r="E72" s="15"/>
      <c r="F72" s="15"/>
      <c r="G72" s="15"/>
      <c r="H72" s="9">
        <f>SUM(E72:G72)</f>
        <v>0</v>
      </c>
      <c r="I72" s="15"/>
      <c r="J72" s="15"/>
      <c r="K72" s="15"/>
      <c r="L72" s="9">
        <f t="shared" si="4"/>
        <v>0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 t="shared" si="10"/>
        <v>0</v>
      </c>
      <c r="V72" s="9">
        <f>D72+H72-L72-R72-U72</f>
        <v>0</v>
      </c>
      <c r="W72" s="15"/>
      <c r="X72" s="16">
        <f t="shared" si="11"/>
        <v>0</v>
      </c>
      <c r="Y72" s="26"/>
      <c r="Z72" s="17"/>
    </row>
    <row r="73" spans="1:26" ht="18" customHeight="1" x14ac:dyDescent="0.2">
      <c r="A73" s="7">
        <v>1510000</v>
      </c>
      <c r="B73" s="8" t="s">
        <v>98</v>
      </c>
      <c r="C73" s="9"/>
      <c r="D73" s="10">
        <f>VLOOKUP($A73,'26.07'!$A$9:$W$200,23,0)</f>
        <v>0</v>
      </c>
      <c r="E73" s="10"/>
      <c r="F73" s="10"/>
      <c r="G73" s="10"/>
      <c r="H73" s="9"/>
      <c r="I73" s="10"/>
      <c r="J73" s="10"/>
      <c r="K73" s="10"/>
      <c r="L73" s="9">
        <f t="shared" si="4"/>
        <v>0</v>
      </c>
      <c r="M73" s="10"/>
      <c r="N73" s="10"/>
      <c r="O73" s="10"/>
      <c r="P73" s="10"/>
      <c r="Q73" s="10"/>
      <c r="R73" s="11">
        <f t="shared" si="5"/>
        <v>0</v>
      </c>
      <c r="S73" s="10"/>
      <c r="T73" s="10"/>
      <c r="U73" s="9"/>
      <c r="V73" s="9"/>
      <c r="W73" s="10"/>
      <c r="X73" s="9"/>
      <c r="Y73" s="18"/>
      <c r="Z73" s="17"/>
    </row>
    <row r="74" spans="1:26" ht="18" customHeight="1" x14ac:dyDescent="0.2">
      <c r="A74" s="13">
        <v>1510001</v>
      </c>
      <c r="B74" s="14" t="s">
        <v>99</v>
      </c>
      <c r="C74" s="15">
        <v>55000</v>
      </c>
      <c r="D74" s="10">
        <f>VLOOKUP($A74,'26.07'!$A$9:$W$200,23,0)</f>
        <v>2</v>
      </c>
      <c r="E74" s="15">
        <v>2</v>
      </c>
      <c r="F74" s="15"/>
      <c r="G74" s="15"/>
      <c r="H74" s="9">
        <f t="shared" ref="H74:H87" si="12">SUM(E74:G74)</f>
        <v>2</v>
      </c>
      <c r="I74" s="15"/>
      <c r="J74" s="15"/>
      <c r="K74" s="15"/>
      <c r="L74" s="9">
        <f t="shared" ref="L74:L137" si="13">SUM(I74:K74)</f>
        <v>0</v>
      </c>
      <c r="M74" s="15">
        <v>2</v>
      </c>
      <c r="N74" s="15"/>
      <c r="O74" s="15"/>
      <c r="P74" s="15"/>
      <c r="Q74" s="15"/>
      <c r="R74" s="11">
        <f t="shared" si="5"/>
        <v>2</v>
      </c>
      <c r="S74" s="15"/>
      <c r="T74" s="15"/>
      <c r="U74" s="9">
        <f t="shared" ref="U74:U87" si="14">S74+T74</f>
        <v>0</v>
      </c>
      <c r="V74" s="9">
        <f t="shared" ref="V74:V87" si="15">D74+H74-L74-R74-U74</f>
        <v>2</v>
      </c>
      <c r="W74" s="15">
        <v>2</v>
      </c>
      <c r="X74" s="16">
        <f t="shared" ref="X74:X87" si="16">W74-V74</f>
        <v>0</v>
      </c>
      <c r="Y74" s="27"/>
      <c r="Z74" s="17"/>
    </row>
    <row r="75" spans="1:26" ht="18" customHeight="1" x14ac:dyDescent="0.2">
      <c r="A75" s="13">
        <v>1510002</v>
      </c>
      <c r="B75" s="14" t="s">
        <v>100</v>
      </c>
      <c r="C75" s="15">
        <v>30000</v>
      </c>
      <c r="D75" s="10">
        <f>VLOOKUP($A75,'26.07'!$A$9:$W$200,23,0)</f>
        <v>0</v>
      </c>
      <c r="E75" s="15">
        <v>4</v>
      </c>
      <c r="F75" s="15"/>
      <c r="G75" s="15"/>
      <c r="H75" s="9">
        <f t="shared" si="12"/>
        <v>4</v>
      </c>
      <c r="I75" s="15">
        <v>1</v>
      </c>
      <c r="J75" s="15"/>
      <c r="K75" s="15"/>
      <c r="L75" s="9">
        <f t="shared" si="13"/>
        <v>1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 t="shared" si="14"/>
        <v>0</v>
      </c>
      <c r="V75" s="9">
        <f t="shared" si="15"/>
        <v>3</v>
      </c>
      <c r="W75" s="15">
        <v>3</v>
      </c>
      <c r="X75" s="16">
        <f t="shared" si="16"/>
        <v>0</v>
      </c>
      <c r="Y75" s="27"/>
      <c r="Z75" s="17"/>
    </row>
    <row r="76" spans="1:26" ht="18" customHeight="1" x14ac:dyDescent="0.2">
      <c r="A76" s="13">
        <v>1510005</v>
      </c>
      <c r="B76" s="14" t="s">
        <v>101</v>
      </c>
      <c r="C76" s="15">
        <v>70000</v>
      </c>
      <c r="D76" s="10">
        <f>VLOOKUP($A76,'26.07'!$A$9:$W$200,23,0)</f>
        <v>0</v>
      </c>
      <c r="E76" s="15"/>
      <c r="F76" s="15"/>
      <c r="G76" s="15"/>
      <c r="H76" s="9">
        <f t="shared" si="12"/>
        <v>0</v>
      </c>
      <c r="I76" s="15"/>
      <c r="J76" s="15"/>
      <c r="K76" s="15"/>
      <c r="L76" s="9">
        <f t="shared" si="13"/>
        <v>0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4"/>
        <v>0</v>
      </c>
      <c r="V76" s="9">
        <f t="shared" si="15"/>
        <v>0</v>
      </c>
      <c r="W76" s="15"/>
      <c r="X76" s="16">
        <f t="shared" si="16"/>
        <v>0</v>
      </c>
      <c r="Y76" s="18"/>
      <c r="Z76" s="17"/>
    </row>
    <row r="77" spans="1:26" ht="18" customHeight="1" x14ac:dyDescent="0.2">
      <c r="A77" s="13">
        <v>1510006</v>
      </c>
      <c r="B77" s="14" t="s">
        <v>102</v>
      </c>
      <c r="C77" s="15">
        <v>38000</v>
      </c>
      <c r="D77" s="10">
        <f>VLOOKUP($A77,'26.07'!$A$9:$W$200,23,0)</f>
        <v>0</v>
      </c>
      <c r="E77" s="15">
        <v>4</v>
      </c>
      <c r="F77" s="15"/>
      <c r="G77" s="15"/>
      <c r="H77" s="9">
        <f t="shared" si="12"/>
        <v>4</v>
      </c>
      <c r="I77" s="15"/>
      <c r="J77" s="15"/>
      <c r="K77" s="15"/>
      <c r="L77" s="9">
        <f t="shared" si="13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4"/>
        <v>0</v>
      </c>
      <c r="V77" s="9">
        <f t="shared" si="15"/>
        <v>4</v>
      </c>
      <c r="W77" s="15">
        <v>4</v>
      </c>
      <c r="X77" s="16">
        <f t="shared" si="16"/>
        <v>0</v>
      </c>
      <c r="Y77" s="26"/>
      <c r="Z77" s="17"/>
    </row>
    <row r="78" spans="1:26" ht="18" customHeight="1" x14ac:dyDescent="0.2">
      <c r="A78" s="13">
        <v>1510007</v>
      </c>
      <c r="B78" s="14" t="s">
        <v>103</v>
      </c>
      <c r="C78" s="15">
        <v>75000</v>
      </c>
      <c r="D78" s="10">
        <f>VLOOKUP($A78,'26.07'!$A$9:$W$200,23,0)</f>
        <v>0</v>
      </c>
      <c r="E78" s="15"/>
      <c r="F78" s="15"/>
      <c r="G78" s="15"/>
      <c r="H78" s="9">
        <f t="shared" si="12"/>
        <v>0</v>
      </c>
      <c r="I78" s="15"/>
      <c r="J78" s="15"/>
      <c r="K78" s="15"/>
      <c r="L78" s="9">
        <f t="shared" si="13"/>
        <v>0</v>
      </c>
      <c r="M78" s="15"/>
      <c r="N78" s="15"/>
      <c r="O78" s="15"/>
      <c r="P78" s="15"/>
      <c r="Q78" s="15"/>
      <c r="R78" s="11">
        <f>SUM(M78:Q78)</f>
        <v>0</v>
      </c>
      <c r="S78" s="15"/>
      <c r="T78" s="15"/>
      <c r="U78" s="9">
        <f>S78+T78</f>
        <v>0</v>
      </c>
      <c r="V78" s="9">
        <f t="shared" si="15"/>
        <v>0</v>
      </c>
      <c r="W78" s="15"/>
      <c r="X78" s="16">
        <f>W78-V78</f>
        <v>0</v>
      </c>
      <c r="Y78" s="18"/>
      <c r="Z78" s="17"/>
    </row>
    <row r="79" spans="1:26" ht="18" customHeight="1" x14ac:dyDescent="0.2">
      <c r="A79" s="13">
        <v>1510008</v>
      </c>
      <c r="B79" s="14" t="s">
        <v>104</v>
      </c>
      <c r="C79" s="15">
        <v>55000</v>
      </c>
      <c r="D79" s="10">
        <f>VLOOKUP($A79,'26.07'!$A$9:$W$200,23,0)</f>
        <v>0</v>
      </c>
      <c r="E79" s="15"/>
      <c r="F79" s="15"/>
      <c r="G79" s="15"/>
      <c r="H79" s="9">
        <f t="shared" si="12"/>
        <v>0</v>
      </c>
      <c r="I79" s="15"/>
      <c r="J79" s="15"/>
      <c r="K79" s="15"/>
      <c r="L79" s="9">
        <f t="shared" si="13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5"/>
        <v>0</v>
      </c>
      <c r="W79" s="15"/>
      <c r="X79" s="16">
        <f>W79-V79</f>
        <v>0</v>
      </c>
      <c r="Y79" s="26"/>
      <c r="Z79" s="17"/>
    </row>
    <row r="80" spans="1:26" ht="18" customHeight="1" x14ac:dyDescent="0.2">
      <c r="A80" s="13">
        <v>1510009</v>
      </c>
      <c r="B80" s="14" t="s">
        <v>105</v>
      </c>
      <c r="C80" s="15">
        <v>30000</v>
      </c>
      <c r="D80" s="10">
        <f>VLOOKUP($A80,'26.07'!$A$9:$W$200,23,0)</f>
        <v>1</v>
      </c>
      <c r="E80" s="15">
        <v>6</v>
      </c>
      <c r="F80" s="15"/>
      <c r="G80" s="15"/>
      <c r="H80" s="9">
        <f t="shared" si="12"/>
        <v>6</v>
      </c>
      <c r="I80" s="15"/>
      <c r="J80" s="15"/>
      <c r="K80" s="15"/>
      <c r="L80" s="9">
        <f t="shared" si="13"/>
        <v>0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4"/>
        <v>0</v>
      </c>
      <c r="V80" s="9">
        <f t="shared" si="15"/>
        <v>7</v>
      </c>
      <c r="W80" s="15">
        <v>7</v>
      </c>
      <c r="X80" s="16">
        <f t="shared" si="16"/>
        <v>0</v>
      </c>
      <c r="Y80" s="26"/>
      <c r="Z80" s="17"/>
    </row>
    <row r="81" spans="1:26" ht="18" customHeight="1" x14ac:dyDescent="0.2">
      <c r="A81" s="13">
        <v>1510018</v>
      </c>
      <c r="B81" s="14" t="s">
        <v>106</v>
      </c>
      <c r="C81" s="15">
        <v>60000</v>
      </c>
      <c r="D81" s="10">
        <f>VLOOKUP($A81,'26.07'!$A$9:$W$200,23,0)</f>
        <v>2</v>
      </c>
      <c r="E81" s="15">
        <v>1</v>
      </c>
      <c r="F81" s="15"/>
      <c r="G81" s="15"/>
      <c r="H81" s="9">
        <f t="shared" si="12"/>
        <v>1</v>
      </c>
      <c r="I81" s="15"/>
      <c r="J81" s="15"/>
      <c r="K81" s="15"/>
      <c r="L81" s="9">
        <f t="shared" si="13"/>
        <v>0</v>
      </c>
      <c r="M81" s="15"/>
      <c r="N81" s="15"/>
      <c r="O81" s="15"/>
      <c r="P81" s="15"/>
      <c r="Q81" s="15"/>
      <c r="R81" s="11">
        <f t="shared" si="5"/>
        <v>0</v>
      </c>
      <c r="S81" s="15">
        <v>1</v>
      </c>
      <c r="T81" s="15"/>
      <c r="U81" s="9">
        <f t="shared" si="14"/>
        <v>1</v>
      </c>
      <c r="V81" s="9">
        <f t="shared" si="15"/>
        <v>2</v>
      </c>
      <c r="W81" s="15">
        <v>2</v>
      </c>
      <c r="X81" s="16">
        <f t="shared" si="16"/>
        <v>0</v>
      </c>
      <c r="Y81" s="18"/>
      <c r="Z81" s="17"/>
    </row>
    <row r="82" spans="1:26" ht="18" customHeight="1" x14ac:dyDescent="0.2">
      <c r="A82" s="13">
        <v>1510021</v>
      </c>
      <c r="B82" s="14" t="s">
        <v>107</v>
      </c>
      <c r="C82" s="15">
        <v>38000</v>
      </c>
      <c r="D82" s="10">
        <f>VLOOKUP($A82,'26.07'!$A$9:$W$200,23,0)</f>
        <v>0</v>
      </c>
      <c r="E82" s="15">
        <v>8</v>
      </c>
      <c r="F82" s="15"/>
      <c r="G82" s="15"/>
      <c r="H82" s="9">
        <f t="shared" si="12"/>
        <v>8</v>
      </c>
      <c r="I82" s="15">
        <v>2</v>
      </c>
      <c r="J82" s="15"/>
      <c r="K82" s="15"/>
      <c r="L82" s="9">
        <f t="shared" si="13"/>
        <v>2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4"/>
        <v>0</v>
      </c>
      <c r="V82" s="9">
        <f t="shared" si="15"/>
        <v>6</v>
      </c>
      <c r="W82" s="15">
        <v>6</v>
      </c>
      <c r="X82" s="16">
        <f t="shared" si="16"/>
        <v>0</v>
      </c>
      <c r="Y82" s="18"/>
      <c r="Z82" s="17"/>
    </row>
    <row r="83" spans="1:26" ht="18" customHeight="1" x14ac:dyDescent="0.2">
      <c r="A83" s="13">
        <v>1510023</v>
      </c>
      <c r="B83" s="14" t="s">
        <v>108</v>
      </c>
      <c r="C83" s="15">
        <v>55000</v>
      </c>
      <c r="D83" s="10">
        <f>VLOOKUP($A83,'26.07'!$A$9:$W$200,23,0)</f>
        <v>0</v>
      </c>
      <c r="E83" s="15"/>
      <c r="F83" s="15"/>
      <c r="G83" s="15"/>
      <c r="H83" s="9">
        <f t="shared" si="12"/>
        <v>0</v>
      </c>
      <c r="I83" s="15"/>
      <c r="J83" s="15"/>
      <c r="K83" s="15"/>
      <c r="L83" s="9">
        <f t="shared" si="13"/>
        <v>0</v>
      </c>
      <c r="M83" s="15"/>
      <c r="N83" s="15"/>
      <c r="O83" s="15"/>
      <c r="P83" s="15"/>
      <c r="Q83" s="15"/>
      <c r="R83" s="11">
        <f>SUM(M83:Q83)</f>
        <v>0</v>
      </c>
      <c r="S83" s="15"/>
      <c r="T83" s="15"/>
      <c r="U83" s="9">
        <f>S83+T83</f>
        <v>0</v>
      </c>
      <c r="V83" s="9">
        <f t="shared" si="15"/>
        <v>0</v>
      </c>
      <c r="W83" s="15"/>
      <c r="X83" s="16">
        <f>W83-V83</f>
        <v>0</v>
      </c>
      <c r="Y83" s="18"/>
      <c r="Z83" s="17"/>
    </row>
    <row r="84" spans="1:26" ht="18" customHeight="1" x14ac:dyDescent="0.2">
      <c r="A84" s="13">
        <v>1510024</v>
      </c>
      <c r="B84" s="14" t="s">
        <v>109</v>
      </c>
      <c r="C84" s="15">
        <v>30000</v>
      </c>
      <c r="D84" s="10">
        <f>VLOOKUP($A84,'26.07'!$A$9:$W$200,23,0)</f>
        <v>0</v>
      </c>
      <c r="E84" s="15"/>
      <c r="F84" s="15"/>
      <c r="G84" s="15"/>
      <c r="H84" s="9">
        <f t="shared" si="12"/>
        <v>0</v>
      </c>
      <c r="I84" s="15"/>
      <c r="J84" s="15"/>
      <c r="K84" s="15"/>
      <c r="L84" s="9">
        <f t="shared" si="13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5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1510039</v>
      </c>
      <c r="B85" s="14" t="s">
        <v>110</v>
      </c>
      <c r="C85" s="15">
        <v>30000</v>
      </c>
      <c r="D85" s="10">
        <f>VLOOKUP($A85,'26.07'!$A$9:$W$200,23,0)</f>
        <v>0</v>
      </c>
      <c r="E85" s="15">
        <v>2</v>
      </c>
      <c r="F85" s="15"/>
      <c r="G85" s="15"/>
      <c r="H85" s="9">
        <f t="shared" si="12"/>
        <v>2</v>
      </c>
      <c r="I85" s="15"/>
      <c r="J85" s="15"/>
      <c r="K85" s="15"/>
      <c r="L85" s="9">
        <f t="shared" si="13"/>
        <v>0</v>
      </c>
      <c r="M85" s="15"/>
      <c r="N85" s="15"/>
      <c r="O85" s="15"/>
      <c r="P85" s="15"/>
      <c r="Q85" s="15"/>
      <c r="R85" s="11">
        <f t="shared" si="5"/>
        <v>0</v>
      </c>
      <c r="S85" s="15"/>
      <c r="T85" s="15"/>
      <c r="U85" s="9">
        <f t="shared" si="14"/>
        <v>0</v>
      </c>
      <c r="V85" s="9">
        <f t="shared" si="15"/>
        <v>2</v>
      </c>
      <c r="W85" s="15">
        <v>2</v>
      </c>
      <c r="X85" s="16">
        <f t="shared" si="16"/>
        <v>0</v>
      </c>
      <c r="Y85" s="27"/>
      <c r="Z85" s="17"/>
    </row>
    <row r="86" spans="1:26" ht="18" customHeight="1" x14ac:dyDescent="0.2">
      <c r="A86" s="13">
        <v>1510040</v>
      </c>
      <c r="B86" s="14" t="s">
        <v>111</v>
      </c>
      <c r="C86" s="15">
        <v>55000</v>
      </c>
      <c r="D86" s="10">
        <f>VLOOKUP($A86,'26.07'!$A$9:$W$200,23,0)</f>
        <v>1</v>
      </c>
      <c r="E86" s="15">
        <v>1</v>
      </c>
      <c r="F86" s="15"/>
      <c r="G86" s="15"/>
      <c r="H86" s="9">
        <f t="shared" si="12"/>
        <v>1</v>
      </c>
      <c r="I86" s="15"/>
      <c r="J86" s="15"/>
      <c r="K86" s="15"/>
      <c r="L86" s="9">
        <f t="shared" si="13"/>
        <v>0</v>
      </c>
      <c r="M86" s="15">
        <v>1</v>
      </c>
      <c r="N86" s="15"/>
      <c r="O86" s="15"/>
      <c r="P86" s="15"/>
      <c r="Q86" s="15"/>
      <c r="R86" s="11">
        <f t="shared" si="5"/>
        <v>1</v>
      </c>
      <c r="S86" s="15"/>
      <c r="T86" s="15"/>
      <c r="U86" s="9">
        <f t="shared" si="14"/>
        <v>0</v>
      </c>
      <c r="V86" s="9">
        <f t="shared" si="15"/>
        <v>1</v>
      </c>
      <c r="W86" s="15">
        <v>1</v>
      </c>
      <c r="X86" s="16">
        <f t="shared" si="16"/>
        <v>0</v>
      </c>
      <c r="Y86" s="27"/>
      <c r="Z86" s="17"/>
    </row>
    <row r="87" spans="1:26" ht="18" customHeight="1" x14ac:dyDescent="0.2">
      <c r="A87" s="13">
        <v>1510053</v>
      </c>
      <c r="B87" s="14" t="s">
        <v>112</v>
      </c>
      <c r="C87" s="15">
        <v>35000</v>
      </c>
      <c r="D87" s="10">
        <f>VLOOKUP($A87,'26.07'!$A$9:$W$200,23,0)</f>
        <v>0</v>
      </c>
      <c r="E87" s="15">
        <v>2</v>
      </c>
      <c r="F87" s="15"/>
      <c r="G87" s="15"/>
      <c r="H87" s="9">
        <f t="shared" si="12"/>
        <v>2</v>
      </c>
      <c r="I87" s="15"/>
      <c r="J87" s="15"/>
      <c r="K87" s="15"/>
      <c r="L87" s="9">
        <f t="shared" si="13"/>
        <v>0</v>
      </c>
      <c r="M87" s="15"/>
      <c r="N87" s="15"/>
      <c r="O87" s="15"/>
      <c r="P87" s="15"/>
      <c r="Q87" s="15"/>
      <c r="R87" s="11">
        <f t="shared" ref="R87:R155" si="17">SUM(M87:Q87)</f>
        <v>0</v>
      </c>
      <c r="S87" s="15"/>
      <c r="T87" s="15"/>
      <c r="U87" s="9">
        <f t="shared" si="14"/>
        <v>0</v>
      </c>
      <c r="V87" s="9">
        <f t="shared" si="15"/>
        <v>2</v>
      </c>
      <c r="W87" s="15">
        <v>2</v>
      </c>
      <c r="X87" s="16">
        <f t="shared" si="16"/>
        <v>0</v>
      </c>
      <c r="Y87" s="27"/>
      <c r="Z87" s="17"/>
    </row>
    <row r="88" spans="1:26" ht="18" customHeight="1" x14ac:dyDescent="0.2">
      <c r="A88" s="7">
        <v>3500000</v>
      </c>
      <c r="B88" s="8" t="s">
        <v>113</v>
      </c>
      <c r="C88" s="9"/>
      <c r="D88" s="10">
        <f>VLOOKUP($A88,'26.07'!$A$9:$W$200,23,0)</f>
        <v>0</v>
      </c>
      <c r="E88" s="10"/>
      <c r="F88" s="10"/>
      <c r="G88" s="10"/>
      <c r="H88" s="9"/>
      <c r="I88" s="10"/>
      <c r="J88" s="10"/>
      <c r="K88" s="10"/>
      <c r="L88" s="9">
        <f t="shared" si="13"/>
        <v>0</v>
      </c>
      <c r="M88" s="10"/>
      <c r="N88" s="10"/>
      <c r="O88" s="10"/>
      <c r="P88" s="10"/>
      <c r="Q88" s="10"/>
      <c r="R88" s="11">
        <f t="shared" si="17"/>
        <v>0</v>
      </c>
      <c r="S88" s="10"/>
      <c r="T88" s="10"/>
      <c r="U88" s="9"/>
      <c r="V88" s="9"/>
      <c r="W88" s="10"/>
      <c r="X88" s="9"/>
      <c r="Y88" s="18"/>
      <c r="Z88" s="17"/>
    </row>
    <row r="89" spans="1:26" ht="18" customHeight="1" x14ac:dyDescent="0.2">
      <c r="A89" s="13">
        <v>3500003</v>
      </c>
      <c r="B89" s="14" t="s">
        <v>114</v>
      </c>
      <c r="C89" s="15">
        <v>390000</v>
      </c>
      <c r="D89" s="10">
        <f>VLOOKUP($A89,'26.07'!$A$9:$W$200,23,0)</f>
        <v>0</v>
      </c>
      <c r="E89" s="15"/>
      <c r="F89" s="15"/>
      <c r="G89" s="15"/>
      <c r="H89" s="9">
        <f t="shared" ref="H89:H106" si="18">SUM(E89:G89)</f>
        <v>0</v>
      </c>
      <c r="I89" s="15"/>
      <c r="J89" s="15"/>
      <c r="K89" s="15"/>
      <c r="L89" s="9">
        <f t="shared" si="13"/>
        <v>0</v>
      </c>
      <c r="M89" s="15"/>
      <c r="N89" s="15"/>
      <c r="O89" s="15"/>
      <c r="P89" s="15"/>
      <c r="Q89" s="15"/>
      <c r="R89" s="11">
        <f>SUM(M89:Q89)</f>
        <v>0</v>
      </c>
      <c r="S89" s="15"/>
      <c r="T89" s="15"/>
      <c r="U89" s="9">
        <f>S89+T89</f>
        <v>0</v>
      </c>
      <c r="V89" s="9">
        <f t="shared" ref="V89:V106" si="19">D89+H89-L89-R89-U89</f>
        <v>0</v>
      </c>
      <c r="W89" s="15"/>
      <c r="X89" s="16">
        <f>W89-V89</f>
        <v>0</v>
      </c>
      <c r="Y89" s="18"/>
      <c r="Z89" s="17"/>
    </row>
    <row r="90" spans="1:26" ht="18" customHeight="1" x14ac:dyDescent="0.2">
      <c r="A90" s="13">
        <v>3500004</v>
      </c>
      <c r="B90" s="14" t="s">
        <v>115</v>
      </c>
      <c r="C90" s="15">
        <v>300000</v>
      </c>
      <c r="D90" s="10">
        <f>VLOOKUP($A90,'26.07'!$A$9:$W$200,23,0)</f>
        <v>0</v>
      </c>
      <c r="E90" s="15"/>
      <c r="F90" s="15"/>
      <c r="G90" s="15"/>
      <c r="H90" s="9">
        <f t="shared" si="18"/>
        <v>0</v>
      </c>
      <c r="I90" s="15"/>
      <c r="J90" s="15"/>
      <c r="K90" s="15"/>
      <c r="L90" s="9">
        <f t="shared" si="13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si="19"/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3500001</v>
      </c>
      <c r="B91" s="14" t="s">
        <v>116</v>
      </c>
      <c r="C91" s="15">
        <v>300000</v>
      </c>
      <c r="D91" s="10">
        <f>VLOOKUP($A91,'26.07'!$A$9:$W$200,23,0)</f>
        <v>0</v>
      </c>
      <c r="E91" s="15"/>
      <c r="F91" s="15"/>
      <c r="G91" s="15"/>
      <c r="H91" s="9">
        <f t="shared" si="18"/>
        <v>0</v>
      </c>
      <c r="I91" s="15"/>
      <c r="J91" s="15"/>
      <c r="K91" s="15"/>
      <c r="L91" s="9">
        <f t="shared" si="13"/>
        <v>0</v>
      </c>
      <c r="M91" s="15"/>
      <c r="N91" s="15"/>
      <c r="O91" s="15"/>
      <c r="P91" s="15"/>
      <c r="Q91" s="15"/>
      <c r="R91" s="11">
        <f t="shared" si="17"/>
        <v>0</v>
      </c>
      <c r="S91" s="15"/>
      <c r="T91" s="15"/>
      <c r="U91" s="9">
        <f t="shared" ref="U91:U106" si="20">S91+T91</f>
        <v>0</v>
      </c>
      <c r="V91" s="9">
        <f t="shared" si="19"/>
        <v>0</v>
      </c>
      <c r="W91" s="15"/>
      <c r="X91" s="16">
        <f t="shared" ref="X91:X106" si="21">W91-V91</f>
        <v>0</v>
      </c>
      <c r="Y91" s="18"/>
      <c r="Z91" s="17"/>
    </row>
    <row r="92" spans="1:26" ht="18" customHeight="1" x14ac:dyDescent="0.2">
      <c r="A92" s="13">
        <v>3500009</v>
      </c>
      <c r="B92" s="14" t="s">
        <v>117</v>
      </c>
      <c r="C92" s="15">
        <v>390000</v>
      </c>
      <c r="D92" s="10">
        <f>VLOOKUP($A92,'26.07'!$A$9:$W$200,23,0)</f>
        <v>1</v>
      </c>
      <c r="E92" s="15"/>
      <c r="F92" s="15"/>
      <c r="G92" s="15"/>
      <c r="H92" s="9">
        <f t="shared" si="18"/>
        <v>0</v>
      </c>
      <c r="I92" s="15"/>
      <c r="J92" s="15"/>
      <c r="K92" s="15"/>
      <c r="L92" s="9">
        <f t="shared" si="13"/>
        <v>0</v>
      </c>
      <c r="M92" s="15"/>
      <c r="N92" s="15"/>
      <c r="O92" s="15"/>
      <c r="P92" s="15"/>
      <c r="Q92" s="15"/>
      <c r="R92" s="11">
        <f t="shared" si="17"/>
        <v>0</v>
      </c>
      <c r="S92" s="15"/>
      <c r="T92" s="15"/>
      <c r="U92" s="9">
        <f t="shared" si="20"/>
        <v>0</v>
      </c>
      <c r="V92" s="9">
        <f t="shared" si="19"/>
        <v>1</v>
      </c>
      <c r="W92" s="15">
        <v>1</v>
      </c>
      <c r="X92" s="16">
        <f t="shared" si="21"/>
        <v>0</v>
      </c>
      <c r="Y92" s="18"/>
      <c r="Z92" s="17"/>
    </row>
    <row r="93" spans="1:26" ht="18" customHeight="1" x14ac:dyDescent="0.2">
      <c r="A93" s="13">
        <v>3500021</v>
      </c>
      <c r="B93" s="14" t="s">
        <v>118</v>
      </c>
      <c r="C93" s="15">
        <v>390000</v>
      </c>
      <c r="D93" s="10">
        <f>VLOOKUP($A93,'26.07'!$A$9:$W$200,23,0)</f>
        <v>1</v>
      </c>
      <c r="E93" s="15"/>
      <c r="F93" s="15"/>
      <c r="G93" s="15"/>
      <c r="H93" s="9">
        <f t="shared" si="18"/>
        <v>0</v>
      </c>
      <c r="I93" s="15"/>
      <c r="J93" s="15"/>
      <c r="K93" s="15"/>
      <c r="L93" s="9">
        <f t="shared" si="13"/>
        <v>0</v>
      </c>
      <c r="M93" s="15"/>
      <c r="N93" s="15"/>
      <c r="O93" s="15"/>
      <c r="P93" s="15"/>
      <c r="Q93" s="15"/>
      <c r="R93" s="11">
        <f t="shared" si="17"/>
        <v>0</v>
      </c>
      <c r="S93" s="15"/>
      <c r="T93" s="15"/>
      <c r="U93" s="9">
        <f t="shared" si="20"/>
        <v>0</v>
      </c>
      <c r="V93" s="9">
        <f t="shared" si="19"/>
        <v>1</v>
      </c>
      <c r="W93" s="15">
        <v>1</v>
      </c>
      <c r="X93" s="16">
        <f t="shared" si="21"/>
        <v>0</v>
      </c>
      <c r="Y93" s="18"/>
      <c r="Z93" s="17"/>
    </row>
    <row r="94" spans="1:26" ht="18" customHeight="1" x14ac:dyDescent="0.2">
      <c r="A94" s="13">
        <v>3500022</v>
      </c>
      <c r="B94" s="14" t="s">
        <v>119</v>
      </c>
      <c r="C94" s="15">
        <v>300000</v>
      </c>
      <c r="D94" s="10">
        <f>VLOOKUP($A94,'26.07'!$A$9:$W$200,23,0)</f>
        <v>0</v>
      </c>
      <c r="E94" s="15"/>
      <c r="F94" s="15"/>
      <c r="G94" s="15"/>
      <c r="H94" s="9">
        <f t="shared" si="18"/>
        <v>0</v>
      </c>
      <c r="I94" s="15"/>
      <c r="J94" s="15"/>
      <c r="K94" s="15"/>
      <c r="L94" s="9">
        <f t="shared" si="13"/>
        <v>0</v>
      </c>
      <c r="M94" s="15"/>
      <c r="N94" s="15"/>
      <c r="O94" s="15"/>
      <c r="P94" s="15"/>
      <c r="Q94" s="15"/>
      <c r="R94" s="11">
        <f>SUM(M94:Q94)</f>
        <v>0</v>
      </c>
      <c r="S94" s="15"/>
      <c r="T94" s="15"/>
      <c r="U94" s="9">
        <f>S94+T94</f>
        <v>0</v>
      </c>
      <c r="V94" s="9">
        <f t="shared" si="19"/>
        <v>0</v>
      </c>
      <c r="W94" s="15"/>
      <c r="X94" s="16">
        <f>W94-V94</f>
        <v>0</v>
      </c>
      <c r="Y94" s="18"/>
      <c r="Z94" s="17"/>
    </row>
    <row r="95" spans="1:26" ht="18" customHeight="1" x14ac:dyDescent="0.2">
      <c r="A95" s="13">
        <v>3500029</v>
      </c>
      <c r="B95" s="14" t="s">
        <v>120</v>
      </c>
      <c r="C95" s="15">
        <v>390000</v>
      </c>
      <c r="D95" s="10">
        <f>VLOOKUP($A95,'26.07'!$A$9:$W$200,23,0)</f>
        <v>1</v>
      </c>
      <c r="E95" s="15"/>
      <c r="F95" s="15"/>
      <c r="G95" s="15"/>
      <c r="H95" s="9">
        <f t="shared" si="18"/>
        <v>0</v>
      </c>
      <c r="I95" s="15"/>
      <c r="J95" s="15"/>
      <c r="K95" s="15"/>
      <c r="L95" s="9">
        <f t="shared" si="13"/>
        <v>0</v>
      </c>
      <c r="M95" s="15"/>
      <c r="N95" s="15"/>
      <c r="O95" s="15"/>
      <c r="P95" s="15"/>
      <c r="Q95" s="15"/>
      <c r="R95" s="11">
        <f t="shared" si="17"/>
        <v>0</v>
      </c>
      <c r="S95" s="15"/>
      <c r="T95" s="15"/>
      <c r="U95" s="9">
        <f t="shared" si="20"/>
        <v>0</v>
      </c>
      <c r="V95" s="9">
        <f t="shared" si="19"/>
        <v>1</v>
      </c>
      <c r="W95" s="15">
        <v>1</v>
      </c>
      <c r="X95" s="16">
        <f t="shared" si="21"/>
        <v>0</v>
      </c>
      <c r="Y95" s="18"/>
      <c r="Z95" s="17"/>
    </row>
    <row r="96" spans="1:26" ht="18" customHeight="1" x14ac:dyDescent="0.2">
      <c r="A96" s="13">
        <v>3500030</v>
      </c>
      <c r="B96" s="14" t="s">
        <v>121</v>
      </c>
      <c r="C96" s="15">
        <v>300000</v>
      </c>
      <c r="D96" s="10">
        <f>VLOOKUP($A96,'26.07'!$A$9:$W$200,23,0)</f>
        <v>0</v>
      </c>
      <c r="E96" s="15"/>
      <c r="F96" s="15"/>
      <c r="G96" s="15"/>
      <c r="H96" s="9">
        <f t="shared" si="18"/>
        <v>0</v>
      </c>
      <c r="I96" s="15"/>
      <c r="J96" s="15"/>
      <c r="K96" s="15"/>
      <c r="L96" s="9">
        <f t="shared" si="13"/>
        <v>0</v>
      </c>
      <c r="M96" s="15"/>
      <c r="N96" s="15"/>
      <c r="O96" s="15"/>
      <c r="P96" s="15"/>
      <c r="Q96" s="15"/>
      <c r="R96" s="11">
        <f>SUM(M96:Q96)</f>
        <v>0</v>
      </c>
      <c r="S96" s="15"/>
      <c r="T96" s="15"/>
      <c r="U96" s="9">
        <f>S96+T96</f>
        <v>0</v>
      </c>
      <c r="V96" s="9">
        <f t="shared" si="19"/>
        <v>0</v>
      </c>
      <c r="W96" s="15"/>
      <c r="X96" s="16">
        <f>W96-V96</f>
        <v>0</v>
      </c>
      <c r="Y96" s="18"/>
      <c r="Z96" s="17"/>
    </row>
    <row r="97" spans="1:26" ht="18" customHeight="1" x14ac:dyDescent="0.2">
      <c r="A97" s="13">
        <v>3500049</v>
      </c>
      <c r="B97" s="14" t="s">
        <v>122</v>
      </c>
      <c r="C97" s="15">
        <v>390000</v>
      </c>
      <c r="D97" s="10">
        <f>VLOOKUP($A97,'26.07'!$A$9:$W$200,23,0)</f>
        <v>0</v>
      </c>
      <c r="E97" s="15"/>
      <c r="F97" s="15"/>
      <c r="G97" s="15"/>
      <c r="H97" s="9">
        <f t="shared" si="18"/>
        <v>0</v>
      </c>
      <c r="I97" s="15"/>
      <c r="J97" s="15"/>
      <c r="K97" s="15"/>
      <c r="L97" s="9">
        <f t="shared" si="13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9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3500139</v>
      </c>
      <c r="B98" s="14" t="s">
        <v>123</v>
      </c>
      <c r="C98" s="15">
        <v>390000</v>
      </c>
      <c r="D98" s="10">
        <f>VLOOKUP($A98,'26.07'!$A$9:$W$200,23,0)</f>
        <v>0</v>
      </c>
      <c r="E98" s="15"/>
      <c r="F98" s="15"/>
      <c r="G98" s="15"/>
      <c r="H98" s="9">
        <f t="shared" si="18"/>
        <v>0</v>
      </c>
      <c r="I98" s="15"/>
      <c r="J98" s="15"/>
      <c r="K98" s="15"/>
      <c r="L98" s="9">
        <f t="shared" si="13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9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3500140</v>
      </c>
      <c r="B99" s="14" t="s">
        <v>124</v>
      </c>
      <c r="C99" s="15">
        <v>300000</v>
      </c>
      <c r="D99" s="10">
        <f>VLOOKUP($A99,'26.07'!$A$9:$W$200,23,0)</f>
        <v>0</v>
      </c>
      <c r="E99" s="15"/>
      <c r="F99" s="15"/>
      <c r="G99" s="15"/>
      <c r="H99" s="9">
        <f t="shared" si="18"/>
        <v>0</v>
      </c>
      <c r="I99" s="15"/>
      <c r="J99" s="15"/>
      <c r="K99" s="15"/>
      <c r="L99" s="9">
        <f t="shared" si="13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9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3500155</v>
      </c>
      <c r="B100" s="14" t="s">
        <v>125</v>
      </c>
      <c r="C100" s="15">
        <v>300000</v>
      </c>
      <c r="D100" s="10">
        <f>VLOOKUP($A100,'26.07'!$A$9:$W$200,23,0)</f>
        <v>0</v>
      </c>
      <c r="E100" s="15"/>
      <c r="F100" s="15"/>
      <c r="G100" s="15"/>
      <c r="H100" s="9">
        <f t="shared" si="18"/>
        <v>0</v>
      </c>
      <c r="I100" s="15"/>
      <c r="J100" s="15"/>
      <c r="K100" s="15"/>
      <c r="L100" s="9">
        <f t="shared" si="13"/>
        <v>0</v>
      </c>
      <c r="M100" s="15"/>
      <c r="N100" s="15"/>
      <c r="O100" s="15"/>
      <c r="P100" s="15"/>
      <c r="Q100" s="15"/>
      <c r="R100" s="11">
        <f t="shared" si="17"/>
        <v>0</v>
      </c>
      <c r="S100" s="15"/>
      <c r="T100" s="15"/>
      <c r="U100" s="9">
        <f t="shared" si="20"/>
        <v>0</v>
      </c>
      <c r="V100" s="9">
        <f t="shared" si="19"/>
        <v>0</v>
      </c>
      <c r="W100" s="15"/>
      <c r="X100" s="16">
        <f t="shared" si="21"/>
        <v>0</v>
      </c>
      <c r="Y100" s="18"/>
      <c r="Z100" s="17"/>
    </row>
    <row r="101" spans="1:26" ht="18" customHeight="1" x14ac:dyDescent="0.2">
      <c r="A101" s="13">
        <v>3500156</v>
      </c>
      <c r="B101" s="14" t="s">
        <v>126</v>
      </c>
      <c r="C101" s="15">
        <v>390000</v>
      </c>
      <c r="D101" s="10">
        <f>VLOOKUP($A101,'26.07'!$A$9:$W$200,23,0)</f>
        <v>1</v>
      </c>
      <c r="E101" s="15"/>
      <c r="F101" s="15"/>
      <c r="G101" s="15"/>
      <c r="H101" s="9">
        <f t="shared" si="18"/>
        <v>0</v>
      </c>
      <c r="I101" s="15"/>
      <c r="J101" s="15"/>
      <c r="K101" s="15"/>
      <c r="L101" s="9">
        <f t="shared" si="13"/>
        <v>0</v>
      </c>
      <c r="M101" s="15"/>
      <c r="N101" s="15"/>
      <c r="O101" s="15"/>
      <c r="P101" s="15"/>
      <c r="Q101" s="15"/>
      <c r="R101" s="11">
        <f t="shared" si="17"/>
        <v>0</v>
      </c>
      <c r="S101" s="15"/>
      <c r="T101" s="15"/>
      <c r="U101" s="9">
        <f t="shared" si="20"/>
        <v>0</v>
      </c>
      <c r="V101" s="9">
        <f t="shared" si="19"/>
        <v>1</v>
      </c>
      <c r="W101" s="15">
        <v>1</v>
      </c>
      <c r="X101" s="16">
        <f t="shared" si="21"/>
        <v>0</v>
      </c>
      <c r="Y101" s="18"/>
      <c r="Z101" s="17"/>
    </row>
    <row r="102" spans="1:26" ht="18" customHeight="1" x14ac:dyDescent="0.2">
      <c r="A102" s="13">
        <v>3500141</v>
      </c>
      <c r="B102" s="14" t="s">
        <v>127</v>
      </c>
      <c r="C102" s="15">
        <v>300000</v>
      </c>
      <c r="D102" s="10">
        <f>VLOOKUP($A102,'26.07'!$A$9:$W$200,23,0)</f>
        <v>0</v>
      </c>
      <c r="E102" s="15"/>
      <c r="F102" s="15"/>
      <c r="G102" s="15"/>
      <c r="H102" s="9">
        <f t="shared" si="18"/>
        <v>0</v>
      </c>
      <c r="I102" s="15"/>
      <c r="J102" s="15"/>
      <c r="K102" s="15"/>
      <c r="L102" s="9">
        <f t="shared" si="13"/>
        <v>0</v>
      </c>
      <c r="M102" s="15"/>
      <c r="N102" s="15"/>
      <c r="O102" s="15"/>
      <c r="P102" s="15"/>
      <c r="Q102" s="15"/>
      <c r="R102" s="11">
        <f t="shared" si="17"/>
        <v>0</v>
      </c>
      <c r="S102" s="15"/>
      <c r="T102" s="15"/>
      <c r="U102" s="9">
        <f t="shared" si="20"/>
        <v>0</v>
      </c>
      <c r="V102" s="9">
        <f t="shared" si="19"/>
        <v>0</v>
      </c>
      <c r="W102" s="15"/>
      <c r="X102" s="16">
        <f t="shared" si="21"/>
        <v>0</v>
      </c>
      <c r="Y102" s="18"/>
      <c r="Z102" s="17"/>
    </row>
    <row r="103" spans="1:26" ht="18" customHeight="1" x14ac:dyDescent="0.2">
      <c r="A103" s="13">
        <v>3500142</v>
      </c>
      <c r="B103" s="14" t="s">
        <v>128</v>
      </c>
      <c r="C103" s="15">
        <v>390000</v>
      </c>
      <c r="D103" s="10">
        <f>VLOOKUP($A103,'26.07'!$A$9:$W$200,23,0)</f>
        <v>1</v>
      </c>
      <c r="E103" s="15"/>
      <c r="F103" s="15"/>
      <c r="G103" s="15"/>
      <c r="H103" s="9">
        <f t="shared" si="18"/>
        <v>0</v>
      </c>
      <c r="I103" s="15"/>
      <c r="J103" s="15"/>
      <c r="K103" s="15"/>
      <c r="L103" s="9">
        <f t="shared" si="13"/>
        <v>0</v>
      </c>
      <c r="M103" s="15"/>
      <c r="N103" s="15"/>
      <c r="O103" s="15"/>
      <c r="P103" s="15"/>
      <c r="Q103" s="15"/>
      <c r="R103" s="11">
        <f t="shared" si="17"/>
        <v>0</v>
      </c>
      <c r="S103" s="15"/>
      <c r="T103" s="15"/>
      <c r="U103" s="9">
        <f t="shared" si="20"/>
        <v>0</v>
      </c>
      <c r="V103" s="9">
        <f t="shared" si="19"/>
        <v>1</v>
      </c>
      <c r="W103" s="15">
        <v>1</v>
      </c>
      <c r="X103" s="16">
        <f t="shared" si="21"/>
        <v>0</v>
      </c>
      <c r="Y103" s="18"/>
      <c r="Z103" s="17"/>
    </row>
    <row r="104" spans="1:26" ht="18" customHeight="1" x14ac:dyDescent="0.2">
      <c r="A104" s="13">
        <v>3500143</v>
      </c>
      <c r="B104" s="14" t="s">
        <v>129</v>
      </c>
      <c r="C104" s="15">
        <v>220000</v>
      </c>
      <c r="D104" s="10">
        <f>VLOOKUP($A104,'26.07'!$A$9:$W$200,23,0)</f>
        <v>0</v>
      </c>
      <c r="E104" s="15"/>
      <c r="F104" s="15"/>
      <c r="G104" s="15"/>
      <c r="H104" s="9">
        <f t="shared" si="18"/>
        <v>0</v>
      </c>
      <c r="I104" s="15"/>
      <c r="J104" s="15"/>
      <c r="K104" s="15"/>
      <c r="L104" s="9">
        <f t="shared" si="13"/>
        <v>0</v>
      </c>
      <c r="M104" s="15"/>
      <c r="N104" s="15"/>
      <c r="O104" s="15"/>
      <c r="P104" s="15"/>
      <c r="Q104" s="15"/>
      <c r="R104" s="11">
        <f t="shared" si="17"/>
        <v>0</v>
      </c>
      <c r="S104" s="15"/>
      <c r="T104" s="15"/>
      <c r="U104" s="9">
        <f t="shared" si="20"/>
        <v>0</v>
      </c>
      <c r="V104" s="9">
        <f t="shared" si="19"/>
        <v>0</v>
      </c>
      <c r="W104" s="15"/>
      <c r="X104" s="16">
        <f t="shared" si="21"/>
        <v>0</v>
      </c>
      <c r="Y104" s="18"/>
      <c r="Z104" s="17"/>
    </row>
    <row r="105" spans="1:26" ht="18" customHeight="1" x14ac:dyDescent="0.2">
      <c r="A105" s="13">
        <v>3500144</v>
      </c>
      <c r="B105" s="14" t="s">
        <v>130</v>
      </c>
      <c r="C105" s="15">
        <v>260000</v>
      </c>
      <c r="D105" s="10">
        <f>VLOOKUP($A105,'26.07'!$A$9:$W$200,23,0)</f>
        <v>1</v>
      </c>
      <c r="E105" s="15">
        <v>2</v>
      </c>
      <c r="F105" s="15"/>
      <c r="G105" s="15"/>
      <c r="H105" s="9">
        <f t="shared" si="18"/>
        <v>2</v>
      </c>
      <c r="I105" s="15">
        <v>1</v>
      </c>
      <c r="J105" s="15"/>
      <c r="K105" s="15"/>
      <c r="L105" s="9">
        <f t="shared" si="13"/>
        <v>1</v>
      </c>
      <c r="M105" s="15"/>
      <c r="N105" s="15"/>
      <c r="O105" s="15"/>
      <c r="P105" s="15"/>
      <c r="Q105" s="15"/>
      <c r="R105" s="11">
        <f t="shared" si="17"/>
        <v>0</v>
      </c>
      <c r="S105" s="15"/>
      <c r="T105" s="15"/>
      <c r="U105" s="9">
        <f t="shared" si="20"/>
        <v>0</v>
      </c>
      <c r="V105" s="9">
        <f t="shared" si="19"/>
        <v>2</v>
      </c>
      <c r="W105" s="15">
        <v>2</v>
      </c>
      <c r="X105" s="16">
        <f t="shared" si="21"/>
        <v>0</v>
      </c>
      <c r="Y105" s="18"/>
      <c r="Z105" s="17"/>
    </row>
    <row r="106" spans="1:26" ht="18" customHeight="1" x14ac:dyDescent="0.2">
      <c r="A106" s="13">
        <v>3500145</v>
      </c>
      <c r="B106" s="14" t="s">
        <v>131</v>
      </c>
      <c r="C106" s="15">
        <v>350000</v>
      </c>
      <c r="D106" s="10">
        <f>VLOOKUP($A106,'26.07'!$A$9:$W$200,23,0)</f>
        <v>0</v>
      </c>
      <c r="E106" s="15"/>
      <c r="F106" s="15"/>
      <c r="G106" s="15"/>
      <c r="H106" s="9">
        <f t="shared" si="18"/>
        <v>0</v>
      </c>
      <c r="I106" s="15"/>
      <c r="J106" s="15"/>
      <c r="K106" s="15"/>
      <c r="L106" s="9">
        <f t="shared" si="13"/>
        <v>0</v>
      </c>
      <c r="M106" s="15"/>
      <c r="N106" s="15"/>
      <c r="O106" s="15"/>
      <c r="P106" s="15"/>
      <c r="Q106" s="15"/>
      <c r="R106" s="11">
        <f t="shared" si="17"/>
        <v>0</v>
      </c>
      <c r="S106" s="15"/>
      <c r="T106" s="15"/>
      <c r="U106" s="9">
        <f t="shared" si="20"/>
        <v>0</v>
      </c>
      <c r="V106" s="9">
        <f t="shared" si="19"/>
        <v>0</v>
      </c>
      <c r="W106" s="15"/>
      <c r="X106" s="16">
        <f t="shared" si="21"/>
        <v>0</v>
      </c>
      <c r="Y106" s="18"/>
      <c r="Z106" s="17"/>
    </row>
    <row r="107" spans="1:26" ht="18" customHeight="1" x14ac:dyDescent="0.2">
      <c r="A107" s="7">
        <v>3510000</v>
      </c>
      <c r="B107" s="8" t="s">
        <v>132</v>
      </c>
      <c r="C107" s="9"/>
      <c r="D107" s="10">
        <f>VLOOKUP($A107,'26.07'!$A$9:$W$200,23,0)</f>
        <v>0</v>
      </c>
      <c r="E107" s="10"/>
      <c r="F107" s="10"/>
      <c r="G107" s="10"/>
      <c r="H107" s="9"/>
      <c r="I107" s="10"/>
      <c r="J107" s="10"/>
      <c r="K107" s="10"/>
      <c r="L107" s="9">
        <f t="shared" si="13"/>
        <v>0</v>
      </c>
      <c r="M107" s="10"/>
      <c r="N107" s="10"/>
      <c r="O107" s="10"/>
      <c r="P107" s="10"/>
      <c r="Q107" s="10"/>
      <c r="R107" s="11">
        <f t="shared" si="17"/>
        <v>0</v>
      </c>
      <c r="S107" s="10"/>
      <c r="T107" s="10"/>
      <c r="U107" s="9"/>
      <c r="V107" s="9"/>
      <c r="W107" s="10"/>
      <c r="X107" s="9"/>
      <c r="Y107" s="18"/>
      <c r="Z107" s="17"/>
    </row>
    <row r="108" spans="1:26" ht="18" customHeight="1" x14ac:dyDescent="0.2">
      <c r="A108" s="13">
        <v>3510004</v>
      </c>
      <c r="B108" s="14" t="s">
        <v>133</v>
      </c>
      <c r="C108" s="15">
        <v>43000</v>
      </c>
      <c r="D108" s="10">
        <f>VLOOKUP($A108,'26.07'!$A$9:$W$200,23,0)</f>
        <v>10</v>
      </c>
      <c r="E108" s="15">
        <v>6</v>
      </c>
      <c r="F108" s="15"/>
      <c r="G108" s="15"/>
      <c r="H108" s="9">
        <f t="shared" ref="H108:H117" si="22">SUM(E108:G108)</f>
        <v>6</v>
      </c>
      <c r="I108" s="15">
        <v>6</v>
      </c>
      <c r="J108" s="15"/>
      <c r="K108" s="15"/>
      <c r="L108" s="9">
        <f t="shared" si="13"/>
        <v>6</v>
      </c>
      <c r="M108" s="15"/>
      <c r="N108" s="15"/>
      <c r="O108" s="15"/>
      <c r="P108" s="15"/>
      <c r="Q108" s="15"/>
      <c r="R108" s="11">
        <f>SUM(M108:Q108)</f>
        <v>0</v>
      </c>
      <c r="S108" s="15"/>
      <c r="T108" s="15"/>
      <c r="U108" s="9">
        <f>S108+T108</f>
        <v>0</v>
      </c>
      <c r="V108" s="9">
        <f t="shared" ref="V108:V117" si="23">D108+H108-L108-R108-U108</f>
        <v>10</v>
      </c>
      <c r="W108" s="15">
        <v>10</v>
      </c>
      <c r="X108" s="16">
        <f>W108-V108</f>
        <v>0</v>
      </c>
      <c r="Y108" s="18"/>
      <c r="Z108" s="17"/>
    </row>
    <row r="109" spans="1:26" ht="18" customHeight="1" x14ac:dyDescent="0.2">
      <c r="A109" s="13">
        <v>3510011</v>
      </c>
      <c r="B109" s="14" t="s">
        <v>134</v>
      </c>
      <c r="C109" s="15">
        <v>42000</v>
      </c>
      <c r="D109" s="10">
        <f>VLOOKUP($A109,'26.07'!$A$9:$W$200,23,0)</f>
        <v>4</v>
      </c>
      <c r="E109" s="15"/>
      <c r="F109" s="15"/>
      <c r="G109" s="15"/>
      <c r="H109" s="9">
        <f t="shared" si="22"/>
        <v>0</v>
      </c>
      <c r="I109" s="15">
        <v>1</v>
      </c>
      <c r="J109" s="15"/>
      <c r="K109" s="15"/>
      <c r="L109" s="9">
        <f t="shared" si="13"/>
        <v>1</v>
      </c>
      <c r="M109" s="15"/>
      <c r="N109" s="15"/>
      <c r="O109" s="15"/>
      <c r="P109" s="15"/>
      <c r="Q109" s="15"/>
      <c r="R109" s="11">
        <f t="shared" si="17"/>
        <v>0</v>
      </c>
      <c r="S109" s="15"/>
      <c r="T109" s="15"/>
      <c r="U109" s="9">
        <f t="shared" ref="U109:U117" si="24">S109+T109</f>
        <v>0</v>
      </c>
      <c r="V109" s="9">
        <f t="shared" si="23"/>
        <v>3</v>
      </c>
      <c r="W109" s="15">
        <v>3</v>
      </c>
      <c r="X109" s="16">
        <f t="shared" ref="X109:X117" si="25">W109-V109</f>
        <v>0</v>
      </c>
      <c r="Y109" s="18"/>
      <c r="Z109" s="17"/>
    </row>
    <row r="110" spans="1:26" ht="18" customHeight="1" x14ac:dyDescent="0.2">
      <c r="A110" s="13">
        <v>3510012</v>
      </c>
      <c r="B110" s="14" t="s">
        <v>135</v>
      </c>
      <c r="C110" s="15">
        <v>43000</v>
      </c>
      <c r="D110" s="10">
        <f>VLOOKUP($A110,'26.07'!$A$9:$W$200,23,0)</f>
        <v>6</v>
      </c>
      <c r="E110" s="15"/>
      <c r="F110" s="15"/>
      <c r="G110" s="15"/>
      <c r="H110" s="9">
        <f t="shared" si="22"/>
        <v>0</v>
      </c>
      <c r="I110" s="15">
        <v>3</v>
      </c>
      <c r="J110" s="15"/>
      <c r="K110" s="15"/>
      <c r="L110" s="9">
        <f t="shared" si="13"/>
        <v>3</v>
      </c>
      <c r="M110" s="15"/>
      <c r="N110" s="15"/>
      <c r="O110" s="15"/>
      <c r="P110" s="15"/>
      <c r="Q110" s="15"/>
      <c r="R110" s="11">
        <f>SUM(M110:Q110)</f>
        <v>0</v>
      </c>
      <c r="S110" s="15"/>
      <c r="T110" s="15"/>
      <c r="U110" s="9">
        <f>S110+T110</f>
        <v>0</v>
      </c>
      <c r="V110" s="9">
        <f t="shared" si="23"/>
        <v>3</v>
      </c>
      <c r="W110" s="15">
        <v>3</v>
      </c>
      <c r="X110" s="16">
        <f>W110-V110</f>
        <v>0</v>
      </c>
      <c r="Y110" s="18"/>
      <c r="Z110" s="17"/>
    </row>
    <row r="111" spans="1:26" ht="18" customHeight="1" x14ac:dyDescent="0.2">
      <c r="A111" s="13">
        <v>3510018</v>
      </c>
      <c r="B111" s="14" t="s">
        <v>136</v>
      </c>
      <c r="C111" s="15">
        <v>65000</v>
      </c>
      <c r="D111" s="10">
        <f>VLOOKUP($A111,'26.07'!$A$9:$W$200,23,0)</f>
        <v>0</v>
      </c>
      <c r="E111" s="15">
        <v>9</v>
      </c>
      <c r="F111" s="15"/>
      <c r="G111" s="15"/>
      <c r="H111" s="9">
        <f t="shared" si="22"/>
        <v>9</v>
      </c>
      <c r="I111" s="15">
        <v>1</v>
      </c>
      <c r="J111" s="15"/>
      <c r="K111" s="15"/>
      <c r="L111" s="9">
        <f t="shared" si="13"/>
        <v>1</v>
      </c>
      <c r="M111" s="15"/>
      <c r="N111" s="15"/>
      <c r="O111" s="15"/>
      <c r="P111" s="15"/>
      <c r="Q111" s="15"/>
      <c r="R111" s="11">
        <f t="shared" si="17"/>
        <v>0</v>
      </c>
      <c r="S111" s="15"/>
      <c r="T111" s="15"/>
      <c r="U111" s="9">
        <f t="shared" si="24"/>
        <v>0</v>
      </c>
      <c r="V111" s="9">
        <f t="shared" si="23"/>
        <v>8</v>
      </c>
      <c r="W111" s="15">
        <v>8</v>
      </c>
      <c r="X111" s="16">
        <f t="shared" si="25"/>
        <v>0</v>
      </c>
      <c r="Y111" s="18"/>
      <c r="Z111" s="17"/>
    </row>
    <row r="112" spans="1:26" ht="18" customHeight="1" x14ac:dyDescent="0.2">
      <c r="A112" s="13">
        <v>3510066</v>
      </c>
      <c r="B112" s="14" t="s">
        <v>137</v>
      </c>
      <c r="C112" s="15">
        <v>42000</v>
      </c>
      <c r="D112" s="10">
        <f>VLOOKUP($A112,'26.07'!$A$9:$W$200,23,0)</f>
        <v>0</v>
      </c>
      <c r="E112" s="15"/>
      <c r="F112" s="15"/>
      <c r="G112" s="15"/>
      <c r="H112" s="9">
        <f t="shared" si="22"/>
        <v>0</v>
      </c>
      <c r="I112" s="15"/>
      <c r="J112" s="15"/>
      <c r="K112" s="15"/>
      <c r="L112" s="9">
        <f t="shared" si="13"/>
        <v>0</v>
      </c>
      <c r="M112" s="15"/>
      <c r="N112" s="15"/>
      <c r="O112" s="15"/>
      <c r="P112" s="15"/>
      <c r="Q112" s="15"/>
      <c r="R112" s="11">
        <f t="shared" si="17"/>
        <v>0</v>
      </c>
      <c r="S112" s="15"/>
      <c r="T112" s="15"/>
      <c r="U112" s="9">
        <f t="shared" si="24"/>
        <v>0</v>
      </c>
      <c r="V112" s="9">
        <f t="shared" si="23"/>
        <v>0</v>
      </c>
      <c r="W112" s="15"/>
      <c r="X112" s="16">
        <f t="shared" si="25"/>
        <v>0</v>
      </c>
      <c r="Y112" s="18"/>
      <c r="Z112" s="17"/>
    </row>
    <row r="113" spans="1:26" ht="18" customHeight="1" x14ac:dyDescent="0.2">
      <c r="A113" s="13">
        <v>3510067</v>
      </c>
      <c r="B113" s="14" t="s">
        <v>138</v>
      </c>
      <c r="C113" s="15">
        <v>43000</v>
      </c>
      <c r="D113" s="10">
        <f>VLOOKUP($A113,'26.07'!$A$9:$W$200,23,0)</f>
        <v>4</v>
      </c>
      <c r="E113" s="15">
        <v>9</v>
      </c>
      <c r="F113" s="15"/>
      <c r="G113" s="15"/>
      <c r="H113" s="9">
        <f t="shared" si="22"/>
        <v>9</v>
      </c>
      <c r="I113" s="15">
        <v>3</v>
      </c>
      <c r="J113" s="15"/>
      <c r="K113" s="15"/>
      <c r="L113" s="9">
        <f t="shared" si="13"/>
        <v>3</v>
      </c>
      <c r="M113" s="15"/>
      <c r="N113" s="15"/>
      <c r="O113" s="15"/>
      <c r="P113" s="15"/>
      <c r="Q113" s="15"/>
      <c r="R113" s="11">
        <f t="shared" si="17"/>
        <v>0</v>
      </c>
      <c r="S113" s="15"/>
      <c r="T113" s="15"/>
      <c r="U113" s="9">
        <f t="shared" si="24"/>
        <v>0</v>
      </c>
      <c r="V113" s="9">
        <f t="shared" si="23"/>
        <v>10</v>
      </c>
      <c r="W113" s="15">
        <v>10</v>
      </c>
      <c r="X113" s="16">
        <f t="shared" si="25"/>
        <v>0</v>
      </c>
      <c r="Y113" s="18"/>
      <c r="Z113" s="17"/>
    </row>
    <row r="114" spans="1:26" ht="18" customHeight="1" x14ac:dyDescent="0.2">
      <c r="A114" s="13">
        <v>3510068</v>
      </c>
      <c r="B114" s="14" t="s">
        <v>139</v>
      </c>
      <c r="C114" s="15">
        <v>12000</v>
      </c>
      <c r="D114" s="10">
        <f>VLOOKUP($A114,'26.07'!$A$9:$W$200,23,0)</f>
        <v>2</v>
      </c>
      <c r="E114" s="15"/>
      <c r="F114" s="15"/>
      <c r="G114" s="15"/>
      <c r="H114" s="9">
        <f t="shared" si="22"/>
        <v>0</v>
      </c>
      <c r="I114" s="15"/>
      <c r="J114" s="15"/>
      <c r="K114" s="15"/>
      <c r="L114" s="9">
        <f t="shared" si="13"/>
        <v>0</v>
      </c>
      <c r="M114" s="15"/>
      <c r="N114" s="15"/>
      <c r="O114" s="15"/>
      <c r="P114" s="15"/>
      <c r="Q114" s="15"/>
      <c r="R114" s="11">
        <f>SUM(M114:Q114)</f>
        <v>0</v>
      </c>
      <c r="S114" s="15"/>
      <c r="T114" s="15"/>
      <c r="U114" s="9">
        <f>S114+T114</f>
        <v>0</v>
      </c>
      <c r="V114" s="9">
        <f t="shared" si="23"/>
        <v>2</v>
      </c>
      <c r="W114" s="15">
        <v>2</v>
      </c>
      <c r="X114" s="16">
        <f>W114-V114</f>
        <v>0</v>
      </c>
      <c r="Y114" s="18"/>
      <c r="Z114" s="17"/>
    </row>
    <row r="115" spans="1:26" ht="18" customHeight="1" x14ac:dyDescent="0.2">
      <c r="A115" s="13">
        <v>3510069</v>
      </c>
      <c r="B115" s="14" t="s">
        <v>140</v>
      </c>
      <c r="C115" s="15">
        <v>12000</v>
      </c>
      <c r="D115" s="10">
        <f>VLOOKUP($A115,'26.07'!$A$9:$W$200,23,0)</f>
        <v>2</v>
      </c>
      <c r="E115" s="15"/>
      <c r="F115" s="15"/>
      <c r="G115" s="15"/>
      <c r="H115" s="9">
        <f t="shared" si="22"/>
        <v>0</v>
      </c>
      <c r="I115" s="15">
        <v>1</v>
      </c>
      <c r="J115" s="15"/>
      <c r="K115" s="15"/>
      <c r="L115" s="9">
        <f t="shared" si="13"/>
        <v>1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3"/>
        <v>1</v>
      </c>
      <c r="W115" s="15"/>
      <c r="X115" s="16">
        <f>W115-V115</f>
        <v>-1</v>
      </c>
      <c r="Y115" s="18"/>
      <c r="Z115" s="17"/>
    </row>
    <row r="116" spans="1:26" ht="18" customHeight="1" x14ac:dyDescent="0.2">
      <c r="A116" s="13">
        <v>3510070</v>
      </c>
      <c r="B116" s="14" t="s">
        <v>141</v>
      </c>
      <c r="C116" s="15">
        <v>12000</v>
      </c>
      <c r="D116" s="10">
        <f>VLOOKUP($A116,'26.07'!$A$9:$W$200,23,0)</f>
        <v>4</v>
      </c>
      <c r="E116" s="15"/>
      <c r="F116" s="15"/>
      <c r="G116" s="15"/>
      <c r="H116" s="9">
        <f t="shared" si="22"/>
        <v>0</v>
      </c>
      <c r="I116" s="15">
        <v>2</v>
      </c>
      <c r="J116" s="15"/>
      <c r="K116" s="15"/>
      <c r="L116" s="9">
        <f t="shared" si="13"/>
        <v>2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3"/>
        <v>2</v>
      </c>
      <c r="W116" s="15">
        <v>3</v>
      </c>
      <c r="X116" s="16">
        <f>W116-V116</f>
        <v>1</v>
      </c>
      <c r="Y116" s="18"/>
      <c r="Z116" s="17"/>
    </row>
    <row r="117" spans="1:26" ht="18" customHeight="1" x14ac:dyDescent="0.2">
      <c r="A117" s="13">
        <v>3512008</v>
      </c>
      <c r="B117" s="14" t="s">
        <v>142</v>
      </c>
      <c r="C117" s="15">
        <v>44000</v>
      </c>
      <c r="D117" s="10">
        <f>VLOOKUP($A117,'26.07'!$A$9:$W$200,23,0)</f>
        <v>10</v>
      </c>
      <c r="E117" s="15"/>
      <c r="F117" s="15"/>
      <c r="G117" s="15"/>
      <c r="H117" s="9">
        <f t="shared" si="22"/>
        <v>0</v>
      </c>
      <c r="I117" s="15">
        <v>2</v>
      </c>
      <c r="J117" s="15"/>
      <c r="K117" s="15"/>
      <c r="L117" s="9">
        <f t="shared" si="13"/>
        <v>2</v>
      </c>
      <c r="M117" s="15"/>
      <c r="N117" s="15"/>
      <c r="O117" s="15"/>
      <c r="P117" s="15"/>
      <c r="Q117" s="15"/>
      <c r="R117" s="11">
        <f t="shared" si="17"/>
        <v>0</v>
      </c>
      <c r="S117" s="15"/>
      <c r="T117" s="15"/>
      <c r="U117" s="9">
        <f t="shared" si="24"/>
        <v>0</v>
      </c>
      <c r="V117" s="9">
        <f t="shared" si="23"/>
        <v>8</v>
      </c>
      <c r="W117" s="15">
        <v>8</v>
      </c>
      <c r="X117" s="16">
        <f t="shared" si="25"/>
        <v>0</v>
      </c>
      <c r="Y117" s="18"/>
      <c r="Z117" s="17"/>
    </row>
    <row r="118" spans="1:26" ht="18" customHeight="1" x14ac:dyDescent="0.2">
      <c r="A118" s="7">
        <v>3530000</v>
      </c>
      <c r="B118" s="28" t="s">
        <v>143</v>
      </c>
      <c r="C118" s="9"/>
      <c r="D118" s="10">
        <f>VLOOKUP($A118,'26.07'!$A$9:$W$200,23,0)</f>
        <v>0</v>
      </c>
      <c r="E118" s="10"/>
      <c r="F118" s="10"/>
      <c r="G118" s="10"/>
      <c r="H118" s="9"/>
      <c r="I118" s="10"/>
      <c r="J118" s="10"/>
      <c r="K118" s="10"/>
      <c r="L118" s="9">
        <f t="shared" si="13"/>
        <v>0</v>
      </c>
      <c r="M118" s="10"/>
      <c r="N118" s="10"/>
      <c r="O118" s="10"/>
      <c r="P118" s="10"/>
      <c r="Q118" s="10"/>
      <c r="R118" s="11">
        <f t="shared" si="17"/>
        <v>0</v>
      </c>
      <c r="S118" s="10"/>
      <c r="T118" s="10"/>
      <c r="U118" s="9"/>
      <c r="V118" s="9"/>
      <c r="W118" s="10"/>
      <c r="X118" s="9"/>
      <c r="Y118" s="18"/>
      <c r="Z118" s="17"/>
    </row>
    <row r="119" spans="1:26" ht="18" customHeight="1" x14ac:dyDescent="0.2">
      <c r="A119" s="13">
        <v>3530003</v>
      </c>
      <c r="B119" s="14" t="s">
        <v>144</v>
      </c>
      <c r="C119" s="15">
        <v>20000</v>
      </c>
      <c r="D119" s="10">
        <f>VLOOKUP($A119,'26.07'!$A$9:$W$200,23,0)</f>
        <v>0</v>
      </c>
      <c r="E119" s="15"/>
      <c r="F119" s="15"/>
      <c r="G119" s="15"/>
      <c r="H119" s="9">
        <f t="shared" ref="H119:H131" si="26">SUM(E119:G119)</f>
        <v>0</v>
      </c>
      <c r="I119" s="15"/>
      <c r="J119" s="15"/>
      <c r="K119" s="15"/>
      <c r="L119" s="9">
        <f t="shared" si="13"/>
        <v>0</v>
      </c>
      <c r="M119" s="15"/>
      <c r="N119" s="15"/>
      <c r="O119" s="15"/>
      <c r="P119" s="15"/>
      <c r="Q119" s="15"/>
      <c r="R119" s="11">
        <f t="shared" si="17"/>
        <v>0</v>
      </c>
      <c r="S119" s="15"/>
      <c r="T119" s="15"/>
      <c r="U119" s="9">
        <f t="shared" ref="U119:U131" si="27">S119+T119</f>
        <v>0</v>
      </c>
      <c r="V119" s="9">
        <f t="shared" ref="V119:V131" si="28">D119+H119-L119-R119-U119</f>
        <v>0</v>
      </c>
      <c r="W119" s="15"/>
      <c r="X119" s="16">
        <f t="shared" ref="X119:X131" si="29">W119-V119</f>
        <v>0</v>
      </c>
      <c r="Y119" s="18"/>
      <c r="Z119" s="17"/>
    </row>
    <row r="120" spans="1:26" ht="18" customHeight="1" x14ac:dyDescent="0.2">
      <c r="A120" s="13">
        <v>3530008</v>
      </c>
      <c r="B120" s="14" t="s">
        <v>145</v>
      </c>
      <c r="C120" s="15">
        <v>20000</v>
      </c>
      <c r="D120" s="10">
        <f>VLOOKUP($A120,'26.07'!$A$9:$W$200,23,0)</f>
        <v>0</v>
      </c>
      <c r="E120" s="15"/>
      <c r="F120" s="15"/>
      <c r="G120" s="15"/>
      <c r="H120" s="9">
        <f t="shared" si="26"/>
        <v>0</v>
      </c>
      <c r="I120" s="15"/>
      <c r="J120" s="15"/>
      <c r="K120" s="15"/>
      <c r="L120" s="9">
        <f t="shared" si="13"/>
        <v>0</v>
      </c>
      <c r="M120" s="15"/>
      <c r="N120" s="15"/>
      <c r="O120" s="15"/>
      <c r="P120" s="15"/>
      <c r="Q120" s="15"/>
      <c r="R120" s="11">
        <f t="shared" si="17"/>
        <v>0</v>
      </c>
      <c r="S120" s="15"/>
      <c r="T120" s="15"/>
      <c r="U120" s="9">
        <f t="shared" si="27"/>
        <v>0</v>
      </c>
      <c r="V120" s="9">
        <f t="shared" si="28"/>
        <v>0</v>
      </c>
      <c r="W120" s="15"/>
      <c r="X120" s="16">
        <f t="shared" si="29"/>
        <v>0</v>
      </c>
      <c r="Y120" s="18"/>
      <c r="Z120" s="17"/>
    </row>
    <row r="121" spans="1:26" ht="18" customHeight="1" x14ac:dyDescent="0.2">
      <c r="A121" s="13">
        <v>3530009</v>
      </c>
      <c r="B121" s="14" t="s">
        <v>146</v>
      </c>
      <c r="C121" s="15">
        <v>20000</v>
      </c>
      <c r="D121" s="10">
        <f>VLOOKUP($A121,'26.07'!$A$9:$W$200,23,0)</f>
        <v>36</v>
      </c>
      <c r="E121" s="15"/>
      <c r="F121" s="15"/>
      <c r="G121" s="15"/>
      <c r="H121" s="9">
        <f t="shared" si="26"/>
        <v>0</v>
      </c>
      <c r="I121" s="15">
        <v>8</v>
      </c>
      <c r="J121" s="15"/>
      <c r="K121" s="15"/>
      <c r="L121" s="9">
        <f t="shared" si="13"/>
        <v>8</v>
      </c>
      <c r="M121" s="15"/>
      <c r="N121" s="15"/>
      <c r="O121" s="15"/>
      <c r="P121" s="15"/>
      <c r="Q121" s="15"/>
      <c r="R121" s="11">
        <f t="shared" si="17"/>
        <v>0</v>
      </c>
      <c r="S121" s="15"/>
      <c r="T121" s="15"/>
      <c r="U121" s="9">
        <f t="shared" si="27"/>
        <v>0</v>
      </c>
      <c r="V121" s="9">
        <f t="shared" si="28"/>
        <v>28</v>
      </c>
      <c r="W121" s="15">
        <v>28</v>
      </c>
      <c r="X121" s="16">
        <f t="shared" si="29"/>
        <v>0</v>
      </c>
      <c r="Y121" s="18"/>
      <c r="Z121" s="17"/>
    </row>
    <row r="122" spans="1:26" ht="18" customHeight="1" x14ac:dyDescent="0.2">
      <c r="A122" s="13">
        <v>3530010</v>
      </c>
      <c r="B122" s="14" t="s">
        <v>147</v>
      </c>
      <c r="C122" s="15">
        <v>108000</v>
      </c>
      <c r="D122" s="10">
        <f>VLOOKUP($A122,'26.07'!$A$9:$W$200,23,0)</f>
        <v>0</v>
      </c>
      <c r="E122" s="15">
        <v>20</v>
      </c>
      <c r="F122" s="15"/>
      <c r="G122" s="15"/>
      <c r="H122" s="9">
        <f t="shared" si="26"/>
        <v>20</v>
      </c>
      <c r="I122" s="15">
        <v>3</v>
      </c>
      <c r="J122" s="15"/>
      <c r="K122" s="15"/>
      <c r="L122" s="9">
        <f t="shared" si="13"/>
        <v>3</v>
      </c>
      <c r="M122" s="15"/>
      <c r="N122" s="15"/>
      <c r="O122" s="15"/>
      <c r="P122" s="15"/>
      <c r="Q122" s="15"/>
      <c r="R122" s="11">
        <f t="shared" si="17"/>
        <v>0</v>
      </c>
      <c r="S122" s="15"/>
      <c r="T122" s="15"/>
      <c r="U122" s="9">
        <f t="shared" si="27"/>
        <v>0</v>
      </c>
      <c r="V122" s="9">
        <f t="shared" si="28"/>
        <v>17</v>
      </c>
      <c r="W122" s="15">
        <v>17</v>
      </c>
      <c r="X122" s="16">
        <f t="shared" si="29"/>
        <v>0</v>
      </c>
      <c r="Y122" s="18"/>
      <c r="Z122" s="17"/>
    </row>
    <row r="123" spans="1:26" ht="18" customHeight="1" x14ac:dyDescent="0.2">
      <c r="A123" s="13">
        <v>3530014</v>
      </c>
      <c r="B123" s="14" t="s">
        <v>148</v>
      </c>
      <c r="C123" s="15">
        <v>20000</v>
      </c>
      <c r="D123" s="10">
        <f>VLOOKUP($A123,'26.07'!$A$9:$W$200,23,0)</f>
        <v>0</v>
      </c>
      <c r="E123" s="15"/>
      <c r="F123" s="15"/>
      <c r="G123" s="15"/>
      <c r="H123" s="9">
        <f t="shared" si="26"/>
        <v>0</v>
      </c>
      <c r="I123" s="15"/>
      <c r="J123" s="15"/>
      <c r="K123" s="15"/>
      <c r="L123" s="9">
        <f t="shared" si="13"/>
        <v>0</v>
      </c>
      <c r="M123" s="15"/>
      <c r="N123" s="15"/>
      <c r="O123" s="15"/>
      <c r="P123" s="15"/>
      <c r="Q123" s="15"/>
      <c r="R123" s="11">
        <f>SUM(M123:Q123)</f>
        <v>0</v>
      </c>
      <c r="S123" s="15"/>
      <c r="T123" s="15"/>
      <c r="U123" s="9">
        <f>S123+T123</f>
        <v>0</v>
      </c>
      <c r="V123" s="9">
        <f t="shared" si="28"/>
        <v>0</v>
      </c>
      <c r="W123" s="15"/>
      <c r="X123" s="16">
        <f>W123-V123</f>
        <v>0</v>
      </c>
      <c r="Y123" s="18"/>
      <c r="Z123" s="17"/>
    </row>
    <row r="124" spans="1:26" ht="18" customHeight="1" x14ac:dyDescent="0.2">
      <c r="A124" s="13">
        <v>3530087</v>
      </c>
      <c r="B124" s="14" t="s">
        <v>149</v>
      </c>
      <c r="C124" s="15"/>
      <c r="D124" s="10">
        <f>VLOOKUP($A124,'26.07'!$A$9:$W$200,23,0)</f>
        <v>0</v>
      </c>
      <c r="E124" s="15"/>
      <c r="F124" s="15"/>
      <c r="G124" s="15"/>
      <c r="H124" s="9">
        <f t="shared" si="26"/>
        <v>0</v>
      </c>
      <c r="I124" s="15"/>
      <c r="J124" s="15"/>
      <c r="K124" s="15"/>
      <c r="L124" s="9">
        <f t="shared" si="13"/>
        <v>0</v>
      </c>
      <c r="M124" s="15"/>
      <c r="N124" s="15"/>
      <c r="O124" s="15"/>
      <c r="P124" s="15"/>
      <c r="Q124" s="15"/>
      <c r="R124" s="11">
        <f t="shared" si="17"/>
        <v>0</v>
      </c>
      <c r="S124" s="15"/>
      <c r="T124" s="15"/>
      <c r="U124" s="9">
        <f t="shared" si="27"/>
        <v>0</v>
      </c>
      <c r="V124" s="9">
        <f t="shared" si="28"/>
        <v>0</v>
      </c>
      <c r="W124" s="15"/>
      <c r="X124" s="16">
        <f t="shared" si="29"/>
        <v>0</v>
      </c>
      <c r="Y124" s="18"/>
      <c r="Z124" s="17"/>
    </row>
    <row r="125" spans="1:26" ht="18" customHeight="1" x14ac:dyDescent="0.2">
      <c r="A125" s="13">
        <v>3530088</v>
      </c>
      <c r="B125" s="14" t="s">
        <v>150</v>
      </c>
      <c r="C125" s="15">
        <v>20000</v>
      </c>
      <c r="D125" s="10">
        <f>VLOOKUP($A125,'26.07'!$A$9:$W$200,23,0)</f>
        <v>56</v>
      </c>
      <c r="E125" s="15"/>
      <c r="F125" s="15"/>
      <c r="G125" s="15"/>
      <c r="H125" s="9">
        <f t="shared" si="26"/>
        <v>0</v>
      </c>
      <c r="I125" s="15">
        <v>10</v>
      </c>
      <c r="J125" s="15"/>
      <c r="K125" s="15"/>
      <c r="L125" s="9">
        <f t="shared" si="13"/>
        <v>10</v>
      </c>
      <c r="M125" s="15"/>
      <c r="N125" s="15"/>
      <c r="O125" s="15"/>
      <c r="P125" s="15"/>
      <c r="Q125" s="15"/>
      <c r="R125" s="11">
        <f t="shared" si="17"/>
        <v>0</v>
      </c>
      <c r="S125" s="15"/>
      <c r="T125" s="15"/>
      <c r="U125" s="9">
        <f t="shared" si="27"/>
        <v>0</v>
      </c>
      <c r="V125" s="9">
        <f t="shared" si="28"/>
        <v>46</v>
      </c>
      <c r="W125" s="15">
        <v>46</v>
      </c>
      <c r="X125" s="16">
        <f t="shared" si="29"/>
        <v>0</v>
      </c>
      <c r="Y125" s="26"/>
      <c r="Z125" s="17"/>
    </row>
    <row r="126" spans="1:26" ht="18" customHeight="1" x14ac:dyDescent="0.2">
      <c r="A126" s="13">
        <v>3530089</v>
      </c>
      <c r="B126" s="14" t="s">
        <v>151</v>
      </c>
      <c r="C126" s="15">
        <v>95000</v>
      </c>
      <c r="D126" s="10">
        <f>VLOOKUP($A126,'26.07'!$A$9:$W$200,23,0)</f>
        <v>3</v>
      </c>
      <c r="E126" s="15"/>
      <c r="F126" s="15"/>
      <c r="G126" s="15"/>
      <c r="H126" s="9">
        <f t="shared" si="26"/>
        <v>0</v>
      </c>
      <c r="I126" s="15">
        <v>1</v>
      </c>
      <c r="J126" s="15"/>
      <c r="K126" s="15"/>
      <c r="L126" s="9">
        <f t="shared" si="13"/>
        <v>1</v>
      </c>
      <c r="M126" s="15"/>
      <c r="N126" s="15"/>
      <c r="O126" s="15"/>
      <c r="P126" s="15"/>
      <c r="Q126" s="15"/>
      <c r="R126" s="11">
        <f t="shared" si="17"/>
        <v>0</v>
      </c>
      <c r="S126" s="15"/>
      <c r="T126" s="15"/>
      <c r="U126" s="9">
        <f t="shared" si="27"/>
        <v>0</v>
      </c>
      <c r="V126" s="9">
        <f t="shared" si="28"/>
        <v>2</v>
      </c>
      <c r="W126" s="15">
        <v>2</v>
      </c>
      <c r="X126" s="16">
        <f t="shared" si="29"/>
        <v>0</v>
      </c>
      <c r="Y126" s="26"/>
      <c r="Z126" s="17"/>
    </row>
    <row r="127" spans="1:26" ht="18" customHeight="1" x14ac:dyDescent="0.2">
      <c r="A127" s="13">
        <v>3530100</v>
      </c>
      <c r="B127" s="14" t="s">
        <v>152</v>
      </c>
      <c r="C127" s="15">
        <v>22000</v>
      </c>
      <c r="D127" s="10">
        <f>VLOOKUP($A127,'26.07'!$A$9:$W$200,23,0)</f>
        <v>0</v>
      </c>
      <c r="E127" s="15"/>
      <c r="F127" s="15"/>
      <c r="G127" s="15"/>
      <c r="H127" s="9">
        <f t="shared" si="26"/>
        <v>0</v>
      </c>
      <c r="I127" s="15"/>
      <c r="J127" s="15"/>
      <c r="K127" s="15"/>
      <c r="L127" s="9">
        <f t="shared" si="13"/>
        <v>0</v>
      </c>
      <c r="M127" s="15"/>
      <c r="N127" s="15"/>
      <c r="O127" s="15"/>
      <c r="P127" s="15"/>
      <c r="Q127" s="15"/>
      <c r="R127" s="11">
        <f t="shared" si="17"/>
        <v>0</v>
      </c>
      <c r="S127" s="15"/>
      <c r="T127" s="15"/>
      <c r="U127" s="9">
        <f t="shared" si="27"/>
        <v>0</v>
      </c>
      <c r="V127" s="9">
        <f t="shared" si="28"/>
        <v>0</v>
      </c>
      <c r="W127" s="15"/>
      <c r="X127" s="16">
        <f t="shared" si="29"/>
        <v>0</v>
      </c>
      <c r="Y127" s="26"/>
      <c r="Z127" s="17"/>
    </row>
    <row r="128" spans="1:26" ht="18" customHeight="1" x14ac:dyDescent="0.2">
      <c r="A128" s="13">
        <v>3550002</v>
      </c>
      <c r="B128" s="14" t="s">
        <v>153</v>
      </c>
      <c r="C128" s="15">
        <v>20000</v>
      </c>
      <c r="D128" s="10">
        <f>VLOOKUP($A128,'26.07'!$A$9:$W$200,23,0)</f>
        <v>27</v>
      </c>
      <c r="E128" s="15"/>
      <c r="F128" s="15"/>
      <c r="G128" s="15"/>
      <c r="H128" s="9">
        <f>SUM(E128:G128)</f>
        <v>0</v>
      </c>
      <c r="I128" s="15">
        <v>5</v>
      </c>
      <c r="J128" s="15"/>
      <c r="K128" s="15"/>
      <c r="L128" s="9">
        <f t="shared" si="13"/>
        <v>5</v>
      </c>
      <c r="M128" s="15"/>
      <c r="N128" s="15"/>
      <c r="O128" s="15"/>
      <c r="P128" s="15"/>
      <c r="Q128" s="15"/>
      <c r="R128" s="11">
        <f t="shared" si="17"/>
        <v>0</v>
      </c>
      <c r="S128" s="15"/>
      <c r="T128" s="15"/>
      <c r="U128" s="9">
        <f t="shared" si="27"/>
        <v>0</v>
      </c>
      <c r="V128" s="9">
        <f t="shared" si="28"/>
        <v>22</v>
      </c>
      <c r="W128" s="15">
        <v>22</v>
      </c>
      <c r="X128" s="16">
        <f t="shared" si="29"/>
        <v>0</v>
      </c>
      <c r="Y128" s="26"/>
      <c r="Z128" s="17"/>
    </row>
    <row r="129" spans="1:26" ht="18" customHeight="1" x14ac:dyDescent="0.2">
      <c r="A129" s="13">
        <v>3550005</v>
      </c>
      <c r="B129" s="14" t="s">
        <v>154</v>
      </c>
      <c r="C129" s="15">
        <v>20000</v>
      </c>
      <c r="D129" s="10">
        <f>VLOOKUP($A129,'26.07'!$A$9:$W$200,23,0)</f>
        <v>49</v>
      </c>
      <c r="E129" s="15"/>
      <c r="F129" s="15"/>
      <c r="G129" s="15"/>
      <c r="H129" s="9">
        <f>SUM(E129:G129)</f>
        <v>0</v>
      </c>
      <c r="I129" s="15">
        <v>7</v>
      </c>
      <c r="J129" s="15"/>
      <c r="K129" s="15"/>
      <c r="L129" s="9">
        <f t="shared" si="13"/>
        <v>7</v>
      </c>
      <c r="M129" s="15"/>
      <c r="N129" s="15"/>
      <c r="O129" s="15"/>
      <c r="P129" s="15"/>
      <c r="Q129" s="15"/>
      <c r="R129" s="11">
        <f t="shared" si="17"/>
        <v>0</v>
      </c>
      <c r="S129" s="15"/>
      <c r="T129" s="15"/>
      <c r="U129" s="9">
        <f t="shared" si="27"/>
        <v>0</v>
      </c>
      <c r="V129" s="9">
        <f t="shared" si="28"/>
        <v>42</v>
      </c>
      <c r="W129" s="15">
        <v>42</v>
      </c>
      <c r="X129" s="16">
        <f t="shared" si="29"/>
        <v>0</v>
      </c>
      <c r="Y129" s="26"/>
      <c r="Z129" s="17"/>
    </row>
    <row r="130" spans="1:26" ht="18" customHeight="1" x14ac:dyDescent="0.2">
      <c r="A130" s="13">
        <v>3550007</v>
      </c>
      <c r="B130" s="14" t="s">
        <v>155</v>
      </c>
      <c r="C130" s="15">
        <v>20000</v>
      </c>
      <c r="D130" s="10">
        <f>VLOOKUP($A130,'26.07'!$A$9:$W$200,23,0)</f>
        <v>37</v>
      </c>
      <c r="E130" s="15"/>
      <c r="F130" s="15"/>
      <c r="G130" s="15"/>
      <c r="H130" s="9">
        <f>SUM(E130:G130)</f>
        <v>0</v>
      </c>
      <c r="I130" s="15">
        <v>7</v>
      </c>
      <c r="J130" s="15"/>
      <c r="K130" s="15"/>
      <c r="L130" s="9">
        <f t="shared" si="13"/>
        <v>7</v>
      </c>
      <c r="M130" s="15"/>
      <c r="N130" s="15"/>
      <c r="O130" s="15"/>
      <c r="P130" s="15"/>
      <c r="Q130" s="15"/>
      <c r="R130" s="11">
        <f t="shared" si="17"/>
        <v>0</v>
      </c>
      <c r="S130" s="15"/>
      <c r="T130" s="15"/>
      <c r="U130" s="9">
        <f t="shared" si="27"/>
        <v>0</v>
      </c>
      <c r="V130" s="9">
        <f t="shared" si="28"/>
        <v>30</v>
      </c>
      <c r="W130" s="15">
        <v>30</v>
      </c>
      <c r="X130" s="16">
        <f t="shared" si="29"/>
        <v>0</v>
      </c>
      <c r="Y130" s="26"/>
      <c r="Z130" s="17"/>
    </row>
    <row r="131" spans="1:26" ht="18" customHeight="1" x14ac:dyDescent="0.2">
      <c r="A131" s="13">
        <v>3550011</v>
      </c>
      <c r="B131" s="14" t="s">
        <v>156</v>
      </c>
      <c r="C131" s="15">
        <v>85000</v>
      </c>
      <c r="D131" s="10">
        <f>VLOOKUP($A131,'26.07'!$A$9:$W$200,23,0)</f>
        <v>0</v>
      </c>
      <c r="E131" s="15"/>
      <c r="F131" s="15"/>
      <c r="G131" s="15"/>
      <c r="H131" s="9">
        <f t="shared" si="26"/>
        <v>0</v>
      </c>
      <c r="I131" s="15"/>
      <c r="J131" s="15"/>
      <c r="K131" s="15"/>
      <c r="L131" s="9">
        <f t="shared" si="13"/>
        <v>0</v>
      </c>
      <c r="M131" s="15"/>
      <c r="N131" s="15"/>
      <c r="O131" s="15"/>
      <c r="P131" s="15"/>
      <c r="Q131" s="15"/>
      <c r="R131" s="11">
        <f t="shared" si="17"/>
        <v>0</v>
      </c>
      <c r="S131" s="15"/>
      <c r="T131" s="15"/>
      <c r="U131" s="9">
        <f t="shared" si="27"/>
        <v>0</v>
      </c>
      <c r="V131" s="9">
        <f t="shared" si="28"/>
        <v>0</v>
      </c>
      <c r="W131" s="15"/>
      <c r="X131" s="16">
        <f t="shared" si="29"/>
        <v>0</v>
      </c>
      <c r="Y131" s="18"/>
      <c r="Z131" s="17"/>
    </row>
    <row r="132" spans="1:26" ht="18" customHeight="1" x14ac:dyDescent="0.2">
      <c r="A132" s="7">
        <v>5530000</v>
      </c>
      <c r="B132" s="28" t="s">
        <v>157</v>
      </c>
      <c r="C132" s="9"/>
      <c r="D132" s="10">
        <f>VLOOKUP($A132,'26.07'!$A$9:$W$200,23,0)</f>
        <v>0</v>
      </c>
      <c r="E132" s="10"/>
      <c r="F132" s="10"/>
      <c r="G132" s="10"/>
      <c r="H132" s="9"/>
      <c r="I132" s="10"/>
      <c r="J132" s="10"/>
      <c r="K132" s="10"/>
      <c r="L132" s="9">
        <f t="shared" si="13"/>
        <v>0</v>
      </c>
      <c r="M132" s="10"/>
      <c r="N132" s="10"/>
      <c r="O132" s="10"/>
      <c r="P132" s="10"/>
      <c r="Q132" s="10"/>
      <c r="R132" s="11">
        <f t="shared" si="17"/>
        <v>0</v>
      </c>
      <c r="S132" s="10"/>
      <c r="T132" s="10"/>
      <c r="U132" s="9"/>
      <c r="V132" s="9"/>
      <c r="W132" s="10"/>
      <c r="X132" s="9"/>
      <c r="Y132" s="18"/>
      <c r="Z132" s="17"/>
    </row>
    <row r="133" spans="1:26" ht="18" customHeight="1" x14ac:dyDescent="0.2">
      <c r="A133" s="13">
        <v>5530012</v>
      </c>
      <c r="B133" s="14" t="s">
        <v>158</v>
      </c>
      <c r="C133" s="15">
        <v>30000</v>
      </c>
      <c r="D133" s="10">
        <f>VLOOKUP($A133,'26.07'!$A$9:$W$200,23,0)</f>
        <v>0</v>
      </c>
      <c r="E133" s="15"/>
      <c r="F133" s="15"/>
      <c r="G133" s="15"/>
      <c r="H133" s="9">
        <f t="shared" ref="H133:H140" si="30">SUM(E133:G133)</f>
        <v>0</v>
      </c>
      <c r="I133" s="15"/>
      <c r="J133" s="15"/>
      <c r="K133" s="15"/>
      <c r="L133" s="9">
        <f t="shared" si="13"/>
        <v>0</v>
      </c>
      <c r="M133" s="15"/>
      <c r="N133" s="15"/>
      <c r="O133" s="15"/>
      <c r="P133" s="15"/>
      <c r="Q133" s="15"/>
      <c r="R133" s="11">
        <f t="shared" si="17"/>
        <v>0</v>
      </c>
      <c r="S133" s="15"/>
      <c r="T133" s="15"/>
      <c r="U133" s="9">
        <f t="shared" ref="U133:U140" si="31">S133+T133</f>
        <v>0</v>
      </c>
      <c r="V133" s="9">
        <f t="shared" ref="V133:V140" si="32">D133+H133-L133-R133-U133</f>
        <v>0</v>
      </c>
      <c r="W133" s="15"/>
      <c r="X133" s="16">
        <f t="shared" ref="X133:X140" si="33">W133-V133</f>
        <v>0</v>
      </c>
      <c r="Y133" s="18"/>
      <c r="Z133" s="17"/>
    </row>
    <row r="134" spans="1:26" ht="18" customHeight="1" x14ac:dyDescent="0.2">
      <c r="A134" s="13">
        <v>5530013</v>
      </c>
      <c r="B134" s="14" t="s">
        <v>159</v>
      </c>
      <c r="C134" s="15">
        <v>30000</v>
      </c>
      <c r="D134" s="10">
        <f>VLOOKUP($A134,'26.07'!$A$9:$W$200,23,0)</f>
        <v>0</v>
      </c>
      <c r="E134" s="15"/>
      <c r="F134" s="15"/>
      <c r="G134" s="15"/>
      <c r="H134" s="9">
        <f t="shared" si="30"/>
        <v>0</v>
      </c>
      <c r="I134" s="15"/>
      <c r="J134" s="15"/>
      <c r="K134" s="15"/>
      <c r="L134" s="9">
        <f t="shared" si="13"/>
        <v>0</v>
      </c>
      <c r="M134" s="15"/>
      <c r="N134" s="15"/>
      <c r="O134" s="15"/>
      <c r="P134" s="15"/>
      <c r="Q134" s="15"/>
      <c r="R134" s="11">
        <f t="shared" si="17"/>
        <v>0</v>
      </c>
      <c r="S134" s="15"/>
      <c r="T134" s="15"/>
      <c r="U134" s="9">
        <f t="shared" si="31"/>
        <v>0</v>
      </c>
      <c r="V134" s="9">
        <f t="shared" si="32"/>
        <v>0</v>
      </c>
      <c r="W134" s="15"/>
      <c r="X134" s="16">
        <f t="shared" si="33"/>
        <v>0</v>
      </c>
      <c r="Y134" s="18"/>
      <c r="Z134" s="17"/>
    </row>
    <row r="135" spans="1:26" ht="18" customHeight="1" x14ac:dyDescent="0.2">
      <c r="A135" s="13">
        <v>5530014</v>
      </c>
      <c r="B135" s="14" t="s">
        <v>160</v>
      </c>
      <c r="C135" s="15">
        <v>30000</v>
      </c>
      <c r="D135" s="10">
        <f>VLOOKUP($A135,'26.07'!$A$9:$W$200,23,0)</f>
        <v>0</v>
      </c>
      <c r="E135" s="15"/>
      <c r="F135" s="15"/>
      <c r="G135" s="15"/>
      <c r="H135" s="9">
        <f t="shared" si="30"/>
        <v>0</v>
      </c>
      <c r="I135" s="15"/>
      <c r="J135" s="15"/>
      <c r="K135" s="15"/>
      <c r="L135" s="9">
        <f t="shared" si="13"/>
        <v>0</v>
      </c>
      <c r="M135" s="15"/>
      <c r="N135" s="15"/>
      <c r="O135" s="15"/>
      <c r="P135" s="15"/>
      <c r="Q135" s="15"/>
      <c r="R135" s="11">
        <f t="shared" si="17"/>
        <v>0</v>
      </c>
      <c r="S135" s="15"/>
      <c r="T135" s="15"/>
      <c r="U135" s="9">
        <f t="shared" si="31"/>
        <v>0</v>
      </c>
      <c r="V135" s="9">
        <f t="shared" si="32"/>
        <v>0</v>
      </c>
      <c r="W135" s="15"/>
      <c r="X135" s="16">
        <f t="shared" si="33"/>
        <v>0</v>
      </c>
      <c r="Y135" s="18"/>
      <c r="Z135" s="17"/>
    </row>
    <row r="136" spans="1:26" ht="18" customHeight="1" x14ac:dyDescent="0.2">
      <c r="A136" s="13">
        <v>5530015</v>
      </c>
      <c r="B136" s="14" t="s">
        <v>161</v>
      </c>
      <c r="C136" s="15">
        <v>30000</v>
      </c>
      <c r="D136" s="10">
        <f>VLOOKUP($A136,'26.07'!$A$9:$W$200,23,0)</f>
        <v>35</v>
      </c>
      <c r="E136" s="15"/>
      <c r="F136" s="15"/>
      <c r="G136" s="15"/>
      <c r="H136" s="9">
        <f t="shared" si="30"/>
        <v>0</v>
      </c>
      <c r="I136" s="15">
        <v>5</v>
      </c>
      <c r="J136" s="15"/>
      <c r="K136" s="15"/>
      <c r="L136" s="9">
        <f t="shared" si="13"/>
        <v>5</v>
      </c>
      <c r="M136" s="15"/>
      <c r="N136" s="15"/>
      <c r="O136" s="15"/>
      <c r="P136" s="15"/>
      <c r="Q136" s="15"/>
      <c r="R136" s="11">
        <f t="shared" si="17"/>
        <v>0</v>
      </c>
      <c r="S136" s="15"/>
      <c r="T136" s="15"/>
      <c r="U136" s="9">
        <f t="shared" si="31"/>
        <v>0</v>
      </c>
      <c r="V136" s="9">
        <f t="shared" si="32"/>
        <v>30</v>
      </c>
      <c r="W136" s="15">
        <v>30</v>
      </c>
      <c r="X136" s="16">
        <f t="shared" si="33"/>
        <v>0</v>
      </c>
      <c r="Y136" s="18"/>
      <c r="Z136" s="17"/>
    </row>
    <row r="137" spans="1:26" ht="18" customHeight="1" x14ac:dyDescent="0.2">
      <c r="A137" s="13">
        <v>5530016</v>
      </c>
      <c r="B137" s="14" t="s">
        <v>162</v>
      </c>
      <c r="C137" s="15">
        <v>30000</v>
      </c>
      <c r="D137" s="10">
        <f>VLOOKUP($A137,'26.07'!$A$9:$W$200,23,0)</f>
        <v>28</v>
      </c>
      <c r="E137" s="15"/>
      <c r="F137" s="15"/>
      <c r="G137" s="15"/>
      <c r="H137" s="9">
        <f t="shared" si="30"/>
        <v>0</v>
      </c>
      <c r="I137" s="15">
        <v>3</v>
      </c>
      <c r="J137" s="15"/>
      <c r="K137" s="15"/>
      <c r="L137" s="9">
        <f t="shared" si="13"/>
        <v>3</v>
      </c>
      <c r="M137" s="15"/>
      <c r="N137" s="15"/>
      <c r="O137" s="15"/>
      <c r="P137" s="15"/>
      <c r="Q137" s="15"/>
      <c r="R137" s="11">
        <f t="shared" si="17"/>
        <v>0</v>
      </c>
      <c r="S137" s="15"/>
      <c r="T137" s="15"/>
      <c r="U137" s="9">
        <f t="shared" si="31"/>
        <v>0</v>
      </c>
      <c r="V137" s="9">
        <f t="shared" si="32"/>
        <v>25</v>
      </c>
      <c r="W137" s="15">
        <v>25</v>
      </c>
      <c r="X137" s="16">
        <f t="shared" si="33"/>
        <v>0</v>
      </c>
      <c r="Y137" s="18"/>
      <c r="Z137" s="17"/>
    </row>
    <row r="138" spans="1:26" ht="18" customHeight="1" x14ac:dyDescent="0.2">
      <c r="A138" s="13">
        <v>5530018</v>
      </c>
      <c r="B138" s="14" t="s">
        <v>163</v>
      </c>
      <c r="C138" s="15">
        <v>30000</v>
      </c>
      <c r="D138" s="10">
        <f>VLOOKUP($A138,'26.07'!$A$9:$W$200,23,0)</f>
        <v>1</v>
      </c>
      <c r="E138" s="15"/>
      <c r="F138" s="15"/>
      <c r="G138" s="15"/>
      <c r="H138" s="9">
        <f t="shared" si="30"/>
        <v>0</v>
      </c>
      <c r="I138" s="15">
        <v>1</v>
      </c>
      <c r="J138" s="15"/>
      <c r="K138" s="15"/>
      <c r="L138" s="9">
        <f t="shared" ref="L138:L199" si="34">SUM(I138:K138)</f>
        <v>1</v>
      </c>
      <c r="M138" s="15"/>
      <c r="N138" s="15"/>
      <c r="O138" s="15"/>
      <c r="P138" s="15"/>
      <c r="Q138" s="15"/>
      <c r="R138" s="11">
        <f>SUM(M138:Q138)</f>
        <v>0</v>
      </c>
      <c r="S138" s="15"/>
      <c r="T138" s="15"/>
      <c r="U138" s="9">
        <f>S138+T138</f>
        <v>0</v>
      </c>
      <c r="V138" s="9">
        <f t="shared" si="32"/>
        <v>0</v>
      </c>
      <c r="W138" s="15"/>
      <c r="X138" s="16">
        <f>W138-V138</f>
        <v>0</v>
      </c>
      <c r="Y138" s="18"/>
      <c r="Z138" s="17"/>
    </row>
    <row r="139" spans="1:26" ht="18" customHeight="1" x14ac:dyDescent="0.2">
      <c r="A139" s="13">
        <v>5530019</v>
      </c>
      <c r="B139" s="14" t="s">
        <v>164</v>
      </c>
      <c r="C139" s="15">
        <v>30000</v>
      </c>
      <c r="D139" s="10">
        <f>VLOOKUP($A139,'26.07'!$A$9:$W$200,23,0)</f>
        <v>0</v>
      </c>
      <c r="E139" s="15"/>
      <c r="F139" s="15"/>
      <c r="G139" s="15"/>
      <c r="H139" s="9">
        <f t="shared" si="30"/>
        <v>0</v>
      </c>
      <c r="I139" s="15"/>
      <c r="J139" s="15"/>
      <c r="K139" s="15"/>
      <c r="L139" s="9">
        <f t="shared" si="34"/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2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5530020</v>
      </c>
      <c r="B140" s="14" t="s">
        <v>165</v>
      </c>
      <c r="C140" s="15">
        <v>30000</v>
      </c>
      <c r="D140" s="10">
        <f>VLOOKUP($A140,'26.07'!$A$9:$W$200,23,0)</f>
        <v>0</v>
      </c>
      <c r="E140" s="15"/>
      <c r="F140" s="15"/>
      <c r="G140" s="15"/>
      <c r="H140" s="9">
        <f t="shared" si="30"/>
        <v>0</v>
      </c>
      <c r="I140" s="15"/>
      <c r="J140" s="15"/>
      <c r="K140" s="15"/>
      <c r="L140" s="9">
        <f t="shared" si="34"/>
        <v>0</v>
      </c>
      <c r="M140" s="15"/>
      <c r="N140" s="15"/>
      <c r="O140" s="15"/>
      <c r="P140" s="15"/>
      <c r="Q140" s="15"/>
      <c r="R140" s="11">
        <f t="shared" si="17"/>
        <v>0</v>
      </c>
      <c r="S140" s="15"/>
      <c r="T140" s="15"/>
      <c r="U140" s="9">
        <f t="shared" si="31"/>
        <v>0</v>
      </c>
      <c r="V140" s="9">
        <f t="shared" si="32"/>
        <v>0</v>
      </c>
      <c r="W140" s="15"/>
      <c r="X140" s="16">
        <f t="shared" si="33"/>
        <v>0</v>
      </c>
      <c r="Y140" s="18"/>
      <c r="Z140" s="17"/>
    </row>
    <row r="141" spans="1:26" ht="18" customHeight="1" x14ac:dyDescent="0.2">
      <c r="A141" s="7">
        <v>7550000</v>
      </c>
      <c r="B141" s="8" t="s">
        <v>166</v>
      </c>
      <c r="C141" s="9"/>
      <c r="D141" s="10">
        <f>VLOOKUP($A141,'26.07'!$A$9:$W$200,23,0)</f>
        <v>0</v>
      </c>
      <c r="E141" s="10"/>
      <c r="F141" s="10"/>
      <c r="G141" s="10"/>
      <c r="H141" s="9"/>
      <c r="I141" s="10"/>
      <c r="J141" s="10"/>
      <c r="K141" s="10"/>
      <c r="L141" s="9">
        <f t="shared" si="34"/>
        <v>0</v>
      </c>
      <c r="M141" s="10"/>
      <c r="N141" s="10"/>
      <c r="O141" s="10"/>
      <c r="P141" s="10"/>
      <c r="Q141" s="10"/>
      <c r="R141" s="11">
        <f t="shared" si="17"/>
        <v>0</v>
      </c>
      <c r="S141" s="10"/>
      <c r="T141" s="10"/>
      <c r="U141" s="9"/>
      <c r="V141" s="9"/>
      <c r="W141" s="10"/>
      <c r="X141" s="9"/>
      <c r="Y141" s="18"/>
      <c r="Z141" s="17"/>
    </row>
    <row r="142" spans="1:26" ht="18" customHeight="1" x14ac:dyDescent="0.2">
      <c r="A142" s="13">
        <v>7520001</v>
      </c>
      <c r="B142" s="14" t="s">
        <v>167</v>
      </c>
      <c r="C142" s="15">
        <v>80000</v>
      </c>
      <c r="D142" s="10">
        <f>VLOOKUP($A142,'26.07'!$A$9:$W$200,23,0)</f>
        <v>0</v>
      </c>
      <c r="E142" s="15"/>
      <c r="F142" s="15"/>
      <c r="G142" s="15"/>
      <c r="H142" s="9">
        <f t="shared" ref="H142:H156" si="35">SUM(E142:G142)</f>
        <v>0</v>
      </c>
      <c r="I142" s="15"/>
      <c r="J142" s="15"/>
      <c r="K142" s="15"/>
      <c r="L142" s="9">
        <f t="shared" si="34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ref="V142:V156" si="36">D142+H142-L142-R142-U142</f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7520012</v>
      </c>
      <c r="B143" s="14" t="s">
        <v>168</v>
      </c>
      <c r="C143" s="15">
        <v>80000</v>
      </c>
      <c r="D143" s="10">
        <f>VLOOKUP($A143,'26.07'!$A$9:$W$200,23,0)</f>
        <v>5</v>
      </c>
      <c r="E143" s="15"/>
      <c r="F143" s="15"/>
      <c r="G143" s="15"/>
      <c r="H143" s="9">
        <f t="shared" si="35"/>
        <v>0</v>
      </c>
      <c r="I143" s="15"/>
      <c r="J143" s="15"/>
      <c r="K143" s="15"/>
      <c r="L143" s="9">
        <f t="shared" si="34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si="36"/>
        <v>5</v>
      </c>
      <c r="W143" s="15">
        <v>5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7520013</v>
      </c>
      <c r="B144" s="14" t="s">
        <v>169</v>
      </c>
      <c r="C144" s="15">
        <v>80000</v>
      </c>
      <c r="D144" s="10">
        <f>VLOOKUP($A144,'26.07'!$A$9:$W$200,23,0)</f>
        <v>8</v>
      </c>
      <c r="E144" s="15"/>
      <c r="F144" s="15"/>
      <c r="G144" s="15"/>
      <c r="H144" s="9">
        <f t="shared" si="35"/>
        <v>0</v>
      </c>
      <c r="I144" s="15"/>
      <c r="J144" s="15"/>
      <c r="K144" s="15"/>
      <c r="L144" s="9">
        <f t="shared" si="34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6"/>
        <v>8</v>
      </c>
      <c r="W144" s="15">
        <v>8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7520014</v>
      </c>
      <c r="B145" s="14" t="s">
        <v>170</v>
      </c>
      <c r="C145" s="15">
        <v>5000</v>
      </c>
      <c r="D145" s="10">
        <f>VLOOKUP($A145,'26.07'!$A$9:$W$200,23,0)</f>
        <v>0</v>
      </c>
      <c r="E145" s="15"/>
      <c r="F145" s="15"/>
      <c r="G145" s="15"/>
      <c r="H145" s="9">
        <f t="shared" si="35"/>
        <v>0</v>
      </c>
      <c r="I145" s="15"/>
      <c r="J145" s="15"/>
      <c r="K145" s="15"/>
      <c r="L145" s="9">
        <f t="shared" si="34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6"/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7550006</v>
      </c>
      <c r="B146" s="14" t="s">
        <v>171</v>
      </c>
      <c r="C146" s="15">
        <v>12000</v>
      </c>
      <c r="D146" s="10">
        <f>VLOOKUP($A146,'26.07'!$A$9:$W$200,23,0)</f>
        <v>4</v>
      </c>
      <c r="E146" s="15"/>
      <c r="F146" s="15"/>
      <c r="G146" s="15"/>
      <c r="H146" s="9">
        <f t="shared" si="35"/>
        <v>0</v>
      </c>
      <c r="I146" s="15">
        <v>2</v>
      </c>
      <c r="J146" s="15"/>
      <c r="K146" s="15"/>
      <c r="L146" s="9">
        <f t="shared" si="34"/>
        <v>2</v>
      </c>
      <c r="M146" s="15"/>
      <c r="N146" s="15"/>
      <c r="O146" s="15"/>
      <c r="P146" s="15"/>
      <c r="Q146" s="15"/>
      <c r="R146" s="11">
        <f t="shared" si="17"/>
        <v>0</v>
      </c>
      <c r="S146" s="15"/>
      <c r="T146" s="15"/>
      <c r="U146" s="9">
        <f t="shared" ref="U146:U156" si="37">S146+T146</f>
        <v>0</v>
      </c>
      <c r="V146" s="9">
        <f t="shared" si="36"/>
        <v>2</v>
      </c>
      <c r="W146" s="15">
        <v>2</v>
      </c>
      <c r="X146" s="16">
        <f t="shared" ref="X146:X156" si="38">W146-V146</f>
        <v>0</v>
      </c>
      <c r="Y146" s="18"/>
      <c r="Z146" s="17"/>
    </row>
    <row r="147" spans="1:26" ht="18" customHeight="1" x14ac:dyDescent="0.2">
      <c r="A147" s="13">
        <v>7550007</v>
      </c>
      <c r="B147" s="14" t="s">
        <v>172</v>
      </c>
      <c r="C147" s="15">
        <v>9000</v>
      </c>
      <c r="D147" s="10">
        <f>VLOOKUP($A147,'26.07'!$A$9:$W$200,23,0)</f>
        <v>5</v>
      </c>
      <c r="E147" s="15"/>
      <c r="F147" s="15"/>
      <c r="G147" s="15"/>
      <c r="H147" s="9">
        <f t="shared" si="35"/>
        <v>0</v>
      </c>
      <c r="I147" s="15">
        <v>2</v>
      </c>
      <c r="J147" s="15"/>
      <c r="K147" s="15"/>
      <c r="L147" s="9">
        <f t="shared" si="34"/>
        <v>2</v>
      </c>
      <c r="M147" s="15"/>
      <c r="N147" s="15"/>
      <c r="O147" s="15"/>
      <c r="P147" s="15"/>
      <c r="Q147" s="15"/>
      <c r="R147" s="11">
        <f t="shared" si="17"/>
        <v>0</v>
      </c>
      <c r="S147" s="15"/>
      <c r="T147" s="15"/>
      <c r="U147" s="9">
        <f t="shared" si="37"/>
        <v>0</v>
      </c>
      <c r="V147" s="9">
        <f t="shared" si="36"/>
        <v>3</v>
      </c>
      <c r="W147" s="15">
        <v>3</v>
      </c>
      <c r="X147" s="16">
        <f t="shared" si="38"/>
        <v>0</v>
      </c>
      <c r="Y147" s="18"/>
      <c r="Z147" s="17"/>
    </row>
    <row r="148" spans="1:26" ht="18" customHeight="1" x14ac:dyDescent="0.2">
      <c r="A148" s="13">
        <v>7550008</v>
      </c>
      <c r="B148" s="14" t="s">
        <v>173</v>
      </c>
      <c r="C148" s="15">
        <v>21000</v>
      </c>
      <c r="D148" s="10">
        <f>VLOOKUP($A148,'26.07'!$A$9:$W$200,23,0)</f>
        <v>8</v>
      </c>
      <c r="E148" s="15"/>
      <c r="F148" s="15"/>
      <c r="G148" s="15"/>
      <c r="H148" s="9">
        <f t="shared" si="35"/>
        <v>0</v>
      </c>
      <c r="I148" s="15"/>
      <c r="J148" s="15"/>
      <c r="K148" s="15"/>
      <c r="L148" s="9">
        <f t="shared" si="34"/>
        <v>0</v>
      </c>
      <c r="M148" s="15"/>
      <c r="N148" s="15"/>
      <c r="O148" s="15"/>
      <c r="P148" s="15"/>
      <c r="Q148" s="15"/>
      <c r="R148" s="11">
        <f t="shared" si="17"/>
        <v>0</v>
      </c>
      <c r="S148" s="15"/>
      <c r="T148" s="15"/>
      <c r="U148" s="9">
        <f t="shared" si="37"/>
        <v>0</v>
      </c>
      <c r="V148" s="9">
        <f t="shared" si="36"/>
        <v>8</v>
      </c>
      <c r="W148" s="15">
        <v>8</v>
      </c>
      <c r="X148" s="16">
        <f t="shared" si="38"/>
        <v>0</v>
      </c>
      <c r="Y148" s="18"/>
      <c r="Z148" s="17"/>
    </row>
    <row r="149" spans="1:26" ht="18" customHeight="1" x14ac:dyDescent="0.2">
      <c r="A149" s="13">
        <v>7550011</v>
      </c>
      <c r="B149" s="14" t="s">
        <v>174</v>
      </c>
      <c r="C149" s="15">
        <v>16000</v>
      </c>
      <c r="D149" s="10">
        <f>VLOOKUP($A149,'26.07'!$A$9:$W$200,23,0)</f>
        <v>7</v>
      </c>
      <c r="E149" s="15"/>
      <c r="F149" s="15"/>
      <c r="G149" s="15"/>
      <c r="H149" s="9">
        <f t="shared" si="35"/>
        <v>0</v>
      </c>
      <c r="I149" s="15"/>
      <c r="J149" s="15"/>
      <c r="K149" s="15"/>
      <c r="L149" s="9">
        <f t="shared" si="34"/>
        <v>0</v>
      </c>
      <c r="M149" s="15"/>
      <c r="N149" s="15"/>
      <c r="O149" s="15"/>
      <c r="P149" s="15"/>
      <c r="Q149" s="15"/>
      <c r="R149" s="11">
        <f t="shared" si="17"/>
        <v>0</v>
      </c>
      <c r="S149" s="15"/>
      <c r="T149" s="15"/>
      <c r="U149" s="9">
        <f t="shared" si="37"/>
        <v>0</v>
      </c>
      <c r="V149" s="9">
        <f t="shared" si="36"/>
        <v>7</v>
      </c>
      <c r="W149" s="15">
        <v>7</v>
      </c>
      <c r="X149" s="16">
        <f t="shared" si="38"/>
        <v>0</v>
      </c>
      <c r="Y149" s="18"/>
      <c r="Z149" s="17"/>
    </row>
    <row r="150" spans="1:26" ht="18" customHeight="1" x14ac:dyDescent="0.2">
      <c r="A150" s="13">
        <v>7550012</v>
      </c>
      <c r="B150" s="14" t="s">
        <v>175</v>
      </c>
      <c r="C150" s="15">
        <v>24000</v>
      </c>
      <c r="D150" s="10">
        <f>VLOOKUP($A150,'26.07'!$A$9:$W$200,23,0)</f>
        <v>5</v>
      </c>
      <c r="E150" s="15"/>
      <c r="F150" s="15"/>
      <c r="G150" s="15"/>
      <c r="H150" s="9">
        <f t="shared" si="35"/>
        <v>0</v>
      </c>
      <c r="I150" s="15"/>
      <c r="J150" s="15"/>
      <c r="K150" s="15"/>
      <c r="L150" s="9">
        <f t="shared" si="34"/>
        <v>0</v>
      </c>
      <c r="M150" s="15"/>
      <c r="N150" s="15"/>
      <c r="O150" s="15"/>
      <c r="P150" s="15"/>
      <c r="Q150" s="15"/>
      <c r="R150" s="11">
        <f t="shared" si="17"/>
        <v>0</v>
      </c>
      <c r="S150" s="15"/>
      <c r="T150" s="15"/>
      <c r="U150" s="9">
        <f t="shared" si="37"/>
        <v>0</v>
      </c>
      <c r="V150" s="9">
        <f t="shared" si="36"/>
        <v>5</v>
      </c>
      <c r="W150" s="15">
        <v>6</v>
      </c>
      <c r="X150" s="16">
        <f t="shared" si="38"/>
        <v>1</v>
      </c>
      <c r="Y150" s="18"/>
      <c r="Z150" s="17"/>
    </row>
    <row r="151" spans="1:26" ht="18" customHeight="1" x14ac:dyDescent="0.2">
      <c r="A151" s="13">
        <v>7550015</v>
      </c>
      <c r="B151" s="14" t="s">
        <v>176</v>
      </c>
      <c r="C151" s="15">
        <v>14000</v>
      </c>
      <c r="D151" s="10">
        <f>VLOOKUP($A151,'26.07'!$A$9:$W$200,23,0)</f>
        <v>9</v>
      </c>
      <c r="E151" s="15"/>
      <c r="F151" s="15"/>
      <c r="G151" s="15"/>
      <c r="H151" s="9">
        <f t="shared" si="35"/>
        <v>0</v>
      </c>
      <c r="I151" s="15"/>
      <c r="J151" s="15"/>
      <c r="K151" s="15"/>
      <c r="L151" s="9">
        <f t="shared" si="34"/>
        <v>0</v>
      </c>
      <c r="M151" s="15"/>
      <c r="N151" s="15"/>
      <c r="O151" s="15"/>
      <c r="P151" s="15"/>
      <c r="Q151" s="15"/>
      <c r="R151" s="11">
        <f t="shared" si="17"/>
        <v>0</v>
      </c>
      <c r="S151" s="15"/>
      <c r="T151" s="15"/>
      <c r="U151" s="9">
        <f t="shared" si="37"/>
        <v>0</v>
      </c>
      <c r="V151" s="9">
        <f t="shared" si="36"/>
        <v>9</v>
      </c>
      <c r="W151" s="15">
        <v>9</v>
      </c>
      <c r="X151" s="16">
        <f t="shared" si="38"/>
        <v>0</v>
      </c>
      <c r="Y151" s="18"/>
      <c r="Z151" s="17"/>
    </row>
    <row r="152" spans="1:26" ht="18" customHeight="1" x14ac:dyDescent="0.2">
      <c r="A152" s="13">
        <v>7550016</v>
      </c>
      <c r="B152" s="14" t="s">
        <v>177</v>
      </c>
      <c r="C152" s="15">
        <v>14000</v>
      </c>
      <c r="D152" s="10">
        <f>VLOOKUP($A152,'26.07'!$A$9:$W$200,23,0)</f>
        <v>3</v>
      </c>
      <c r="E152" s="15"/>
      <c r="F152" s="15"/>
      <c r="G152" s="15"/>
      <c r="H152" s="9">
        <f t="shared" si="35"/>
        <v>0</v>
      </c>
      <c r="I152" s="15"/>
      <c r="J152" s="15"/>
      <c r="K152" s="15"/>
      <c r="L152" s="9">
        <f t="shared" si="34"/>
        <v>0</v>
      </c>
      <c r="M152" s="15"/>
      <c r="N152" s="15"/>
      <c r="O152" s="15"/>
      <c r="P152" s="15"/>
      <c r="Q152" s="15"/>
      <c r="R152" s="11">
        <f t="shared" si="17"/>
        <v>0</v>
      </c>
      <c r="S152" s="15"/>
      <c r="T152" s="15"/>
      <c r="U152" s="9">
        <f t="shared" si="37"/>
        <v>0</v>
      </c>
      <c r="V152" s="9">
        <f t="shared" si="36"/>
        <v>3</v>
      </c>
      <c r="W152" s="15">
        <v>3</v>
      </c>
      <c r="X152" s="16">
        <f t="shared" si="38"/>
        <v>0</v>
      </c>
      <c r="Y152" s="18"/>
      <c r="Z152" s="17"/>
    </row>
    <row r="153" spans="1:26" ht="18" customHeight="1" x14ac:dyDescent="0.2">
      <c r="A153" s="13">
        <v>7550017</v>
      </c>
      <c r="B153" s="14" t="s">
        <v>178</v>
      </c>
      <c r="C153" s="15">
        <v>14000</v>
      </c>
      <c r="D153" s="10">
        <f>VLOOKUP($A153,'26.07'!$A$9:$W$200,23,0)</f>
        <v>7</v>
      </c>
      <c r="E153" s="15"/>
      <c r="F153" s="15"/>
      <c r="G153" s="15"/>
      <c r="H153" s="9">
        <f t="shared" si="35"/>
        <v>0</v>
      </c>
      <c r="I153" s="15"/>
      <c r="J153" s="15"/>
      <c r="K153" s="15"/>
      <c r="L153" s="9">
        <f t="shared" si="34"/>
        <v>0</v>
      </c>
      <c r="M153" s="15"/>
      <c r="N153" s="15"/>
      <c r="O153" s="15"/>
      <c r="P153" s="15"/>
      <c r="Q153" s="15"/>
      <c r="R153" s="11">
        <f t="shared" si="17"/>
        <v>0</v>
      </c>
      <c r="S153" s="15"/>
      <c r="T153" s="15"/>
      <c r="U153" s="9">
        <f t="shared" si="37"/>
        <v>0</v>
      </c>
      <c r="V153" s="9">
        <f t="shared" si="36"/>
        <v>7</v>
      </c>
      <c r="W153" s="15">
        <v>7</v>
      </c>
      <c r="X153" s="16">
        <f t="shared" si="38"/>
        <v>0</v>
      </c>
      <c r="Y153" s="18"/>
      <c r="Z153" s="17"/>
    </row>
    <row r="154" spans="1:26" ht="18" customHeight="1" x14ac:dyDescent="0.2">
      <c r="A154" s="13">
        <v>7550019</v>
      </c>
      <c r="B154" s="14" t="s">
        <v>179</v>
      </c>
      <c r="C154" s="15">
        <v>10000</v>
      </c>
      <c r="D154" s="10">
        <f>VLOOKUP($A154,'26.07'!$A$9:$W$200,23,0)</f>
        <v>0</v>
      </c>
      <c r="E154" s="15"/>
      <c r="F154" s="15"/>
      <c r="G154" s="15"/>
      <c r="H154" s="9">
        <f t="shared" si="35"/>
        <v>0</v>
      </c>
      <c r="I154" s="15"/>
      <c r="J154" s="15"/>
      <c r="K154" s="15"/>
      <c r="L154" s="9">
        <f t="shared" si="34"/>
        <v>0</v>
      </c>
      <c r="M154" s="15"/>
      <c r="N154" s="15"/>
      <c r="O154" s="15"/>
      <c r="P154" s="15"/>
      <c r="Q154" s="15"/>
      <c r="R154" s="11">
        <f t="shared" si="17"/>
        <v>0</v>
      </c>
      <c r="S154" s="15"/>
      <c r="T154" s="15"/>
      <c r="U154" s="9">
        <f t="shared" si="37"/>
        <v>0</v>
      </c>
      <c r="V154" s="9">
        <f t="shared" si="36"/>
        <v>0</v>
      </c>
      <c r="W154" s="15"/>
      <c r="X154" s="16">
        <f t="shared" si="38"/>
        <v>0</v>
      </c>
      <c r="Y154" s="18"/>
      <c r="Z154" s="17"/>
    </row>
    <row r="155" spans="1:26" ht="18" customHeight="1" x14ac:dyDescent="0.2">
      <c r="A155" s="13">
        <v>7550026</v>
      </c>
      <c r="B155" s="14" t="s">
        <v>180</v>
      </c>
      <c r="C155" s="15">
        <v>26000</v>
      </c>
      <c r="D155" s="10">
        <f>VLOOKUP($A155,'26.07'!$A$9:$W$200,23,0)</f>
        <v>1</v>
      </c>
      <c r="E155" s="15"/>
      <c r="F155" s="15"/>
      <c r="G155" s="15"/>
      <c r="H155" s="9">
        <f t="shared" si="35"/>
        <v>0</v>
      </c>
      <c r="I155" s="15"/>
      <c r="J155" s="15"/>
      <c r="K155" s="15"/>
      <c r="L155" s="9">
        <f t="shared" si="34"/>
        <v>0</v>
      </c>
      <c r="M155" s="15"/>
      <c r="N155" s="15"/>
      <c r="O155" s="15"/>
      <c r="P155" s="15"/>
      <c r="Q155" s="15"/>
      <c r="R155" s="11">
        <f t="shared" si="17"/>
        <v>0</v>
      </c>
      <c r="S155" s="15"/>
      <c r="T155" s="15"/>
      <c r="U155" s="9">
        <f t="shared" si="37"/>
        <v>0</v>
      </c>
      <c r="V155" s="9">
        <f t="shared" si="36"/>
        <v>1</v>
      </c>
      <c r="W155" s="15">
        <v>1</v>
      </c>
      <c r="X155" s="16">
        <f t="shared" si="38"/>
        <v>0</v>
      </c>
      <c r="Y155" s="18"/>
      <c r="Z155" s="17"/>
    </row>
    <row r="156" spans="1:26" ht="18" customHeight="1" x14ac:dyDescent="0.2">
      <c r="A156" s="13">
        <v>4551001</v>
      </c>
      <c r="B156" s="14" t="s">
        <v>225</v>
      </c>
      <c r="C156" s="15">
        <v>15000</v>
      </c>
      <c r="D156" s="10">
        <f>VLOOKUP($A156,'26.07'!$A$9:$W$200,23,0)</f>
        <v>0</v>
      </c>
      <c r="E156" s="15"/>
      <c r="F156" s="15"/>
      <c r="G156" s="15"/>
      <c r="H156" s="9">
        <f t="shared" si="35"/>
        <v>0</v>
      </c>
      <c r="I156" s="15"/>
      <c r="J156" s="15"/>
      <c r="K156" s="15"/>
      <c r="L156" s="9">
        <f t="shared" si="34"/>
        <v>0</v>
      </c>
      <c r="M156" s="15"/>
      <c r="N156" s="15"/>
      <c r="O156" s="15"/>
      <c r="P156" s="15"/>
      <c r="Q156" s="15"/>
      <c r="R156" s="11">
        <f t="shared" ref="R156:R199" si="39">SUM(M156:Q156)</f>
        <v>0</v>
      </c>
      <c r="S156" s="15"/>
      <c r="T156" s="15"/>
      <c r="U156" s="9">
        <f t="shared" si="37"/>
        <v>0</v>
      </c>
      <c r="V156" s="9">
        <f t="shared" si="36"/>
        <v>0</v>
      </c>
      <c r="W156" s="15"/>
      <c r="X156" s="16">
        <f t="shared" si="38"/>
        <v>0</v>
      </c>
      <c r="Y156" s="18"/>
      <c r="Z156" s="17"/>
    </row>
    <row r="157" spans="1:26" ht="18" customHeight="1" x14ac:dyDescent="0.2">
      <c r="A157" s="7">
        <v>5500000</v>
      </c>
      <c r="B157" s="8" t="s">
        <v>181</v>
      </c>
      <c r="C157" s="9"/>
      <c r="D157" s="10">
        <f>VLOOKUP($A157,'26.07'!$A$9:$W$200,23,0)</f>
        <v>0</v>
      </c>
      <c r="E157" s="10"/>
      <c r="F157" s="10"/>
      <c r="G157" s="10"/>
      <c r="H157" s="9"/>
      <c r="I157" s="10"/>
      <c r="J157" s="10"/>
      <c r="K157" s="10"/>
      <c r="L157" s="9">
        <f t="shared" si="34"/>
        <v>0</v>
      </c>
      <c r="M157" s="10"/>
      <c r="N157" s="10"/>
      <c r="O157" s="10"/>
      <c r="P157" s="10"/>
      <c r="Q157" s="10"/>
      <c r="R157" s="11">
        <f t="shared" si="39"/>
        <v>0</v>
      </c>
      <c r="S157" s="10"/>
      <c r="T157" s="10"/>
      <c r="U157" s="9"/>
      <c r="V157" s="9"/>
      <c r="W157" s="10"/>
      <c r="X157" s="9"/>
      <c r="Y157" s="18"/>
      <c r="Z157" s="17"/>
    </row>
    <row r="158" spans="1:26" s="24" customFormat="1" ht="18" customHeight="1" x14ac:dyDescent="0.2">
      <c r="A158" s="13">
        <v>5500044</v>
      </c>
      <c r="B158" s="20" t="s">
        <v>182</v>
      </c>
      <c r="C158" s="21">
        <v>28000</v>
      </c>
      <c r="D158" s="10">
        <f>VLOOKUP($A158,'26.07'!$A$9:$W$200,23,0)</f>
        <v>0</v>
      </c>
      <c r="E158" s="15"/>
      <c r="F158" s="15"/>
      <c r="G158" s="15"/>
      <c r="H158" s="9">
        <f t="shared" ref="H158:H197" si="40">SUM(E158:G158)</f>
        <v>0</v>
      </c>
      <c r="I158" s="15"/>
      <c r="J158" s="15"/>
      <c r="K158" s="15"/>
      <c r="L158" s="9">
        <f t="shared" si="34"/>
        <v>0</v>
      </c>
      <c r="M158" s="15"/>
      <c r="N158" s="15"/>
      <c r="O158" s="15"/>
      <c r="P158" s="15"/>
      <c r="Q158" s="15"/>
      <c r="R158" s="11">
        <f t="shared" si="39"/>
        <v>0</v>
      </c>
      <c r="S158" s="15"/>
      <c r="T158" s="15"/>
      <c r="U158" s="9">
        <f t="shared" ref="U158:U184" si="41">S158+T158</f>
        <v>0</v>
      </c>
      <c r="V158" s="9">
        <f t="shared" ref="V158:V197" si="42">D158+H158-L158-R158-U158</f>
        <v>0</v>
      </c>
      <c r="W158" s="15"/>
      <c r="X158" s="16">
        <f t="shared" ref="X158:X184" si="43">W158-V158</f>
        <v>0</v>
      </c>
      <c r="Y158" s="22"/>
      <c r="Z158" s="23"/>
    </row>
    <row r="159" spans="1:26" s="24" customFormat="1" ht="18" customHeight="1" x14ac:dyDescent="0.2">
      <c r="A159" s="13">
        <v>5500045</v>
      </c>
      <c r="B159" s="20" t="s">
        <v>183</v>
      </c>
      <c r="C159" s="21">
        <v>30000</v>
      </c>
      <c r="D159" s="10">
        <f>VLOOKUP($A159,'26.07'!$A$9:$W$200,23,0)</f>
        <v>0</v>
      </c>
      <c r="E159" s="15">
        <v>1</v>
      </c>
      <c r="F159" s="15"/>
      <c r="G159" s="15"/>
      <c r="H159" s="9">
        <f t="shared" si="40"/>
        <v>1</v>
      </c>
      <c r="I159" s="15">
        <v>1</v>
      </c>
      <c r="J159" s="15"/>
      <c r="K159" s="15"/>
      <c r="L159" s="9">
        <f t="shared" si="34"/>
        <v>1</v>
      </c>
      <c r="M159" s="15"/>
      <c r="N159" s="15"/>
      <c r="O159" s="15"/>
      <c r="P159" s="15"/>
      <c r="Q159" s="15"/>
      <c r="R159" s="11">
        <f t="shared" si="39"/>
        <v>0</v>
      </c>
      <c r="S159" s="15"/>
      <c r="T159" s="15"/>
      <c r="U159" s="9">
        <f t="shared" si="41"/>
        <v>0</v>
      </c>
      <c r="V159" s="9">
        <f t="shared" si="42"/>
        <v>0</v>
      </c>
      <c r="W159" s="15"/>
      <c r="X159" s="16">
        <f t="shared" si="43"/>
        <v>0</v>
      </c>
      <c r="Y159" s="22"/>
      <c r="Z159" s="23"/>
    </row>
    <row r="160" spans="1:26" ht="18" customHeight="1" x14ac:dyDescent="0.2">
      <c r="A160" s="13">
        <v>5500063</v>
      </c>
      <c r="B160" s="14" t="s">
        <v>184</v>
      </c>
      <c r="C160" s="15">
        <v>21000</v>
      </c>
      <c r="D160" s="10">
        <f>VLOOKUP($A160,'26.07'!$A$9:$W$200,23,0)</f>
        <v>0</v>
      </c>
      <c r="E160" s="15">
        <v>4</v>
      </c>
      <c r="F160" s="15"/>
      <c r="G160" s="15"/>
      <c r="H160" s="9">
        <f t="shared" si="40"/>
        <v>4</v>
      </c>
      <c r="I160" s="15">
        <v>4</v>
      </c>
      <c r="J160" s="15"/>
      <c r="K160" s="15"/>
      <c r="L160" s="9">
        <f t="shared" si="34"/>
        <v>4</v>
      </c>
      <c r="M160" s="15"/>
      <c r="N160" s="15"/>
      <c r="O160" s="15"/>
      <c r="P160" s="15"/>
      <c r="Q160" s="15"/>
      <c r="R160" s="11">
        <f t="shared" si="39"/>
        <v>0</v>
      </c>
      <c r="S160" s="15"/>
      <c r="T160" s="15"/>
      <c r="U160" s="9">
        <f t="shared" si="41"/>
        <v>0</v>
      </c>
      <c r="V160" s="9">
        <f t="shared" si="42"/>
        <v>0</v>
      </c>
      <c r="W160" s="15"/>
      <c r="X160" s="16">
        <f t="shared" si="43"/>
        <v>0</v>
      </c>
      <c r="Y160" s="18"/>
      <c r="Z160" s="17"/>
    </row>
    <row r="161" spans="1:26" ht="18" customHeight="1" x14ac:dyDescent="0.2">
      <c r="A161" s="13">
        <v>5500064</v>
      </c>
      <c r="B161" s="14" t="s">
        <v>185</v>
      </c>
      <c r="C161" s="15">
        <v>26000</v>
      </c>
      <c r="D161" s="10">
        <f>VLOOKUP($A161,'26.07'!$A$9:$W$200,23,0)</f>
        <v>0</v>
      </c>
      <c r="E161" s="15"/>
      <c r="F161" s="15"/>
      <c r="G161" s="15"/>
      <c r="H161" s="9">
        <f t="shared" si="40"/>
        <v>0</v>
      </c>
      <c r="I161" s="15"/>
      <c r="J161" s="15"/>
      <c r="K161" s="15"/>
      <c r="L161" s="9">
        <f t="shared" si="34"/>
        <v>0</v>
      </c>
      <c r="M161" s="15"/>
      <c r="N161" s="15"/>
      <c r="O161" s="15"/>
      <c r="P161" s="15"/>
      <c r="Q161" s="15"/>
      <c r="R161" s="11">
        <f t="shared" si="39"/>
        <v>0</v>
      </c>
      <c r="S161" s="15"/>
      <c r="T161" s="15"/>
      <c r="U161" s="9">
        <f t="shared" si="41"/>
        <v>0</v>
      </c>
      <c r="V161" s="9">
        <f t="shared" si="42"/>
        <v>0</v>
      </c>
      <c r="W161" s="15"/>
      <c r="X161" s="16">
        <f t="shared" si="43"/>
        <v>0</v>
      </c>
      <c r="Y161" s="18"/>
      <c r="Z161" s="17"/>
    </row>
    <row r="162" spans="1:26" ht="18" customHeight="1" x14ac:dyDescent="0.2">
      <c r="A162" s="13">
        <v>5500065</v>
      </c>
      <c r="B162" s="14" t="s">
        <v>186</v>
      </c>
      <c r="C162" s="15">
        <v>24000</v>
      </c>
      <c r="D162" s="10">
        <f>VLOOKUP($A162,'26.07'!$A$9:$W$200,23,0)</f>
        <v>0</v>
      </c>
      <c r="E162" s="15"/>
      <c r="F162" s="15"/>
      <c r="G162" s="15"/>
      <c r="H162" s="9">
        <f t="shared" si="40"/>
        <v>0</v>
      </c>
      <c r="I162" s="15"/>
      <c r="J162" s="15"/>
      <c r="K162" s="15"/>
      <c r="L162" s="9">
        <f t="shared" si="34"/>
        <v>0</v>
      </c>
      <c r="M162" s="15"/>
      <c r="N162" s="15"/>
      <c r="O162" s="15"/>
      <c r="P162" s="15"/>
      <c r="Q162" s="15"/>
      <c r="R162" s="11">
        <f t="shared" si="39"/>
        <v>0</v>
      </c>
      <c r="S162" s="15"/>
      <c r="T162" s="15"/>
      <c r="U162" s="9">
        <f t="shared" si="41"/>
        <v>0</v>
      </c>
      <c r="V162" s="9">
        <f t="shared" si="42"/>
        <v>0</v>
      </c>
      <c r="W162" s="15"/>
      <c r="X162" s="16">
        <f t="shared" si="43"/>
        <v>0</v>
      </c>
      <c r="Y162" s="18"/>
      <c r="Z162" s="17"/>
    </row>
    <row r="163" spans="1:26" ht="18" customHeight="1" x14ac:dyDescent="0.2">
      <c r="A163" s="13">
        <v>5500066</v>
      </c>
      <c r="B163" s="14" t="s">
        <v>187</v>
      </c>
      <c r="C163" s="15">
        <v>32000</v>
      </c>
      <c r="D163" s="10">
        <f>VLOOKUP($A163,'26.07'!$A$9:$W$200,23,0)</f>
        <v>0</v>
      </c>
      <c r="E163" s="15"/>
      <c r="F163" s="15"/>
      <c r="G163" s="15"/>
      <c r="H163" s="9">
        <f t="shared" si="40"/>
        <v>0</v>
      </c>
      <c r="I163" s="15"/>
      <c r="J163" s="15"/>
      <c r="K163" s="15"/>
      <c r="L163" s="9">
        <f t="shared" si="34"/>
        <v>0</v>
      </c>
      <c r="M163" s="15"/>
      <c r="N163" s="15"/>
      <c r="O163" s="15"/>
      <c r="P163" s="15"/>
      <c r="Q163" s="15"/>
      <c r="R163" s="11">
        <f t="shared" si="39"/>
        <v>0</v>
      </c>
      <c r="S163" s="15"/>
      <c r="T163" s="15"/>
      <c r="U163" s="9">
        <f t="shared" si="41"/>
        <v>0</v>
      </c>
      <c r="V163" s="9">
        <f t="shared" si="42"/>
        <v>0</v>
      </c>
      <c r="W163" s="15"/>
      <c r="X163" s="16">
        <f t="shared" si="43"/>
        <v>0</v>
      </c>
      <c r="Y163" s="18"/>
      <c r="Z163" s="17"/>
    </row>
    <row r="164" spans="1:26" ht="18" customHeight="1" x14ac:dyDescent="0.2">
      <c r="A164" s="13">
        <v>5510070</v>
      </c>
      <c r="B164" s="14" t="s">
        <v>188</v>
      </c>
      <c r="C164" s="15">
        <v>28000</v>
      </c>
      <c r="D164" s="10">
        <f>VLOOKUP($A164,'26.07'!$A$9:$W$200,23,0)</f>
        <v>0</v>
      </c>
      <c r="E164" s="15">
        <v>1</v>
      </c>
      <c r="F164" s="15"/>
      <c r="G164" s="15"/>
      <c r="H164" s="9">
        <f t="shared" si="40"/>
        <v>1</v>
      </c>
      <c r="I164" s="15">
        <v>1</v>
      </c>
      <c r="J164" s="15"/>
      <c r="K164" s="15"/>
      <c r="L164" s="9">
        <f t="shared" si="34"/>
        <v>1</v>
      </c>
      <c r="M164" s="15"/>
      <c r="N164" s="15"/>
      <c r="O164" s="15"/>
      <c r="P164" s="15"/>
      <c r="Q164" s="15"/>
      <c r="R164" s="11">
        <f t="shared" si="39"/>
        <v>0</v>
      </c>
      <c r="S164" s="15"/>
      <c r="T164" s="15"/>
      <c r="U164" s="9">
        <f t="shared" si="41"/>
        <v>0</v>
      </c>
      <c r="V164" s="9">
        <f t="shared" si="42"/>
        <v>0</v>
      </c>
      <c r="W164" s="15"/>
      <c r="X164" s="16">
        <f t="shared" si="43"/>
        <v>0</v>
      </c>
      <c r="Y164" s="18"/>
      <c r="Z164" s="17"/>
    </row>
    <row r="165" spans="1:26" ht="18" customHeight="1" x14ac:dyDescent="0.2">
      <c r="A165" s="13">
        <v>5510072</v>
      </c>
      <c r="B165" s="14" t="s">
        <v>189</v>
      </c>
      <c r="C165" s="15">
        <v>29000</v>
      </c>
      <c r="D165" s="10">
        <f>VLOOKUP($A165,'26.07'!$A$9:$W$200,23,0)</f>
        <v>0</v>
      </c>
      <c r="E165" s="15">
        <v>1</v>
      </c>
      <c r="F165" s="15"/>
      <c r="G165" s="15"/>
      <c r="H165" s="9">
        <f t="shared" si="40"/>
        <v>1</v>
      </c>
      <c r="I165" s="15">
        <v>1</v>
      </c>
      <c r="J165" s="15"/>
      <c r="K165" s="15"/>
      <c r="L165" s="9">
        <f t="shared" si="34"/>
        <v>1</v>
      </c>
      <c r="M165" s="15"/>
      <c r="N165" s="15"/>
      <c r="O165" s="15"/>
      <c r="P165" s="15"/>
      <c r="Q165" s="15"/>
      <c r="R165" s="11">
        <f t="shared" si="39"/>
        <v>0</v>
      </c>
      <c r="S165" s="15"/>
      <c r="T165" s="15"/>
      <c r="U165" s="9">
        <f t="shared" si="41"/>
        <v>0</v>
      </c>
      <c r="V165" s="9">
        <f t="shared" si="42"/>
        <v>0</v>
      </c>
      <c r="W165" s="15"/>
      <c r="X165" s="16">
        <f t="shared" si="43"/>
        <v>0</v>
      </c>
      <c r="Y165" s="18"/>
      <c r="Z165" s="17"/>
    </row>
    <row r="166" spans="1:26" ht="18" customHeight="1" x14ac:dyDescent="0.2">
      <c r="A166" s="13">
        <v>5510074</v>
      </c>
      <c r="B166" s="14" t="s">
        <v>190</v>
      </c>
      <c r="C166" s="15">
        <v>30000</v>
      </c>
      <c r="D166" s="10">
        <f>VLOOKUP($A166,'26.07'!$A$9:$W$200,23,0)</f>
        <v>0</v>
      </c>
      <c r="E166" s="15">
        <v>1</v>
      </c>
      <c r="F166" s="15"/>
      <c r="G166" s="15"/>
      <c r="H166" s="9">
        <f t="shared" si="40"/>
        <v>1</v>
      </c>
      <c r="I166" s="15">
        <v>1</v>
      </c>
      <c r="J166" s="15"/>
      <c r="K166" s="15"/>
      <c r="L166" s="9">
        <f t="shared" si="34"/>
        <v>1</v>
      </c>
      <c r="M166" s="15"/>
      <c r="N166" s="15"/>
      <c r="O166" s="15"/>
      <c r="P166" s="15"/>
      <c r="Q166" s="15"/>
      <c r="R166" s="11">
        <f t="shared" si="39"/>
        <v>0</v>
      </c>
      <c r="S166" s="15"/>
      <c r="T166" s="15"/>
      <c r="U166" s="9">
        <f t="shared" si="41"/>
        <v>0</v>
      </c>
      <c r="V166" s="9">
        <f t="shared" si="42"/>
        <v>0</v>
      </c>
      <c r="W166" s="15"/>
      <c r="X166" s="16">
        <f t="shared" si="43"/>
        <v>0</v>
      </c>
      <c r="Y166" s="18"/>
      <c r="Z166" s="17"/>
    </row>
    <row r="167" spans="1:26" ht="18" customHeight="1" x14ac:dyDescent="0.2">
      <c r="A167" s="13">
        <v>5520002</v>
      </c>
      <c r="B167" s="14" t="s">
        <v>191</v>
      </c>
      <c r="C167" s="15">
        <v>34000</v>
      </c>
      <c r="D167" s="10">
        <f>VLOOKUP($A167,'26.07'!$A$9:$W$200,23,0)</f>
        <v>0</v>
      </c>
      <c r="E167" s="15">
        <v>1</v>
      </c>
      <c r="F167" s="15"/>
      <c r="G167" s="15"/>
      <c r="H167" s="9">
        <f t="shared" si="40"/>
        <v>1</v>
      </c>
      <c r="I167" s="15">
        <v>1</v>
      </c>
      <c r="J167" s="15"/>
      <c r="K167" s="15"/>
      <c r="L167" s="9">
        <f t="shared" si="34"/>
        <v>1</v>
      </c>
      <c r="M167" s="15"/>
      <c r="N167" s="15"/>
      <c r="O167" s="15"/>
      <c r="P167" s="15"/>
      <c r="Q167" s="15"/>
      <c r="R167" s="11">
        <f>SUM(M167:Q167)</f>
        <v>0</v>
      </c>
      <c r="S167" s="15"/>
      <c r="T167" s="15"/>
      <c r="U167" s="9">
        <f>S167+T167</f>
        <v>0</v>
      </c>
      <c r="V167" s="9">
        <f t="shared" si="42"/>
        <v>0</v>
      </c>
      <c r="W167" s="15"/>
      <c r="X167" s="16">
        <f>W167-V167</f>
        <v>0</v>
      </c>
      <c r="Y167" s="18"/>
      <c r="Z167" s="17"/>
    </row>
    <row r="168" spans="1:26" ht="18" customHeight="1" x14ac:dyDescent="0.2">
      <c r="A168" s="13">
        <v>5520003</v>
      </c>
      <c r="B168" s="14" t="s">
        <v>192</v>
      </c>
      <c r="C168" s="15">
        <v>34000</v>
      </c>
      <c r="D168" s="10">
        <f>VLOOKUP($A168,'26.07'!$A$9:$W$200,23,0)</f>
        <v>0</v>
      </c>
      <c r="E168" s="15"/>
      <c r="F168" s="15"/>
      <c r="G168" s="15"/>
      <c r="H168" s="9">
        <f t="shared" si="40"/>
        <v>0</v>
      </c>
      <c r="I168" s="15"/>
      <c r="J168" s="15"/>
      <c r="K168" s="15"/>
      <c r="L168" s="9">
        <f t="shared" si="34"/>
        <v>0</v>
      </c>
      <c r="M168" s="15"/>
      <c r="N168" s="15"/>
      <c r="O168" s="15"/>
      <c r="P168" s="15"/>
      <c r="Q168" s="15"/>
      <c r="R168" s="11">
        <f>SUM(M168:Q168)</f>
        <v>0</v>
      </c>
      <c r="S168" s="15"/>
      <c r="T168" s="15"/>
      <c r="U168" s="9">
        <f>S168+T168</f>
        <v>0</v>
      </c>
      <c r="V168" s="9">
        <f t="shared" si="42"/>
        <v>0</v>
      </c>
      <c r="W168" s="15"/>
      <c r="X168" s="16">
        <f>W168-V168</f>
        <v>0</v>
      </c>
      <c r="Y168" s="18"/>
      <c r="Z168" s="17"/>
    </row>
    <row r="169" spans="1:26" ht="18" customHeight="1" x14ac:dyDescent="0.2">
      <c r="A169" s="13">
        <v>5520005</v>
      </c>
      <c r="B169" s="14" t="s">
        <v>193</v>
      </c>
      <c r="C169" s="15">
        <v>19000</v>
      </c>
      <c r="D169" s="10">
        <f>VLOOKUP($A169,'26.07'!$A$9:$W$200,23,0)</f>
        <v>0</v>
      </c>
      <c r="E169" s="15">
        <v>8</v>
      </c>
      <c r="F169" s="15"/>
      <c r="G169" s="15"/>
      <c r="H169" s="9">
        <f t="shared" si="40"/>
        <v>8</v>
      </c>
      <c r="I169" s="15">
        <v>8</v>
      </c>
      <c r="J169" s="15"/>
      <c r="K169" s="15"/>
      <c r="L169" s="9">
        <f t="shared" si="34"/>
        <v>8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2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5530001</v>
      </c>
      <c r="B170" s="14" t="s">
        <v>194</v>
      </c>
      <c r="C170" s="15">
        <v>46000</v>
      </c>
      <c r="D170" s="10">
        <f>VLOOKUP($A170,'26.07'!$A$9:$W$200,23,0)</f>
        <v>0</v>
      </c>
      <c r="E170" s="15"/>
      <c r="F170" s="15"/>
      <c r="G170" s="15"/>
      <c r="H170" s="9">
        <f t="shared" si="40"/>
        <v>0</v>
      </c>
      <c r="I170" s="15"/>
      <c r="J170" s="15"/>
      <c r="K170" s="15"/>
      <c r="L170" s="9">
        <f t="shared" si="34"/>
        <v>0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2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5530002</v>
      </c>
      <c r="B171" s="14" t="s">
        <v>195</v>
      </c>
      <c r="C171" s="15">
        <v>38000</v>
      </c>
      <c r="D171" s="10">
        <f>VLOOKUP($A171,'26.07'!$A$9:$W$200,23,0)</f>
        <v>0</v>
      </c>
      <c r="E171" s="15">
        <v>1</v>
      </c>
      <c r="F171" s="15"/>
      <c r="G171" s="15"/>
      <c r="H171" s="9">
        <f t="shared" si="40"/>
        <v>1</v>
      </c>
      <c r="I171" s="15">
        <v>1</v>
      </c>
      <c r="J171" s="15"/>
      <c r="K171" s="15"/>
      <c r="L171" s="9">
        <f t="shared" si="34"/>
        <v>1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2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5530003</v>
      </c>
      <c r="B172" s="14" t="s">
        <v>196</v>
      </c>
      <c r="C172" s="15">
        <v>38000</v>
      </c>
      <c r="D172" s="10">
        <f>VLOOKUP($A172,'26.07'!$A$9:$W$200,23,0)</f>
        <v>0</v>
      </c>
      <c r="E172" s="15"/>
      <c r="F172" s="15"/>
      <c r="G172" s="15"/>
      <c r="H172" s="9">
        <f t="shared" si="40"/>
        <v>0</v>
      </c>
      <c r="I172" s="15"/>
      <c r="J172" s="15"/>
      <c r="K172" s="15"/>
      <c r="L172" s="9">
        <f t="shared" si="34"/>
        <v>0</v>
      </c>
      <c r="M172" s="15"/>
      <c r="N172" s="15"/>
      <c r="O172" s="15"/>
      <c r="P172" s="15"/>
      <c r="Q172" s="15"/>
      <c r="R172" s="11">
        <f t="shared" si="39"/>
        <v>0</v>
      </c>
      <c r="S172" s="15"/>
      <c r="T172" s="15"/>
      <c r="U172" s="9">
        <f t="shared" si="41"/>
        <v>0</v>
      </c>
      <c r="V172" s="9">
        <f t="shared" si="42"/>
        <v>0</v>
      </c>
      <c r="W172" s="15"/>
      <c r="X172" s="16">
        <f t="shared" si="43"/>
        <v>0</v>
      </c>
      <c r="Y172" s="18"/>
      <c r="Z172" s="17"/>
    </row>
    <row r="173" spans="1:26" ht="18" customHeight="1" x14ac:dyDescent="0.2">
      <c r="A173" s="13">
        <v>5530004</v>
      </c>
      <c r="B173" s="14" t="s">
        <v>197</v>
      </c>
      <c r="C173" s="15">
        <v>39000</v>
      </c>
      <c r="D173" s="10">
        <f>VLOOKUP($A173,'26.07'!$A$9:$W$200,23,0)</f>
        <v>0</v>
      </c>
      <c r="E173" s="15"/>
      <c r="F173" s="15"/>
      <c r="G173" s="15"/>
      <c r="H173" s="9">
        <f t="shared" si="40"/>
        <v>0</v>
      </c>
      <c r="I173" s="15"/>
      <c r="J173" s="15"/>
      <c r="K173" s="15"/>
      <c r="L173" s="9">
        <f t="shared" si="34"/>
        <v>0</v>
      </c>
      <c r="M173" s="15"/>
      <c r="N173" s="15"/>
      <c r="O173" s="15"/>
      <c r="P173" s="15"/>
      <c r="Q173" s="15"/>
      <c r="R173" s="11">
        <f t="shared" si="39"/>
        <v>0</v>
      </c>
      <c r="S173" s="15"/>
      <c r="T173" s="15"/>
      <c r="U173" s="9">
        <f t="shared" si="41"/>
        <v>0</v>
      </c>
      <c r="V173" s="9">
        <f t="shared" si="42"/>
        <v>0</v>
      </c>
      <c r="W173" s="15"/>
      <c r="X173" s="16">
        <f t="shared" si="43"/>
        <v>0</v>
      </c>
      <c r="Y173" s="18"/>
      <c r="Z173" s="17"/>
    </row>
    <row r="174" spans="1:26" ht="18" customHeight="1" x14ac:dyDescent="0.2">
      <c r="A174" s="13">
        <v>5530005</v>
      </c>
      <c r="B174" s="14" t="s">
        <v>198</v>
      </c>
      <c r="C174" s="15">
        <v>35000</v>
      </c>
      <c r="D174" s="10">
        <f>VLOOKUP($A174,'26.07'!$A$9:$W$200,23,0)</f>
        <v>0</v>
      </c>
      <c r="E174" s="15"/>
      <c r="F174" s="15"/>
      <c r="G174" s="15"/>
      <c r="H174" s="9">
        <f t="shared" si="40"/>
        <v>0</v>
      </c>
      <c r="I174" s="15"/>
      <c r="J174" s="15"/>
      <c r="K174" s="15"/>
      <c r="L174" s="9">
        <f t="shared" si="34"/>
        <v>0</v>
      </c>
      <c r="M174" s="15"/>
      <c r="N174" s="15"/>
      <c r="O174" s="15"/>
      <c r="P174" s="15"/>
      <c r="Q174" s="15"/>
      <c r="R174" s="11">
        <f t="shared" si="39"/>
        <v>0</v>
      </c>
      <c r="S174" s="15"/>
      <c r="T174" s="15"/>
      <c r="U174" s="9">
        <f t="shared" si="41"/>
        <v>0</v>
      </c>
      <c r="V174" s="9">
        <f t="shared" si="42"/>
        <v>0</v>
      </c>
      <c r="W174" s="15"/>
      <c r="X174" s="16">
        <f t="shared" si="43"/>
        <v>0</v>
      </c>
      <c r="Y174" s="18"/>
      <c r="Z174" s="17"/>
    </row>
    <row r="175" spans="1:26" ht="18" customHeight="1" x14ac:dyDescent="0.2">
      <c r="A175" s="13">
        <v>5530008</v>
      </c>
      <c r="B175" s="14" t="s">
        <v>199</v>
      </c>
      <c r="C175" s="15">
        <v>29000</v>
      </c>
      <c r="D175" s="10">
        <f>VLOOKUP($A175,'26.07'!$A$9:$W$200,23,0)</f>
        <v>0</v>
      </c>
      <c r="E175" s="15"/>
      <c r="F175" s="15"/>
      <c r="G175" s="15"/>
      <c r="H175" s="9">
        <f t="shared" si="40"/>
        <v>0</v>
      </c>
      <c r="I175" s="15"/>
      <c r="J175" s="15"/>
      <c r="K175" s="15"/>
      <c r="L175" s="9">
        <f t="shared" si="34"/>
        <v>0</v>
      </c>
      <c r="M175" s="15"/>
      <c r="N175" s="15"/>
      <c r="O175" s="15"/>
      <c r="P175" s="15"/>
      <c r="Q175" s="15"/>
      <c r="R175" s="11">
        <f t="shared" si="39"/>
        <v>0</v>
      </c>
      <c r="S175" s="15"/>
      <c r="T175" s="15"/>
      <c r="U175" s="9">
        <f t="shared" si="41"/>
        <v>0</v>
      </c>
      <c r="V175" s="9">
        <f t="shared" si="42"/>
        <v>0</v>
      </c>
      <c r="W175" s="15"/>
      <c r="X175" s="16">
        <f t="shared" si="43"/>
        <v>0</v>
      </c>
      <c r="Y175" s="18"/>
      <c r="Z175" s="17"/>
    </row>
    <row r="176" spans="1:26" ht="18" customHeight="1" x14ac:dyDescent="0.2">
      <c r="A176" s="13">
        <v>5540001</v>
      </c>
      <c r="B176" s="14" t="s">
        <v>200</v>
      </c>
      <c r="C176" s="15">
        <v>18000</v>
      </c>
      <c r="D176" s="10">
        <f>VLOOKUP($A176,'26.07'!$A$9:$W$200,23,0)</f>
        <v>0</v>
      </c>
      <c r="E176" s="15"/>
      <c r="F176" s="15"/>
      <c r="G176" s="15"/>
      <c r="H176" s="9">
        <f t="shared" si="40"/>
        <v>0</v>
      </c>
      <c r="I176" s="15"/>
      <c r="J176" s="15"/>
      <c r="K176" s="15"/>
      <c r="L176" s="9">
        <f t="shared" si="34"/>
        <v>0</v>
      </c>
      <c r="M176" s="15"/>
      <c r="N176" s="15"/>
      <c r="O176" s="15"/>
      <c r="P176" s="15"/>
      <c r="Q176" s="15"/>
      <c r="R176" s="11">
        <f>SUM(M176:Q176)</f>
        <v>0</v>
      </c>
      <c r="S176" s="15"/>
      <c r="T176" s="15"/>
      <c r="U176" s="9">
        <f>S176+T176</f>
        <v>0</v>
      </c>
      <c r="V176" s="9">
        <f t="shared" si="42"/>
        <v>0</v>
      </c>
      <c r="W176" s="15"/>
      <c r="X176" s="16">
        <f>W176-V176</f>
        <v>0</v>
      </c>
      <c r="Y176" s="18"/>
      <c r="Z176" s="17"/>
    </row>
    <row r="177" spans="1:26" ht="18" customHeight="1" x14ac:dyDescent="0.2">
      <c r="A177" s="13">
        <v>5540003</v>
      </c>
      <c r="B177" s="14" t="s">
        <v>201</v>
      </c>
      <c r="C177" s="15">
        <v>18000</v>
      </c>
      <c r="D177" s="10">
        <f>VLOOKUP($A177,'26.07'!$A$9:$W$200,23,0)</f>
        <v>87</v>
      </c>
      <c r="E177" s="15"/>
      <c r="F177" s="15"/>
      <c r="G177" s="15"/>
      <c r="H177" s="9">
        <f t="shared" si="40"/>
        <v>0</v>
      </c>
      <c r="I177" s="15">
        <v>1</v>
      </c>
      <c r="J177" s="15"/>
      <c r="K177" s="15"/>
      <c r="L177" s="9">
        <f t="shared" si="34"/>
        <v>1</v>
      </c>
      <c r="M177" s="15"/>
      <c r="N177" s="15"/>
      <c r="O177" s="15"/>
      <c r="P177" s="15"/>
      <c r="Q177" s="15"/>
      <c r="R177" s="11">
        <f t="shared" si="39"/>
        <v>0</v>
      </c>
      <c r="S177" s="15"/>
      <c r="T177" s="15"/>
      <c r="U177" s="9">
        <f t="shared" si="41"/>
        <v>0</v>
      </c>
      <c r="V177" s="9">
        <f t="shared" si="42"/>
        <v>86</v>
      </c>
      <c r="W177" s="15">
        <v>86</v>
      </c>
      <c r="X177" s="16">
        <f t="shared" si="43"/>
        <v>0</v>
      </c>
      <c r="Y177" s="18"/>
      <c r="Z177" s="17"/>
    </row>
    <row r="178" spans="1:26" ht="18" customHeight="1" x14ac:dyDescent="0.2">
      <c r="A178" s="13">
        <v>5540008</v>
      </c>
      <c r="B178" s="14" t="s">
        <v>202</v>
      </c>
      <c r="C178" s="15">
        <v>15000</v>
      </c>
      <c r="D178" s="10">
        <f>VLOOKUP($A178,'26.07'!$A$9:$W$200,23,0)</f>
        <v>0</v>
      </c>
      <c r="E178" s="15"/>
      <c r="F178" s="15"/>
      <c r="G178" s="15"/>
      <c r="H178" s="9">
        <f t="shared" si="40"/>
        <v>0</v>
      </c>
      <c r="I178" s="15"/>
      <c r="J178" s="15"/>
      <c r="K178" s="15"/>
      <c r="L178" s="9">
        <f t="shared" si="34"/>
        <v>0</v>
      </c>
      <c r="M178" s="15"/>
      <c r="N178" s="15"/>
      <c r="O178" s="15"/>
      <c r="P178" s="15"/>
      <c r="Q178" s="15"/>
      <c r="R178" s="11">
        <f t="shared" si="39"/>
        <v>0</v>
      </c>
      <c r="S178" s="15"/>
      <c r="T178" s="15"/>
      <c r="U178" s="9">
        <f t="shared" si="41"/>
        <v>0</v>
      </c>
      <c r="V178" s="9">
        <f t="shared" si="42"/>
        <v>0</v>
      </c>
      <c r="W178" s="15"/>
      <c r="X178" s="16">
        <f t="shared" si="43"/>
        <v>0</v>
      </c>
      <c r="Y178" s="18"/>
      <c r="Z178" s="17"/>
    </row>
    <row r="179" spans="1:26" ht="18" customHeight="1" x14ac:dyDescent="0.2">
      <c r="A179" s="13">
        <v>5540017</v>
      </c>
      <c r="B179" s="14" t="s">
        <v>203</v>
      </c>
      <c r="C179" s="15">
        <v>25000</v>
      </c>
      <c r="D179" s="10">
        <f>VLOOKUP($A179,'26.07'!$A$9:$W$200,23,0)</f>
        <v>0</v>
      </c>
      <c r="E179" s="15">
        <v>3</v>
      </c>
      <c r="F179" s="15"/>
      <c r="G179" s="15"/>
      <c r="H179" s="9">
        <f t="shared" si="40"/>
        <v>3</v>
      </c>
      <c r="I179" s="15">
        <v>3</v>
      </c>
      <c r="J179" s="15"/>
      <c r="K179" s="15"/>
      <c r="L179" s="9">
        <f t="shared" si="34"/>
        <v>3</v>
      </c>
      <c r="M179" s="15"/>
      <c r="N179" s="15"/>
      <c r="O179" s="15"/>
      <c r="P179" s="15"/>
      <c r="Q179" s="15"/>
      <c r="R179" s="11">
        <f t="shared" si="39"/>
        <v>0</v>
      </c>
      <c r="S179" s="15"/>
      <c r="T179" s="15"/>
      <c r="U179" s="9">
        <f t="shared" si="41"/>
        <v>0</v>
      </c>
      <c r="V179" s="9">
        <f t="shared" si="42"/>
        <v>0</v>
      </c>
      <c r="W179" s="15"/>
      <c r="X179" s="16">
        <f t="shared" si="43"/>
        <v>0</v>
      </c>
      <c r="Y179" s="18"/>
      <c r="Z179" s="17"/>
    </row>
    <row r="180" spans="1:26" ht="18" customHeight="1" x14ac:dyDescent="0.2">
      <c r="A180" s="13">
        <v>5540018</v>
      </c>
      <c r="B180" s="14" t="s">
        <v>204</v>
      </c>
      <c r="C180" s="15">
        <v>32000</v>
      </c>
      <c r="D180" s="10">
        <f>VLOOKUP($A180,'26.07'!$A$9:$W$200,23,0)</f>
        <v>0</v>
      </c>
      <c r="E180" s="15">
        <v>7</v>
      </c>
      <c r="F180" s="15"/>
      <c r="G180" s="15"/>
      <c r="H180" s="9">
        <f t="shared" si="40"/>
        <v>7</v>
      </c>
      <c r="I180" s="15">
        <v>7</v>
      </c>
      <c r="J180" s="15"/>
      <c r="K180" s="15"/>
      <c r="L180" s="9">
        <f t="shared" si="34"/>
        <v>7</v>
      </c>
      <c r="M180" s="15"/>
      <c r="N180" s="15"/>
      <c r="O180" s="15"/>
      <c r="P180" s="15"/>
      <c r="Q180" s="15"/>
      <c r="R180" s="11">
        <f t="shared" si="39"/>
        <v>0</v>
      </c>
      <c r="S180" s="15"/>
      <c r="T180" s="15"/>
      <c r="U180" s="9">
        <f t="shared" si="41"/>
        <v>0</v>
      </c>
      <c r="V180" s="9">
        <f t="shared" si="42"/>
        <v>0</v>
      </c>
      <c r="W180" s="15"/>
      <c r="X180" s="16">
        <f t="shared" si="43"/>
        <v>0</v>
      </c>
      <c r="Y180" s="18"/>
      <c r="Z180" s="17"/>
    </row>
    <row r="181" spans="1:26" ht="18" customHeight="1" x14ac:dyDescent="0.2">
      <c r="A181" s="13">
        <v>5540019</v>
      </c>
      <c r="B181" s="14" t="s">
        <v>205</v>
      </c>
      <c r="C181" s="15">
        <v>39000</v>
      </c>
      <c r="D181" s="10">
        <f>VLOOKUP($A181,'26.07'!$A$9:$W$200,23,0)</f>
        <v>0</v>
      </c>
      <c r="E181" s="15">
        <v>3</v>
      </c>
      <c r="F181" s="15"/>
      <c r="G181" s="15"/>
      <c r="H181" s="9">
        <f t="shared" si="40"/>
        <v>3</v>
      </c>
      <c r="I181" s="15">
        <v>3</v>
      </c>
      <c r="J181" s="15"/>
      <c r="K181" s="15"/>
      <c r="L181" s="9">
        <f t="shared" si="34"/>
        <v>3</v>
      </c>
      <c r="M181" s="15"/>
      <c r="N181" s="15"/>
      <c r="O181" s="15"/>
      <c r="P181" s="15"/>
      <c r="Q181" s="15"/>
      <c r="R181" s="11">
        <f t="shared" si="39"/>
        <v>0</v>
      </c>
      <c r="S181" s="15"/>
      <c r="T181" s="15"/>
      <c r="U181" s="9">
        <f t="shared" si="41"/>
        <v>0</v>
      </c>
      <c r="V181" s="9">
        <f t="shared" si="42"/>
        <v>0</v>
      </c>
      <c r="W181" s="15"/>
      <c r="X181" s="16">
        <f t="shared" si="43"/>
        <v>0</v>
      </c>
      <c r="Y181" s="18"/>
      <c r="Z181" s="17"/>
    </row>
    <row r="182" spans="1:26" ht="18" customHeight="1" x14ac:dyDescent="0.2">
      <c r="A182" s="13">
        <v>5540020</v>
      </c>
      <c r="B182" s="14" t="s">
        <v>206</v>
      </c>
      <c r="C182" s="15">
        <v>40000</v>
      </c>
      <c r="D182" s="10">
        <f>VLOOKUP($A182,'26.07'!$A$9:$W$200,23,0)</f>
        <v>0</v>
      </c>
      <c r="E182" s="15">
        <v>1</v>
      </c>
      <c r="F182" s="15"/>
      <c r="G182" s="15"/>
      <c r="H182" s="9">
        <f t="shared" si="40"/>
        <v>1</v>
      </c>
      <c r="I182" s="15">
        <v>1</v>
      </c>
      <c r="J182" s="15"/>
      <c r="K182" s="15"/>
      <c r="L182" s="9">
        <f t="shared" si="34"/>
        <v>1</v>
      </c>
      <c r="M182" s="15"/>
      <c r="N182" s="15"/>
      <c r="O182" s="15"/>
      <c r="P182" s="15"/>
      <c r="Q182" s="15"/>
      <c r="R182" s="11">
        <f t="shared" si="39"/>
        <v>0</v>
      </c>
      <c r="S182" s="15"/>
      <c r="T182" s="15"/>
      <c r="U182" s="9">
        <f t="shared" si="41"/>
        <v>0</v>
      </c>
      <c r="V182" s="9">
        <f t="shared" si="42"/>
        <v>0</v>
      </c>
      <c r="W182" s="15"/>
      <c r="X182" s="16">
        <f t="shared" si="43"/>
        <v>0</v>
      </c>
      <c r="Y182" s="18"/>
      <c r="Z182" s="17"/>
    </row>
    <row r="183" spans="1:26" ht="18" customHeight="1" x14ac:dyDescent="0.2">
      <c r="A183" s="13">
        <v>5540021</v>
      </c>
      <c r="B183" s="14" t="s">
        <v>207</v>
      </c>
      <c r="C183" s="15">
        <v>46000</v>
      </c>
      <c r="D183" s="10">
        <f>VLOOKUP($A183,'26.07'!$A$9:$W$200,23,0)</f>
        <v>0</v>
      </c>
      <c r="E183" s="15"/>
      <c r="F183" s="15"/>
      <c r="G183" s="15"/>
      <c r="H183" s="9">
        <f t="shared" si="40"/>
        <v>0</v>
      </c>
      <c r="I183" s="15"/>
      <c r="J183" s="15"/>
      <c r="K183" s="15"/>
      <c r="L183" s="9">
        <f t="shared" si="34"/>
        <v>0</v>
      </c>
      <c r="M183" s="15"/>
      <c r="N183" s="15"/>
      <c r="O183" s="15"/>
      <c r="P183" s="15"/>
      <c r="Q183" s="15"/>
      <c r="R183" s="11">
        <f t="shared" si="39"/>
        <v>0</v>
      </c>
      <c r="S183" s="15"/>
      <c r="T183" s="15"/>
      <c r="U183" s="9">
        <f t="shared" si="41"/>
        <v>0</v>
      </c>
      <c r="V183" s="9">
        <f t="shared" si="42"/>
        <v>0</v>
      </c>
      <c r="W183" s="15"/>
      <c r="X183" s="16">
        <f t="shared" si="43"/>
        <v>0</v>
      </c>
      <c r="Y183" s="18"/>
      <c r="Z183" s="17"/>
    </row>
    <row r="184" spans="1:26" ht="18" customHeight="1" x14ac:dyDescent="0.2">
      <c r="A184" s="13">
        <v>5540029</v>
      </c>
      <c r="B184" s="14" t="s">
        <v>208</v>
      </c>
      <c r="C184" s="15">
        <v>18000</v>
      </c>
      <c r="D184" s="10">
        <f>VLOOKUP($A184,'26.07'!$A$9:$W$200,23,0)</f>
        <v>23</v>
      </c>
      <c r="E184" s="15"/>
      <c r="F184" s="15"/>
      <c r="G184" s="15"/>
      <c r="H184" s="9">
        <f t="shared" si="40"/>
        <v>0</v>
      </c>
      <c r="I184" s="15">
        <v>1</v>
      </c>
      <c r="J184" s="15"/>
      <c r="K184" s="15"/>
      <c r="L184" s="9">
        <f t="shared" si="34"/>
        <v>1</v>
      </c>
      <c r="M184" s="15"/>
      <c r="N184" s="15"/>
      <c r="O184" s="15"/>
      <c r="P184" s="15"/>
      <c r="Q184" s="15"/>
      <c r="R184" s="11">
        <f t="shared" si="39"/>
        <v>0</v>
      </c>
      <c r="S184" s="15"/>
      <c r="T184" s="15"/>
      <c r="U184" s="9">
        <f t="shared" si="41"/>
        <v>0</v>
      </c>
      <c r="V184" s="9">
        <f t="shared" si="42"/>
        <v>22</v>
      </c>
      <c r="W184" s="15">
        <v>22</v>
      </c>
      <c r="X184" s="16">
        <f t="shared" si="43"/>
        <v>0</v>
      </c>
      <c r="Y184" s="18"/>
      <c r="Z184" s="17"/>
    </row>
    <row r="185" spans="1:26" ht="18" customHeight="1" x14ac:dyDescent="0.2">
      <c r="A185" s="13">
        <v>5540030</v>
      </c>
      <c r="B185" s="14" t="s">
        <v>209</v>
      </c>
      <c r="C185" s="15">
        <v>20000</v>
      </c>
      <c r="D185" s="10">
        <f>VLOOKUP($A185,'26.07'!$A$9:$W$200,23,0)</f>
        <v>27</v>
      </c>
      <c r="E185" s="15"/>
      <c r="F185" s="15"/>
      <c r="G185" s="15"/>
      <c r="H185" s="9">
        <f t="shared" si="40"/>
        <v>0</v>
      </c>
      <c r="I185" s="15"/>
      <c r="J185" s="15"/>
      <c r="K185" s="15"/>
      <c r="L185" s="9">
        <f t="shared" si="34"/>
        <v>0</v>
      </c>
      <c r="M185" s="15"/>
      <c r="N185" s="15"/>
      <c r="O185" s="15"/>
      <c r="P185" s="15"/>
      <c r="Q185" s="15"/>
      <c r="R185" s="11">
        <f>SUM(M185:Q185)</f>
        <v>0</v>
      </c>
      <c r="S185" s="15"/>
      <c r="T185" s="15"/>
      <c r="U185" s="9">
        <f>S185+T185</f>
        <v>0</v>
      </c>
      <c r="V185" s="9">
        <f t="shared" si="42"/>
        <v>27</v>
      </c>
      <c r="W185" s="15">
        <v>27</v>
      </c>
      <c r="X185" s="16">
        <f>W185-V185</f>
        <v>0</v>
      </c>
      <c r="Y185" s="18"/>
      <c r="Z185" s="17"/>
    </row>
    <row r="186" spans="1:26" ht="18" customHeight="1" x14ac:dyDescent="0.2">
      <c r="A186" s="13">
        <v>5540031</v>
      </c>
      <c r="B186" s="14" t="s">
        <v>210</v>
      </c>
      <c r="C186" s="15">
        <v>20000</v>
      </c>
      <c r="D186" s="10">
        <f>VLOOKUP($A186,'26.07'!$A$9:$W$200,23,0)</f>
        <v>23</v>
      </c>
      <c r="E186" s="15"/>
      <c r="F186" s="15"/>
      <c r="G186" s="15"/>
      <c r="H186" s="9">
        <f t="shared" si="40"/>
        <v>0</v>
      </c>
      <c r="I186" s="15">
        <v>1</v>
      </c>
      <c r="J186" s="15"/>
      <c r="K186" s="15"/>
      <c r="L186" s="9">
        <f t="shared" si="34"/>
        <v>1</v>
      </c>
      <c r="M186" s="15"/>
      <c r="N186" s="15"/>
      <c r="O186" s="15"/>
      <c r="P186" s="15"/>
      <c r="Q186" s="15"/>
      <c r="R186" s="11">
        <f t="shared" si="39"/>
        <v>0</v>
      </c>
      <c r="S186" s="15"/>
      <c r="T186" s="15"/>
      <c r="U186" s="9">
        <f t="shared" ref="U186:U197" si="44">S186+T186</f>
        <v>0</v>
      </c>
      <c r="V186" s="9">
        <f t="shared" si="42"/>
        <v>22</v>
      </c>
      <c r="W186" s="15">
        <v>22</v>
      </c>
      <c r="X186" s="16">
        <f t="shared" ref="X186:X197" si="45">W186-V186</f>
        <v>0</v>
      </c>
      <c r="Y186" s="18"/>
      <c r="Z186" s="17"/>
    </row>
    <row r="187" spans="1:26" ht="18" customHeight="1" x14ac:dyDescent="0.2">
      <c r="A187" s="13">
        <v>5540032</v>
      </c>
      <c r="B187" s="14" t="s">
        <v>211</v>
      </c>
      <c r="C187" s="15">
        <v>15000</v>
      </c>
      <c r="D187" s="10">
        <f>VLOOKUP($A187,'26.07'!$A$9:$W$200,23,0)</f>
        <v>136</v>
      </c>
      <c r="E187" s="15"/>
      <c r="F187" s="15"/>
      <c r="G187" s="15"/>
      <c r="H187" s="9">
        <f t="shared" si="40"/>
        <v>0</v>
      </c>
      <c r="I187" s="15">
        <v>3</v>
      </c>
      <c r="J187" s="15"/>
      <c r="K187" s="15"/>
      <c r="L187" s="9">
        <f t="shared" si="34"/>
        <v>3</v>
      </c>
      <c r="M187" s="15"/>
      <c r="N187" s="15"/>
      <c r="O187" s="15"/>
      <c r="P187" s="15"/>
      <c r="Q187" s="15"/>
      <c r="R187" s="11">
        <f t="shared" si="39"/>
        <v>0</v>
      </c>
      <c r="S187" s="15"/>
      <c r="T187" s="15"/>
      <c r="U187" s="9">
        <f t="shared" si="44"/>
        <v>0</v>
      </c>
      <c r="V187" s="9">
        <f t="shared" si="42"/>
        <v>133</v>
      </c>
      <c r="W187" s="15">
        <v>133</v>
      </c>
      <c r="X187" s="16">
        <f t="shared" si="45"/>
        <v>0</v>
      </c>
      <c r="Y187" s="18"/>
      <c r="Z187" s="17"/>
    </row>
    <row r="188" spans="1:26" ht="18" customHeight="1" x14ac:dyDescent="0.2">
      <c r="A188" s="13">
        <v>5540033</v>
      </c>
      <c r="B188" s="14" t="s">
        <v>212</v>
      </c>
      <c r="C188" s="15">
        <v>15000</v>
      </c>
      <c r="D188" s="10">
        <f>VLOOKUP($A188,'26.07'!$A$9:$W$200,23,0)</f>
        <v>23</v>
      </c>
      <c r="E188" s="15"/>
      <c r="F188" s="15"/>
      <c r="G188" s="15"/>
      <c r="H188" s="9">
        <f t="shared" si="40"/>
        <v>0</v>
      </c>
      <c r="I188" s="15"/>
      <c r="J188" s="15"/>
      <c r="K188" s="15"/>
      <c r="L188" s="9">
        <f t="shared" si="34"/>
        <v>0</v>
      </c>
      <c r="M188" s="15"/>
      <c r="N188" s="15"/>
      <c r="O188" s="15"/>
      <c r="P188" s="15"/>
      <c r="Q188" s="15"/>
      <c r="R188" s="11">
        <f t="shared" si="39"/>
        <v>0</v>
      </c>
      <c r="S188" s="15"/>
      <c r="T188" s="15"/>
      <c r="U188" s="9">
        <f t="shared" si="44"/>
        <v>0</v>
      </c>
      <c r="V188" s="9">
        <f t="shared" si="42"/>
        <v>23</v>
      </c>
      <c r="W188" s="15">
        <v>23</v>
      </c>
      <c r="X188" s="16">
        <f t="shared" si="45"/>
        <v>0</v>
      </c>
      <c r="Y188" s="18"/>
      <c r="Z188" s="17"/>
    </row>
    <row r="189" spans="1:26" ht="18" customHeight="1" x14ac:dyDescent="0.2">
      <c r="A189" s="13">
        <v>5540035</v>
      </c>
      <c r="B189" s="14" t="s">
        <v>213</v>
      </c>
      <c r="C189" s="15">
        <v>20000</v>
      </c>
      <c r="D189" s="10">
        <f>VLOOKUP($A189,'26.07'!$A$9:$W$200,23,0)</f>
        <v>23</v>
      </c>
      <c r="E189" s="15"/>
      <c r="F189" s="15"/>
      <c r="G189" s="15"/>
      <c r="H189" s="9">
        <f t="shared" si="40"/>
        <v>0</v>
      </c>
      <c r="I189" s="15"/>
      <c r="J189" s="15"/>
      <c r="K189" s="15"/>
      <c r="L189" s="9">
        <f t="shared" si="34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2"/>
        <v>23</v>
      </c>
      <c r="W189" s="15">
        <v>23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5540037</v>
      </c>
      <c r="B190" s="14" t="s">
        <v>214</v>
      </c>
      <c r="C190" s="15">
        <v>18000</v>
      </c>
      <c r="D190" s="10">
        <f>VLOOKUP($A190,'26.07'!$A$9:$W$200,23,0)</f>
        <v>86</v>
      </c>
      <c r="E190" s="15"/>
      <c r="F190" s="15"/>
      <c r="G190" s="15"/>
      <c r="H190" s="9">
        <f t="shared" si="40"/>
        <v>0</v>
      </c>
      <c r="I190" s="15">
        <v>1</v>
      </c>
      <c r="J190" s="15"/>
      <c r="K190" s="15"/>
      <c r="L190" s="9">
        <f t="shared" si="34"/>
        <v>1</v>
      </c>
      <c r="M190" s="15"/>
      <c r="N190" s="15"/>
      <c r="O190" s="15"/>
      <c r="P190" s="15"/>
      <c r="Q190" s="15"/>
      <c r="R190" s="11">
        <f t="shared" si="39"/>
        <v>0</v>
      </c>
      <c r="S190" s="15"/>
      <c r="T190" s="15"/>
      <c r="U190" s="9">
        <f t="shared" si="44"/>
        <v>0</v>
      </c>
      <c r="V190" s="9">
        <f t="shared" si="42"/>
        <v>85</v>
      </c>
      <c r="W190" s="15">
        <v>85</v>
      </c>
      <c r="X190" s="16">
        <f t="shared" si="45"/>
        <v>0</v>
      </c>
      <c r="Y190" s="18"/>
      <c r="Z190" s="17"/>
    </row>
    <row r="191" spans="1:26" ht="18" customHeight="1" x14ac:dyDescent="0.2">
      <c r="A191" s="13">
        <v>5541001</v>
      </c>
      <c r="B191" s="14" t="s">
        <v>215</v>
      </c>
      <c r="C191" s="15">
        <v>29000</v>
      </c>
      <c r="D191" s="10">
        <f>VLOOKUP($A191,'26.07'!$A$9:$W$200,23,0)</f>
        <v>0</v>
      </c>
      <c r="E191" s="15">
        <v>3</v>
      </c>
      <c r="F191" s="15"/>
      <c r="G191" s="15"/>
      <c r="H191" s="9">
        <f t="shared" si="40"/>
        <v>3</v>
      </c>
      <c r="I191" s="15">
        <v>3</v>
      </c>
      <c r="J191" s="15"/>
      <c r="K191" s="15"/>
      <c r="L191" s="9">
        <f t="shared" si="34"/>
        <v>3</v>
      </c>
      <c r="M191" s="15"/>
      <c r="N191" s="15"/>
      <c r="O191" s="15"/>
      <c r="P191" s="15"/>
      <c r="Q191" s="15"/>
      <c r="R191" s="11">
        <f t="shared" si="39"/>
        <v>0</v>
      </c>
      <c r="S191" s="15"/>
      <c r="T191" s="15"/>
      <c r="U191" s="9">
        <f t="shared" si="44"/>
        <v>0</v>
      </c>
      <c r="V191" s="9">
        <f t="shared" si="42"/>
        <v>0</v>
      </c>
      <c r="W191" s="15"/>
      <c r="X191" s="16">
        <f t="shared" si="45"/>
        <v>0</v>
      </c>
      <c r="Y191" s="18"/>
      <c r="Z191" s="17"/>
    </row>
    <row r="192" spans="1:26" ht="18" customHeight="1" x14ac:dyDescent="0.2">
      <c r="A192" s="13">
        <v>7111005</v>
      </c>
      <c r="B192" s="14" t="s">
        <v>216</v>
      </c>
      <c r="C192" s="15">
        <v>10000</v>
      </c>
      <c r="D192" s="10">
        <f>VLOOKUP($A192,'26.07'!$A$9:$W$200,23,0)</f>
        <v>0</v>
      </c>
      <c r="E192" s="15"/>
      <c r="F192" s="15"/>
      <c r="G192" s="15"/>
      <c r="H192" s="9">
        <f t="shared" si="40"/>
        <v>0</v>
      </c>
      <c r="I192" s="15"/>
      <c r="J192" s="15"/>
      <c r="K192" s="15"/>
      <c r="L192" s="9">
        <f t="shared" si="34"/>
        <v>0</v>
      </c>
      <c r="M192" s="15"/>
      <c r="N192" s="15"/>
      <c r="O192" s="15"/>
      <c r="P192" s="15"/>
      <c r="Q192" s="15"/>
      <c r="R192" s="11">
        <f t="shared" si="39"/>
        <v>0</v>
      </c>
      <c r="S192" s="15"/>
      <c r="T192" s="15"/>
      <c r="U192" s="9">
        <f t="shared" si="44"/>
        <v>0</v>
      </c>
      <c r="V192" s="9">
        <f t="shared" si="42"/>
        <v>0</v>
      </c>
      <c r="W192" s="15"/>
      <c r="X192" s="16">
        <f t="shared" si="45"/>
        <v>0</v>
      </c>
      <c r="Y192" s="18"/>
      <c r="Z192" s="17"/>
    </row>
    <row r="193" spans="1:28" ht="18" customHeight="1" x14ac:dyDescent="0.2">
      <c r="A193" s="13">
        <v>7116001</v>
      </c>
      <c r="B193" s="14" t="s">
        <v>217</v>
      </c>
      <c r="C193" s="15">
        <v>99000</v>
      </c>
      <c r="D193" s="10">
        <f>VLOOKUP($A193,'26.07'!$A$9:$W$200,23,0)</f>
        <v>0</v>
      </c>
      <c r="E193" s="15"/>
      <c r="F193" s="15"/>
      <c r="G193" s="15"/>
      <c r="H193" s="9">
        <f t="shared" si="40"/>
        <v>0</v>
      </c>
      <c r="I193" s="15"/>
      <c r="J193" s="15"/>
      <c r="K193" s="15"/>
      <c r="L193" s="9">
        <f t="shared" si="34"/>
        <v>0</v>
      </c>
      <c r="M193" s="15"/>
      <c r="N193" s="15"/>
      <c r="O193" s="15"/>
      <c r="P193" s="15"/>
      <c r="Q193" s="15"/>
      <c r="R193" s="11">
        <f t="shared" si="39"/>
        <v>0</v>
      </c>
      <c r="S193" s="15"/>
      <c r="T193" s="15"/>
      <c r="U193" s="9">
        <f t="shared" si="44"/>
        <v>0</v>
      </c>
      <c r="V193" s="9">
        <f t="shared" si="42"/>
        <v>0</v>
      </c>
      <c r="W193" s="15"/>
      <c r="X193" s="16">
        <f t="shared" si="45"/>
        <v>0</v>
      </c>
      <c r="Y193" s="18"/>
      <c r="Z193" s="17"/>
    </row>
    <row r="194" spans="1:28" ht="18" customHeight="1" x14ac:dyDescent="0.2">
      <c r="A194" s="13">
        <v>7116002</v>
      </c>
      <c r="B194" s="14" t="s">
        <v>227</v>
      </c>
      <c r="C194" s="15">
        <v>60000</v>
      </c>
      <c r="D194" s="10">
        <f>VLOOKUP($A194,'26.07'!$A$9:$W$200,23,0)</f>
        <v>0</v>
      </c>
      <c r="E194" s="15"/>
      <c r="F194" s="15"/>
      <c r="G194" s="15"/>
      <c r="H194" s="9">
        <f t="shared" si="40"/>
        <v>0</v>
      </c>
      <c r="I194" s="15"/>
      <c r="J194" s="15"/>
      <c r="K194" s="15"/>
      <c r="L194" s="9">
        <f t="shared" si="34"/>
        <v>0</v>
      </c>
      <c r="M194" s="15"/>
      <c r="N194" s="15"/>
      <c r="O194" s="15"/>
      <c r="P194" s="15"/>
      <c r="Q194" s="15"/>
      <c r="R194" s="11">
        <f t="shared" si="39"/>
        <v>0</v>
      </c>
      <c r="S194" s="15"/>
      <c r="T194" s="15"/>
      <c r="U194" s="9">
        <f t="shared" si="44"/>
        <v>0</v>
      </c>
      <c r="V194" s="9">
        <f t="shared" si="42"/>
        <v>0</v>
      </c>
      <c r="W194" s="15"/>
      <c r="X194" s="16">
        <f t="shared" si="45"/>
        <v>0</v>
      </c>
      <c r="Y194" s="18"/>
      <c r="Z194" s="17"/>
    </row>
    <row r="195" spans="1:28" ht="18" customHeight="1" x14ac:dyDescent="0.2">
      <c r="A195" s="13">
        <v>7116003</v>
      </c>
      <c r="B195" s="14" t="s">
        <v>228</v>
      </c>
      <c r="C195" s="15">
        <v>60000</v>
      </c>
      <c r="D195" s="10">
        <f>VLOOKUP($A195,'26.07'!$A$9:$W$200,23,0)</f>
        <v>0</v>
      </c>
      <c r="E195" s="15"/>
      <c r="F195" s="15"/>
      <c r="G195" s="15"/>
      <c r="H195" s="9">
        <f t="shared" si="40"/>
        <v>0</v>
      </c>
      <c r="I195" s="15"/>
      <c r="J195" s="15"/>
      <c r="K195" s="15"/>
      <c r="L195" s="9">
        <f t="shared" si="34"/>
        <v>0</v>
      </c>
      <c r="M195" s="15"/>
      <c r="N195" s="15"/>
      <c r="O195" s="15"/>
      <c r="P195" s="15"/>
      <c r="Q195" s="15"/>
      <c r="R195" s="11">
        <f t="shared" si="39"/>
        <v>0</v>
      </c>
      <c r="S195" s="15"/>
      <c r="T195" s="15"/>
      <c r="U195" s="9">
        <f t="shared" si="44"/>
        <v>0</v>
      </c>
      <c r="V195" s="9">
        <f t="shared" si="42"/>
        <v>0</v>
      </c>
      <c r="W195" s="15"/>
      <c r="X195" s="16">
        <f t="shared" si="45"/>
        <v>0</v>
      </c>
      <c r="Y195" s="18"/>
      <c r="Z195" s="17"/>
    </row>
    <row r="196" spans="1:28" ht="18" customHeight="1" x14ac:dyDescent="0.2">
      <c r="A196" s="13">
        <v>9500002</v>
      </c>
      <c r="B196" s="14" t="s">
        <v>218</v>
      </c>
      <c r="C196" s="15">
        <v>4000</v>
      </c>
      <c r="D196" s="10">
        <f>VLOOKUP($A196,'26.07'!$A$9:$W$200,23,0)</f>
        <v>0</v>
      </c>
      <c r="E196" s="15"/>
      <c r="F196" s="15"/>
      <c r="G196" s="15"/>
      <c r="H196" s="9">
        <f t="shared" si="40"/>
        <v>0</v>
      </c>
      <c r="I196" s="15"/>
      <c r="J196" s="15"/>
      <c r="K196" s="15"/>
      <c r="L196" s="9">
        <f t="shared" si="34"/>
        <v>0</v>
      </c>
      <c r="M196" s="15"/>
      <c r="N196" s="15"/>
      <c r="O196" s="15"/>
      <c r="P196" s="15"/>
      <c r="Q196" s="15"/>
      <c r="R196" s="11">
        <f t="shared" si="39"/>
        <v>0</v>
      </c>
      <c r="S196" s="15"/>
      <c r="T196" s="15"/>
      <c r="U196" s="9">
        <f t="shared" si="44"/>
        <v>0</v>
      </c>
      <c r="V196" s="9">
        <f t="shared" si="42"/>
        <v>0</v>
      </c>
      <c r="W196" s="15"/>
      <c r="X196" s="16">
        <f t="shared" si="45"/>
        <v>0</v>
      </c>
      <c r="Y196" s="18"/>
      <c r="Z196" s="17"/>
    </row>
    <row r="197" spans="1:28" ht="18" customHeight="1" x14ac:dyDescent="0.2">
      <c r="A197" s="13">
        <v>9500003</v>
      </c>
      <c r="B197" s="14" t="s">
        <v>219</v>
      </c>
      <c r="C197" s="15">
        <v>5000</v>
      </c>
      <c r="D197" s="10">
        <f>VLOOKUP($A197,'26.07'!$A$9:$W$200,23,0)</f>
        <v>0</v>
      </c>
      <c r="E197" s="15"/>
      <c r="F197" s="15"/>
      <c r="G197" s="15"/>
      <c r="H197" s="9">
        <f t="shared" si="40"/>
        <v>0</v>
      </c>
      <c r="I197" s="15"/>
      <c r="J197" s="15"/>
      <c r="K197" s="15"/>
      <c r="L197" s="9">
        <f t="shared" si="34"/>
        <v>0</v>
      </c>
      <c r="M197" s="15"/>
      <c r="N197" s="15"/>
      <c r="O197" s="15"/>
      <c r="P197" s="15"/>
      <c r="Q197" s="15"/>
      <c r="R197" s="11">
        <f t="shared" si="39"/>
        <v>0</v>
      </c>
      <c r="S197" s="15"/>
      <c r="T197" s="15"/>
      <c r="U197" s="9">
        <f t="shared" si="44"/>
        <v>0</v>
      </c>
      <c r="V197" s="9">
        <f t="shared" si="42"/>
        <v>0</v>
      </c>
      <c r="W197" s="15"/>
      <c r="X197" s="16">
        <f t="shared" si="45"/>
        <v>0</v>
      </c>
      <c r="Y197" s="18"/>
      <c r="Z197" s="17"/>
    </row>
    <row r="198" spans="1:28" ht="18" customHeight="1" x14ac:dyDescent="0.2">
      <c r="A198" s="13">
        <v>5530007</v>
      </c>
      <c r="B198" s="14" t="s">
        <v>279</v>
      </c>
      <c r="C198" s="15">
        <v>29000</v>
      </c>
      <c r="D198" s="10">
        <f>VLOOKUP($A198,'26.07'!$A$9:$W$200,23,0)</f>
        <v>0</v>
      </c>
      <c r="E198" s="15"/>
      <c r="F198" s="15"/>
      <c r="G198" s="15"/>
      <c r="H198" s="9"/>
      <c r="I198" s="15"/>
      <c r="J198" s="15"/>
      <c r="K198" s="15"/>
      <c r="L198" s="9"/>
      <c r="M198" s="15"/>
      <c r="N198" s="15"/>
      <c r="O198" s="15"/>
      <c r="P198" s="15"/>
      <c r="Q198" s="15"/>
      <c r="R198" s="11"/>
      <c r="S198" s="15"/>
      <c r="T198" s="15"/>
      <c r="U198" s="9"/>
      <c r="V198" s="9"/>
      <c r="W198" s="15"/>
      <c r="X198" s="16"/>
      <c r="Y198" s="18"/>
      <c r="Z198" s="17"/>
    </row>
    <row r="199" spans="1:28" ht="18" customHeight="1" x14ac:dyDescent="0.2">
      <c r="A199" s="7"/>
      <c r="B199" s="28" t="s">
        <v>220</v>
      </c>
      <c r="C199" s="9"/>
      <c r="D199" s="10"/>
      <c r="E199" s="10"/>
      <c r="F199" s="10"/>
      <c r="G199" s="10"/>
      <c r="H199" s="9"/>
      <c r="I199" s="10"/>
      <c r="J199" s="10"/>
      <c r="K199" s="10"/>
      <c r="L199" s="9">
        <f t="shared" si="34"/>
        <v>0</v>
      </c>
      <c r="M199" s="10"/>
      <c r="N199" s="10"/>
      <c r="O199" s="10"/>
      <c r="P199" s="10"/>
      <c r="Q199" s="10"/>
      <c r="R199" s="11">
        <f t="shared" si="39"/>
        <v>0</v>
      </c>
      <c r="S199" s="10"/>
      <c r="T199" s="10"/>
      <c r="U199" s="9"/>
      <c r="V199" s="9"/>
      <c r="W199" s="10"/>
      <c r="X199" s="9"/>
      <c r="Y199" s="18"/>
      <c r="Z199" s="17"/>
    </row>
    <row r="201" spans="1:28" ht="25.5" customHeight="1" x14ac:dyDescent="0.2">
      <c r="D201" s="30">
        <f>SUM(D9:D199)</f>
        <v>831</v>
      </c>
      <c r="E201" s="31"/>
      <c r="F201" s="31"/>
      <c r="G201" s="31"/>
      <c r="H201" s="31"/>
      <c r="I201" s="30">
        <f>SUM(I9:I199)</f>
        <v>314</v>
      </c>
      <c r="J201" s="30">
        <f>SUM(J9:J199)</f>
        <v>0</v>
      </c>
      <c r="K201" s="30"/>
      <c r="L201" s="31"/>
      <c r="M201" s="31"/>
      <c r="N201" s="31"/>
      <c r="O201" s="31"/>
      <c r="P201" s="31"/>
      <c r="Q201" s="30">
        <f>SUM(Q9:Q199)</f>
        <v>1</v>
      </c>
      <c r="R201" s="30">
        <f>SUM(R9:R199)</f>
        <v>4</v>
      </c>
      <c r="S201" s="30">
        <f>SUM(S9:S199)</f>
        <v>66</v>
      </c>
      <c r="T201" s="31"/>
      <c r="U201" s="31"/>
      <c r="V201" s="32"/>
      <c r="W201" s="30">
        <f>SUM(W9:W199)</f>
        <v>829</v>
      </c>
      <c r="X201" s="30">
        <f>SUM(X9:X199)</f>
        <v>1</v>
      </c>
    </row>
    <row r="202" spans="1:28" ht="12.75" customHeight="1" x14ac:dyDescent="0.2"/>
    <row r="203" spans="1:28" s="1" customFormat="1" x14ac:dyDescent="0.2">
      <c r="A203" s="29"/>
      <c r="B203" s="29" t="s">
        <v>221</v>
      </c>
      <c r="I203" s="33" t="s">
        <v>222</v>
      </c>
      <c r="S203" s="1" t="s">
        <v>223</v>
      </c>
      <c r="V203" s="2"/>
      <c r="W203" s="2"/>
      <c r="X203" s="2"/>
      <c r="Y203" s="3"/>
      <c r="Z203" s="3"/>
      <c r="AA203" s="3"/>
      <c r="AB203" s="3"/>
    </row>
    <row r="205" spans="1:28" s="1" customFormat="1" x14ac:dyDescent="0.2">
      <c r="A205" s="29" t="s">
        <v>224</v>
      </c>
      <c r="B205" s="3"/>
      <c r="V205" s="2"/>
      <c r="W205" s="2"/>
      <c r="X205" s="2"/>
      <c r="Y205" s="3"/>
      <c r="Z205" s="3"/>
      <c r="AA205" s="3"/>
      <c r="AB205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0:B101">
    <cfRule type="duplicateValues" dxfId="232" priority="34" stopIfTrue="1"/>
  </conditionalFormatting>
  <conditionalFormatting sqref="B132">
    <cfRule type="duplicateValues" dxfId="231" priority="33" stopIfTrue="1"/>
  </conditionalFormatting>
  <conditionalFormatting sqref="B118">
    <cfRule type="duplicateValues" dxfId="230" priority="32" stopIfTrue="1"/>
  </conditionalFormatting>
  <conditionalFormatting sqref="B199">
    <cfRule type="duplicateValues" dxfId="229" priority="31" stopIfTrue="1"/>
  </conditionalFormatting>
  <conditionalFormatting sqref="B202:B275">
    <cfRule type="duplicateValues" dxfId="228" priority="30" stopIfTrue="1"/>
  </conditionalFormatting>
  <conditionalFormatting sqref="B201">
    <cfRule type="duplicateValues" dxfId="227" priority="29" stopIfTrue="1"/>
  </conditionalFormatting>
  <conditionalFormatting sqref="I203">
    <cfRule type="duplicateValues" dxfId="226" priority="28" stopIfTrue="1"/>
  </conditionalFormatting>
  <conditionalFormatting sqref="I203">
    <cfRule type="duplicateValues" dxfId="225" priority="25" stopIfTrue="1"/>
    <cfRule type="duplicateValues" dxfId="224" priority="26" stopIfTrue="1"/>
    <cfRule type="duplicateValues" dxfId="223" priority="27" stopIfTrue="1"/>
  </conditionalFormatting>
  <conditionalFormatting sqref="B20">
    <cfRule type="duplicateValues" dxfId="222" priority="19" stopIfTrue="1"/>
  </conditionalFormatting>
  <conditionalFormatting sqref="B20">
    <cfRule type="duplicateValues" dxfId="221" priority="20" stopIfTrue="1"/>
  </conditionalFormatting>
  <conditionalFormatting sqref="B20">
    <cfRule type="duplicateValues" dxfId="220" priority="21" stopIfTrue="1"/>
  </conditionalFormatting>
  <conditionalFormatting sqref="B20">
    <cfRule type="duplicateValues" dxfId="219" priority="22" stopIfTrue="1"/>
    <cfRule type="duplicateValues" dxfId="218" priority="23" stopIfTrue="1"/>
    <cfRule type="duplicateValues" dxfId="217" priority="24" stopIfTrue="1"/>
  </conditionalFormatting>
  <conditionalFormatting sqref="A20:A25">
    <cfRule type="duplicateValues" dxfId="216" priority="18" stopIfTrue="1"/>
  </conditionalFormatting>
  <conditionalFormatting sqref="A26">
    <cfRule type="duplicateValues" dxfId="215" priority="17" stopIfTrue="1"/>
  </conditionalFormatting>
  <conditionalFormatting sqref="A27">
    <cfRule type="duplicateValues" dxfId="214" priority="16" stopIfTrue="1"/>
  </conditionalFormatting>
  <conditionalFormatting sqref="A28">
    <cfRule type="duplicateValues" dxfId="213" priority="15" stopIfTrue="1"/>
  </conditionalFormatting>
  <conditionalFormatting sqref="A29">
    <cfRule type="duplicateValues" dxfId="212" priority="14" stopIfTrue="1"/>
  </conditionalFormatting>
  <conditionalFormatting sqref="A30">
    <cfRule type="duplicateValues" dxfId="211" priority="13" stopIfTrue="1"/>
  </conditionalFormatting>
  <conditionalFormatting sqref="B276:B65319 B201 B5 B8:B19 B119:B131 B21:B117 B133:B198">
    <cfRule type="duplicateValues" dxfId="210" priority="35" stopIfTrue="1"/>
  </conditionalFormatting>
  <conditionalFormatting sqref="B276:B65319 B201 B5 B8:B19 B102:B117 B119:B131 B21:B99 B133:B198">
    <cfRule type="duplicateValues" dxfId="209" priority="36" stopIfTrue="1"/>
  </conditionalFormatting>
  <conditionalFormatting sqref="A201:A65319 A1:A5 A8:A19 A31:A199">
    <cfRule type="duplicateValues" dxfId="208" priority="37" stopIfTrue="1"/>
  </conditionalFormatting>
  <conditionalFormatting sqref="B201:B65319 B5 B8:B19 B21:B199">
    <cfRule type="duplicateValues" dxfId="207" priority="38" stopIfTrue="1"/>
  </conditionalFormatting>
  <conditionalFormatting sqref="B201:B65319 B1:B5 B8:B19 B21:B199">
    <cfRule type="duplicateValues" dxfId="206" priority="39" stopIfTrue="1"/>
    <cfRule type="duplicateValues" dxfId="205" priority="40" stopIfTrue="1"/>
    <cfRule type="duplicateValues" dxfId="204" priority="41" stopIfTrue="1"/>
  </conditionalFormatting>
  <conditionalFormatting sqref="Y17">
    <cfRule type="duplicateValues" dxfId="203" priority="7" stopIfTrue="1"/>
  </conditionalFormatting>
  <conditionalFormatting sqref="Y17">
    <cfRule type="duplicateValues" dxfId="202" priority="8" stopIfTrue="1"/>
  </conditionalFormatting>
  <conditionalFormatting sqref="Y17">
    <cfRule type="duplicateValues" dxfId="201" priority="9" stopIfTrue="1"/>
  </conditionalFormatting>
  <conditionalFormatting sqref="Y17">
    <cfRule type="duplicateValues" dxfId="200" priority="10" stopIfTrue="1"/>
    <cfRule type="duplicateValues" dxfId="199" priority="11" stopIfTrue="1"/>
    <cfRule type="duplicateValues" dxfId="198" priority="12" stopIfTrue="1"/>
  </conditionalFormatting>
  <conditionalFormatting sqref="Y13">
    <cfRule type="duplicateValues" dxfId="197" priority="1" stopIfTrue="1"/>
  </conditionalFormatting>
  <conditionalFormatting sqref="Y13">
    <cfRule type="duplicateValues" dxfId="196" priority="2" stopIfTrue="1"/>
  </conditionalFormatting>
  <conditionalFormatting sqref="Y13">
    <cfRule type="duplicateValues" dxfId="195" priority="3" stopIfTrue="1"/>
  </conditionalFormatting>
  <conditionalFormatting sqref="Y13">
    <cfRule type="duplicateValues" dxfId="194" priority="4" stopIfTrue="1"/>
    <cfRule type="duplicateValues" dxfId="193" priority="5" stopIfTrue="1"/>
    <cfRule type="duplicateValues" dxfId="192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5"/>
  <sheetViews>
    <sheetView zoomScaleNormal="100" workbookViewId="0">
      <pane xSplit="4" ySplit="8" topLeftCell="K183" activePane="bottomRight" state="frozen"/>
      <selection activeCell="F144" sqref="F144"/>
      <selection pane="topRight" activeCell="F144" sqref="F144"/>
      <selection pane="bottomLeft" activeCell="F144" sqref="F144"/>
      <selection pane="bottomRight" activeCell="B5" sqref="B5:B7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42578125" style="1" customWidth="1"/>
    <col min="7" max="7" width="0.28515625" style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72" t="s">
        <v>0</v>
      </c>
      <c r="B1" s="172"/>
    </row>
    <row r="2" spans="1:28" x14ac:dyDescent="0.2">
      <c r="A2" s="172" t="s">
        <v>1</v>
      </c>
      <c r="B2" s="172"/>
    </row>
    <row r="3" spans="1:28" ht="19.5" x14ac:dyDescent="0.2">
      <c r="A3" s="173" t="s">
        <v>2</v>
      </c>
      <c r="B3" s="173"/>
      <c r="C3" s="173"/>
      <c r="D3" s="173"/>
      <c r="E3" s="173"/>
      <c r="F3" s="173"/>
      <c r="G3" s="173"/>
      <c r="H3" s="173"/>
      <c r="I3" s="173"/>
      <c r="J3" s="173"/>
      <c r="K3" s="173"/>
      <c r="L3" s="173"/>
      <c r="M3" s="173"/>
      <c r="N3" s="173"/>
      <c r="O3" s="173"/>
      <c r="P3" s="173"/>
      <c r="Q3" s="173"/>
      <c r="R3" s="173"/>
      <c r="S3" s="173"/>
      <c r="T3" s="173"/>
      <c r="U3" s="173"/>
      <c r="V3" s="173"/>
      <c r="W3" s="173"/>
      <c r="X3" s="173"/>
    </row>
    <row r="4" spans="1:28" ht="18.75" x14ac:dyDescent="0.2">
      <c r="A4" s="142" t="s">
        <v>3</v>
      </c>
      <c r="B4" s="4">
        <v>42579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74" t="s">
        <v>4</v>
      </c>
      <c r="B5" s="174" t="s">
        <v>5</v>
      </c>
      <c r="C5" s="175" t="s">
        <v>6</v>
      </c>
      <c r="D5" s="176" t="s">
        <v>7</v>
      </c>
      <c r="E5" s="175" t="s">
        <v>8</v>
      </c>
      <c r="F5" s="175"/>
      <c r="G5" s="175"/>
      <c r="H5" s="175"/>
      <c r="I5" s="175" t="s">
        <v>9</v>
      </c>
      <c r="J5" s="175"/>
      <c r="K5" s="175"/>
      <c r="L5" s="175"/>
      <c r="M5" s="175" t="s">
        <v>10</v>
      </c>
      <c r="N5" s="175"/>
      <c r="O5" s="175"/>
      <c r="P5" s="175"/>
      <c r="Q5" s="175"/>
      <c r="R5" s="175"/>
      <c r="S5" s="160" t="s">
        <v>11</v>
      </c>
      <c r="T5" s="161"/>
      <c r="U5" s="162"/>
      <c r="V5" s="163" t="s">
        <v>12</v>
      </c>
      <c r="W5" s="166" t="s">
        <v>13</v>
      </c>
      <c r="X5" s="166" t="s">
        <v>14</v>
      </c>
      <c r="Z5" s="159" t="s">
        <v>15</v>
      </c>
      <c r="AA5" s="159"/>
      <c r="AB5" s="159"/>
    </row>
    <row r="6" spans="1:28" ht="20.25" customHeight="1" x14ac:dyDescent="0.2">
      <c r="A6" s="174"/>
      <c r="B6" s="174"/>
      <c r="C6" s="175"/>
      <c r="D6" s="176"/>
      <c r="E6" s="169" t="s">
        <v>16</v>
      </c>
      <c r="F6" s="169" t="s">
        <v>17</v>
      </c>
      <c r="G6" s="163" t="s">
        <v>18</v>
      </c>
      <c r="H6" s="163" t="s">
        <v>19</v>
      </c>
      <c r="I6" s="163" t="s">
        <v>20</v>
      </c>
      <c r="J6" s="163" t="s">
        <v>21</v>
      </c>
      <c r="K6" s="163" t="s">
        <v>226</v>
      </c>
      <c r="L6" s="163" t="s">
        <v>22</v>
      </c>
      <c r="M6" s="163" t="s">
        <v>18</v>
      </c>
      <c r="N6" s="163" t="s">
        <v>23</v>
      </c>
      <c r="O6" s="171" t="s">
        <v>24</v>
      </c>
      <c r="P6" s="171"/>
      <c r="Q6" s="171"/>
      <c r="R6" s="163" t="s">
        <v>25</v>
      </c>
      <c r="S6" s="163" t="s">
        <v>26</v>
      </c>
      <c r="T6" s="163" t="s">
        <v>27</v>
      </c>
      <c r="U6" s="163" t="s">
        <v>28</v>
      </c>
      <c r="V6" s="164"/>
      <c r="W6" s="167"/>
      <c r="X6" s="167"/>
      <c r="Z6" s="159"/>
      <c r="AA6" s="159"/>
      <c r="AB6" s="159"/>
    </row>
    <row r="7" spans="1:28" ht="58.5" customHeight="1" x14ac:dyDescent="0.2">
      <c r="A7" s="174"/>
      <c r="B7" s="174"/>
      <c r="C7" s="175"/>
      <c r="D7" s="176"/>
      <c r="E7" s="170"/>
      <c r="F7" s="170"/>
      <c r="G7" s="165"/>
      <c r="H7" s="165"/>
      <c r="I7" s="165"/>
      <c r="J7" s="165"/>
      <c r="K7" s="165"/>
      <c r="L7" s="165"/>
      <c r="M7" s="165"/>
      <c r="N7" s="165"/>
      <c r="O7" s="144" t="s">
        <v>29</v>
      </c>
      <c r="P7" s="144" t="s">
        <v>30</v>
      </c>
      <c r="Q7" s="143" t="s">
        <v>31</v>
      </c>
      <c r="R7" s="165"/>
      <c r="S7" s="165"/>
      <c r="T7" s="165"/>
      <c r="U7" s="165"/>
      <c r="V7" s="165"/>
      <c r="W7" s="168"/>
      <c r="X7" s="168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VLOOKUP($A9,'27.07'!$A$9:$W$200,23,0)</f>
        <v>0</v>
      </c>
      <c r="E9" s="15">
        <v>15</v>
      </c>
      <c r="F9" s="15"/>
      <c r="G9" s="15"/>
      <c r="H9" s="9">
        <f t="shared" ref="H9:H52" si="0">SUM(E9:G9)</f>
        <v>15</v>
      </c>
      <c r="I9" s="15">
        <v>15</v>
      </c>
      <c r="J9" s="15"/>
      <c r="K9" s="15"/>
      <c r="L9" s="9">
        <f>SUM(I9:K9)</f>
        <v>15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VLOOKUP($A10,'27.07'!$A$9:$W$200,23,0)</f>
        <v>0</v>
      </c>
      <c r="E10" s="15">
        <v>6</v>
      </c>
      <c r="F10" s="15"/>
      <c r="G10" s="15"/>
      <c r="H10" s="9">
        <f t="shared" si="0"/>
        <v>6</v>
      </c>
      <c r="I10" s="15">
        <v>6</v>
      </c>
      <c r="J10" s="15"/>
      <c r="K10" s="15"/>
      <c r="L10" s="9">
        <f t="shared" ref="L10:L73" si="4">SUM(I10:K10)</f>
        <v>6</v>
      </c>
      <c r="M10" s="15"/>
      <c r="N10" s="15"/>
      <c r="O10" s="15"/>
      <c r="P10" s="15"/>
      <c r="Q10" s="15"/>
      <c r="R10" s="11">
        <f t="shared" ref="R10:R86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VLOOKUP($A11,'27.07'!$A$9:$W$200,23,0)</f>
        <v>0</v>
      </c>
      <c r="E11" s="15">
        <v>6</v>
      </c>
      <c r="F11" s="15"/>
      <c r="G11" s="15"/>
      <c r="H11" s="9">
        <f t="shared" si="0"/>
        <v>6</v>
      </c>
      <c r="I11" s="15">
        <v>6</v>
      </c>
      <c r="J11" s="15"/>
      <c r="K11" s="15"/>
      <c r="L11" s="9">
        <f t="shared" si="4"/>
        <v>6</v>
      </c>
      <c r="M11" s="15"/>
      <c r="N11" s="15"/>
      <c r="O11" s="15"/>
      <c r="P11" s="15"/>
      <c r="Q11" s="15"/>
      <c r="R11" s="11">
        <f t="shared" si="5"/>
        <v>0</v>
      </c>
      <c r="S11" s="15"/>
      <c r="T11" s="15"/>
      <c r="U11" s="9">
        <f t="shared" si="1"/>
        <v>0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VLOOKUP($A12,'27.07'!$A$9:$W$200,23,0)</f>
        <v>0</v>
      </c>
      <c r="E12" s="15">
        <v>15</v>
      </c>
      <c r="F12" s="15"/>
      <c r="G12" s="15"/>
      <c r="H12" s="9">
        <f t="shared" si="0"/>
        <v>15</v>
      </c>
      <c r="I12" s="15">
        <v>15</v>
      </c>
      <c r="J12" s="15"/>
      <c r="K12" s="15"/>
      <c r="L12" s="9">
        <f t="shared" si="4"/>
        <v>15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VLOOKUP($A13,'27.07'!$A$9:$W$200,23,0)</f>
        <v>11</v>
      </c>
      <c r="E13" s="15"/>
      <c r="F13" s="15"/>
      <c r="G13" s="15"/>
      <c r="H13" s="9">
        <f t="shared" si="0"/>
        <v>0</v>
      </c>
      <c r="I13" s="15">
        <v>6</v>
      </c>
      <c r="J13" s="15"/>
      <c r="K13" s="15"/>
      <c r="L13" s="9">
        <f t="shared" si="4"/>
        <v>6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5</v>
      </c>
      <c r="W13" s="15">
        <v>5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VLOOKUP($A14,'27.07'!$A$9:$W$200,23,0)</f>
        <v>0</v>
      </c>
      <c r="E14" s="15">
        <v>10</v>
      </c>
      <c r="F14" s="15"/>
      <c r="G14" s="15"/>
      <c r="H14" s="9">
        <f t="shared" si="0"/>
        <v>10</v>
      </c>
      <c r="I14" s="15">
        <v>10</v>
      </c>
      <c r="J14" s="15"/>
      <c r="K14" s="15"/>
      <c r="L14" s="9">
        <f t="shared" si="4"/>
        <v>10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VLOOKUP($A15,'27.07'!$A$9:$W$200,23,0)</f>
        <v>0</v>
      </c>
      <c r="E15" s="15">
        <v>6</v>
      </c>
      <c r="F15" s="15"/>
      <c r="G15" s="15"/>
      <c r="H15" s="9">
        <f t="shared" si="0"/>
        <v>6</v>
      </c>
      <c r="I15" s="15">
        <v>3</v>
      </c>
      <c r="J15" s="15"/>
      <c r="K15" s="15"/>
      <c r="L15" s="9">
        <f t="shared" si="4"/>
        <v>3</v>
      </c>
      <c r="M15" s="15"/>
      <c r="N15" s="15"/>
      <c r="O15" s="15"/>
      <c r="P15" s="15"/>
      <c r="Q15" s="15"/>
      <c r="R15" s="11">
        <f t="shared" si="5"/>
        <v>0</v>
      </c>
      <c r="S15" s="15">
        <v>3</v>
      </c>
      <c r="T15" s="15"/>
      <c r="U15" s="9">
        <f t="shared" si="1"/>
        <v>3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VLOOKUP($A16,'27.07'!$A$9:$W$200,23,0)</f>
        <v>0</v>
      </c>
      <c r="E16" s="15">
        <v>5</v>
      </c>
      <c r="F16" s="15"/>
      <c r="G16" s="15"/>
      <c r="H16" s="9">
        <f t="shared" si="0"/>
        <v>5</v>
      </c>
      <c r="I16" s="15">
        <v>5</v>
      </c>
      <c r="J16" s="15"/>
      <c r="K16" s="15"/>
      <c r="L16" s="9">
        <f t="shared" si="4"/>
        <v>5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VLOOKUP($A17,'27.07'!$A$9:$W$200,23,0)</f>
        <v>0</v>
      </c>
      <c r="E17" s="15">
        <v>6</v>
      </c>
      <c r="F17" s="15"/>
      <c r="G17" s="15"/>
      <c r="H17" s="9">
        <f t="shared" si="0"/>
        <v>6</v>
      </c>
      <c r="I17" s="15">
        <v>6</v>
      </c>
      <c r="J17" s="15"/>
      <c r="K17" s="15"/>
      <c r="L17" s="9">
        <f t="shared" si="4"/>
        <v>6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VLOOKUP($A18,'27.07'!$A$9:$W$200,23,0)</f>
        <v>0</v>
      </c>
      <c r="E18" s="15">
        <v>16</v>
      </c>
      <c r="F18" s="15"/>
      <c r="G18" s="15"/>
      <c r="H18" s="9">
        <f t="shared" si="0"/>
        <v>16</v>
      </c>
      <c r="I18" s="15">
        <v>14</v>
      </c>
      <c r="J18" s="15"/>
      <c r="K18" s="15"/>
      <c r="L18" s="9">
        <f t="shared" si="4"/>
        <v>14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2</v>
      </c>
      <c r="W18" s="15"/>
      <c r="X18" s="16">
        <f>W18-V18</f>
        <v>-2</v>
      </c>
      <c r="Y18" s="18" t="s">
        <v>239</v>
      </c>
      <c r="Z18" s="17"/>
    </row>
    <row r="19" spans="1:26" ht="18" customHeight="1" x14ac:dyDescent="0.2">
      <c r="A19" s="13">
        <v>1500017</v>
      </c>
      <c r="B19" s="14" t="s">
        <v>44</v>
      </c>
      <c r="C19" s="15">
        <v>19000</v>
      </c>
      <c r="D19" s="10">
        <f>VLOOKUP($A19,'27.07'!$A$9:$W$200,23,0)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45</v>
      </c>
      <c r="C20" s="15">
        <v>19000</v>
      </c>
      <c r="D20" s="10">
        <f>VLOOKUP($A20,'27.07'!$A$9:$W$200,23,0)</f>
        <v>0</v>
      </c>
      <c r="E20" s="15">
        <v>6</v>
      </c>
      <c r="F20" s="15"/>
      <c r="G20" s="15"/>
      <c r="H20" s="9">
        <f t="shared" si="0"/>
        <v>6</v>
      </c>
      <c r="I20" s="15">
        <v>4</v>
      </c>
      <c r="J20" s="15"/>
      <c r="K20" s="15"/>
      <c r="L20" s="9">
        <f t="shared" si="4"/>
        <v>4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2</v>
      </c>
      <c r="W20" s="15"/>
      <c r="X20" s="16">
        <f t="shared" si="3"/>
        <v>-2</v>
      </c>
      <c r="Y20" s="149" t="s">
        <v>239</v>
      </c>
      <c r="Z20" s="17"/>
    </row>
    <row r="21" spans="1:26" ht="18" customHeight="1" x14ac:dyDescent="0.2">
      <c r="A21" s="13">
        <v>1500022</v>
      </c>
      <c r="B21" s="14" t="s">
        <v>46</v>
      </c>
      <c r="C21" s="15">
        <v>19000</v>
      </c>
      <c r="D21" s="10">
        <f>VLOOKUP($A21,'27.07'!$A$9:$W$200,23,0)</f>
        <v>0</v>
      </c>
      <c r="E21" s="15">
        <v>6</v>
      </c>
      <c r="F21" s="15"/>
      <c r="G21" s="15"/>
      <c r="H21" s="9">
        <f t="shared" si="0"/>
        <v>6</v>
      </c>
      <c r="I21" s="15">
        <v>5</v>
      </c>
      <c r="J21" s="15"/>
      <c r="K21" s="15"/>
      <c r="L21" s="9">
        <f t="shared" si="4"/>
        <v>5</v>
      </c>
      <c r="M21" s="15"/>
      <c r="N21" s="15"/>
      <c r="O21" s="15"/>
      <c r="P21" s="15"/>
      <c r="Q21" s="15"/>
      <c r="R21" s="11">
        <f t="shared" si="5"/>
        <v>0</v>
      </c>
      <c r="S21" s="15">
        <v>1</v>
      </c>
      <c r="T21" s="15"/>
      <c r="U21" s="9">
        <f t="shared" si="1"/>
        <v>1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47</v>
      </c>
      <c r="C22" s="15">
        <v>16000</v>
      </c>
      <c r="D22" s="10">
        <f>VLOOKUP($A22,'27.07'!$A$9:$W$200,23,0)</f>
        <v>0</v>
      </c>
      <c r="E22" s="15">
        <v>6</v>
      </c>
      <c r="F22" s="15"/>
      <c r="G22" s="15"/>
      <c r="H22" s="9">
        <f t="shared" si="0"/>
        <v>6</v>
      </c>
      <c r="I22" s="15">
        <v>4</v>
      </c>
      <c r="J22" s="15"/>
      <c r="K22" s="15"/>
      <c r="L22" s="9">
        <f t="shared" si="4"/>
        <v>4</v>
      </c>
      <c r="M22" s="15"/>
      <c r="N22" s="15"/>
      <c r="O22" s="15"/>
      <c r="P22" s="15"/>
      <c r="Q22" s="15"/>
      <c r="R22" s="11">
        <f t="shared" si="5"/>
        <v>0</v>
      </c>
      <c r="S22" s="15">
        <v>2</v>
      </c>
      <c r="T22" s="15"/>
      <c r="U22" s="9">
        <f t="shared" si="1"/>
        <v>2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48</v>
      </c>
      <c r="C23" s="15">
        <v>21000</v>
      </c>
      <c r="D23" s="10">
        <f>VLOOKUP($A23,'27.07'!$A$9:$W$200,23,0)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49</v>
      </c>
      <c r="C24" s="15">
        <v>21000</v>
      </c>
      <c r="D24" s="10">
        <f>VLOOKUP($A24,'27.07'!$A$9:$W$200,23,0)</f>
        <v>0</v>
      </c>
      <c r="E24" s="15">
        <v>6</v>
      </c>
      <c r="F24" s="15"/>
      <c r="G24" s="15"/>
      <c r="H24" s="9">
        <f t="shared" si="0"/>
        <v>6</v>
      </c>
      <c r="I24" s="15">
        <v>6</v>
      </c>
      <c r="J24" s="15"/>
      <c r="K24" s="15"/>
      <c r="L24" s="9">
        <f t="shared" si="4"/>
        <v>6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50</v>
      </c>
      <c r="C25" s="15">
        <v>20000</v>
      </c>
      <c r="D25" s="10">
        <f>VLOOKUP($A25,'27.07'!$A$9:$W$200,23,0)</f>
        <v>0</v>
      </c>
      <c r="E25" s="15"/>
      <c r="F25" s="15"/>
      <c r="G25" s="15"/>
      <c r="H25" s="9">
        <f t="shared" si="0"/>
        <v>0</v>
      </c>
      <c r="I25" s="15"/>
      <c r="J25" s="15"/>
      <c r="K25" s="15"/>
      <c r="L25" s="9">
        <f t="shared" si="4"/>
        <v>0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51</v>
      </c>
      <c r="C26" s="15">
        <v>18000</v>
      </c>
      <c r="D26" s="10">
        <f>VLOOKUP($A26,'27.07'!$A$9:$W$200,23,0)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52</v>
      </c>
      <c r="C27" s="15">
        <v>32000</v>
      </c>
      <c r="D27" s="10">
        <f>VLOOKUP($A27,'27.07'!$A$9:$W$200,23,0)</f>
        <v>5</v>
      </c>
      <c r="E27" s="15"/>
      <c r="F27" s="15"/>
      <c r="G27" s="15"/>
      <c r="H27" s="9">
        <f t="shared" si="0"/>
        <v>0</v>
      </c>
      <c r="I27" s="15">
        <v>2</v>
      </c>
      <c r="J27" s="15"/>
      <c r="K27" s="15"/>
      <c r="L27" s="9">
        <f t="shared" si="4"/>
        <v>2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3</v>
      </c>
      <c r="W27" s="15">
        <v>3</v>
      </c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53</v>
      </c>
      <c r="C28" s="15">
        <v>22000</v>
      </c>
      <c r="D28" s="10">
        <f>VLOOKUP($A28,'27.07'!$A$9:$W$200,23,0)</f>
        <v>0</v>
      </c>
      <c r="E28" s="15">
        <v>6</v>
      </c>
      <c r="F28" s="15"/>
      <c r="G28" s="15"/>
      <c r="H28" s="9">
        <f t="shared" si="0"/>
        <v>6</v>
      </c>
      <c r="I28" s="15">
        <v>6</v>
      </c>
      <c r="J28" s="15"/>
      <c r="K28" s="15"/>
      <c r="L28" s="9">
        <f t="shared" si="4"/>
        <v>6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54</v>
      </c>
      <c r="C29" s="15">
        <v>21000</v>
      </c>
      <c r="D29" s="10">
        <f>VLOOKUP($A29,'27.07'!$A$9:$W$200,23,0)</f>
        <v>0</v>
      </c>
      <c r="E29" s="15">
        <v>6</v>
      </c>
      <c r="F29" s="15"/>
      <c r="G29" s="15"/>
      <c r="H29" s="9">
        <f t="shared" si="0"/>
        <v>6</v>
      </c>
      <c r="I29" s="15">
        <v>3</v>
      </c>
      <c r="J29" s="15"/>
      <c r="K29" s="15"/>
      <c r="L29" s="9">
        <f t="shared" si="4"/>
        <v>3</v>
      </c>
      <c r="M29" s="15"/>
      <c r="N29" s="15"/>
      <c r="O29" s="15"/>
      <c r="P29" s="15"/>
      <c r="Q29" s="15"/>
      <c r="R29" s="11">
        <f t="shared" si="5"/>
        <v>0</v>
      </c>
      <c r="S29" s="15">
        <v>3</v>
      </c>
      <c r="T29" s="15"/>
      <c r="U29" s="9">
        <f t="shared" si="1"/>
        <v>3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55</v>
      </c>
      <c r="C30" s="15">
        <v>20000</v>
      </c>
      <c r="D30" s="10">
        <f>VLOOKUP($A30,'27.07'!$A$9:$W$200,23,0)</f>
        <v>0</v>
      </c>
      <c r="E30" s="15">
        <v>6</v>
      </c>
      <c r="F30" s="15"/>
      <c r="G30" s="15"/>
      <c r="H30" s="9">
        <f t="shared" si="0"/>
        <v>6</v>
      </c>
      <c r="I30" s="15">
        <v>6</v>
      </c>
      <c r="J30" s="15"/>
      <c r="K30" s="15"/>
      <c r="L30" s="9">
        <f t="shared" si="4"/>
        <v>6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56</v>
      </c>
      <c r="C31" s="15">
        <v>24000</v>
      </c>
      <c r="D31" s="10">
        <f>VLOOKUP($A31,'27.07'!$A$9:$W$200,23,0)</f>
        <v>0</v>
      </c>
      <c r="E31" s="15">
        <v>6</v>
      </c>
      <c r="F31" s="15"/>
      <c r="G31" s="15"/>
      <c r="H31" s="9">
        <f t="shared" si="0"/>
        <v>6</v>
      </c>
      <c r="I31" s="15">
        <v>3</v>
      </c>
      <c r="J31" s="15"/>
      <c r="K31" s="15"/>
      <c r="L31" s="9">
        <f t="shared" si="4"/>
        <v>3</v>
      </c>
      <c r="M31" s="15"/>
      <c r="N31" s="15"/>
      <c r="O31" s="15"/>
      <c r="P31" s="15"/>
      <c r="Q31" s="15">
        <v>1</v>
      </c>
      <c r="R31" s="11">
        <f t="shared" si="5"/>
        <v>1</v>
      </c>
      <c r="S31" s="15">
        <v>2</v>
      </c>
      <c r="T31" s="15"/>
      <c r="U31" s="9">
        <f t="shared" si="1"/>
        <v>2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57</v>
      </c>
      <c r="C32" s="15">
        <v>18000</v>
      </c>
      <c r="D32" s="10">
        <f>VLOOKUP($A32,'27.07'!$A$9:$W$200,23,0)</f>
        <v>0</v>
      </c>
      <c r="E32" s="15">
        <v>6</v>
      </c>
      <c r="F32" s="15"/>
      <c r="G32" s="15"/>
      <c r="H32" s="9">
        <f t="shared" si="0"/>
        <v>6</v>
      </c>
      <c r="I32" s="15">
        <v>6</v>
      </c>
      <c r="J32" s="15"/>
      <c r="K32" s="15"/>
      <c r="L32" s="9">
        <f t="shared" si="4"/>
        <v>6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58</v>
      </c>
      <c r="C33" s="15">
        <v>22000</v>
      </c>
      <c r="D33" s="10">
        <f>VLOOKUP($A33,'27.07'!$A$9:$W$200,23,0)</f>
        <v>0</v>
      </c>
      <c r="E33" s="15">
        <v>6</v>
      </c>
      <c r="F33" s="15"/>
      <c r="G33" s="15"/>
      <c r="H33" s="9">
        <f t="shared" si="0"/>
        <v>6</v>
      </c>
      <c r="I33" s="15">
        <v>6</v>
      </c>
      <c r="J33" s="15"/>
      <c r="K33" s="15"/>
      <c r="L33" s="9">
        <f t="shared" si="4"/>
        <v>6</v>
      </c>
      <c r="M33" s="15"/>
      <c r="N33" s="15"/>
      <c r="O33" s="15"/>
      <c r="P33" s="15"/>
      <c r="Q33" s="15"/>
      <c r="R33" s="11">
        <f t="shared" si="5"/>
        <v>0</v>
      </c>
      <c r="S33" s="15">
        <v>1</v>
      </c>
      <c r="T33" s="15"/>
      <c r="U33" s="9">
        <f t="shared" si="1"/>
        <v>1</v>
      </c>
      <c r="V33" s="9">
        <f t="shared" si="2"/>
        <v>-1</v>
      </c>
      <c r="W33" s="15"/>
      <c r="X33" s="16">
        <f t="shared" si="3"/>
        <v>1</v>
      </c>
      <c r="Y33" s="141" t="s">
        <v>236</v>
      </c>
      <c r="Z33" s="17"/>
    </row>
    <row r="34" spans="1:26" ht="18" customHeight="1" x14ac:dyDescent="0.2">
      <c r="A34" s="13">
        <v>1500301</v>
      </c>
      <c r="B34" s="14" t="s">
        <v>59</v>
      </c>
      <c r="C34" s="15">
        <v>20000</v>
      </c>
      <c r="D34" s="10">
        <f>VLOOKUP($A34,'27.07'!$A$9:$W$200,23,0)</f>
        <v>0</v>
      </c>
      <c r="E34" s="15">
        <v>6</v>
      </c>
      <c r="F34" s="15"/>
      <c r="G34" s="15"/>
      <c r="H34" s="9">
        <f t="shared" si="0"/>
        <v>6</v>
      </c>
      <c r="I34" s="15">
        <v>4</v>
      </c>
      <c r="J34" s="15"/>
      <c r="K34" s="15"/>
      <c r="L34" s="9">
        <f t="shared" si="4"/>
        <v>4</v>
      </c>
      <c r="M34" s="15"/>
      <c r="N34" s="15"/>
      <c r="O34" s="15"/>
      <c r="P34" s="15"/>
      <c r="Q34" s="15"/>
      <c r="R34" s="11">
        <f t="shared" si="5"/>
        <v>0</v>
      </c>
      <c r="S34" s="15">
        <v>1</v>
      </c>
      <c r="T34" s="15"/>
      <c r="U34" s="9">
        <f t="shared" si="1"/>
        <v>1</v>
      </c>
      <c r="V34" s="9">
        <f t="shared" si="2"/>
        <v>1</v>
      </c>
      <c r="W34" s="15"/>
      <c r="X34" s="16">
        <f t="shared" si="3"/>
        <v>-1</v>
      </c>
      <c r="Y34" s="18"/>
      <c r="Z34" s="17"/>
    </row>
    <row r="35" spans="1:26" ht="18" customHeight="1" x14ac:dyDescent="0.2">
      <c r="A35" s="13">
        <v>1500303</v>
      </c>
      <c r="B35" s="14" t="s">
        <v>60</v>
      </c>
      <c r="C35" s="15">
        <v>18000</v>
      </c>
      <c r="D35" s="10">
        <f>VLOOKUP($A35,'27.07'!$A$9:$W$200,23,0)</f>
        <v>0</v>
      </c>
      <c r="E35" s="15">
        <v>6</v>
      </c>
      <c r="F35" s="15"/>
      <c r="G35" s="15"/>
      <c r="H35" s="9">
        <f t="shared" si="0"/>
        <v>6</v>
      </c>
      <c r="I35" s="15">
        <v>1</v>
      </c>
      <c r="J35" s="15"/>
      <c r="K35" s="15"/>
      <c r="L35" s="9">
        <f t="shared" si="4"/>
        <v>1</v>
      </c>
      <c r="M35" s="15"/>
      <c r="N35" s="15"/>
      <c r="O35" s="15"/>
      <c r="P35" s="15"/>
      <c r="Q35" s="15"/>
      <c r="R35" s="11">
        <f t="shared" si="5"/>
        <v>0</v>
      </c>
      <c r="S35" s="15">
        <v>5</v>
      </c>
      <c r="T35" s="15"/>
      <c r="U35" s="9">
        <f t="shared" si="1"/>
        <v>5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61</v>
      </c>
      <c r="C36" s="15">
        <v>18000</v>
      </c>
      <c r="D36" s="10">
        <f>VLOOKUP($A36,'27.07'!$A$9:$W$200,23,0)</f>
        <v>0</v>
      </c>
      <c r="E36" s="15">
        <v>6</v>
      </c>
      <c r="F36" s="15"/>
      <c r="G36" s="15"/>
      <c r="H36" s="9">
        <f t="shared" si="0"/>
        <v>6</v>
      </c>
      <c r="I36" s="15">
        <v>6</v>
      </c>
      <c r="J36" s="15"/>
      <c r="K36" s="15"/>
      <c r="L36" s="9">
        <f t="shared" si="4"/>
        <v>6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62</v>
      </c>
      <c r="C37" s="15">
        <v>17000</v>
      </c>
      <c r="D37" s="10">
        <f>VLOOKUP($A37,'27.07'!$A$9:$W$200,23,0)</f>
        <v>0</v>
      </c>
      <c r="E37" s="15">
        <v>6</v>
      </c>
      <c r="F37" s="15"/>
      <c r="G37" s="15"/>
      <c r="H37" s="9">
        <f t="shared" si="0"/>
        <v>6</v>
      </c>
      <c r="I37" s="15">
        <v>3</v>
      </c>
      <c r="J37" s="15"/>
      <c r="K37" s="15"/>
      <c r="L37" s="9">
        <f t="shared" si="4"/>
        <v>3</v>
      </c>
      <c r="M37" s="15"/>
      <c r="N37" s="15"/>
      <c r="O37" s="15"/>
      <c r="P37" s="15"/>
      <c r="Q37" s="15"/>
      <c r="R37" s="11">
        <f t="shared" si="5"/>
        <v>0</v>
      </c>
      <c r="S37" s="15">
        <v>3</v>
      </c>
      <c r="T37" s="15"/>
      <c r="U37" s="9">
        <f t="shared" si="1"/>
        <v>3</v>
      </c>
      <c r="V37" s="9">
        <f t="shared" si="2"/>
        <v>0</v>
      </c>
      <c r="W37" s="15"/>
      <c r="X37" s="16">
        <f t="shared" si="3"/>
        <v>0</v>
      </c>
      <c r="Y37" s="141"/>
      <c r="Z37" s="17"/>
    </row>
    <row r="38" spans="1:26" ht="18" customHeight="1" x14ac:dyDescent="0.2">
      <c r="A38" s="13">
        <v>1500307</v>
      </c>
      <c r="B38" s="14" t="s">
        <v>63</v>
      </c>
      <c r="C38" s="15">
        <v>20000</v>
      </c>
      <c r="D38" s="10">
        <f>VLOOKUP($A38,'27.07'!$A$9:$W$200,23,0)</f>
        <v>0</v>
      </c>
      <c r="E38" s="15">
        <v>6</v>
      </c>
      <c r="F38" s="15"/>
      <c r="G38" s="15"/>
      <c r="H38" s="9">
        <f t="shared" si="0"/>
        <v>6</v>
      </c>
      <c r="I38" s="15">
        <v>3</v>
      </c>
      <c r="J38" s="15"/>
      <c r="K38" s="15"/>
      <c r="L38" s="9">
        <f t="shared" si="4"/>
        <v>3</v>
      </c>
      <c r="M38" s="15"/>
      <c r="N38" s="15"/>
      <c r="O38" s="15"/>
      <c r="P38" s="15"/>
      <c r="Q38" s="15"/>
      <c r="R38" s="11">
        <f t="shared" si="5"/>
        <v>0</v>
      </c>
      <c r="S38" s="15">
        <v>3</v>
      </c>
      <c r="T38" s="15"/>
      <c r="U38" s="9">
        <f t="shared" si="1"/>
        <v>3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64</v>
      </c>
      <c r="C39" s="15">
        <v>18000</v>
      </c>
      <c r="D39" s="10">
        <f>VLOOKUP($A39,'27.07'!$A$9:$W$200,23,0)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65</v>
      </c>
      <c r="C40" s="15">
        <v>20000</v>
      </c>
      <c r="D40" s="10">
        <f>VLOOKUP($A40,'27.07'!$A$9:$W$200,23,0)</f>
        <v>0</v>
      </c>
      <c r="E40" s="15">
        <v>6</v>
      </c>
      <c r="F40" s="15"/>
      <c r="G40" s="15"/>
      <c r="H40" s="9">
        <f t="shared" si="0"/>
        <v>6</v>
      </c>
      <c r="I40" s="15">
        <v>3</v>
      </c>
      <c r="J40" s="15"/>
      <c r="K40" s="15"/>
      <c r="L40" s="9">
        <f t="shared" si="4"/>
        <v>3</v>
      </c>
      <c r="M40" s="15"/>
      <c r="N40" s="15"/>
      <c r="O40" s="15"/>
      <c r="P40" s="15"/>
      <c r="Q40" s="15"/>
      <c r="R40" s="11">
        <f t="shared" si="5"/>
        <v>0</v>
      </c>
      <c r="S40" s="15">
        <v>3</v>
      </c>
      <c r="T40" s="15"/>
      <c r="U40" s="9">
        <f t="shared" si="1"/>
        <v>3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66</v>
      </c>
      <c r="C41" s="15">
        <v>21000</v>
      </c>
      <c r="D41" s="10">
        <f>VLOOKUP($A41,'27.07'!$A$9:$W$200,23,0)</f>
        <v>0</v>
      </c>
      <c r="E41" s="15"/>
      <c r="F41" s="15"/>
      <c r="G41" s="15"/>
      <c r="H41" s="9">
        <f t="shared" si="0"/>
        <v>0</v>
      </c>
      <c r="I41" s="15"/>
      <c r="J41" s="15"/>
      <c r="K41" s="15"/>
      <c r="L41" s="9">
        <f t="shared" si="4"/>
        <v>0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67</v>
      </c>
      <c r="C42" s="15">
        <v>21000</v>
      </c>
      <c r="D42" s="10">
        <f>VLOOKUP($A42,'27.07'!$A$9:$W$200,23,0)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68</v>
      </c>
      <c r="C43" s="15">
        <v>20000</v>
      </c>
      <c r="D43" s="10">
        <f>VLOOKUP($A43,'27.07'!$A$9:$W$200,23,0)</f>
        <v>0</v>
      </c>
      <c r="E43" s="15">
        <v>6</v>
      </c>
      <c r="F43" s="15"/>
      <c r="G43" s="15"/>
      <c r="H43" s="9">
        <f t="shared" si="0"/>
        <v>6</v>
      </c>
      <c r="I43" s="15">
        <v>3</v>
      </c>
      <c r="J43" s="15"/>
      <c r="K43" s="15"/>
      <c r="L43" s="9">
        <f t="shared" si="4"/>
        <v>3</v>
      </c>
      <c r="M43" s="15"/>
      <c r="N43" s="15"/>
      <c r="O43" s="15"/>
      <c r="P43" s="15"/>
      <c r="Q43" s="15"/>
      <c r="R43" s="11">
        <f t="shared" si="5"/>
        <v>0</v>
      </c>
      <c r="S43" s="15">
        <v>3</v>
      </c>
      <c r="T43" s="15"/>
      <c r="U43" s="9">
        <f t="shared" si="1"/>
        <v>3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69</v>
      </c>
      <c r="C44" s="15">
        <v>17000</v>
      </c>
      <c r="D44" s="10">
        <f>VLOOKUP($A44,'27.07'!$A$9:$W$200,23,0)</f>
        <v>0</v>
      </c>
      <c r="E44" s="15">
        <v>6</v>
      </c>
      <c r="F44" s="15"/>
      <c r="G44" s="15"/>
      <c r="H44" s="9">
        <f t="shared" si="0"/>
        <v>6</v>
      </c>
      <c r="I44" s="15">
        <v>6</v>
      </c>
      <c r="J44" s="15"/>
      <c r="K44" s="15"/>
      <c r="L44" s="9">
        <f t="shared" si="4"/>
        <v>6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70</v>
      </c>
      <c r="C45" s="15">
        <v>19000</v>
      </c>
      <c r="D45" s="10">
        <f>VLOOKUP($A45,'27.07'!$A$9:$W$200,23,0)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71</v>
      </c>
      <c r="C46" s="15">
        <v>17000</v>
      </c>
      <c r="D46" s="10">
        <f>VLOOKUP($A46,'27.07'!$A$9:$W$200,23,0)</f>
        <v>0</v>
      </c>
      <c r="E46" s="15">
        <v>6</v>
      </c>
      <c r="F46" s="15"/>
      <c r="G46" s="15"/>
      <c r="H46" s="9">
        <f t="shared" si="0"/>
        <v>6</v>
      </c>
      <c r="I46" s="15">
        <v>5</v>
      </c>
      <c r="J46" s="15"/>
      <c r="K46" s="15"/>
      <c r="L46" s="9">
        <f t="shared" si="4"/>
        <v>5</v>
      </c>
      <c r="M46" s="15"/>
      <c r="N46" s="15"/>
      <c r="O46" s="15"/>
      <c r="P46" s="15"/>
      <c r="Q46" s="15"/>
      <c r="R46" s="11">
        <f t="shared" si="5"/>
        <v>0</v>
      </c>
      <c r="S46" s="15">
        <v>1</v>
      </c>
      <c r="T46" s="15"/>
      <c r="U46" s="9">
        <f t="shared" si="1"/>
        <v>1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72</v>
      </c>
      <c r="C47" s="15">
        <v>18000</v>
      </c>
      <c r="D47" s="10">
        <f>VLOOKUP($A47,'27.07'!$A$9:$W$200,23,0)</f>
        <v>0</v>
      </c>
      <c r="E47" s="15">
        <v>6</v>
      </c>
      <c r="F47" s="15"/>
      <c r="G47" s="15"/>
      <c r="H47" s="9">
        <f t="shared" si="0"/>
        <v>6</v>
      </c>
      <c r="I47" s="15">
        <v>6</v>
      </c>
      <c r="J47" s="15"/>
      <c r="K47" s="15"/>
      <c r="L47" s="9">
        <f t="shared" si="4"/>
        <v>6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73</v>
      </c>
      <c r="C48" s="15">
        <v>20000</v>
      </c>
      <c r="D48" s="10">
        <f>VLOOKUP($A48,'27.07'!$A$9:$W$200,23,0)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74</v>
      </c>
      <c r="C49" s="15">
        <v>22000</v>
      </c>
      <c r="D49" s="10">
        <f>VLOOKUP($A49,'27.07'!$A$9:$W$200,23,0)</f>
        <v>0</v>
      </c>
      <c r="E49" s="15">
        <v>6</v>
      </c>
      <c r="F49" s="15"/>
      <c r="G49" s="15"/>
      <c r="H49" s="9">
        <f t="shared" si="0"/>
        <v>6</v>
      </c>
      <c r="I49" s="15">
        <v>5</v>
      </c>
      <c r="J49" s="15"/>
      <c r="K49" s="15"/>
      <c r="L49" s="9">
        <f t="shared" si="4"/>
        <v>5</v>
      </c>
      <c r="M49" s="15"/>
      <c r="N49" s="15"/>
      <c r="O49" s="15"/>
      <c r="P49" s="15"/>
      <c r="Q49" s="15"/>
      <c r="R49" s="11">
        <f t="shared" si="5"/>
        <v>0</v>
      </c>
      <c r="S49" s="15">
        <v>1</v>
      </c>
      <c r="T49" s="15"/>
      <c r="U49" s="9">
        <f t="shared" si="1"/>
        <v>1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75</v>
      </c>
      <c r="C50" s="15">
        <v>21000</v>
      </c>
      <c r="D50" s="10">
        <f>VLOOKUP($A50,'27.07'!$A$9:$W$200,23,0)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76</v>
      </c>
      <c r="C51" s="15">
        <v>19000</v>
      </c>
      <c r="D51" s="10">
        <f>VLOOKUP($A51,'27.07'!$A$9:$W$200,23,0)</f>
        <v>0</v>
      </c>
      <c r="E51" s="15">
        <v>6</v>
      </c>
      <c r="F51" s="15"/>
      <c r="G51" s="15"/>
      <c r="H51" s="9">
        <f t="shared" si="0"/>
        <v>6</v>
      </c>
      <c r="I51" s="15">
        <v>6</v>
      </c>
      <c r="J51" s="15"/>
      <c r="K51" s="15"/>
      <c r="L51" s="9">
        <f t="shared" si="4"/>
        <v>6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77</v>
      </c>
      <c r="C52" s="15">
        <v>25000</v>
      </c>
      <c r="D52" s="10">
        <f>VLOOKUP($A52,'27.07'!$A$9:$W$200,23,0)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78</v>
      </c>
      <c r="C53" s="9"/>
      <c r="D53" s="10">
        <f>VLOOKUP($A53,'27.07'!$A$9:$W$200,23,0)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79</v>
      </c>
      <c r="C54" s="21">
        <v>22000</v>
      </c>
      <c r="D54" s="10">
        <f>VLOOKUP($A54,'27.07'!$A$9:$W$200,23,0)</f>
        <v>0</v>
      </c>
      <c r="E54" s="21"/>
      <c r="F54" s="21"/>
      <c r="G54" s="21"/>
      <c r="H54" s="9">
        <f t="shared" ref="H54:H61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1" si="7">S54+T54</f>
        <v>0</v>
      </c>
      <c r="V54" s="9">
        <f t="shared" ref="V54:V61" si="8">D54+H54-L54-R54-U54</f>
        <v>0</v>
      </c>
      <c r="W54" s="21"/>
      <c r="X54" s="16">
        <f t="shared" ref="X54:X61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80</v>
      </c>
      <c r="C55" s="21">
        <v>22000</v>
      </c>
      <c r="D55" s="10">
        <f>VLOOKUP($A55,'27.07'!$A$9:$W$200,23,0)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81</v>
      </c>
      <c r="C56" s="15">
        <v>22000</v>
      </c>
      <c r="D56" s="10">
        <f>VLOOKUP($A56,'27.07'!$A$9:$W$200,23,0)</f>
        <v>0</v>
      </c>
      <c r="E56" s="15">
        <v>6</v>
      </c>
      <c r="F56" s="15"/>
      <c r="G56" s="15"/>
      <c r="H56" s="9">
        <f t="shared" si="6"/>
        <v>6</v>
      </c>
      <c r="I56" s="15">
        <v>6</v>
      </c>
      <c r="J56" s="15"/>
      <c r="K56" s="15"/>
      <c r="L56" s="9">
        <f t="shared" si="4"/>
        <v>6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82</v>
      </c>
      <c r="C57" s="15">
        <v>20000</v>
      </c>
      <c r="D57" s="10">
        <f>VLOOKUP($A57,'27.07'!$A$9:$W$200,23,0)</f>
        <v>0</v>
      </c>
      <c r="E57" s="15">
        <v>6</v>
      </c>
      <c r="F57" s="15"/>
      <c r="G57" s="15"/>
      <c r="H57" s="9">
        <f t="shared" si="6"/>
        <v>6</v>
      </c>
      <c r="I57" s="15">
        <v>6</v>
      </c>
      <c r="J57" s="15"/>
      <c r="K57" s="15"/>
      <c r="L57" s="9">
        <f t="shared" si="4"/>
        <v>6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83</v>
      </c>
      <c r="C58" s="15">
        <v>29000</v>
      </c>
      <c r="D58" s="10">
        <f>VLOOKUP($A58,'27.07'!$A$9:$W$200,23,0)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84</v>
      </c>
      <c r="C59" s="15">
        <v>32000</v>
      </c>
      <c r="D59" s="10">
        <f>VLOOKUP($A59,'27.07'!$A$9:$W$200,23,0)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85</v>
      </c>
      <c r="C60" s="15">
        <v>25000</v>
      </c>
      <c r="D60" s="10">
        <f>VLOOKUP($A60,'27.07'!$A$9:$W$200,23,0)</f>
        <v>0</v>
      </c>
      <c r="E60" s="15"/>
      <c r="F60" s="15"/>
      <c r="G60" s="15"/>
      <c r="H60" s="9">
        <f t="shared" si="6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1522009</v>
      </c>
      <c r="B61" s="14" t="s">
        <v>86</v>
      </c>
      <c r="C61" s="15">
        <v>24000</v>
      </c>
      <c r="D61" s="10">
        <f>VLOOKUP($A61,'27.07'!$A$9:$W$200,23,0)</f>
        <v>0</v>
      </c>
      <c r="E61" s="15"/>
      <c r="F61" s="15"/>
      <c r="G61" s="15"/>
      <c r="H61" s="9">
        <f t="shared" si="6"/>
        <v>0</v>
      </c>
      <c r="I61" s="15"/>
      <c r="J61" s="15"/>
      <c r="K61" s="15"/>
      <c r="L61" s="9">
        <f t="shared" si="4"/>
        <v>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7">
        <v>1530000</v>
      </c>
      <c r="B62" s="8" t="s">
        <v>87</v>
      </c>
      <c r="C62" s="9"/>
      <c r="D62" s="10">
        <f>VLOOKUP($A62,'27.07'!$A$9:$W$200,23,0)</f>
        <v>0</v>
      </c>
      <c r="E62" s="10"/>
      <c r="F62" s="10"/>
      <c r="G62" s="10"/>
      <c r="H62" s="9"/>
      <c r="I62" s="10"/>
      <c r="J62" s="10"/>
      <c r="K62" s="10"/>
      <c r="L62" s="9">
        <f t="shared" si="4"/>
        <v>0</v>
      </c>
      <c r="M62" s="10"/>
      <c r="N62" s="10"/>
      <c r="O62" s="10"/>
      <c r="P62" s="10"/>
      <c r="Q62" s="10"/>
      <c r="R62" s="11">
        <f t="shared" si="5"/>
        <v>0</v>
      </c>
      <c r="S62" s="10"/>
      <c r="T62" s="10"/>
      <c r="U62" s="9"/>
      <c r="V62" s="9"/>
      <c r="W62" s="10"/>
      <c r="X62" s="9"/>
      <c r="Y62" s="18"/>
      <c r="Z62" s="17"/>
    </row>
    <row r="63" spans="1:28" ht="18" customHeight="1" x14ac:dyDescent="0.2">
      <c r="A63" s="13">
        <v>1532013</v>
      </c>
      <c r="B63" s="14" t="s">
        <v>88</v>
      </c>
      <c r="C63" s="15">
        <v>89000</v>
      </c>
      <c r="D63" s="10">
        <f>VLOOKUP($A63,'27.07'!$A$9:$W$200,23,0)</f>
        <v>8</v>
      </c>
      <c r="E63" s="15"/>
      <c r="F63" s="15"/>
      <c r="G63" s="15"/>
      <c r="H63" s="9">
        <f>SUM(E63:G63)</f>
        <v>0</v>
      </c>
      <c r="I63" s="15">
        <v>1</v>
      </c>
      <c r="J63" s="15"/>
      <c r="K63" s="15"/>
      <c r="L63" s="9">
        <f t="shared" si="4"/>
        <v>1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>S63+T63</f>
        <v>0</v>
      </c>
      <c r="V63" s="9">
        <f>D63+H63-L63-R63-U63</f>
        <v>7</v>
      </c>
      <c r="W63" s="15">
        <v>7</v>
      </c>
      <c r="X63" s="16">
        <f>W63-V63</f>
        <v>0</v>
      </c>
      <c r="Y63" s="18"/>
      <c r="Z63" s="17"/>
    </row>
    <row r="64" spans="1:28" ht="18" customHeight="1" x14ac:dyDescent="0.2">
      <c r="A64" s="7">
        <v>1540000</v>
      </c>
      <c r="B64" s="8" t="s">
        <v>89</v>
      </c>
      <c r="C64" s="9"/>
      <c r="D64" s="10">
        <f>VLOOKUP($A64,'27.07'!$A$9:$W$200,23,0)</f>
        <v>0</v>
      </c>
      <c r="E64" s="10"/>
      <c r="F64" s="10"/>
      <c r="G64" s="10"/>
      <c r="H64" s="9"/>
      <c r="I64" s="10"/>
      <c r="J64" s="10"/>
      <c r="K64" s="10"/>
      <c r="L64" s="9">
        <f t="shared" si="4"/>
        <v>0</v>
      </c>
      <c r="M64" s="10"/>
      <c r="N64" s="10"/>
      <c r="O64" s="10"/>
      <c r="P64" s="10"/>
      <c r="Q64" s="10"/>
      <c r="R64" s="11">
        <f t="shared" si="5"/>
        <v>0</v>
      </c>
      <c r="S64" s="10"/>
      <c r="T64" s="10"/>
      <c r="U64" s="9"/>
      <c r="V64" s="9"/>
      <c r="W64" s="10"/>
      <c r="X64" s="9"/>
      <c r="Y64" s="18"/>
      <c r="Z64" s="17"/>
    </row>
    <row r="65" spans="1:26" s="24" customFormat="1" ht="18" customHeight="1" x14ac:dyDescent="0.2">
      <c r="A65" s="25">
        <v>1540002</v>
      </c>
      <c r="B65" s="20" t="s">
        <v>90</v>
      </c>
      <c r="C65" s="21">
        <v>19000</v>
      </c>
      <c r="D65" s="10">
        <f>VLOOKUP($A65,'27.07'!$A$9:$W$200,23,0)</f>
        <v>0</v>
      </c>
      <c r="E65" s="15"/>
      <c r="F65" s="15"/>
      <c r="G65" s="15"/>
      <c r="H65" s="9">
        <f>SUM(E65:G65)</f>
        <v>0</v>
      </c>
      <c r="I65" s="15"/>
      <c r="J65" s="15"/>
      <c r="K65" s="15"/>
      <c r="L65" s="9">
        <f t="shared" si="4"/>
        <v>0</v>
      </c>
      <c r="M65" s="15"/>
      <c r="N65" s="15"/>
      <c r="O65" s="15"/>
      <c r="P65" s="15"/>
      <c r="Q65" s="15"/>
      <c r="R65" s="11">
        <f t="shared" si="5"/>
        <v>0</v>
      </c>
      <c r="S65" s="15"/>
      <c r="T65" s="15"/>
      <c r="U65" s="9">
        <f>S65+T65</f>
        <v>0</v>
      </c>
      <c r="V65" s="9">
        <f>D65+H65-L65-R65-U65</f>
        <v>0</v>
      </c>
      <c r="W65" s="15"/>
      <c r="X65" s="16">
        <f>W65-V65</f>
        <v>0</v>
      </c>
      <c r="Y65" s="22"/>
      <c r="Z65" s="23"/>
    </row>
    <row r="66" spans="1:26" s="24" customFormat="1" ht="18" customHeight="1" x14ac:dyDescent="0.2">
      <c r="A66" s="25">
        <v>1540034</v>
      </c>
      <c r="B66" s="20" t="s">
        <v>91</v>
      </c>
      <c r="C66" s="21">
        <v>16000</v>
      </c>
      <c r="D66" s="10">
        <f>VLOOKUP($A66,'27.07'!$A$9:$W$200,23,0)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ht="18" customHeight="1" x14ac:dyDescent="0.2">
      <c r="A67" s="7">
        <v>1560000</v>
      </c>
      <c r="B67" s="8" t="s">
        <v>92</v>
      </c>
      <c r="C67" s="9"/>
      <c r="D67" s="10">
        <f>VLOOKUP($A67,'27.07'!$A$9:$W$200,23,0)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ht="18" customHeight="1" x14ac:dyDescent="0.2">
      <c r="A68" s="13">
        <v>1560001</v>
      </c>
      <c r="B68" s="14" t="s">
        <v>93</v>
      </c>
      <c r="C68" s="15">
        <v>28000</v>
      </c>
      <c r="D68" s="10">
        <f>VLOOKUP($A68,'27.07'!$A$9:$W$200,23,0)</f>
        <v>0</v>
      </c>
      <c r="E68" s="15">
        <v>3</v>
      </c>
      <c r="F68" s="15"/>
      <c r="G68" s="15"/>
      <c r="H68" s="9">
        <f>SUM(E68:G68)</f>
        <v>3</v>
      </c>
      <c r="I68" s="15">
        <v>2</v>
      </c>
      <c r="J68" s="15"/>
      <c r="K68" s="15"/>
      <c r="L68" s="9">
        <f t="shared" si="4"/>
        <v>2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 t="shared" ref="U68:U72" si="10">S68+T68</f>
        <v>0</v>
      </c>
      <c r="V68" s="9">
        <f>D68+H68-L68-R68-U68</f>
        <v>1</v>
      </c>
      <c r="W68" s="15"/>
      <c r="X68" s="16">
        <f t="shared" ref="X68:X72" si="11">W68-V68</f>
        <v>-1</v>
      </c>
      <c r="Y68" s="26" t="s">
        <v>239</v>
      </c>
      <c r="Z68" s="17"/>
    </row>
    <row r="69" spans="1:26" ht="18" customHeight="1" x14ac:dyDescent="0.2">
      <c r="A69" s="13">
        <v>1560002</v>
      </c>
      <c r="B69" s="14" t="s">
        <v>94</v>
      </c>
      <c r="C69" s="15">
        <v>28000</v>
      </c>
      <c r="D69" s="10">
        <f>VLOOKUP($A69,'27.07'!$A$9:$W$200,23,0)</f>
        <v>0</v>
      </c>
      <c r="E69" s="15">
        <v>4</v>
      </c>
      <c r="F69" s="15"/>
      <c r="G69" s="15"/>
      <c r="H69" s="9">
        <f>SUM(E69:G69)</f>
        <v>4</v>
      </c>
      <c r="I69" s="15">
        <v>4</v>
      </c>
      <c r="J69" s="15"/>
      <c r="K69" s="15"/>
      <c r="L69" s="9">
        <f t="shared" si="4"/>
        <v>4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 t="shared" si="10"/>
        <v>0</v>
      </c>
      <c r="V69" s="9">
        <f>D69+H69-L69-R69-U69</f>
        <v>0</v>
      </c>
      <c r="W69" s="15"/>
      <c r="X69" s="16">
        <f t="shared" si="11"/>
        <v>0</v>
      </c>
      <c r="Y69" s="26"/>
      <c r="Z69" s="17"/>
    </row>
    <row r="70" spans="1:26" ht="18" customHeight="1" x14ac:dyDescent="0.2">
      <c r="A70" s="13">
        <v>1560006</v>
      </c>
      <c r="B70" s="14" t="s">
        <v>95</v>
      </c>
      <c r="C70" s="15">
        <v>28000</v>
      </c>
      <c r="D70" s="10">
        <f>VLOOKUP($A70,'27.07'!$A$9:$W$200,23,0)</f>
        <v>0</v>
      </c>
      <c r="E70" s="15">
        <v>3</v>
      </c>
      <c r="F70" s="15"/>
      <c r="G70" s="15"/>
      <c r="H70" s="9">
        <f>SUM(E70:G70)</f>
        <v>3</v>
      </c>
      <c r="I70" s="15">
        <v>3</v>
      </c>
      <c r="J70" s="15"/>
      <c r="K70" s="15"/>
      <c r="L70" s="9">
        <f t="shared" si="4"/>
        <v>3</v>
      </c>
      <c r="M70" s="15"/>
      <c r="N70" s="15"/>
      <c r="O70" s="15"/>
      <c r="P70" s="15"/>
      <c r="Q70" s="15"/>
      <c r="R70" s="11">
        <f>SUM(M70:Q70)</f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1560008</v>
      </c>
      <c r="B71" s="14" t="s">
        <v>96</v>
      </c>
      <c r="C71" s="15">
        <v>28000</v>
      </c>
      <c r="D71" s="10">
        <f>VLOOKUP($A71,'27.07'!$A$9:$W$200,23,0)</f>
        <v>0</v>
      </c>
      <c r="E71" s="15">
        <v>4</v>
      </c>
      <c r="F71" s="15"/>
      <c r="G71" s="15"/>
      <c r="H71" s="9">
        <f>SUM(E71:G71)</f>
        <v>4</v>
      </c>
      <c r="I71" s="15">
        <v>4</v>
      </c>
      <c r="J71" s="15"/>
      <c r="K71" s="15"/>
      <c r="L71" s="9">
        <f t="shared" si="4"/>
        <v>4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1560048</v>
      </c>
      <c r="B72" s="14" t="s">
        <v>97</v>
      </c>
      <c r="C72" s="15">
        <v>28000</v>
      </c>
      <c r="D72" s="10">
        <f>VLOOKUP($A72,'27.07'!$A$9:$W$200,23,0)</f>
        <v>0</v>
      </c>
      <c r="E72" s="15">
        <v>3</v>
      </c>
      <c r="F72" s="15"/>
      <c r="G72" s="15"/>
      <c r="H72" s="9">
        <f>SUM(E72:G72)</f>
        <v>3</v>
      </c>
      <c r="I72" s="15">
        <v>3</v>
      </c>
      <c r="J72" s="15"/>
      <c r="K72" s="15"/>
      <c r="L72" s="9">
        <f t="shared" si="4"/>
        <v>3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 t="shared" si="10"/>
        <v>0</v>
      </c>
      <c r="V72" s="9">
        <f>D72+H72-L72-R72-U72</f>
        <v>0</v>
      </c>
      <c r="W72" s="15"/>
      <c r="X72" s="16">
        <f t="shared" si="11"/>
        <v>0</v>
      </c>
      <c r="Y72" s="26"/>
      <c r="Z72" s="17"/>
    </row>
    <row r="73" spans="1:26" ht="18" customHeight="1" x14ac:dyDescent="0.2">
      <c r="A73" s="7">
        <v>1510000</v>
      </c>
      <c r="B73" s="8" t="s">
        <v>98</v>
      </c>
      <c r="C73" s="9"/>
      <c r="D73" s="10">
        <f>VLOOKUP($A73,'27.07'!$A$9:$W$200,23,0)</f>
        <v>0</v>
      </c>
      <c r="E73" s="10"/>
      <c r="F73" s="10"/>
      <c r="G73" s="10"/>
      <c r="H73" s="9"/>
      <c r="I73" s="10"/>
      <c r="J73" s="10"/>
      <c r="K73" s="10"/>
      <c r="L73" s="9">
        <f t="shared" si="4"/>
        <v>0</v>
      </c>
      <c r="M73" s="10"/>
      <c r="N73" s="10"/>
      <c r="O73" s="10"/>
      <c r="P73" s="10"/>
      <c r="Q73" s="10"/>
      <c r="R73" s="11">
        <f t="shared" si="5"/>
        <v>0</v>
      </c>
      <c r="S73" s="10"/>
      <c r="T73" s="10"/>
      <c r="U73" s="9"/>
      <c r="V73" s="9"/>
      <c r="W73" s="10"/>
      <c r="X73" s="9"/>
      <c r="Y73" s="18"/>
      <c r="Z73" s="17"/>
    </row>
    <row r="74" spans="1:26" ht="18" customHeight="1" x14ac:dyDescent="0.2">
      <c r="A74" s="13">
        <v>1510001</v>
      </c>
      <c r="B74" s="14" t="s">
        <v>99</v>
      </c>
      <c r="C74" s="15">
        <v>55000</v>
      </c>
      <c r="D74" s="10">
        <f>VLOOKUP($A74,'27.07'!$A$9:$W$200,23,0)</f>
        <v>2</v>
      </c>
      <c r="E74" s="15">
        <v>2</v>
      </c>
      <c r="F74" s="15"/>
      <c r="G74" s="15"/>
      <c r="H74" s="9">
        <f t="shared" ref="H74:H87" si="12">SUM(E74:G74)</f>
        <v>2</v>
      </c>
      <c r="I74" s="15"/>
      <c r="J74" s="15"/>
      <c r="K74" s="15"/>
      <c r="L74" s="9">
        <f t="shared" ref="L74:L137" si="13">SUM(I74:K74)</f>
        <v>0</v>
      </c>
      <c r="M74" s="15">
        <v>1</v>
      </c>
      <c r="N74" s="15"/>
      <c r="O74" s="15"/>
      <c r="P74" s="15"/>
      <c r="Q74" s="15"/>
      <c r="R74" s="11">
        <f t="shared" si="5"/>
        <v>1</v>
      </c>
      <c r="S74" s="15"/>
      <c r="T74" s="15"/>
      <c r="U74" s="9">
        <f t="shared" ref="U74:U87" si="14">S74+T74</f>
        <v>0</v>
      </c>
      <c r="V74" s="9">
        <f t="shared" ref="V74:V87" si="15">D74+H74-L74-R74-U74</f>
        <v>3</v>
      </c>
      <c r="W74" s="15">
        <v>3</v>
      </c>
      <c r="X74" s="16">
        <f t="shared" ref="X74:X87" si="16">W74-V74</f>
        <v>0</v>
      </c>
      <c r="Y74" s="27"/>
      <c r="Z74" s="17"/>
    </row>
    <row r="75" spans="1:26" ht="18" customHeight="1" x14ac:dyDescent="0.2">
      <c r="A75" s="13">
        <v>1510002</v>
      </c>
      <c r="B75" s="14" t="s">
        <v>100</v>
      </c>
      <c r="C75" s="15">
        <v>30000</v>
      </c>
      <c r="D75" s="10">
        <f>VLOOKUP($A75,'27.07'!$A$9:$W$200,23,0)</f>
        <v>3</v>
      </c>
      <c r="E75" s="15">
        <v>4</v>
      </c>
      <c r="F75" s="15"/>
      <c r="G75" s="15"/>
      <c r="H75" s="9">
        <f t="shared" si="12"/>
        <v>4</v>
      </c>
      <c r="I75" s="15"/>
      <c r="J75" s="15"/>
      <c r="K75" s="15"/>
      <c r="L75" s="9">
        <f t="shared" si="13"/>
        <v>0</v>
      </c>
      <c r="M75" s="15">
        <v>2</v>
      </c>
      <c r="N75" s="15"/>
      <c r="O75" s="15"/>
      <c r="P75" s="15"/>
      <c r="Q75" s="15"/>
      <c r="R75" s="11">
        <f t="shared" si="5"/>
        <v>2</v>
      </c>
      <c r="S75" s="15"/>
      <c r="T75" s="15"/>
      <c r="U75" s="9">
        <f t="shared" si="14"/>
        <v>0</v>
      </c>
      <c r="V75" s="9">
        <f t="shared" si="15"/>
        <v>5</v>
      </c>
      <c r="W75" s="15">
        <v>5</v>
      </c>
      <c r="X75" s="16">
        <f t="shared" si="16"/>
        <v>0</v>
      </c>
      <c r="Y75" s="27"/>
      <c r="Z75" s="17"/>
    </row>
    <row r="76" spans="1:26" ht="18" customHeight="1" x14ac:dyDescent="0.2">
      <c r="A76" s="13">
        <v>1510005</v>
      </c>
      <c r="B76" s="14" t="s">
        <v>101</v>
      </c>
      <c r="C76" s="15">
        <v>70000</v>
      </c>
      <c r="D76" s="10">
        <f>VLOOKUP($A76,'27.07'!$A$9:$W$200,23,0)</f>
        <v>0</v>
      </c>
      <c r="E76" s="15"/>
      <c r="F76" s="15"/>
      <c r="G76" s="15"/>
      <c r="H76" s="9">
        <f t="shared" si="12"/>
        <v>0</v>
      </c>
      <c r="I76" s="15"/>
      <c r="J76" s="15"/>
      <c r="K76" s="15"/>
      <c r="L76" s="9">
        <f t="shared" si="13"/>
        <v>0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4"/>
        <v>0</v>
      </c>
      <c r="V76" s="9">
        <f t="shared" si="15"/>
        <v>0</v>
      </c>
      <c r="W76" s="15"/>
      <c r="X76" s="16">
        <f t="shared" si="16"/>
        <v>0</v>
      </c>
      <c r="Y76" s="18"/>
      <c r="Z76" s="17"/>
    </row>
    <row r="77" spans="1:26" ht="18" customHeight="1" x14ac:dyDescent="0.2">
      <c r="A77" s="13">
        <v>1510006</v>
      </c>
      <c r="B77" s="14" t="s">
        <v>102</v>
      </c>
      <c r="C77" s="15">
        <v>38000</v>
      </c>
      <c r="D77" s="10">
        <f>VLOOKUP($A77,'27.07'!$A$9:$W$200,23,0)</f>
        <v>4</v>
      </c>
      <c r="E77" s="15"/>
      <c r="F77" s="15"/>
      <c r="G77" s="15"/>
      <c r="H77" s="9">
        <f t="shared" si="12"/>
        <v>0</v>
      </c>
      <c r="I77" s="15">
        <v>2</v>
      </c>
      <c r="J77" s="15"/>
      <c r="K77" s="15"/>
      <c r="L77" s="9">
        <f t="shared" si="13"/>
        <v>2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4"/>
        <v>0</v>
      </c>
      <c r="V77" s="9">
        <f t="shared" si="15"/>
        <v>2</v>
      </c>
      <c r="W77" s="15">
        <v>2</v>
      </c>
      <c r="X77" s="16">
        <f t="shared" si="16"/>
        <v>0</v>
      </c>
      <c r="Y77" s="26"/>
      <c r="Z77" s="17"/>
    </row>
    <row r="78" spans="1:26" ht="18" customHeight="1" x14ac:dyDescent="0.2">
      <c r="A78" s="13">
        <v>1510007</v>
      </c>
      <c r="B78" s="14" t="s">
        <v>103</v>
      </c>
      <c r="C78" s="15">
        <v>75000</v>
      </c>
      <c r="D78" s="10">
        <f>VLOOKUP($A78,'27.07'!$A$9:$W$200,23,0)</f>
        <v>0</v>
      </c>
      <c r="E78" s="15"/>
      <c r="F78" s="15"/>
      <c r="G78" s="15"/>
      <c r="H78" s="9">
        <f t="shared" si="12"/>
        <v>0</v>
      </c>
      <c r="I78" s="15">
        <v>1</v>
      </c>
      <c r="J78" s="15"/>
      <c r="K78" s="15"/>
      <c r="L78" s="9">
        <f t="shared" si="13"/>
        <v>1</v>
      </c>
      <c r="M78" s="15"/>
      <c r="N78" s="15"/>
      <c r="O78" s="15"/>
      <c r="P78" s="15"/>
      <c r="Q78" s="15"/>
      <c r="R78" s="11">
        <f>SUM(M78:Q78)</f>
        <v>0</v>
      </c>
      <c r="S78" s="15"/>
      <c r="T78" s="15"/>
      <c r="U78" s="9">
        <f>S78+T78</f>
        <v>0</v>
      </c>
      <c r="V78" s="9">
        <f t="shared" si="15"/>
        <v>-1</v>
      </c>
      <c r="W78" s="15"/>
      <c r="X78" s="16">
        <f>W78-V78</f>
        <v>1</v>
      </c>
      <c r="Y78" s="18" t="s">
        <v>284</v>
      </c>
      <c r="Z78" s="17"/>
    </row>
    <row r="79" spans="1:26" ht="18" customHeight="1" x14ac:dyDescent="0.2">
      <c r="A79" s="13">
        <v>1510008</v>
      </c>
      <c r="B79" s="14" t="s">
        <v>104</v>
      </c>
      <c r="C79" s="15">
        <v>55000</v>
      </c>
      <c r="D79" s="10">
        <f>VLOOKUP($A79,'27.07'!$A$9:$W$200,23,0)</f>
        <v>0</v>
      </c>
      <c r="E79" s="15"/>
      <c r="F79" s="15"/>
      <c r="G79" s="15"/>
      <c r="H79" s="9">
        <f t="shared" si="12"/>
        <v>0</v>
      </c>
      <c r="I79" s="15"/>
      <c r="J79" s="15"/>
      <c r="K79" s="15"/>
      <c r="L79" s="9">
        <f t="shared" si="13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5"/>
        <v>0</v>
      </c>
      <c r="W79" s="15"/>
      <c r="X79" s="16">
        <f>W79-V79</f>
        <v>0</v>
      </c>
      <c r="Y79" s="26"/>
      <c r="Z79" s="17"/>
    </row>
    <row r="80" spans="1:26" ht="18" customHeight="1" x14ac:dyDescent="0.2">
      <c r="A80" s="13">
        <v>1510009</v>
      </c>
      <c r="B80" s="14" t="s">
        <v>105</v>
      </c>
      <c r="C80" s="15">
        <v>30000</v>
      </c>
      <c r="D80" s="10">
        <f>VLOOKUP($A80,'27.07'!$A$9:$W$200,23,0)</f>
        <v>7</v>
      </c>
      <c r="E80" s="15"/>
      <c r="F80" s="15"/>
      <c r="G80" s="15"/>
      <c r="H80" s="9">
        <f t="shared" si="12"/>
        <v>0</v>
      </c>
      <c r="I80" s="15">
        <v>2</v>
      </c>
      <c r="J80" s="15"/>
      <c r="K80" s="15"/>
      <c r="L80" s="9">
        <f t="shared" si="13"/>
        <v>2</v>
      </c>
      <c r="M80" s="15">
        <v>1</v>
      </c>
      <c r="N80" s="15"/>
      <c r="O80" s="15"/>
      <c r="P80" s="15"/>
      <c r="Q80" s="15"/>
      <c r="R80" s="11">
        <f t="shared" si="5"/>
        <v>1</v>
      </c>
      <c r="S80" s="15"/>
      <c r="T80" s="15"/>
      <c r="U80" s="9">
        <f t="shared" si="14"/>
        <v>0</v>
      </c>
      <c r="V80" s="9">
        <f t="shared" si="15"/>
        <v>4</v>
      </c>
      <c r="W80" s="15">
        <v>4</v>
      </c>
      <c r="X80" s="16">
        <f t="shared" si="16"/>
        <v>0</v>
      </c>
      <c r="Y80" s="26"/>
      <c r="Z80" s="17"/>
    </row>
    <row r="81" spans="1:26" ht="18" customHeight="1" x14ac:dyDescent="0.2">
      <c r="A81" s="13">
        <v>1510018</v>
      </c>
      <c r="B81" s="14" t="s">
        <v>106</v>
      </c>
      <c r="C81" s="15">
        <v>60000</v>
      </c>
      <c r="D81" s="10">
        <f>VLOOKUP($A81,'27.07'!$A$9:$W$200,23,0)</f>
        <v>2</v>
      </c>
      <c r="E81" s="15">
        <v>1</v>
      </c>
      <c r="F81" s="15"/>
      <c r="G81" s="15"/>
      <c r="H81" s="9">
        <f t="shared" si="12"/>
        <v>1</v>
      </c>
      <c r="I81" s="15">
        <v>2</v>
      </c>
      <c r="J81" s="15"/>
      <c r="K81" s="15"/>
      <c r="L81" s="9">
        <f t="shared" si="13"/>
        <v>2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4"/>
        <v>0</v>
      </c>
      <c r="V81" s="9">
        <f t="shared" si="15"/>
        <v>1</v>
      </c>
      <c r="W81" s="15">
        <v>1</v>
      </c>
      <c r="X81" s="16">
        <f t="shared" si="16"/>
        <v>0</v>
      </c>
      <c r="Y81" s="18"/>
      <c r="Z81" s="17"/>
    </row>
    <row r="82" spans="1:26" ht="18" customHeight="1" x14ac:dyDescent="0.2">
      <c r="A82" s="13">
        <v>1510021</v>
      </c>
      <c r="B82" s="14" t="s">
        <v>107</v>
      </c>
      <c r="C82" s="15">
        <v>38000</v>
      </c>
      <c r="D82" s="10">
        <f>VLOOKUP($A82,'27.07'!$A$9:$W$200,23,0)</f>
        <v>6</v>
      </c>
      <c r="E82" s="15"/>
      <c r="F82" s="15"/>
      <c r="G82" s="15"/>
      <c r="H82" s="9">
        <f t="shared" si="12"/>
        <v>0</v>
      </c>
      <c r="I82" s="15">
        <v>4</v>
      </c>
      <c r="J82" s="15"/>
      <c r="K82" s="15"/>
      <c r="L82" s="9">
        <f t="shared" si="13"/>
        <v>4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4"/>
        <v>0</v>
      </c>
      <c r="V82" s="9">
        <f t="shared" si="15"/>
        <v>2</v>
      </c>
      <c r="W82" s="15"/>
      <c r="X82" s="16">
        <f t="shared" si="16"/>
        <v>-2</v>
      </c>
      <c r="Y82" s="18"/>
      <c r="Z82" s="17"/>
    </row>
    <row r="83" spans="1:26" ht="18" customHeight="1" x14ac:dyDescent="0.2">
      <c r="A83" s="13">
        <v>1510023</v>
      </c>
      <c r="B83" s="14" t="s">
        <v>108</v>
      </c>
      <c r="C83" s="15">
        <v>55000</v>
      </c>
      <c r="D83" s="10">
        <f>VLOOKUP($A83,'27.07'!$A$9:$W$200,23,0)</f>
        <v>0</v>
      </c>
      <c r="E83" s="15"/>
      <c r="F83" s="15"/>
      <c r="G83" s="15"/>
      <c r="H83" s="9">
        <f t="shared" si="12"/>
        <v>0</v>
      </c>
      <c r="I83" s="15"/>
      <c r="J83" s="15"/>
      <c r="K83" s="15"/>
      <c r="L83" s="9">
        <f t="shared" si="13"/>
        <v>0</v>
      </c>
      <c r="M83" s="15"/>
      <c r="N83" s="15"/>
      <c r="O83" s="15"/>
      <c r="P83" s="15"/>
      <c r="Q83" s="15"/>
      <c r="R83" s="11">
        <f>SUM(M83:Q83)</f>
        <v>0</v>
      </c>
      <c r="S83" s="15"/>
      <c r="T83" s="15"/>
      <c r="U83" s="9">
        <f>S83+T83</f>
        <v>0</v>
      </c>
      <c r="V83" s="9">
        <f t="shared" si="15"/>
        <v>0</v>
      </c>
      <c r="W83" s="15"/>
      <c r="X83" s="16">
        <f>W83-V83</f>
        <v>0</v>
      </c>
      <c r="Y83" s="18"/>
      <c r="Z83" s="17"/>
    </row>
    <row r="84" spans="1:26" ht="18" customHeight="1" x14ac:dyDescent="0.2">
      <c r="A84" s="13">
        <v>1510024</v>
      </c>
      <c r="B84" s="14" t="s">
        <v>109</v>
      </c>
      <c r="C84" s="15">
        <v>30000</v>
      </c>
      <c r="D84" s="10">
        <f>VLOOKUP($A84,'27.07'!$A$9:$W$200,23,0)</f>
        <v>0</v>
      </c>
      <c r="E84" s="15"/>
      <c r="F84" s="15"/>
      <c r="G84" s="15"/>
      <c r="H84" s="9">
        <f t="shared" si="12"/>
        <v>0</v>
      </c>
      <c r="I84" s="15"/>
      <c r="J84" s="15"/>
      <c r="K84" s="15"/>
      <c r="L84" s="9">
        <f t="shared" si="13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5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1510039</v>
      </c>
      <c r="B85" s="14" t="s">
        <v>110</v>
      </c>
      <c r="C85" s="15">
        <v>30000</v>
      </c>
      <c r="D85" s="10">
        <f>VLOOKUP($A85,'27.07'!$A$9:$W$200,23,0)</f>
        <v>2</v>
      </c>
      <c r="E85" s="15">
        <v>2</v>
      </c>
      <c r="F85" s="15"/>
      <c r="G85" s="15"/>
      <c r="H85" s="9">
        <f t="shared" si="12"/>
        <v>2</v>
      </c>
      <c r="I85" s="15"/>
      <c r="J85" s="15"/>
      <c r="K85" s="15"/>
      <c r="L85" s="9">
        <f t="shared" si="13"/>
        <v>0</v>
      </c>
      <c r="M85" s="15">
        <v>2</v>
      </c>
      <c r="N85" s="15"/>
      <c r="O85" s="15"/>
      <c r="P85" s="15"/>
      <c r="Q85" s="15"/>
      <c r="R85" s="11">
        <f t="shared" si="5"/>
        <v>2</v>
      </c>
      <c r="S85" s="15"/>
      <c r="T85" s="15"/>
      <c r="U85" s="9">
        <f t="shared" si="14"/>
        <v>0</v>
      </c>
      <c r="V85" s="9">
        <f t="shared" si="15"/>
        <v>2</v>
      </c>
      <c r="W85" s="15">
        <v>2</v>
      </c>
      <c r="X85" s="16">
        <f t="shared" si="16"/>
        <v>0</v>
      </c>
      <c r="Y85" s="27"/>
      <c r="Z85" s="17"/>
    </row>
    <row r="86" spans="1:26" ht="18" customHeight="1" x14ac:dyDescent="0.2">
      <c r="A86" s="13">
        <v>1510040</v>
      </c>
      <c r="B86" s="14" t="s">
        <v>111</v>
      </c>
      <c r="C86" s="15">
        <v>55000</v>
      </c>
      <c r="D86" s="10">
        <f>VLOOKUP($A86,'27.07'!$A$9:$W$200,23,0)</f>
        <v>1</v>
      </c>
      <c r="E86" s="15">
        <v>1</v>
      </c>
      <c r="F86" s="15"/>
      <c r="G86" s="15"/>
      <c r="H86" s="9">
        <f t="shared" si="12"/>
        <v>1</v>
      </c>
      <c r="I86" s="15">
        <v>2</v>
      </c>
      <c r="J86" s="15"/>
      <c r="K86" s="15"/>
      <c r="L86" s="9">
        <f t="shared" si="13"/>
        <v>2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4"/>
        <v>0</v>
      </c>
      <c r="V86" s="9">
        <f t="shared" si="15"/>
        <v>0</v>
      </c>
      <c r="W86" s="15"/>
      <c r="X86" s="16">
        <f t="shared" si="16"/>
        <v>0</v>
      </c>
      <c r="Y86" s="27"/>
      <c r="Z86" s="17"/>
    </row>
    <row r="87" spans="1:26" ht="18" customHeight="1" x14ac:dyDescent="0.2">
      <c r="A87" s="13">
        <v>1510053</v>
      </c>
      <c r="B87" s="14" t="s">
        <v>112</v>
      </c>
      <c r="C87" s="15">
        <v>35000</v>
      </c>
      <c r="D87" s="10">
        <f>VLOOKUP($A87,'27.07'!$A$9:$W$200,23,0)</f>
        <v>2</v>
      </c>
      <c r="E87" s="15">
        <v>2</v>
      </c>
      <c r="F87" s="15"/>
      <c r="G87" s="15"/>
      <c r="H87" s="9">
        <f t="shared" si="12"/>
        <v>2</v>
      </c>
      <c r="I87" s="15">
        <v>2</v>
      </c>
      <c r="J87" s="15"/>
      <c r="K87" s="15"/>
      <c r="L87" s="9">
        <f t="shared" si="13"/>
        <v>2</v>
      </c>
      <c r="M87" s="15">
        <v>2</v>
      </c>
      <c r="N87" s="15"/>
      <c r="O87" s="15"/>
      <c r="P87" s="15"/>
      <c r="Q87" s="15"/>
      <c r="R87" s="11">
        <f t="shared" ref="R87:R155" si="17">SUM(M87:Q87)</f>
        <v>2</v>
      </c>
      <c r="S87" s="15"/>
      <c r="T87" s="15"/>
      <c r="U87" s="9">
        <f t="shared" si="14"/>
        <v>0</v>
      </c>
      <c r="V87" s="9">
        <f t="shared" si="15"/>
        <v>0</v>
      </c>
      <c r="W87" s="15"/>
      <c r="X87" s="16">
        <f t="shared" si="16"/>
        <v>0</v>
      </c>
      <c r="Y87" s="27"/>
      <c r="Z87" s="17"/>
    </row>
    <row r="88" spans="1:26" ht="18" customHeight="1" x14ac:dyDescent="0.2">
      <c r="A88" s="7">
        <v>3500000</v>
      </c>
      <c r="B88" s="8" t="s">
        <v>113</v>
      </c>
      <c r="C88" s="9"/>
      <c r="D88" s="10">
        <f>VLOOKUP($A88,'27.07'!$A$9:$W$200,23,0)</f>
        <v>0</v>
      </c>
      <c r="E88" s="10"/>
      <c r="F88" s="10"/>
      <c r="G88" s="10"/>
      <c r="H88" s="9"/>
      <c r="I88" s="10"/>
      <c r="J88" s="10"/>
      <c r="K88" s="10"/>
      <c r="L88" s="9">
        <f t="shared" si="13"/>
        <v>0</v>
      </c>
      <c r="M88" s="10"/>
      <c r="N88" s="10"/>
      <c r="O88" s="10"/>
      <c r="P88" s="10"/>
      <c r="Q88" s="10"/>
      <c r="R88" s="11">
        <f t="shared" si="17"/>
        <v>0</v>
      </c>
      <c r="S88" s="10"/>
      <c r="T88" s="10"/>
      <c r="U88" s="9"/>
      <c r="V88" s="9"/>
      <c r="W88" s="10"/>
      <c r="X88" s="9"/>
      <c r="Y88" s="18"/>
      <c r="Z88" s="17"/>
    </row>
    <row r="89" spans="1:26" ht="18" customHeight="1" x14ac:dyDescent="0.2">
      <c r="A89" s="13">
        <v>3500003</v>
      </c>
      <c r="B89" s="14" t="s">
        <v>114</v>
      </c>
      <c r="C89" s="15">
        <v>390000</v>
      </c>
      <c r="D89" s="10">
        <f>VLOOKUP($A89,'27.07'!$A$9:$W$200,23,0)</f>
        <v>0</v>
      </c>
      <c r="E89" s="15"/>
      <c r="F89" s="15"/>
      <c r="G89" s="15"/>
      <c r="H89" s="9">
        <f t="shared" ref="H89:H106" si="18">SUM(E89:G89)</f>
        <v>0</v>
      </c>
      <c r="I89" s="15"/>
      <c r="J89" s="15"/>
      <c r="K89" s="15"/>
      <c r="L89" s="9">
        <f t="shared" si="13"/>
        <v>0</v>
      </c>
      <c r="M89" s="15"/>
      <c r="N89" s="15"/>
      <c r="O89" s="15"/>
      <c r="P89" s="15"/>
      <c r="Q89" s="15"/>
      <c r="R89" s="11">
        <f>SUM(M89:Q89)</f>
        <v>0</v>
      </c>
      <c r="S89" s="15"/>
      <c r="T89" s="15"/>
      <c r="U89" s="9">
        <f>S89+T89</f>
        <v>0</v>
      </c>
      <c r="V89" s="9">
        <f t="shared" ref="V89:V106" si="19">D89+H89-L89-R89-U89</f>
        <v>0</v>
      </c>
      <c r="W89" s="15"/>
      <c r="X89" s="16">
        <f>W89-V89</f>
        <v>0</v>
      </c>
      <c r="Y89" s="18"/>
      <c r="Z89" s="17"/>
    </row>
    <row r="90" spans="1:26" ht="18" customHeight="1" x14ac:dyDescent="0.2">
      <c r="A90" s="13">
        <v>3500004</v>
      </c>
      <c r="B90" s="14" t="s">
        <v>115</v>
      </c>
      <c r="C90" s="15">
        <v>300000</v>
      </c>
      <c r="D90" s="10">
        <f>VLOOKUP($A90,'27.07'!$A$9:$W$200,23,0)</f>
        <v>0</v>
      </c>
      <c r="E90" s="15"/>
      <c r="F90" s="15"/>
      <c r="G90" s="15"/>
      <c r="H90" s="9">
        <f t="shared" si="18"/>
        <v>0</v>
      </c>
      <c r="I90" s="15"/>
      <c r="J90" s="15"/>
      <c r="K90" s="15"/>
      <c r="L90" s="9">
        <f t="shared" si="13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si="19"/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3500001</v>
      </c>
      <c r="B91" s="14" t="s">
        <v>116</v>
      </c>
      <c r="C91" s="15">
        <v>300000</v>
      </c>
      <c r="D91" s="10">
        <f>VLOOKUP($A91,'27.07'!$A$9:$W$200,23,0)</f>
        <v>0</v>
      </c>
      <c r="E91" s="15"/>
      <c r="F91" s="15"/>
      <c r="G91" s="15"/>
      <c r="H91" s="9">
        <f t="shared" si="18"/>
        <v>0</v>
      </c>
      <c r="I91" s="15"/>
      <c r="J91" s="15"/>
      <c r="K91" s="15"/>
      <c r="L91" s="9">
        <f t="shared" si="13"/>
        <v>0</v>
      </c>
      <c r="M91" s="15"/>
      <c r="N91" s="15"/>
      <c r="O91" s="15"/>
      <c r="P91" s="15"/>
      <c r="Q91" s="15"/>
      <c r="R91" s="11">
        <f t="shared" si="17"/>
        <v>0</v>
      </c>
      <c r="S91" s="15"/>
      <c r="T91" s="15"/>
      <c r="U91" s="9">
        <f t="shared" ref="U91:U106" si="20">S91+T91</f>
        <v>0</v>
      </c>
      <c r="V91" s="9">
        <f t="shared" si="19"/>
        <v>0</v>
      </c>
      <c r="W91" s="15"/>
      <c r="X91" s="16">
        <f t="shared" ref="X91:X106" si="21">W91-V91</f>
        <v>0</v>
      </c>
      <c r="Y91" s="18"/>
      <c r="Z91" s="17"/>
    </row>
    <row r="92" spans="1:26" ht="18" customHeight="1" x14ac:dyDescent="0.2">
      <c r="A92" s="13">
        <v>3500009</v>
      </c>
      <c r="B92" s="14" t="s">
        <v>117</v>
      </c>
      <c r="C92" s="15">
        <v>390000</v>
      </c>
      <c r="D92" s="10">
        <f>VLOOKUP($A92,'27.07'!$A$9:$W$200,23,0)</f>
        <v>1</v>
      </c>
      <c r="E92" s="15">
        <v>1</v>
      </c>
      <c r="F92" s="15"/>
      <c r="G92" s="15"/>
      <c r="H92" s="9">
        <f t="shared" si="18"/>
        <v>1</v>
      </c>
      <c r="I92" s="15">
        <v>1</v>
      </c>
      <c r="J92" s="15"/>
      <c r="K92" s="15"/>
      <c r="L92" s="9">
        <f t="shared" si="13"/>
        <v>1</v>
      </c>
      <c r="M92" s="15"/>
      <c r="N92" s="15"/>
      <c r="O92" s="15"/>
      <c r="P92" s="15"/>
      <c r="Q92" s="15"/>
      <c r="R92" s="11">
        <f t="shared" si="17"/>
        <v>0</v>
      </c>
      <c r="S92" s="15"/>
      <c r="T92" s="15"/>
      <c r="U92" s="9">
        <f t="shared" si="20"/>
        <v>0</v>
      </c>
      <c r="V92" s="9">
        <f t="shared" si="19"/>
        <v>1</v>
      </c>
      <c r="W92" s="15">
        <v>1</v>
      </c>
      <c r="X92" s="16">
        <f t="shared" si="21"/>
        <v>0</v>
      </c>
      <c r="Y92" s="18"/>
      <c r="Z92" s="17"/>
    </row>
    <row r="93" spans="1:26" ht="18" customHeight="1" x14ac:dyDescent="0.2">
      <c r="A93" s="13">
        <v>3500021</v>
      </c>
      <c r="B93" s="14" t="s">
        <v>118</v>
      </c>
      <c r="C93" s="15">
        <v>390000</v>
      </c>
      <c r="D93" s="10">
        <f>VLOOKUP($A93,'27.07'!$A$9:$W$200,23,0)</f>
        <v>1</v>
      </c>
      <c r="E93" s="15">
        <v>1</v>
      </c>
      <c r="F93" s="15"/>
      <c r="G93" s="15"/>
      <c r="H93" s="9">
        <f t="shared" si="18"/>
        <v>1</v>
      </c>
      <c r="I93" s="15"/>
      <c r="J93" s="15"/>
      <c r="K93" s="15"/>
      <c r="L93" s="9">
        <f t="shared" si="13"/>
        <v>0</v>
      </c>
      <c r="M93" s="15"/>
      <c r="N93" s="15"/>
      <c r="O93" s="15"/>
      <c r="P93" s="15"/>
      <c r="Q93" s="15"/>
      <c r="R93" s="11">
        <f t="shared" si="17"/>
        <v>0</v>
      </c>
      <c r="S93" s="15"/>
      <c r="T93" s="15"/>
      <c r="U93" s="9">
        <f t="shared" si="20"/>
        <v>0</v>
      </c>
      <c r="V93" s="9">
        <f t="shared" si="19"/>
        <v>2</v>
      </c>
      <c r="W93" s="15">
        <v>2</v>
      </c>
      <c r="X93" s="16">
        <f t="shared" si="21"/>
        <v>0</v>
      </c>
      <c r="Y93" s="18"/>
      <c r="Z93" s="17"/>
    </row>
    <row r="94" spans="1:26" ht="18" customHeight="1" x14ac:dyDescent="0.2">
      <c r="A94" s="13">
        <v>3500022</v>
      </c>
      <c r="B94" s="14" t="s">
        <v>119</v>
      </c>
      <c r="C94" s="15">
        <v>300000</v>
      </c>
      <c r="D94" s="10">
        <f>VLOOKUP($A94,'27.07'!$A$9:$W$200,23,0)</f>
        <v>0</v>
      </c>
      <c r="E94" s="15"/>
      <c r="F94" s="15"/>
      <c r="G94" s="15"/>
      <c r="H94" s="9">
        <f t="shared" si="18"/>
        <v>0</v>
      </c>
      <c r="I94" s="15"/>
      <c r="J94" s="15"/>
      <c r="K94" s="15"/>
      <c r="L94" s="9">
        <f t="shared" si="13"/>
        <v>0</v>
      </c>
      <c r="M94" s="15"/>
      <c r="N94" s="15"/>
      <c r="O94" s="15"/>
      <c r="P94" s="15"/>
      <c r="Q94" s="15"/>
      <c r="R94" s="11">
        <f>SUM(M94:Q94)</f>
        <v>0</v>
      </c>
      <c r="S94" s="15"/>
      <c r="T94" s="15"/>
      <c r="U94" s="9">
        <f>S94+T94</f>
        <v>0</v>
      </c>
      <c r="V94" s="9">
        <f t="shared" si="19"/>
        <v>0</v>
      </c>
      <c r="W94" s="15"/>
      <c r="X94" s="16">
        <f>W94-V94</f>
        <v>0</v>
      </c>
      <c r="Y94" s="18"/>
      <c r="Z94" s="17"/>
    </row>
    <row r="95" spans="1:26" ht="18" customHeight="1" x14ac:dyDescent="0.2">
      <c r="A95" s="13">
        <v>3500029</v>
      </c>
      <c r="B95" s="14" t="s">
        <v>120</v>
      </c>
      <c r="C95" s="15">
        <v>390000</v>
      </c>
      <c r="D95" s="10">
        <f>VLOOKUP($A95,'27.07'!$A$9:$W$200,23,0)</f>
        <v>1</v>
      </c>
      <c r="E95" s="15"/>
      <c r="F95" s="15"/>
      <c r="G95" s="15"/>
      <c r="H95" s="9">
        <f t="shared" si="18"/>
        <v>0</v>
      </c>
      <c r="I95" s="15"/>
      <c r="J95" s="15"/>
      <c r="K95" s="15"/>
      <c r="L95" s="9">
        <f t="shared" si="13"/>
        <v>0</v>
      </c>
      <c r="M95" s="15"/>
      <c r="N95" s="15"/>
      <c r="O95" s="15"/>
      <c r="P95" s="15"/>
      <c r="Q95" s="15"/>
      <c r="R95" s="11">
        <f t="shared" si="17"/>
        <v>0</v>
      </c>
      <c r="S95" s="15"/>
      <c r="T95" s="15"/>
      <c r="U95" s="9">
        <f t="shared" si="20"/>
        <v>0</v>
      </c>
      <c r="V95" s="9">
        <f t="shared" si="19"/>
        <v>1</v>
      </c>
      <c r="W95" s="15">
        <v>1</v>
      </c>
      <c r="X95" s="16">
        <f t="shared" si="21"/>
        <v>0</v>
      </c>
      <c r="Y95" s="18"/>
      <c r="Z95" s="17"/>
    </row>
    <row r="96" spans="1:26" ht="18" customHeight="1" x14ac:dyDescent="0.2">
      <c r="A96" s="13">
        <v>3500030</v>
      </c>
      <c r="B96" s="14" t="s">
        <v>121</v>
      </c>
      <c r="C96" s="15">
        <v>300000</v>
      </c>
      <c r="D96" s="10">
        <f>VLOOKUP($A96,'27.07'!$A$9:$W$200,23,0)</f>
        <v>0</v>
      </c>
      <c r="E96" s="15"/>
      <c r="F96" s="15"/>
      <c r="G96" s="15"/>
      <c r="H96" s="9">
        <f t="shared" si="18"/>
        <v>0</v>
      </c>
      <c r="I96" s="15"/>
      <c r="J96" s="15"/>
      <c r="K96" s="15"/>
      <c r="L96" s="9">
        <f t="shared" si="13"/>
        <v>0</v>
      </c>
      <c r="M96" s="15"/>
      <c r="N96" s="15"/>
      <c r="O96" s="15"/>
      <c r="P96" s="15"/>
      <c r="Q96" s="15"/>
      <c r="R96" s="11">
        <f>SUM(M96:Q96)</f>
        <v>0</v>
      </c>
      <c r="S96" s="15"/>
      <c r="T96" s="15"/>
      <c r="U96" s="9">
        <f>S96+T96</f>
        <v>0</v>
      </c>
      <c r="V96" s="9">
        <f t="shared" si="19"/>
        <v>0</v>
      </c>
      <c r="W96" s="15"/>
      <c r="X96" s="16">
        <f>W96-V96</f>
        <v>0</v>
      </c>
      <c r="Y96" s="18"/>
      <c r="Z96" s="17"/>
    </row>
    <row r="97" spans="1:26" ht="18" customHeight="1" x14ac:dyDescent="0.2">
      <c r="A97" s="13">
        <v>3500049</v>
      </c>
      <c r="B97" s="14" t="s">
        <v>122</v>
      </c>
      <c r="C97" s="15">
        <v>390000</v>
      </c>
      <c r="D97" s="10">
        <f>VLOOKUP($A97,'27.07'!$A$9:$W$200,23,0)</f>
        <v>0</v>
      </c>
      <c r="E97" s="15"/>
      <c r="F97" s="15"/>
      <c r="G97" s="15"/>
      <c r="H97" s="9">
        <f t="shared" si="18"/>
        <v>0</v>
      </c>
      <c r="I97" s="15"/>
      <c r="J97" s="15"/>
      <c r="K97" s="15"/>
      <c r="L97" s="9">
        <f t="shared" si="13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9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3500139</v>
      </c>
      <c r="B98" s="14" t="s">
        <v>123</v>
      </c>
      <c r="C98" s="15">
        <v>390000</v>
      </c>
      <c r="D98" s="10">
        <f>VLOOKUP($A98,'27.07'!$A$9:$W$200,23,0)</f>
        <v>0</v>
      </c>
      <c r="E98" s="15"/>
      <c r="F98" s="15"/>
      <c r="G98" s="15"/>
      <c r="H98" s="9">
        <f t="shared" si="18"/>
        <v>0</v>
      </c>
      <c r="I98" s="15"/>
      <c r="J98" s="15"/>
      <c r="K98" s="15"/>
      <c r="L98" s="9">
        <f t="shared" si="13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9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3500140</v>
      </c>
      <c r="B99" s="14" t="s">
        <v>124</v>
      </c>
      <c r="C99" s="15">
        <v>300000</v>
      </c>
      <c r="D99" s="10">
        <f>VLOOKUP($A99,'27.07'!$A$9:$W$200,23,0)</f>
        <v>0</v>
      </c>
      <c r="E99" s="15"/>
      <c r="F99" s="15"/>
      <c r="G99" s="15"/>
      <c r="H99" s="9">
        <f t="shared" si="18"/>
        <v>0</v>
      </c>
      <c r="I99" s="15"/>
      <c r="J99" s="15"/>
      <c r="K99" s="15"/>
      <c r="L99" s="9">
        <f t="shared" si="13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9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3500155</v>
      </c>
      <c r="B100" s="14" t="s">
        <v>125</v>
      </c>
      <c r="C100" s="15">
        <v>300000</v>
      </c>
      <c r="D100" s="10">
        <f>VLOOKUP($A100,'27.07'!$A$9:$W$200,23,0)</f>
        <v>0</v>
      </c>
      <c r="E100" s="15"/>
      <c r="F100" s="15"/>
      <c r="G100" s="15"/>
      <c r="H100" s="9">
        <f t="shared" si="18"/>
        <v>0</v>
      </c>
      <c r="I100" s="15"/>
      <c r="J100" s="15"/>
      <c r="K100" s="15"/>
      <c r="L100" s="9">
        <f t="shared" si="13"/>
        <v>0</v>
      </c>
      <c r="M100" s="15"/>
      <c r="N100" s="15"/>
      <c r="O100" s="15"/>
      <c r="P100" s="15"/>
      <c r="Q100" s="15"/>
      <c r="R100" s="11">
        <f t="shared" si="17"/>
        <v>0</v>
      </c>
      <c r="S100" s="15"/>
      <c r="T100" s="15"/>
      <c r="U100" s="9">
        <f t="shared" si="20"/>
        <v>0</v>
      </c>
      <c r="V100" s="9">
        <f t="shared" si="19"/>
        <v>0</v>
      </c>
      <c r="W100" s="15"/>
      <c r="X100" s="16">
        <f t="shared" si="21"/>
        <v>0</v>
      </c>
      <c r="Y100" s="18"/>
      <c r="Z100" s="17"/>
    </row>
    <row r="101" spans="1:26" ht="18" customHeight="1" x14ac:dyDescent="0.2">
      <c r="A101" s="13">
        <v>3500156</v>
      </c>
      <c r="B101" s="14" t="s">
        <v>126</v>
      </c>
      <c r="C101" s="15">
        <v>390000</v>
      </c>
      <c r="D101" s="10">
        <f>VLOOKUP($A101,'27.07'!$A$9:$W$200,23,0)</f>
        <v>1</v>
      </c>
      <c r="E101" s="15"/>
      <c r="F101" s="15"/>
      <c r="G101" s="15"/>
      <c r="H101" s="9">
        <f t="shared" si="18"/>
        <v>0</v>
      </c>
      <c r="I101" s="15">
        <v>1</v>
      </c>
      <c r="J101" s="15"/>
      <c r="K101" s="15"/>
      <c r="L101" s="9">
        <f t="shared" si="13"/>
        <v>1</v>
      </c>
      <c r="M101" s="15"/>
      <c r="N101" s="15"/>
      <c r="O101" s="15"/>
      <c r="P101" s="15"/>
      <c r="Q101" s="15"/>
      <c r="R101" s="11">
        <f t="shared" si="17"/>
        <v>0</v>
      </c>
      <c r="S101" s="15"/>
      <c r="T101" s="15"/>
      <c r="U101" s="9">
        <f t="shared" si="20"/>
        <v>0</v>
      </c>
      <c r="V101" s="9">
        <f t="shared" si="19"/>
        <v>0</v>
      </c>
      <c r="W101" s="15"/>
      <c r="X101" s="16">
        <f t="shared" si="21"/>
        <v>0</v>
      </c>
      <c r="Y101" s="18"/>
      <c r="Z101" s="17"/>
    </row>
    <row r="102" spans="1:26" ht="18" customHeight="1" x14ac:dyDescent="0.2">
      <c r="A102" s="13">
        <v>3500141</v>
      </c>
      <c r="B102" s="14" t="s">
        <v>127</v>
      </c>
      <c r="C102" s="15">
        <v>300000</v>
      </c>
      <c r="D102" s="10">
        <f>VLOOKUP($A102,'27.07'!$A$9:$W$200,23,0)</f>
        <v>0</v>
      </c>
      <c r="E102" s="15"/>
      <c r="F102" s="15"/>
      <c r="G102" s="15"/>
      <c r="H102" s="9">
        <f t="shared" si="18"/>
        <v>0</v>
      </c>
      <c r="I102" s="15"/>
      <c r="J102" s="15"/>
      <c r="K102" s="15"/>
      <c r="L102" s="9">
        <f t="shared" si="13"/>
        <v>0</v>
      </c>
      <c r="M102" s="15"/>
      <c r="N102" s="15"/>
      <c r="O102" s="15"/>
      <c r="P102" s="15"/>
      <c r="Q102" s="15"/>
      <c r="R102" s="11">
        <f t="shared" si="17"/>
        <v>0</v>
      </c>
      <c r="S102" s="15"/>
      <c r="T102" s="15"/>
      <c r="U102" s="9">
        <f t="shared" si="20"/>
        <v>0</v>
      </c>
      <c r="V102" s="9">
        <f t="shared" si="19"/>
        <v>0</v>
      </c>
      <c r="W102" s="15"/>
      <c r="X102" s="16">
        <f t="shared" si="21"/>
        <v>0</v>
      </c>
      <c r="Y102" s="18"/>
      <c r="Z102" s="17"/>
    </row>
    <row r="103" spans="1:26" ht="18" customHeight="1" x14ac:dyDescent="0.2">
      <c r="A103" s="13">
        <v>3500142</v>
      </c>
      <c r="B103" s="14" t="s">
        <v>128</v>
      </c>
      <c r="C103" s="15">
        <v>390000</v>
      </c>
      <c r="D103" s="10">
        <f>VLOOKUP($A103,'27.07'!$A$9:$W$200,23,0)</f>
        <v>1</v>
      </c>
      <c r="E103" s="15"/>
      <c r="F103" s="15"/>
      <c r="G103" s="15"/>
      <c r="H103" s="9">
        <f t="shared" si="18"/>
        <v>0</v>
      </c>
      <c r="I103" s="15">
        <v>1</v>
      </c>
      <c r="J103" s="15"/>
      <c r="K103" s="15"/>
      <c r="L103" s="9">
        <f t="shared" si="13"/>
        <v>1</v>
      </c>
      <c r="M103" s="15"/>
      <c r="N103" s="15"/>
      <c r="O103" s="15"/>
      <c r="P103" s="15"/>
      <c r="Q103" s="15"/>
      <c r="R103" s="11">
        <f t="shared" si="17"/>
        <v>0</v>
      </c>
      <c r="S103" s="15"/>
      <c r="T103" s="15"/>
      <c r="U103" s="9">
        <f t="shared" si="20"/>
        <v>0</v>
      </c>
      <c r="V103" s="9">
        <f t="shared" si="19"/>
        <v>0</v>
      </c>
      <c r="W103" s="15"/>
      <c r="X103" s="16">
        <f t="shared" si="21"/>
        <v>0</v>
      </c>
      <c r="Y103" s="18"/>
      <c r="Z103" s="17"/>
    </row>
    <row r="104" spans="1:26" ht="18" customHeight="1" x14ac:dyDescent="0.2">
      <c r="A104" s="13">
        <v>3500143</v>
      </c>
      <c r="B104" s="14" t="s">
        <v>129</v>
      </c>
      <c r="C104" s="15">
        <v>220000</v>
      </c>
      <c r="D104" s="10">
        <f>VLOOKUP($A104,'27.07'!$A$9:$W$200,23,0)</f>
        <v>0</v>
      </c>
      <c r="E104" s="15"/>
      <c r="F104" s="15"/>
      <c r="G104" s="15"/>
      <c r="H104" s="9">
        <f t="shared" si="18"/>
        <v>0</v>
      </c>
      <c r="I104" s="15"/>
      <c r="J104" s="15"/>
      <c r="K104" s="15"/>
      <c r="L104" s="9">
        <f t="shared" si="13"/>
        <v>0</v>
      </c>
      <c r="M104" s="15"/>
      <c r="N104" s="15"/>
      <c r="O104" s="15"/>
      <c r="P104" s="15"/>
      <c r="Q104" s="15"/>
      <c r="R104" s="11">
        <f t="shared" si="17"/>
        <v>0</v>
      </c>
      <c r="S104" s="15"/>
      <c r="T104" s="15"/>
      <c r="U104" s="9">
        <f t="shared" si="20"/>
        <v>0</v>
      </c>
      <c r="V104" s="9">
        <f t="shared" si="19"/>
        <v>0</v>
      </c>
      <c r="W104" s="15"/>
      <c r="X104" s="16">
        <f t="shared" si="21"/>
        <v>0</v>
      </c>
      <c r="Y104" s="18"/>
      <c r="Z104" s="17"/>
    </row>
    <row r="105" spans="1:26" ht="18" customHeight="1" x14ac:dyDescent="0.2">
      <c r="A105" s="13">
        <v>3500144</v>
      </c>
      <c r="B105" s="14" t="s">
        <v>130</v>
      </c>
      <c r="C105" s="15">
        <v>260000</v>
      </c>
      <c r="D105" s="10">
        <f>VLOOKUP($A105,'27.07'!$A$9:$W$200,23,0)</f>
        <v>2</v>
      </c>
      <c r="E105" s="15"/>
      <c r="F105" s="15"/>
      <c r="G105" s="15"/>
      <c r="H105" s="9">
        <f t="shared" si="18"/>
        <v>0</v>
      </c>
      <c r="I105" s="15"/>
      <c r="J105" s="15"/>
      <c r="K105" s="15"/>
      <c r="L105" s="9">
        <f t="shared" si="13"/>
        <v>0</v>
      </c>
      <c r="M105" s="15"/>
      <c r="N105" s="15"/>
      <c r="O105" s="15"/>
      <c r="P105" s="15"/>
      <c r="Q105" s="15"/>
      <c r="R105" s="11">
        <f t="shared" si="17"/>
        <v>0</v>
      </c>
      <c r="S105" s="15"/>
      <c r="T105" s="15"/>
      <c r="U105" s="9">
        <f t="shared" si="20"/>
        <v>0</v>
      </c>
      <c r="V105" s="9">
        <f t="shared" si="19"/>
        <v>2</v>
      </c>
      <c r="W105" s="15">
        <v>2</v>
      </c>
      <c r="X105" s="16">
        <f t="shared" si="21"/>
        <v>0</v>
      </c>
      <c r="Y105" s="18"/>
      <c r="Z105" s="17"/>
    </row>
    <row r="106" spans="1:26" ht="18" customHeight="1" x14ac:dyDescent="0.2">
      <c r="A106" s="13">
        <v>3500145</v>
      </c>
      <c r="B106" s="14" t="s">
        <v>131</v>
      </c>
      <c r="C106" s="15">
        <v>350000</v>
      </c>
      <c r="D106" s="10">
        <f>VLOOKUP($A106,'27.07'!$A$9:$W$200,23,0)</f>
        <v>0</v>
      </c>
      <c r="E106" s="15"/>
      <c r="F106" s="15"/>
      <c r="G106" s="15"/>
      <c r="H106" s="9">
        <f t="shared" si="18"/>
        <v>0</v>
      </c>
      <c r="I106" s="15"/>
      <c r="J106" s="15"/>
      <c r="K106" s="15"/>
      <c r="L106" s="9">
        <f t="shared" si="13"/>
        <v>0</v>
      </c>
      <c r="M106" s="15"/>
      <c r="N106" s="15"/>
      <c r="O106" s="15"/>
      <c r="P106" s="15"/>
      <c r="Q106" s="15"/>
      <c r="R106" s="11">
        <f t="shared" si="17"/>
        <v>0</v>
      </c>
      <c r="S106" s="15"/>
      <c r="T106" s="15"/>
      <c r="U106" s="9">
        <f t="shared" si="20"/>
        <v>0</v>
      </c>
      <c r="V106" s="9">
        <f t="shared" si="19"/>
        <v>0</v>
      </c>
      <c r="W106" s="15"/>
      <c r="X106" s="16">
        <f t="shared" si="21"/>
        <v>0</v>
      </c>
      <c r="Y106" s="18"/>
      <c r="Z106" s="17"/>
    </row>
    <row r="107" spans="1:26" ht="18" customHeight="1" x14ac:dyDescent="0.2">
      <c r="A107" s="7">
        <v>3510000</v>
      </c>
      <c r="B107" s="8" t="s">
        <v>132</v>
      </c>
      <c r="C107" s="9"/>
      <c r="D107" s="10">
        <f>VLOOKUP($A107,'27.07'!$A$9:$W$200,23,0)</f>
        <v>0</v>
      </c>
      <c r="E107" s="10"/>
      <c r="F107" s="10"/>
      <c r="G107" s="10"/>
      <c r="H107" s="9"/>
      <c r="I107" s="10"/>
      <c r="J107" s="10"/>
      <c r="K107" s="10"/>
      <c r="L107" s="9">
        <f t="shared" si="13"/>
        <v>0</v>
      </c>
      <c r="M107" s="10"/>
      <c r="N107" s="10"/>
      <c r="O107" s="10"/>
      <c r="P107" s="10"/>
      <c r="Q107" s="10"/>
      <c r="R107" s="11">
        <f t="shared" si="17"/>
        <v>0</v>
      </c>
      <c r="S107" s="10"/>
      <c r="T107" s="10"/>
      <c r="U107" s="9"/>
      <c r="V107" s="9"/>
      <c r="W107" s="10"/>
      <c r="X107" s="9"/>
      <c r="Y107" s="18"/>
      <c r="Z107" s="17"/>
    </row>
    <row r="108" spans="1:26" ht="18" customHeight="1" x14ac:dyDescent="0.2">
      <c r="A108" s="13">
        <v>3510004</v>
      </c>
      <c r="B108" s="14" t="s">
        <v>133</v>
      </c>
      <c r="C108" s="15">
        <v>43000</v>
      </c>
      <c r="D108" s="10">
        <f>VLOOKUP($A108,'27.07'!$A$9:$W$200,23,0)</f>
        <v>10</v>
      </c>
      <c r="E108" s="15">
        <v>3</v>
      </c>
      <c r="F108" s="15"/>
      <c r="G108" s="15"/>
      <c r="H108" s="9">
        <f t="shared" ref="H108:H117" si="22">SUM(E108:G108)</f>
        <v>3</v>
      </c>
      <c r="I108" s="15">
        <v>8</v>
      </c>
      <c r="J108" s="15"/>
      <c r="K108" s="15"/>
      <c r="L108" s="9">
        <f t="shared" si="13"/>
        <v>8</v>
      </c>
      <c r="M108" s="15"/>
      <c r="N108" s="15"/>
      <c r="O108" s="15"/>
      <c r="P108" s="15"/>
      <c r="Q108" s="15"/>
      <c r="R108" s="11">
        <f>SUM(M108:Q108)</f>
        <v>0</v>
      </c>
      <c r="S108" s="15"/>
      <c r="T108" s="15"/>
      <c r="U108" s="9">
        <f>S108+T108</f>
        <v>0</v>
      </c>
      <c r="V108" s="9">
        <f t="shared" ref="V108:V117" si="23">D108+H108-L108-R108-U108</f>
        <v>5</v>
      </c>
      <c r="W108" s="15">
        <v>5</v>
      </c>
      <c r="X108" s="16">
        <f>W108-V108</f>
        <v>0</v>
      </c>
      <c r="Y108" s="18"/>
      <c r="Z108" s="17"/>
    </row>
    <row r="109" spans="1:26" ht="18" customHeight="1" x14ac:dyDescent="0.2">
      <c r="A109" s="13">
        <v>3510011</v>
      </c>
      <c r="B109" s="14" t="s">
        <v>134</v>
      </c>
      <c r="C109" s="15">
        <v>42000</v>
      </c>
      <c r="D109" s="10">
        <f>VLOOKUP($A109,'27.07'!$A$9:$W$200,23,0)</f>
        <v>3</v>
      </c>
      <c r="E109" s="15"/>
      <c r="F109" s="15"/>
      <c r="G109" s="15"/>
      <c r="H109" s="9">
        <f t="shared" si="22"/>
        <v>0</v>
      </c>
      <c r="I109" s="15">
        <v>1</v>
      </c>
      <c r="J109" s="15"/>
      <c r="K109" s="15"/>
      <c r="L109" s="9">
        <f t="shared" si="13"/>
        <v>1</v>
      </c>
      <c r="M109" s="15"/>
      <c r="N109" s="15"/>
      <c r="O109" s="15"/>
      <c r="P109" s="15"/>
      <c r="Q109" s="15"/>
      <c r="R109" s="11">
        <f t="shared" si="17"/>
        <v>0</v>
      </c>
      <c r="S109" s="15"/>
      <c r="T109" s="15"/>
      <c r="U109" s="9">
        <f t="shared" ref="U109:U117" si="24">S109+T109</f>
        <v>0</v>
      </c>
      <c r="V109" s="9">
        <f t="shared" si="23"/>
        <v>2</v>
      </c>
      <c r="W109" s="15">
        <v>2</v>
      </c>
      <c r="X109" s="16">
        <f t="shared" ref="X109:X117" si="25">W109-V109</f>
        <v>0</v>
      </c>
      <c r="Y109" s="18"/>
      <c r="Z109" s="17"/>
    </row>
    <row r="110" spans="1:26" ht="18" customHeight="1" x14ac:dyDescent="0.2">
      <c r="A110" s="13">
        <v>3510012</v>
      </c>
      <c r="B110" s="14" t="s">
        <v>135</v>
      </c>
      <c r="C110" s="15">
        <v>43000</v>
      </c>
      <c r="D110" s="10">
        <f>VLOOKUP($A110,'27.07'!$A$9:$W$200,23,0)</f>
        <v>3</v>
      </c>
      <c r="E110" s="15">
        <v>9</v>
      </c>
      <c r="F110" s="15"/>
      <c r="G110" s="15"/>
      <c r="H110" s="9">
        <f t="shared" si="22"/>
        <v>9</v>
      </c>
      <c r="I110" s="15">
        <v>3</v>
      </c>
      <c r="J110" s="15"/>
      <c r="K110" s="15"/>
      <c r="L110" s="9">
        <f t="shared" si="13"/>
        <v>3</v>
      </c>
      <c r="M110" s="15"/>
      <c r="N110" s="15"/>
      <c r="O110" s="15"/>
      <c r="P110" s="15"/>
      <c r="Q110" s="15"/>
      <c r="R110" s="11">
        <f>SUM(M110:Q110)</f>
        <v>0</v>
      </c>
      <c r="S110" s="15"/>
      <c r="T110" s="15"/>
      <c r="U110" s="9">
        <f>S110+T110</f>
        <v>0</v>
      </c>
      <c r="V110" s="9">
        <f t="shared" si="23"/>
        <v>9</v>
      </c>
      <c r="W110" s="15">
        <v>9</v>
      </c>
      <c r="X110" s="16">
        <f>W110-V110</f>
        <v>0</v>
      </c>
      <c r="Y110" s="18"/>
      <c r="Z110" s="17"/>
    </row>
    <row r="111" spans="1:26" ht="18" customHeight="1" x14ac:dyDescent="0.2">
      <c r="A111" s="13">
        <v>3510018</v>
      </c>
      <c r="B111" s="14" t="s">
        <v>136</v>
      </c>
      <c r="C111" s="15">
        <v>65000</v>
      </c>
      <c r="D111" s="10">
        <f>VLOOKUP($A111,'27.07'!$A$9:$W$200,23,0)</f>
        <v>8</v>
      </c>
      <c r="E111" s="15"/>
      <c r="F111" s="15"/>
      <c r="G111" s="15"/>
      <c r="H111" s="9">
        <f t="shared" si="22"/>
        <v>0</v>
      </c>
      <c r="I111" s="15">
        <v>4</v>
      </c>
      <c r="J111" s="15"/>
      <c r="K111" s="15"/>
      <c r="L111" s="9">
        <f t="shared" si="13"/>
        <v>4</v>
      </c>
      <c r="M111" s="15"/>
      <c r="N111" s="15"/>
      <c r="O111" s="15"/>
      <c r="P111" s="15"/>
      <c r="Q111" s="15"/>
      <c r="R111" s="11">
        <f t="shared" si="17"/>
        <v>0</v>
      </c>
      <c r="S111" s="15"/>
      <c r="T111" s="15"/>
      <c r="U111" s="9">
        <f t="shared" si="24"/>
        <v>0</v>
      </c>
      <c r="V111" s="9">
        <f t="shared" si="23"/>
        <v>4</v>
      </c>
      <c r="W111" s="15">
        <v>4</v>
      </c>
      <c r="X111" s="16">
        <f t="shared" si="25"/>
        <v>0</v>
      </c>
      <c r="Y111" s="18"/>
      <c r="Z111" s="17"/>
    </row>
    <row r="112" spans="1:26" ht="18" customHeight="1" x14ac:dyDescent="0.2">
      <c r="A112" s="13">
        <v>3510066</v>
      </c>
      <c r="B112" s="14" t="s">
        <v>137</v>
      </c>
      <c r="C112" s="15">
        <v>42000</v>
      </c>
      <c r="D112" s="10">
        <f>VLOOKUP($A112,'27.07'!$A$9:$W$200,23,0)</f>
        <v>0</v>
      </c>
      <c r="E112" s="15"/>
      <c r="F112" s="15"/>
      <c r="G112" s="15"/>
      <c r="H112" s="9">
        <f t="shared" si="22"/>
        <v>0</v>
      </c>
      <c r="I112" s="15"/>
      <c r="J112" s="15"/>
      <c r="K112" s="15"/>
      <c r="L112" s="9">
        <f t="shared" si="13"/>
        <v>0</v>
      </c>
      <c r="M112" s="15"/>
      <c r="N112" s="15"/>
      <c r="O112" s="15"/>
      <c r="P112" s="15"/>
      <c r="Q112" s="15"/>
      <c r="R112" s="11">
        <f t="shared" si="17"/>
        <v>0</v>
      </c>
      <c r="S112" s="15"/>
      <c r="T112" s="15"/>
      <c r="U112" s="9">
        <f t="shared" si="24"/>
        <v>0</v>
      </c>
      <c r="V112" s="9">
        <f t="shared" si="23"/>
        <v>0</v>
      </c>
      <c r="W112" s="15"/>
      <c r="X112" s="16">
        <f t="shared" si="25"/>
        <v>0</v>
      </c>
      <c r="Y112" s="18"/>
      <c r="Z112" s="17"/>
    </row>
    <row r="113" spans="1:26" ht="18" customHeight="1" x14ac:dyDescent="0.2">
      <c r="A113" s="13">
        <v>3510067</v>
      </c>
      <c r="B113" s="14" t="s">
        <v>138</v>
      </c>
      <c r="C113" s="15">
        <v>43000</v>
      </c>
      <c r="D113" s="10">
        <f>VLOOKUP($A113,'27.07'!$A$9:$W$200,23,0)</f>
        <v>10</v>
      </c>
      <c r="E113" s="15"/>
      <c r="F113" s="15"/>
      <c r="G113" s="15"/>
      <c r="H113" s="9">
        <f t="shared" si="22"/>
        <v>0</v>
      </c>
      <c r="I113" s="15">
        <v>6</v>
      </c>
      <c r="J113" s="15"/>
      <c r="K113" s="15"/>
      <c r="L113" s="9">
        <f t="shared" si="13"/>
        <v>6</v>
      </c>
      <c r="M113" s="15"/>
      <c r="N113" s="15"/>
      <c r="O113" s="15"/>
      <c r="P113" s="15"/>
      <c r="Q113" s="15"/>
      <c r="R113" s="11">
        <f t="shared" si="17"/>
        <v>0</v>
      </c>
      <c r="S113" s="15"/>
      <c r="T113" s="15"/>
      <c r="U113" s="9">
        <f t="shared" si="24"/>
        <v>0</v>
      </c>
      <c r="V113" s="9">
        <f t="shared" si="23"/>
        <v>4</v>
      </c>
      <c r="W113" s="15">
        <v>4</v>
      </c>
      <c r="X113" s="16">
        <f t="shared" si="25"/>
        <v>0</v>
      </c>
      <c r="Y113" s="18"/>
      <c r="Z113" s="17"/>
    </row>
    <row r="114" spans="1:26" ht="18" customHeight="1" x14ac:dyDescent="0.2">
      <c r="A114" s="13">
        <v>3510068</v>
      </c>
      <c r="B114" s="14" t="s">
        <v>139</v>
      </c>
      <c r="C114" s="15">
        <v>12000</v>
      </c>
      <c r="D114" s="10">
        <f>VLOOKUP($A114,'27.07'!$A$9:$W$200,23,0)</f>
        <v>2</v>
      </c>
      <c r="E114" s="15"/>
      <c r="F114" s="15"/>
      <c r="G114" s="15"/>
      <c r="H114" s="9">
        <f t="shared" si="22"/>
        <v>0</v>
      </c>
      <c r="I114" s="15"/>
      <c r="J114" s="15"/>
      <c r="K114" s="15"/>
      <c r="L114" s="9">
        <f t="shared" si="13"/>
        <v>0</v>
      </c>
      <c r="M114" s="15"/>
      <c r="N114" s="15"/>
      <c r="O114" s="15"/>
      <c r="P114" s="15"/>
      <c r="Q114" s="15"/>
      <c r="R114" s="11">
        <f>SUM(M114:Q114)</f>
        <v>0</v>
      </c>
      <c r="S114" s="15">
        <v>2</v>
      </c>
      <c r="T114" s="15"/>
      <c r="U114" s="9">
        <f>S114+T114</f>
        <v>2</v>
      </c>
      <c r="V114" s="9">
        <f t="shared" si="23"/>
        <v>0</v>
      </c>
      <c r="W114" s="15"/>
      <c r="X114" s="16">
        <f>W114-V114</f>
        <v>0</v>
      </c>
      <c r="Y114" s="18"/>
      <c r="Z114" s="17"/>
    </row>
    <row r="115" spans="1:26" ht="18" customHeight="1" x14ac:dyDescent="0.2">
      <c r="A115" s="13">
        <v>3510069</v>
      </c>
      <c r="B115" s="14" t="s">
        <v>140</v>
      </c>
      <c r="C115" s="15">
        <v>12000</v>
      </c>
      <c r="D115" s="10">
        <f>VLOOKUP($A115,'27.07'!$A$9:$W$200,23,0)</f>
        <v>0</v>
      </c>
      <c r="E115" s="15"/>
      <c r="F115" s="15"/>
      <c r="G115" s="15"/>
      <c r="H115" s="9">
        <f t="shared" si="22"/>
        <v>0</v>
      </c>
      <c r="I115" s="15"/>
      <c r="J115" s="15"/>
      <c r="K115" s="15"/>
      <c r="L115" s="9">
        <f t="shared" si="13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3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3510070</v>
      </c>
      <c r="B116" s="14" t="s">
        <v>141</v>
      </c>
      <c r="C116" s="15">
        <v>12000</v>
      </c>
      <c r="D116" s="10">
        <f>VLOOKUP($A116,'27.07'!$A$9:$W$200,23,0)</f>
        <v>3</v>
      </c>
      <c r="E116" s="15"/>
      <c r="F116" s="15"/>
      <c r="G116" s="15"/>
      <c r="H116" s="9">
        <f t="shared" si="22"/>
        <v>0</v>
      </c>
      <c r="I116" s="15"/>
      <c r="J116" s="15"/>
      <c r="K116" s="15"/>
      <c r="L116" s="9">
        <f t="shared" si="13"/>
        <v>0</v>
      </c>
      <c r="M116" s="15"/>
      <c r="N116" s="15"/>
      <c r="O116" s="15"/>
      <c r="P116" s="15"/>
      <c r="Q116" s="15"/>
      <c r="R116" s="11">
        <f>SUM(M116:Q116)</f>
        <v>0</v>
      </c>
      <c r="S116" s="15">
        <v>3</v>
      </c>
      <c r="T116" s="15"/>
      <c r="U116" s="9">
        <f>S116+T116</f>
        <v>3</v>
      </c>
      <c r="V116" s="9">
        <f t="shared" si="23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3512008</v>
      </c>
      <c r="B117" s="14" t="s">
        <v>142</v>
      </c>
      <c r="C117" s="15">
        <v>44000</v>
      </c>
      <c r="D117" s="10">
        <f>VLOOKUP($A117,'27.07'!$A$9:$W$200,23,0)</f>
        <v>8</v>
      </c>
      <c r="E117" s="15"/>
      <c r="F117" s="15"/>
      <c r="G117" s="15"/>
      <c r="H117" s="9">
        <f t="shared" si="22"/>
        <v>0</v>
      </c>
      <c r="I117" s="15">
        <v>1</v>
      </c>
      <c r="J117" s="15"/>
      <c r="K117" s="15"/>
      <c r="L117" s="9">
        <f t="shared" si="13"/>
        <v>1</v>
      </c>
      <c r="M117" s="15"/>
      <c r="N117" s="15"/>
      <c r="O117" s="15"/>
      <c r="P117" s="15"/>
      <c r="Q117" s="15"/>
      <c r="R117" s="11">
        <f t="shared" si="17"/>
        <v>0</v>
      </c>
      <c r="S117" s="15"/>
      <c r="T117" s="15"/>
      <c r="U117" s="9">
        <f t="shared" si="24"/>
        <v>0</v>
      </c>
      <c r="V117" s="9">
        <f t="shared" si="23"/>
        <v>7</v>
      </c>
      <c r="W117" s="15">
        <v>7</v>
      </c>
      <c r="X117" s="16">
        <f t="shared" si="25"/>
        <v>0</v>
      </c>
      <c r="Y117" s="18"/>
      <c r="Z117" s="17"/>
    </row>
    <row r="118" spans="1:26" ht="18" customHeight="1" x14ac:dyDescent="0.2">
      <c r="A118" s="7">
        <v>3530000</v>
      </c>
      <c r="B118" s="28" t="s">
        <v>143</v>
      </c>
      <c r="C118" s="9"/>
      <c r="D118" s="10">
        <f>VLOOKUP($A118,'27.07'!$A$9:$W$200,23,0)</f>
        <v>0</v>
      </c>
      <c r="E118" s="10"/>
      <c r="F118" s="10"/>
      <c r="G118" s="10"/>
      <c r="H118" s="9"/>
      <c r="I118" s="10"/>
      <c r="J118" s="10"/>
      <c r="K118" s="10"/>
      <c r="L118" s="9">
        <f t="shared" si="13"/>
        <v>0</v>
      </c>
      <c r="M118" s="10"/>
      <c r="N118" s="10"/>
      <c r="O118" s="10"/>
      <c r="P118" s="10"/>
      <c r="Q118" s="10"/>
      <c r="R118" s="11">
        <f t="shared" si="17"/>
        <v>0</v>
      </c>
      <c r="S118" s="10"/>
      <c r="T118" s="10"/>
      <c r="U118" s="9"/>
      <c r="V118" s="9"/>
      <c r="W118" s="10"/>
      <c r="X118" s="9"/>
      <c r="Y118" s="18"/>
      <c r="Z118" s="17"/>
    </row>
    <row r="119" spans="1:26" ht="18" customHeight="1" x14ac:dyDescent="0.2">
      <c r="A119" s="13">
        <v>3530003</v>
      </c>
      <c r="B119" s="14" t="s">
        <v>144</v>
      </c>
      <c r="C119" s="15">
        <v>20000</v>
      </c>
      <c r="D119" s="10">
        <f>VLOOKUP($A119,'27.07'!$A$9:$W$200,23,0)</f>
        <v>0</v>
      </c>
      <c r="E119" s="15"/>
      <c r="F119" s="15"/>
      <c r="G119" s="15"/>
      <c r="H119" s="9">
        <f t="shared" ref="H119:H131" si="26">SUM(E119:G119)</f>
        <v>0</v>
      </c>
      <c r="I119" s="15"/>
      <c r="J119" s="15"/>
      <c r="K119" s="15"/>
      <c r="L119" s="9">
        <f t="shared" si="13"/>
        <v>0</v>
      </c>
      <c r="M119" s="15"/>
      <c r="N119" s="15"/>
      <c r="O119" s="15"/>
      <c r="P119" s="15"/>
      <c r="Q119" s="15"/>
      <c r="R119" s="11">
        <f t="shared" si="17"/>
        <v>0</v>
      </c>
      <c r="S119" s="15"/>
      <c r="T119" s="15"/>
      <c r="U119" s="9">
        <f t="shared" ref="U119:U131" si="27">S119+T119</f>
        <v>0</v>
      </c>
      <c r="V119" s="9">
        <f t="shared" ref="V119:V131" si="28">D119+H119-L119-R119-U119</f>
        <v>0</v>
      </c>
      <c r="W119" s="15"/>
      <c r="X119" s="16">
        <f t="shared" ref="X119:X131" si="29">W119-V119</f>
        <v>0</v>
      </c>
      <c r="Y119" s="18"/>
      <c r="Z119" s="17"/>
    </row>
    <row r="120" spans="1:26" ht="18" customHeight="1" x14ac:dyDescent="0.2">
      <c r="A120" s="13">
        <v>3530008</v>
      </c>
      <c r="B120" s="14" t="s">
        <v>145</v>
      </c>
      <c r="C120" s="15">
        <v>20000</v>
      </c>
      <c r="D120" s="10">
        <f>VLOOKUP($A120,'27.07'!$A$9:$W$200,23,0)</f>
        <v>0</v>
      </c>
      <c r="E120" s="15"/>
      <c r="F120" s="15"/>
      <c r="G120" s="15"/>
      <c r="H120" s="9">
        <f t="shared" si="26"/>
        <v>0</v>
      </c>
      <c r="I120" s="15"/>
      <c r="J120" s="15"/>
      <c r="K120" s="15"/>
      <c r="L120" s="9">
        <f t="shared" si="13"/>
        <v>0</v>
      </c>
      <c r="M120" s="15"/>
      <c r="N120" s="15"/>
      <c r="O120" s="15"/>
      <c r="P120" s="15"/>
      <c r="Q120" s="15"/>
      <c r="R120" s="11">
        <f t="shared" si="17"/>
        <v>0</v>
      </c>
      <c r="S120" s="15"/>
      <c r="T120" s="15"/>
      <c r="U120" s="9">
        <f t="shared" si="27"/>
        <v>0</v>
      </c>
      <c r="V120" s="9">
        <f t="shared" si="28"/>
        <v>0</v>
      </c>
      <c r="W120" s="15"/>
      <c r="X120" s="16">
        <f t="shared" si="29"/>
        <v>0</v>
      </c>
      <c r="Y120" s="18"/>
      <c r="Z120" s="17"/>
    </row>
    <row r="121" spans="1:26" ht="18" customHeight="1" x14ac:dyDescent="0.2">
      <c r="A121" s="13">
        <v>3530009</v>
      </c>
      <c r="B121" s="14" t="s">
        <v>146</v>
      </c>
      <c r="C121" s="15">
        <v>20000</v>
      </c>
      <c r="D121" s="10">
        <f>VLOOKUP($A121,'27.07'!$A$9:$W$200,23,0)</f>
        <v>28</v>
      </c>
      <c r="E121" s="15"/>
      <c r="F121" s="15"/>
      <c r="G121" s="15"/>
      <c r="H121" s="9">
        <f t="shared" si="26"/>
        <v>0</v>
      </c>
      <c r="I121" s="15">
        <v>20</v>
      </c>
      <c r="J121" s="15"/>
      <c r="K121" s="15"/>
      <c r="L121" s="9">
        <f t="shared" si="13"/>
        <v>20</v>
      </c>
      <c r="M121" s="15"/>
      <c r="N121" s="15"/>
      <c r="O121" s="15"/>
      <c r="P121" s="15"/>
      <c r="Q121" s="15"/>
      <c r="R121" s="11">
        <f t="shared" si="17"/>
        <v>0</v>
      </c>
      <c r="S121" s="15">
        <v>7</v>
      </c>
      <c r="T121" s="15"/>
      <c r="U121" s="9">
        <f t="shared" si="27"/>
        <v>7</v>
      </c>
      <c r="V121" s="9">
        <f t="shared" si="28"/>
        <v>1</v>
      </c>
      <c r="W121" s="15">
        <v>1</v>
      </c>
      <c r="X121" s="16">
        <f t="shared" si="29"/>
        <v>0</v>
      </c>
      <c r="Y121" s="18"/>
      <c r="Z121" s="17"/>
    </row>
    <row r="122" spans="1:26" ht="18" customHeight="1" x14ac:dyDescent="0.2">
      <c r="A122" s="13">
        <v>3530010</v>
      </c>
      <c r="B122" s="14" t="s">
        <v>147</v>
      </c>
      <c r="C122" s="15">
        <v>108000</v>
      </c>
      <c r="D122" s="10">
        <f>VLOOKUP($A122,'27.07'!$A$9:$W$200,23,0)</f>
        <v>17</v>
      </c>
      <c r="E122" s="15"/>
      <c r="F122" s="15"/>
      <c r="G122" s="15"/>
      <c r="H122" s="9">
        <f t="shared" si="26"/>
        <v>0</v>
      </c>
      <c r="I122" s="15">
        <v>9</v>
      </c>
      <c r="J122" s="15"/>
      <c r="K122" s="15"/>
      <c r="L122" s="9">
        <f t="shared" si="13"/>
        <v>9</v>
      </c>
      <c r="M122" s="15"/>
      <c r="N122" s="15"/>
      <c r="O122" s="15"/>
      <c r="P122" s="15"/>
      <c r="Q122" s="15"/>
      <c r="R122" s="11">
        <f t="shared" si="17"/>
        <v>0</v>
      </c>
      <c r="S122" s="15"/>
      <c r="T122" s="15"/>
      <c r="U122" s="9">
        <f t="shared" si="27"/>
        <v>0</v>
      </c>
      <c r="V122" s="9">
        <f t="shared" si="28"/>
        <v>8</v>
      </c>
      <c r="W122" s="15">
        <v>8</v>
      </c>
      <c r="X122" s="16">
        <f t="shared" si="29"/>
        <v>0</v>
      </c>
      <c r="Y122" s="18"/>
      <c r="Z122" s="17"/>
    </row>
    <row r="123" spans="1:26" ht="18" customHeight="1" x14ac:dyDescent="0.2">
      <c r="A123" s="13">
        <v>3530014</v>
      </c>
      <c r="B123" s="14" t="s">
        <v>148</v>
      </c>
      <c r="C123" s="15">
        <v>20000</v>
      </c>
      <c r="D123" s="10">
        <f>VLOOKUP($A123,'27.07'!$A$9:$W$200,23,0)</f>
        <v>0</v>
      </c>
      <c r="E123" s="15"/>
      <c r="F123" s="15"/>
      <c r="G123" s="15"/>
      <c r="H123" s="9">
        <f t="shared" si="26"/>
        <v>0</v>
      </c>
      <c r="I123" s="15"/>
      <c r="J123" s="15"/>
      <c r="K123" s="15"/>
      <c r="L123" s="9">
        <f t="shared" si="13"/>
        <v>0</v>
      </c>
      <c r="M123" s="15"/>
      <c r="N123" s="15"/>
      <c r="O123" s="15"/>
      <c r="P123" s="15"/>
      <c r="Q123" s="15"/>
      <c r="R123" s="11">
        <f>SUM(M123:Q123)</f>
        <v>0</v>
      </c>
      <c r="S123" s="15"/>
      <c r="T123" s="15"/>
      <c r="U123" s="9">
        <f>S123+T123</f>
        <v>0</v>
      </c>
      <c r="V123" s="9">
        <f t="shared" si="28"/>
        <v>0</v>
      </c>
      <c r="W123" s="15"/>
      <c r="X123" s="16">
        <f>W123-V123</f>
        <v>0</v>
      </c>
      <c r="Y123" s="18"/>
      <c r="Z123" s="17"/>
    </row>
    <row r="124" spans="1:26" ht="18" customHeight="1" x14ac:dyDescent="0.2">
      <c r="A124" s="13">
        <v>3530087</v>
      </c>
      <c r="B124" s="14" t="s">
        <v>149</v>
      </c>
      <c r="C124" s="15"/>
      <c r="D124" s="10">
        <f>VLOOKUP($A124,'27.07'!$A$9:$W$200,23,0)</f>
        <v>0</v>
      </c>
      <c r="E124" s="15"/>
      <c r="F124" s="15"/>
      <c r="G124" s="15"/>
      <c r="H124" s="9">
        <f t="shared" si="26"/>
        <v>0</v>
      </c>
      <c r="I124" s="15"/>
      <c r="J124" s="15"/>
      <c r="K124" s="15"/>
      <c r="L124" s="9">
        <f t="shared" si="13"/>
        <v>0</v>
      </c>
      <c r="M124" s="15"/>
      <c r="N124" s="15"/>
      <c r="O124" s="15"/>
      <c r="P124" s="15"/>
      <c r="Q124" s="15"/>
      <c r="R124" s="11">
        <f t="shared" si="17"/>
        <v>0</v>
      </c>
      <c r="S124" s="15"/>
      <c r="T124" s="15"/>
      <c r="U124" s="9">
        <f t="shared" si="27"/>
        <v>0</v>
      </c>
      <c r="V124" s="9">
        <f t="shared" si="28"/>
        <v>0</v>
      </c>
      <c r="W124" s="15"/>
      <c r="X124" s="16">
        <f t="shared" si="29"/>
        <v>0</v>
      </c>
      <c r="Y124" s="18"/>
      <c r="Z124" s="17"/>
    </row>
    <row r="125" spans="1:26" ht="18" customHeight="1" x14ac:dyDescent="0.2">
      <c r="A125" s="13">
        <v>3530088</v>
      </c>
      <c r="B125" s="14" t="s">
        <v>150</v>
      </c>
      <c r="C125" s="15">
        <v>20000</v>
      </c>
      <c r="D125" s="10">
        <f>VLOOKUP($A125,'27.07'!$A$9:$W$200,23,0)</f>
        <v>46</v>
      </c>
      <c r="E125" s="15"/>
      <c r="F125" s="15"/>
      <c r="G125" s="15"/>
      <c r="H125" s="9">
        <f t="shared" si="26"/>
        <v>0</v>
      </c>
      <c r="I125" s="15">
        <v>16</v>
      </c>
      <c r="J125" s="15"/>
      <c r="K125" s="15"/>
      <c r="L125" s="9">
        <f t="shared" si="13"/>
        <v>16</v>
      </c>
      <c r="M125" s="15"/>
      <c r="N125" s="15"/>
      <c r="O125" s="15"/>
      <c r="P125" s="15"/>
      <c r="Q125" s="15"/>
      <c r="R125" s="11">
        <f t="shared" si="17"/>
        <v>0</v>
      </c>
      <c r="S125" s="15"/>
      <c r="T125" s="15"/>
      <c r="U125" s="9">
        <f t="shared" si="27"/>
        <v>0</v>
      </c>
      <c r="V125" s="9">
        <f t="shared" si="28"/>
        <v>30</v>
      </c>
      <c r="W125" s="15">
        <v>30</v>
      </c>
      <c r="X125" s="16">
        <f t="shared" si="29"/>
        <v>0</v>
      </c>
      <c r="Y125" s="26"/>
      <c r="Z125" s="17"/>
    </row>
    <row r="126" spans="1:26" ht="18" customHeight="1" x14ac:dyDescent="0.2">
      <c r="A126" s="13">
        <v>3530089</v>
      </c>
      <c r="B126" s="14" t="s">
        <v>151</v>
      </c>
      <c r="C126" s="15">
        <v>95000</v>
      </c>
      <c r="D126" s="10">
        <f>VLOOKUP($A126,'27.07'!$A$9:$W$200,23,0)</f>
        <v>2</v>
      </c>
      <c r="E126" s="15"/>
      <c r="F126" s="15"/>
      <c r="G126" s="15"/>
      <c r="H126" s="9">
        <f t="shared" si="26"/>
        <v>0</v>
      </c>
      <c r="I126" s="15">
        <v>2</v>
      </c>
      <c r="J126" s="15"/>
      <c r="K126" s="15"/>
      <c r="L126" s="9">
        <f t="shared" si="13"/>
        <v>2</v>
      </c>
      <c r="M126" s="15"/>
      <c r="N126" s="15"/>
      <c r="O126" s="15"/>
      <c r="P126" s="15"/>
      <c r="Q126" s="15"/>
      <c r="R126" s="11">
        <f t="shared" si="17"/>
        <v>0</v>
      </c>
      <c r="S126" s="15"/>
      <c r="T126" s="15"/>
      <c r="U126" s="9">
        <f t="shared" si="27"/>
        <v>0</v>
      </c>
      <c r="V126" s="9">
        <f t="shared" si="28"/>
        <v>0</v>
      </c>
      <c r="W126" s="15"/>
      <c r="X126" s="16">
        <f t="shared" si="29"/>
        <v>0</v>
      </c>
      <c r="Y126" s="26"/>
      <c r="Z126" s="17"/>
    </row>
    <row r="127" spans="1:26" ht="18" customHeight="1" x14ac:dyDescent="0.2">
      <c r="A127" s="13">
        <v>3530100</v>
      </c>
      <c r="B127" s="14" t="s">
        <v>152</v>
      </c>
      <c r="C127" s="15">
        <v>22000</v>
      </c>
      <c r="D127" s="10">
        <f>VLOOKUP($A127,'27.07'!$A$9:$W$200,23,0)</f>
        <v>0</v>
      </c>
      <c r="E127" s="15"/>
      <c r="F127" s="15"/>
      <c r="G127" s="15"/>
      <c r="H127" s="9">
        <f t="shared" si="26"/>
        <v>0</v>
      </c>
      <c r="I127" s="15"/>
      <c r="J127" s="15"/>
      <c r="K127" s="15"/>
      <c r="L127" s="9">
        <f t="shared" si="13"/>
        <v>0</v>
      </c>
      <c r="M127" s="15"/>
      <c r="N127" s="15"/>
      <c r="O127" s="15"/>
      <c r="P127" s="15"/>
      <c r="Q127" s="15"/>
      <c r="R127" s="11">
        <f t="shared" si="17"/>
        <v>0</v>
      </c>
      <c r="S127" s="15"/>
      <c r="T127" s="15"/>
      <c r="U127" s="9">
        <f t="shared" si="27"/>
        <v>0</v>
      </c>
      <c r="V127" s="9">
        <f t="shared" si="28"/>
        <v>0</v>
      </c>
      <c r="W127" s="15"/>
      <c r="X127" s="16">
        <f t="shared" si="29"/>
        <v>0</v>
      </c>
      <c r="Y127" s="26"/>
      <c r="Z127" s="17"/>
    </row>
    <row r="128" spans="1:26" ht="18" customHeight="1" x14ac:dyDescent="0.2">
      <c r="A128" s="13">
        <v>3550002</v>
      </c>
      <c r="B128" s="14" t="s">
        <v>153</v>
      </c>
      <c r="C128" s="15">
        <v>20000</v>
      </c>
      <c r="D128" s="10">
        <f>VLOOKUP($A128,'27.07'!$A$9:$W$200,23,0)</f>
        <v>22</v>
      </c>
      <c r="E128" s="15">
        <v>14</v>
      </c>
      <c r="F128" s="15"/>
      <c r="G128" s="15"/>
      <c r="H128" s="9">
        <f>SUM(E128:G128)</f>
        <v>14</v>
      </c>
      <c r="I128" s="15">
        <v>13</v>
      </c>
      <c r="J128" s="15"/>
      <c r="K128" s="15"/>
      <c r="L128" s="9">
        <f t="shared" si="13"/>
        <v>13</v>
      </c>
      <c r="M128" s="15"/>
      <c r="N128" s="15"/>
      <c r="O128" s="15"/>
      <c r="P128" s="15"/>
      <c r="Q128" s="15"/>
      <c r="R128" s="11">
        <f t="shared" si="17"/>
        <v>0</v>
      </c>
      <c r="S128" s="15">
        <v>9</v>
      </c>
      <c r="T128" s="15"/>
      <c r="U128" s="9">
        <f t="shared" si="27"/>
        <v>9</v>
      </c>
      <c r="V128" s="9">
        <f t="shared" si="28"/>
        <v>14</v>
      </c>
      <c r="W128" s="15">
        <v>14</v>
      </c>
      <c r="X128" s="16">
        <f t="shared" si="29"/>
        <v>0</v>
      </c>
      <c r="Y128" s="26"/>
      <c r="Z128" s="17"/>
    </row>
    <row r="129" spans="1:26" ht="18" customHeight="1" x14ac:dyDescent="0.2">
      <c r="A129" s="13">
        <v>3550005</v>
      </c>
      <c r="B129" s="14" t="s">
        <v>154</v>
      </c>
      <c r="C129" s="15">
        <v>20000</v>
      </c>
      <c r="D129" s="10">
        <f>VLOOKUP($A129,'27.07'!$A$9:$W$200,23,0)</f>
        <v>42</v>
      </c>
      <c r="E129" s="15"/>
      <c r="F129" s="15"/>
      <c r="G129" s="15"/>
      <c r="H129" s="9">
        <f>SUM(E129:G129)</f>
        <v>0</v>
      </c>
      <c r="I129" s="15">
        <v>12</v>
      </c>
      <c r="J129" s="15"/>
      <c r="K129" s="15"/>
      <c r="L129" s="9">
        <f t="shared" si="13"/>
        <v>12</v>
      </c>
      <c r="M129" s="15"/>
      <c r="N129" s="15"/>
      <c r="O129" s="15"/>
      <c r="P129" s="15"/>
      <c r="Q129" s="15"/>
      <c r="R129" s="11">
        <f t="shared" si="17"/>
        <v>0</v>
      </c>
      <c r="S129" s="15">
        <v>4</v>
      </c>
      <c r="T129" s="15"/>
      <c r="U129" s="9">
        <f t="shared" si="27"/>
        <v>4</v>
      </c>
      <c r="V129" s="9">
        <f t="shared" si="28"/>
        <v>26</v>
      </c>
      <c r="W129" s="15">
        <v>26</v>
      </c>
      <c r="X129" s="16">
        <f t="shared" si="29"/>
        <v>0</v>
      </c>
      <c r="Y129" s="26"/>
      <c r="Z129" s="17"/>
    </row>
    <row r="130" spans="1:26" ht="18" customHeight="1" x14ac:dyDescent="0.2">
      <c r="A130" s="13">
        <v>3550007</v>
      </c>
      <c r="B130" s="14" t="s">
        <v>155</v>
      </c>
      <c r="C130" s="15">
        <v>20000</v>
      </c>
      <c r="D130" s="10">
        <f>VLOOKUP($A130,'27.07'!$A$9:$W$200,23,0)</f>
        <v>30</v>
      </c>
      <c r="E130" s="15">
        <v>14</v>
      </c>
      <c r="F130" s="15"/>
      <c r="G130" s="15"/>
      <c r="H130" s="9">
        <f>SUM(E130:G130)</f>
        <v>14</v>
      </c>
      <c r="I130" s="15">
        <v>7</v>
      </c>
      <c r="J130" s="15"/>
      <c r="K130" s="15"/>
      <c r="L130" s="9">
        <f t="shared" si="13"/>
        <v>7</v>
      </c>
      <c r="M130" s="15"/>
      <c r="N130" s="15"/>
      <c r="O130" s="15"/>
      <c r="P130" s="15"/>
      <c r="Q130" s="15"/>
      <c r="R130" s="11">
        <f t="shared" si="17"/>
        <v>0</v>
      </c>
      <c r="S130" s="15">
        <v>2</v>
      </c>
      <c r="T130" s="15"/>
      <c r="U130" s="9">
        <f t="shared" si="27"/>
        <v>2</v>
      </c>
      <c r="V130" s="9">
        <f t="shared" si="28"/>
        <v>35</v>
      </c>
      <c r="W130" s="15">
        <v>35</v>
      </c>
      <c r="X130" s="16">
        <f t="shared" si="29"/>
        <v>0</v>
      </c>
      <c r="Y130" s="26"/>
      <c r="Z130" s="17"/>
    </row>
    <row r="131" spans="1:26" ht="18" customHeight="1" x14ac:dyDescent="0.2">
      <c r="A131" s="13">
        <v>3550011</v>
      </c>
      <c r="B131" s="14" t="s">
        <v>156</v>
      </c>
      <c r="C131" s="15">
        <v>85000</v>
      </c>
      <c r="D131" s="10">
        <f>VLOOKUP($A131,'27.07'!$A$9:$W$200,23,0)</f>
        <v>0</v>
      </c>
      <c r="E131" s="15"/>
      <c r="F131" s="15"/>
      <c r="G131" s="15"/>
      <c r="H131" s="9">
        <f t="shared" si="26"/>
        <v>0</v>
      </c>
      <c r="I131" s="15"/>
      <c r="J131" s="15"/>
      <c r="K131" s="15"/>
      <c r="L131" s="9">
        <f t="shared" si="13"/>
        <v>0</v>
      </c>
      <c r="M131" s="15"/>
      <c r="N131" s="15"/>
      <c r="O131" s="15"/>
      <c r="P131" s="15"/>
      <c r="Q131" s="15"/>
      <c r="R131" s="11">
        <f t="shared" si="17"/>
        <v>0</v>
      </c>
      <c r="S131" s="15"/>
      <c r="T131" s="15"/>
      <c r="U131" s="9">
        <f t="shared" si="27"/>
        <v>0</v>
      </c>
      <c r="V131" s="9">
        <f t="shared" si="28"/>
        <v>0</v>
      </c>
      <c r="W131" s="15"/>
      <c r="X131" s="16">
        <f t="shared" si="29"/>
        <v>0</v>
      </c>
      <c r="Y131" s="18"/>
      <c r="Z131" s="17"/>
    </row>
    <row r="132" spans="1:26" ht="18" customHeight="1" x14ac:dyDescent="0.2">
      <c r="A132" s="7">
        <v>5530000</v>
      </c>
      <c r="B132" s="28" t="s">
        <v>157</v>
      </c>
      <c r="C132" s="9"/>
      <c r="D132" s="10">
        <f>VLOOKUP($A132,'27.07'!$A$9:$W$200,23,0)</f>
        <v>0</v>
      </c>
      <c r="E132" s="10"/>
      <c r="F132" s="10"/>
      <c r="G132" s="10"/>
      <c r="H132" s="9"/>
      <c r="I132" s="10"/>
      <c r="J132" s="10"/>
      <c r="K132" s="10"/>
      <c r="L132" s="9">
        <f t="shared" si="13"/>
        <v>0</v>
      </c>
      <c r="M132" s="10"/>
      <c r="N132" s="10"/>
      <c r="O132" s="10"/>
      <c r="P132" s="10"/>
      <c r="Q132" s="10"/>
      <c r="R132" s="11">
        <f t="shared" si="17"/>
        <v>0</v>
      </c>
      <c r="S132" s="10"/>
      <c r="T132" s="10"/>
      <c r="U132" s="9"/>
      <c r="V132" s="9"/>
      <c r="W132" s="10"/>
      <c r="X132" s="9"/>
      <c r="Y132" s="18"/>
      <c r="Z132" s="17"/>
    </row>
    <row r="133" spans="1:26" ht="18" customHeight="1" x14ac:dyDescent="0.2">
      <c r="A133" s="13">
        <v>5530012</v>
      </c>
      <c r="B133" s="14" t="s">
        <v>158</v>
      </c>
      <c r="C133" s="15">
        <v>30000</v>
      </c>
      <c r="D133" s="10">
        <f>VLOOKUP($A133,'27.07'!$A$9:$W$200,23,0)</f>
        <v>0</v>
      </c>
      <c r="E133" s="15">
        <v>15</v>
      </c>
      <c r="F133" s="15"/>
      <c r="G133" s="15"/>
      <c r="H133" s="9">
        <f t="shared" ref="H133:H140" si="30">SUM(E133:G133)</f>
        <v>15</v>
      </c>
      <c r="I133" s="15">
        <v>5</v>
      </c>
      <c r="J133" s="15"/>
      <c r="K133" s="15"/>
      <c r="L133" s="9">
        <f t="shared" si="13"/>
        <v>5</v>
      </c>
      <c r="M133" s="15"/>
      <c r="N133" s="15"/>
      <c r="O133" s="15"/>
      <c r="P133" s="15"/>
      <c r="Q133" s="15"/>
      <c r="R133" s="11">
        <f t="shared" si="17"/>
        <v>0</v>
      </c>
      <c r="S133" s="15"/>
      <c r="T133" s="15"/>
      <c r="U133" s="9">
        <f t="shared" ref="U133:U140" si="31">S133+T133</f>
        <v>0</v>
      </c>
      <c r="V133" s="9">
        <f t="shared" ref="V133:V140" si="32">D133+H133-L133-R133-U133</f>
        <v>10</v>
      </c>
      <c r="W133" s="15">
        <v>10</v>
      </c>
      <c r="X133" s="16">
        <f t="shared" ref="X133:X140" si="33">W133-V133</f>
        <v>0</v>
      </c>
      <c r="Y133" s="18"/>
      <c r="Z133" s="17"/>
    </row>
    <row r="134" spans="1:26" ht="18" customHeight="1" x14ac:dyDescent="0.2">
      <c r="A134" s="13">
        <v>5530013</v>
      </c>
      <c r="B134" s="14" t="s">
        <v>159</v>
      </c>
      <c r="C134" s="15">
        <v>30000</v>
      </c>
      <c r="D134" s="10">
        <f>VLOOKUP($A134,'27.07'!$A$9:$W$200,23,0)</f>
        <v>0</v>
      </c>
      <c r="E134" s="15">
        <v>15</v>
      </c>
      <c r="F134" s="15"/>
      <c r="G134" s="15"/>
      <c r="H134" s="9">
        <f t="shared" si="30"/>
        <v>15</v>
      </c>
      <c r="I134" s="15">
        <v>7</v>
      </c>
      <c r="J134" s="15"/>
      <c r="K134" s="15"/>
      <c r="L134" s="9">
        <f t="shared" si="13"/>
        <v>7</v>
      </c>
      <c r="M134" s="15"/>
      <c r="N134" s="15"/>
      <c r="O134" s="15"/>
      <c r="P134" s="15"/>
      <c r="Q134" s="15"/>
      <c r="R134" s="11">
        <f t="shared" si="17"/>
        <v>0</v>
      </c>
      <c r="S134" s="15"/>
      <c r="T134" s="15"/>
      <c r="U134" s="9">
        <f t="shared" si="31"/>
        <v>0</v>
      </c>
      <c r="V134" s="9">
        <f t="shared" si="32"/>
        <v>8</v>
      </c>
      <c r="W134" s="15">
        <v>8</v>
      </c>
      <c r="X134" s="16">
        <f t="shared" si="33"/>
        <v>0</v>
      </c>
      <c r="Y134" s="18"/>
      <c r="Z134" s="17"/>
    </row>
    <row r="135" spans="1:26" ht="18" customHeight="1" x14ac:dyDescent="0.2">
      <c r="A135" s="13">
        <v>5530014</v>
      </c>
      <c r="B135" s="14" t="s">
        <v>160</v>
      </c>
      <c r="C135" s="15">
        <v>30000</v>
      </c>
      <c r="D135" s="10">
        <f>VLOOKUP($A135,'27.07'!$A$9:$W$200,23,0)</f>
        <v>0</v>
      </c>
      <c r="E135" s="15"/>
      <c r="F135" s="15"/>
      <c r="G135" s="15"/>
      <c r="H135" s="9">
        <f t="shared" si="30"/>
        <v>0</v>
      </c>
      <c r="I135" s="15"/>
      <c r="J135" s="15"/>
      <c r="K135" s="15"/>
      <c r="L135" s="9">
        <f t="shared" si="13"/>
        <v>0</v>
      </c>
      <c r="M135" s="15"/>
      <c r="N135" s="15"/>
      <c r="O135" s="15"/>
      <c r="P135" s="15"/>
      <c r="Q135" s="15"/>
      <c r="R135" s="11">
        <f t="shared" si="17"/>
        <v>0</v>
      </c>
      <c r="S135" s="15"/>
      <c r="T135" s="15"/>
      <c r="U135" s="9">
        <f t="shared" si="31"/>
        <v>0</v>
      </c>
      <c r="V135" s="9">
        <f t="shared" si="32"/>
        <v>0</v>
      </c>
      <c r="W135" s="15"/>
      <c r="X135" s="16">
        <f t="shared" si="33"/>
        <v>0</v>
      </c>
      <c r="Y135" s="18"/>
      <c r="Z135" s="17"/>
    </row>
    <row r="136" spans="1:26" ht="18" customHeight="1" x14ac:dyDescent="0.2">
      <c r="A136" s="13">
        <v>5530015</v>
      </c>
      <c r="B136" s="14" t="s">
        <v>161</v>
      </c>
      <c r="C136" s="15">
        <v>30000</v>
      </c>
      <c r="D136" s="10">
        <f>VLOOKUP($A136,'27.07'!$A$9:$W$200,23,0)</f>
        <v>30</v>
      </c>
      <c r="E136" s="15"/>
      <c r="F136" s="15"/>
      <c r="G136" s="15"/>
      <c r="H136" s="9">
        <f t="shared" si="30"/>
        <v>0</v>
      </c>
      <c r="I136" s="15">
        <v>13</v>
      </c>
      <c r="J136" s="15"/>
      <c r="K136" s="15"/>
      <c r="L136" s="9">
        <f t="shared" si="13"/>
        <v>13</v>
      </c>
      <c r="M136" s="15"/>
      <c r="N136" s="15"/>
      <c r="O136" s="15"/>
      <c r="P136" s="15"/>
      <c r="Q136" s="15"/>
      <c r="R136" s="11">
        <f t="shared" si="17"/>
        <v>0</v>
      </c>
      <c r="S136" s="15"/>
      <c r="T136" s="15"/>
      <c r="U136" s="9">
        <f t="shared" si="31"/>
        <v>0</v>
      </c>
      <c r="V136" s="9">
        <f t="shared" si="32"/>
        <v>17</v>
      </c>
      <c r="W136" s="15">
        <v>17</v>
      </c>
      <c r="X136" s="16">
        <f t="shared" si="33"/>
        <v>0</v>
      </c>
      <c r="Y136" s="18"/>
      <c r="Z136" s="17"/>
    </row>
    <row r="137" spans="1:26" ht="18" customHeight="1" x14ac:dyDescent="0.2">
      <c r="A137" s="13">
        <v>5530016</v>
      </c>
      <c r="B137" s="14" t="s">
        <v>162</v>
      </c>
      <c r="C137" s="15">
        <v>30000</v>
      </c>
      <c r="D137" s="10">
        <f>VLOOKUP($A137,'27.07'!$A$9:$W$200,23,0)</f>
        <v>25</v>
      </c>
      <c r="E137" s="15"/>
      <c r="F137" s="15"/>
      <c r="G137" s="15"/>
      <c r="H137" s="9">
        <f t="shared" si="30"/>
        <v>0</v>
      </c>
      <c r="I137" s="15">
        <v>5</v>
      </c>
      <c r="J137" s="15"/>
      <c r="K137" s="15"/>
      <c r="L137" s="9">
        <f t="shared" si="13"/>
        <v>5</v>
      </c>
      <c r="M137" s="15"/>
      <c r="N137" s="15"/>
      <c r="O137" s="15"/>
      <c r="P137" s="15"/>
      <c r="Q137" s="15"/>
      <c r="R137" s="11">
        <f t="shared" si="17"/>
        <v>0</v>
      </c>
      <c r="S137" s="15"/>
      <c r="T137" s="15"/>
      <c r="U137" s="9">
        <f t="shared" si="31"/>
        <v>0</v>
      </c>
      <c r="V137" s="9">
        <f t="shared" si="32"/>
        <v>20</v>
      </c>
      <c r="W137" s="15">
        <v>20</v>
      </c>
      <c r="X137" s="16">
        <f t="shared" si="33"/>
        <v>0</v>
      </c>
      <c r="Y137" s="18"/>
      <c r="Z137" s="17"/>
    </row>
    <row r="138" spans="1:26" ht="18" customHeight="1" x14ac:dyDescent="0.2">
      <c r="A138" s="13">
        <v>5530018</v>
      </c>
      <c r="B138" s="14" t="s">
        <v>163</v>
      </c>
      <c r="C138" s="15">
        <v>30000</v>
      </c>
      <c r="D138" s="10">
        <f>VLOOKUP($A138,'27.07'!$A$9:$W$200,23,0)</f>
        <v>0</v>
      </c>
      <c r="E138" s="15"/>
      <c r="F138" s="15"/>
      <c r="G138" s="15"/>
      <c r="H138" s="9">
        <f t="shared" si="30"/>
        <v>0</v>
      </c>
      <c r="I138" s="15"/>
      <c r="J138" s="15"/>
      <c r="K138" s="15"/>
      <c r="L138" s="9">
        <f t="shared" ref="L138:L199" si="34">SUM(I138:K138)</f>
        <v>0</v>
      </c>
      <c r="M138" s="15"/>
      <c r="N138" s="15"/>
      <c r="O138" s="15"/>
      <c r="P138" s="15"/>
      <c r="Q138" s="15"/>
      <c r="R138" s="11">
        <f>SUM(M138:Q138)</f>
        <v>0</v>
      </c>
      <c r="S138" s="15"/>
      <c r="T138" s="15"/>
      <c r="U138" s="9">
        <f>S138+T138</f>
        <v>0</v>
      </c>
      <c r="V138" s="9">
        <f t="shared" si="32"/>
        <v>0</v>
      </c>
      <c r="W138" s="15"/>
      <c r="X138" s="16">
        <f>W138-V138</f>
        <v>0</v>
      </c>
      <c r="Y138" s="18"/>
      <c r="Z138" s="17"/>
    </row>
    <row r="139" spans="1:26" ht="18" customHeight="1" x14ac:dyDescent="0.2">
      <c r="A139" s="13">
        <v>5530019</v>
      </c>
      <c r="B139" s="14" t="s">
        <v>164</v>
      </c>
      <c r="C139" s="15">
        <v>30000</v>
      </c>
      <c r="D139" s="10">
        <f>VLOOKUP($A139,'27.07'!$A$9:$W$200,23,0)</f>
        <v>0</v>
      </c>
      <c r="E139" s="15"/>
      <c r="F139" s="15"/>
      <c r="G139" s="15"/>
      <c r="H139" s="9">
        <f t="shared" si="30"/>
        <v>0</v>
      </c>
      <c r="I139" s="15"/>
      <c r="J139" s="15"/>
      <c r="K139" s="15"/>
      <c r="L139" s="9">
        <f t="shared" si="34"/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2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5530020</v>
      </c>
      <c r="B140" s="14" t="s">
        <v>165</v>
      </c>
      <c r="C140" s="15">
        <v>30000</v>
      </c>
      <c r="D140" s="10">
        <f>VLOOKUP($A140,'27.07'!$A$9:$W$200,23,0)</f>
        <v>0</v>
      </c>
      <c r="E140" s="15"/>
      <c r="F140" s="15"/>
      <c r="G140" s="15"/>
      <c r="H140" s="9">
        <f t="shared" si="30"/>
        <v>0</v>
      </c>
      <c r="I140" s="15"/>
      <c r="J140" s="15"/>
      <c r="K140" s="15"/>
      <c r="L140" s="9">
        <f t="shared" si="34"/>
        <v>0</v>
      </c>
      <c r="M140" s="15"/>
      <c r="N140" s="15"/>
      <c r="O140" s="15"/>
      <c r="P140" s="15"/>
      <c r="Q140" s="15"/>
      <c r="R140" s="11">
        <f t="shared" si="17"/>
        <v>0</v>
      </c>
      <c r="S140" s="15"/>
      <c r="T140" s="15"/>
      <c r="U140" s="9">
        <f t="shared" si="31"/>
        <v>0</v>
      </c>
      <c r="V140" s="9">
        <f t="shared" si="32"/>
        <v>0</v>
      </c>
      <c r="W140" s="15"/>
      <c r="X140" s="16">
        <f t="shared" si="33"/>
        <v>0</v>
      </c>
      <c r="Y140" s="18"/>
      <c r="Z140" s="17"/>
    </row>
    <row r="141" spans="1:26" ht="18" customHeight="1" x14ac:dyDescent="0.2">
      <c r="A141" s="7">
        <v>7550000</v>
      </c>
      <c r="B141" s="8" t="s">
        <v>166</v>
      </c>
      <c r="C141" s="9"/>
      <c r="D141" s="10">
        <f>VLOOKUP($A141,'27.07'!$A$9:$W$200,23,0)</f>
        <v>0</v>
      </c>
      <c r="E141" s="10"/>
      <c r="F141" s="10"/>
      <c r="G141" s="10"/>
      <c r="H141" s="9"/>
      <c r="I141" s="10"/>
      <c r="J141" s="10"/>
      <c r="K141" s="10"/>
      <c r="L141" s="9">
        <f t="shared" si="34"/>
        <v>0</v>
      </c>
      <c r="M141" s="10"/>
      <c r="N141" s="10"/>
      <c r="O141" s="10"/>
      <c r="P141" s="10"/>
      <c r="Q141" s="10"/>
      <c r="R141" s="11">
        <f t="shared" si="17"/>
        <v>0</v>
      </c>
      <c r="S141" s="10"/>
      <c r="T141" s="10"/>
      <c r="U141" s="9"/>
      <c r="V141" s="9"/>
      <c r="W141" s="10"/>
      <c r="X141" s="9"/>
      <c r="Y141" s="18"/>
      <c r="Z141" s="17"/>
    </row>
    <row r="142" spans="1:26" ht="18" customHeight="1" x14ac:dyDescent="0.2">
      <c r="A142" s="13">
        <v>7520001</v>
      </c>
      <c r="B142" s="14" t="s">
        <v>167</v>
      </c>
      <c r="C142" s="15">
        <v>80000</v>
      </c>
      <c r="D142" s="10">
        <f>VLOOKUP($A142,'27.07'!$A$9:$W$200,23,0)</f>
        <v>0</v>
      </c>
      <c r="E142" s="15"/>
      <c r="F142" s="15"/>
      <c r="G142" s="15"/>
      <c r="H142" s="9">
        <f t="shared" ref="H142:H156" si="35">SUM(E142:G142)</f>
        <v>0</v>
      </c>
      <c r="I142" s="15"/>
      <c r="J142" s="15"/>
      <c r="K142" s="15"/>
      <c r="L142" s="9">
        <f t="shared" si="34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ref="V142:V156" si="36">D142+H142-L142-R142-U142</f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7520012</v>
      </c>
      <c r="B143" s="14" t="s">
        <v>168</v>
      </c>
      <c r="C143" s="15">
        <v>80000</v>
      </c>
      <c r="D143" s="10">
        <f>VLOOKUP($A143,'27.07'!$A$9:$W$200,23,0)</f>
        <v>5</v>
      </c>
      <c r="E143" s="15"/>
      <c r="F143" s="15"/>
      <c r="G143" s="15"/>
      <c r="H143" s="9">
        <f t="shared" si="35"/>
        <v>0</v>
      </c>
      <c r="I143" s="15"/>
      <c r="J143" s="15"/>
      <c r="K143" s="15"/>
      <c r="L143" s="9">
        <f t="shared" si="34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si="36"/>
        <v>5</v>
      </c>
      <c r="W143" s="15">
        <v>5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7520013</v>
      </c>
      <c r="B144" s="14" t="s">
        <v>169</v>
      </c>
      <c r="C144" s="15">
        <v>80000</v>
      </c>
      <c r="D144" s="10">
        <f>VLOOKUP($A144,'27.07'!$A$9:$W$200,23,0)</f>
        <v>8</v>
      </c>
      <c r="E144" s="15"/>
      <c r="F144" s="15"/>
      <c r="G144" s="15"/>
      <c r="H144" s="9">
        <f t="shared" si="35"/>
        <v>0</v>
      </c>
      <c r="I144" s="15"/>
      <c r="J144" s="15"/>
      <c r="K144" s="15"/>
      <c r="L144" s="9">
        <f t="shared" si="34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6"/>
        <v>8</v>
      </c>
      <c r="W144" s="15">
        <v>8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7520014</v>
      </c>
      <c r="B145" s="14" t="s">
        <v>170</v>
      </c>
      <c r="C145" s="15">
        <v>5000</v>
      </c>
      <c r="D145" s="10">
        <f>VLOOKUP($A145,'27.07'!$A$9:$W$200,23,0)</f>
        <v>0</v>
      </c>
      <c r="E145" s="15"/>
      <c r="F145" s="15"/>
      <c r="G145" s="15"/>
      <c r="H145" s="9">
        <f t="shared" si="35"/>
        <v>0</v>
      </c>
      <c r="I145" s="15"/>
      <c r="J145" s="15"/>
      <c r="K145" s="15"/>
      <c r="L145" s="9">
        <f t="shared" si="34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6"/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7550006</v>
      </c>
      <c r="B146" s="14" t="s">
        <v>171</v>
      </c>
      <c r="C146" s="15">
        <v>12000</v>
      </c>
      <c r="D146" s="10">
        <f>VLOOKUP($A146,'27.07'!$A$9:$W$200,23,0)</f>
        <v>2</v>
      </c>
      <c r="E146" s="15"/>
      <c r="F146" s="15"/>
      <c r="G146" s="15"/>
      <c r="H146" s="9">
        <f t="shared" si="35"/>
        <v>0</v>
      </c>
      <c r="I146" s="15"/>
      <c r="J146" s="15"/>
      <c r="K146" s="15"/>
      <c r="L146" s="9">
        <f t="shared" si="34"/>
        <v>0</v>
      </c>
      <c r="M146" s="15"/>
      <c r="N146" s="15"/>
      <c r="O146" s="15"/>
      <c r="P146" s="15"/>
      <c r="Q146" s="15"/>
      <c r="R146" s="11">
        <f t="shared" si="17"/>
        <v>0</v>
      </c>
      <c r="S146" s="15"/>
      <c r="T146" s="15"/>
      <c r="U146" s="9">
        <f t="shared" ref="U146:U156" si="37">S146+T146</f>
        <v>0</v>
      </c>
      <c r="V146" s="9">
        <f t="shared" si="36"/>
        <v>2</v>
      </c>
      <c r="W146" s="15">
        <v>2</v>
      </c>
      <c r="X146" s="16">
        <f t="shared" ref="X146:X156" si="38">W146-V146</f>
        <v>0</v>
      </c>
      <c r="Y146" s="18"/>
      <c r="Z146" s="17"/>
    </row>
    <row r="147" spans="1:26" ht="18" customHeight="1" x14ac:dyDescent="0.2">
      <c r="A147" s="13">
        <v>7550007</v>
      </c>
      <c r="B147" s="14" t="s">
        <v>172</v>
      </c>
      <c r="C147" s="15">
        <v>9000</v>
      </c>
      <c r="D147" s="10">
        <f>VLOOKUP($A147,'27.07'!$A$9:$W$200,23,0)</f>
        <v>3</v>
      </c>
      <c r="E147" s="15"/>
      <c r="F147" s="15"/>
      <c r="G147" s="15"/>
      <c r="H147" s="9">
        <f t="shared" si="35"/>
        <v>0</v>
      </c>
      <c r="I147" s="15">
        <v>2</v>
      </c>
      <c r="J147" s="15"/>
      <c r="K147" s="15"/>
      <c r="L147" s="9">
        <f t="shared" si="34"/>
        <v>2</v>
      </c>
      <c r="M147" s="15"/>
      <c r="N147" s="15"/>
      <c r="O147" s="15"/>
      <c r="P147" s="15"/>
      <c r="Q147" s="15"/>
      <c r="R147" s="11">
        <f t="shared" si="17"/>
        <v>0</v>
      </c>
      <c r="S147" s="15"/>
      <c r="T147" s="15"/>
      <c r="U147" s="9">
        <f t="shared" si="37"/>
        <v>0</v>
      </c>
      <c r="V147" s="9">
        <f t="shared" si="36"/>
        <v>1</v>
      </c>
      <c r="W147" s="15">
        <v>2</v>
      </c>
      <c r="X147" s="16">
        <f t="shared" si="38"/>
        <v>1</v>
      </c>
      <c r="Y147" s="18"/>
      <c r="Z147" s="17"/>
    </row>
    <row r="148" spans="1:26" ht="18" customHeight="1" x14ac:dyDescent="0.2">
      <c r="A148" s="13">
        <v>7550008</v>
      </c>
      <c r="B148" s="14" t="s">
        <v>173</v>
      </c>
      <c r="C148" s="15">
        <v>21000</v>
      </c>
      <c r="D148" s="10">
        <f>VLOOKUP($A148,'27.07'!$A$9:$W$200,23,0)</f>
        <v>8</v>
      </c>
      <c r="E148" s="15"/>
      <c r="F148" s="15"/>
      <c r="G148" s="15"/>
      <c r="H148" s="9">
        <f t="shared" si="35"/>
        <v>0</v>
      </c>
      <c r="I148" s="15"/>
      <c r="J148" s="15"/>
      <c r="K148" s="15"/>
      <c r="L148" s="9">
        <f t="shared" si="34"/>
        <v>0</v>
      </c>
      <c r="M148" s="15"/>
      <c r="N148" s="15"/>
      <c r="O148" s="15"/>
      <c r="P148" s="15"/>
      <c r="Q148" s="15"/>
      <c r="R148" s="11">
        <f t="shared" si="17"/>
        <v>0</v>
      </c>
      <c r="S148" s="15"/>
      <c r="T148" s="15"/>
      <c r="U148" s="9">
        <f t="shared" si="37"/>
        <v>0</v>
      </c>
      <c r="V148" s="9">
        <f t="shared" si="36"/>
        <v>8</v>
      </c>
      <c r="W148" s="15">
        <v>8</v>
      </c>
      <c r="X148" s="16">
        <f t="shared" si="38"/>
        <v>0</v>
      </c>
      <c r="Y148" s="18"/>
      <c r="Z148" s="17"/>
    </row>
    <row r="149" spans="1:26" ht="18" customHeight="1" x14ac:dyDescent="0.2">
      <c r="A149" s="13">
        <v>7550011</v>
      </c>
      <c r="B149" s="14" t="s">
        <v>174</v>
      </c>
      <c r="C149" s="15">
        <v>16000</v>
      </c>
      <c r="D149" s="10">
        <f>VLOOKUP($A149,'27.07'!$A$9:$W$200,23,0)</f>
        <v>7</v>
      </c>
      <c r="E149" s="15"/>
      <c r="F149" s="15"/>
      <c r="G149" s="15"/>
      <c r="H149" s="9">
        <f t="shared" si="35"/>
        <v>0</v>
      </c>
      <c r="I149" s="15"/>
      <c r="J149" s="15"/>
      <c r="K149" s="15"/>
      <c r="L149" s="9">
        <f t="shared" si="34"/>
        <v>0</v>
      </c>
      <c r="M149" s="15"/>
      <c r="N149" s="15"/>
      <c r="O149" s="15"/>
      <c r="P149" s="15"/>
      <c r="Q149" s="15"/>
      <c r="R149" s="11">
        <f t="shared" si="17"/>
        <v>0</v>
      </c>
      <c r="S149" s="15"/>
      <c r="T149" s="15"/>
      <c r="U149" s="9">
        <f t="shared" si="37"/>
        <v>0</v>
      </c>
      <c r="V149" s="9">
        <f t="shared" si="36"/>
        <v>7</v>
      </c>
      <c r="W149" s="15">
        <v>7</v>
      </c>
      <c r="X149" s="16">
        <f t="shared" si="38"/>
        <v>0</v>
      </c>
      <c r="Y149" s="18"/>
      <c r="Z149" s="17"/>
    </row>
    <row r="150" spans="1:26" ht="18" customHeight="1" x14ac:dyDescent="0.2">
      <c r="A150" s="13">
        <v>7550012</v>
      </c>
      <c r="B150" s="14" t="s">
        <v>175</v>
      </c>
      <c r="C150" s="15">
        <v>24000</v>
      </c>
      <c r="D150" s="10">
        <f>VLOOKUP($A150,'27.07'!$A$9:$W$200,23,0)</f>
        <v>6</v>
      </c>
      <c r="E150" s="15"/>
      <c r="F150" s="15"/>
      <c r="G150" s="15"/>
      <c r="H150" s="9">
        <f t="shared" si="35"/>
        <v>0</v>
      </c>
      <c r="I150" s="15"/>
      <c r="J150" s="15"/>
      <c r="K150" s="15"/>
      <c r="L150" s="9">
        <f t="shared" si="34"/>
        <v>0</v>
      </c>
      <c r="M150" s="15"/>
      <c r="N150" s="15"/>
      <c r="O150" s="15"/>
      <c r="P150" s="15"/>
      <c r="Q150" s="15"/>
      <c r="R150" s="11">
        <f t="shared" si="17"/>
        <v>0</v>
      </c>
      <c r="S150" s="15"/>
      <c r="T150" s="15"/>
      <c r="U150" s="9">
        <f t="shared" si="37"/>
        <v>0</v>
      </c>
      <c r="V150" s="9">
        <f t="shared" si="36"/>
        <v>6</v>
      </c>
      <c r="W150" s="15">
        <v>6</v>
      </c>
      <c r="X150" s="16">
        <f t="shared" si="38"/>
        <v>0</v>
      </c>
      <c r="Y150" s="18"/>
      <c r="Z150" s="17"/>
    </row>
    <row r="151" spans="1:26" ht="18" customHeight="1" x14ac:dyDescent="0.2">
      <c r="A151" s="13">
        <v>7550015</v>
      </c>
      <c r="B151" s="14" t="s">
        <v>176</v>
      </c>
      <c r="C151" s="15">
        <v>14000</v>
      </c>
      <c r="D151" s="10">
        <f>VLOOKUP($A151,'27.07'!$A$9:$W$200,23,0)</f>
        <v>9</v>
      </c>
      <c r="E151" s="15"/>
      <c r="F151" s="15"/>
      <c r="G151" s="15"/>
      <c r="H151" s="9">
        <f t="shared" si="35"/>
        <v>0</v>
      </c>
      <c r="I151" s="15"/>
      <c r="J151" s="15"/>
      <c r="K151" s="15"/>
      <c r="L151" s="9">
        <f t="shared" si="34"/>
        <v>0</v>
      </c>
      <c r="M151" s="15"/>
      <c r="N151" s="15"/>
      <c r="O151" s="15"/>
      <c r="P151" s="15"/>
      <c r="Q151" s="15"/>
      <c r="R151" s="11">
        <f t="shared" si="17"/>
        <v>0</v>
      </c>
      <c r="S151" s="15"/>
      <c r="T151" s="15"/>
      <c r="U151" s="9">
        <f t="shared" si="37"/>
        <v>0</v>
      </c>
      <c r="V151" s="9">
        <f t="shared" si="36"/>
        <v>9</v>
      </c>
      <c r="W151" s="15">
        <v>9</v>
      </c>
      <c r="X151" s="16">
        <f t="shared" si="38"/>
        <v>0</v>
      </c>
      <c r="Y151" s="18"/>
      <c r="Z151" s="17"/>
    </row>
    <row r="152" spans="1:26" ht="18" customHeight="1" x14ac:dyDescent="0.2">
      <c r="A152" s="13">
        <v>7550016</v>
      </c>
      <c r="B152" s="14" t="s">
        <v>177</v>
      </c>
      <c r="C152" s="15">
        <v>14000</v>
      </c>
      <c r="D152" s="10">
        <f>VLOOKUP($A152,'27.07'!$A$9:$W$200,23,0)</f>
        <v>3</v>
      </c>
      <c r="E152" s="15"/>
      <c r="F152" s="15"/>
      <c r="G152" s="15"/>
      <c r="H152" s="9">
        <f t="shared" si="35"/>
        <v>0</v>
      </c>
      <c r="I152" s="15"/>
      <c r="J152" s="15"/>
      <c r="K152" s="15"/>
      <c r="L152" s="9">
        <f t="shared" si="34"/>
        <v>0</v>
      </c>
      <c r="M152" s="15"/>
      <c r="N152" s="15"/>
      <c r="O152" s="15"/>
      <c r="P152" s="15"/>
      <c r="Q152" s="15"/>
      <c r="R152" s="11">
        <f t="shared" si="17"/>
        <v>0</v>
      </c>
      <c r="S152" s="15"/>
      <c r="T152" s="15"/>
      <c r="U152" s="9">
        <f t="shared" si="37"/>
        <v>0</v>
      </c>
      <c r="V152" s="9">
        <f t="shared" si="36"/>
        <v>3</v>
      </c>
      <c r="W152" s="15">
        <v>3</v>
      </c>
      <c r="X152" s="16">
        <f t="shared" si="38"/>
        <v>0</v>
      </c>
      <c r="Y152" s="18"/>
      <c r="Z152" s="17"/>
    </row>
    <row r="153" spans="1:26" ht="18" customHeight="1" x14ac:dyDescent="0.2">
      <c r="A153" s="13">
        <v>7550017</v>
      </c>
      <c r="B153" s="14" t="s">
        <v>178</v>
      </c>
      <c r="C153" s="15">
        <v>14000</v>
      </c>
      <c r="D153" s="10">
        <f>VLOOKUP($A153,'27.07'!$A$9:$W$200,23,0)</f>
        <v>7</v>
      </c>
      <c r="E153" s="15"/>
      <c r="F153" s="15"/>
      <c r="G153" s="15"/>
      <c r="H153" s="9">
        <f t="shared" si="35"/>
        <v>0</v>
      </c>
      <c r="I153" s="15">
        <v>1</v>
      </c>
      <c r="J153" s="15"/>
      <c r="K153" s="15"/>
      <c r="L153" s="9">
        <f t="shared" si="34"/>
        <v>1</v>
      </c>
      <c r="M153" s="15"/>
      <c r="N153" s="15"/>
      <c r="O153" s="15"/>
      <c r="P153" s="15"/>
      <c r="Q153" s="15"/>
      <c r="R153" s="11">
        <f t="shared" si="17"/>
        <v>0</v>
      </c>
      <c r="S153" s="15"/>
      <c r="T153" s="15"/>
      <c r="U153" s="9">
        <f t="shared" si="37"/>
        <v>0</v>
      </c>
      <c r="V153" s="9">
        <f t="shared" si="36"/>
        <v>6</v>
      </c>
      <c r="W153" s="15">
        <v>6</v>
      </c>
      <c r="X153" s="16">
        <f t="shared" si="38"/>
        <v>0</v>
      </c>
      <c r="Y153" s="18"/>
      <c r="Z153" s="17"/>
    </row>
    <row r="154" spans="1:26" ht="18" customHeight="1" x14ac:dyDescent="0.2">
      <c r="A154" s="13">
        <v>7550019</v>
      </c>
      <c r="B154" s="14" t="s">
        <v>179</v>
      </c>
      <c r="C154" s="15">
        <v>10000</v>
      </c>
      <c r="D154" s="10">
        <f>VLOOKUP($A154,'27.07'!$A$9:$W$200,23,0)</f>
        <v>0</v>
      </c>
      <c r="E154" s="15"/>
      <c r="F154" s="15"/>
      <c r="G154" s="15"/>
      <c r="H154" s="9">
        <f t="shared" si="35"/>
        <v>0</v>
      </c>
      <c r="I154" s="15"/>
      <c r="J154" s="15"/>
      <c r="K154" s="15"/>
      <c r="L154" s="9">
        <f t="shared" si="34"/>
        <v>0</v>
      </c>
      <c r="M154" s="15"/>
      <c r="N154" s="15"/>
      <c r="O154" s="15"/>
      <c r="P154" s="15"/>
      <c r="Q154" s="15"/>
      <c r="R154" s="11">
        <f t="shared" si="17"/>
        <v>0</v>
      </c>
      <c r="S154" s="15"/>
      <c r="T154" s="15"/>
      <c r="U154" s="9">
        <f t="shared" si="37"/>
        <v>0</v>
      </c>
      <c r="V154" s="9">
        <f t="shared" si="36"/>
        <v>0</v>
      </c>
      <c r="W154" s="15"/>
      <c r="X154" s="16">
        <f t="shared" si="38"/>
        <v>0</v>
      </c>
      <c r="Y154" s="18"/>
      <c r="Z154" s="17"/>
    </row>
    <row r="155" spans="1:26" ht="18" customHeight="1" x14ac:dyDescent="0.2">
      <c r="A155" s="13">
        <v>7550026</v>
      </c>
      <c r="B155" s="14" t="s">
        <v>180</v>
      </c>
      <c r="C155" s="15">
        <v>26000</v>
      </c>
      <c r="D155" s="10">
        <f>VLOOKUP($A155,'27.07'!$A$9:$W$200,23,0)</f>
        <v>1</v>
      </c>
      <c r="E155" s="15"/>
      <c r="F155" s="15"/>
      <c r="G155" s="15"/>
      <c r="H155" s="9">
        <f t="shared" si="35"/>
        <v>0</v>
      </c>
      <c r="I155" s="15"/>
      <c r="J155" s="15"/>
      <c r="K155" s="15"/>
      <c r="L155" s="9">
        <f t="shared" si="34"/>
        <v>0</v>
      </c>
      <c r="M155" s="15"/>
      <c r="N155" s="15"/>
      <c r="O155" s="15"/>
      <c r="P155" s="15"/>
      <c r="Q155" s="15"/>
      <c r="R155" s="11">
        <f t="shared" si="17"/>
        <v>0</v>
      </c>
      <c r="S155" s="15"/>
      <c r="T155" s="15"/>
      <c r="U155" s="9">
        <f t="shared" si="37"/>
        <v>0</v>
      </c>
      <c r="V155" s="9">
        <f t="shared" si="36"/>
        <v>1</v>
      </c>
      <c r="W155" s="15">
        <v>1</v>
      </c>
      <c r="X155" s="16">
        <f t="shared" si="38"/>
        <v>0</v>
      </c>
      <c r="Y155" s="18"/>
      <c r="Z155" s="17"/>
    </row>
    <row r="156" spans="1:26" ht="18" customHeight="1" x14ac:dyDescent="0.2">
      <c r="A156" s="13">
        <v>4551001</v>
      </c>
      <c r="B156" s="14" t="s">
        <v>225</v>
      </c>
      <c r="C156" s="15">
        <v>15000</v>
      </c>
      <c r="D156" s="10">
        <f>VLOOKUP($A156,'27.07'!$A$9:$W$200,23,0)</f>
        <v>0</v>
      </c>
      <c r="E156" s="15"/>
      <c r="F156" s="15"/>
      <c r="G156" s="15"/>
      <c r="H156" s="9">
        <f t="shared" si="35"/>
        <v>0</v>
      </c>
      <c r="I156" s="15"/>
      <c r="J156" s="15"/>
      <c r="K156" s="15"/>
      <c r="L156" s="9">
        <f t="shared" si="34"/>
        <v>0</v>
      </c>
      <c r="M156" s="15"/>
      <c r="N156" s="15"/>
      <c r="O156" s="15"/>
      <c r="P156" s="15"/>
      <c r="Q156" s="15"/>
      <c r="R156" s="11">
        <f t="shared" ref="R156:R199" si="39">SUM(M156:Q156)</f>
        <v>0</v>
      </c>
      <c r="S156" s="15"/>
      <c r="T156" s="15"/>
      <c r="U156" s="9">
        <f t="shared" si="37"/>
        <v>0</v>
      </c>
      <c r="V156" s="9">
        <f t="shared" si="36"/>
        <v>0</v>
      </c>
      <c r="W156" s="15"/>
      <c r="X156" s="16">
        <f t="shared" si="38"/>
        <v>0</v>
      </c>
      <c r="Y156" s="18"/>
      <c r="Z156" s="17"/>
    </row>
    <row r="157" spans="1:26" ht="18" customHeight="1" x14ac:dyDescent="0.2">
      <c r="A157" s="7">
        <v>5500000</v>
      </c>
      <c r="B157" s="8" t="s">
        <v>181</v>
      </c>
      <c r="C157" s="9"/>
      <c r="D157" s="10">
        <f>VLOOKUP($A157,'27.07'!$A$9:$W$200,23,0)</f>
        <v>0</v>
      </c>
      <c r="E157" s="10"/>
      <c r="F157" s="10"/>
      <c r="G157" s="10"/>
      <c r="H157" s="9"/>
      <c r="I157" s="10"/>
      <c r="J157" s="10"/>
      <c r="K157" s="10"/>
      <c r="L157" s="9">
        <f t="shared" si="34"/>
        <v>0</v>
      </c>
      <c r="M157" s="10"/>
      <c r="N157" s="10"/>
      <c r="O157" s="10"/>
      <c r="P157" s="10"/>
      <c r="Q157" s="10"/>
      <c r="R157" s="11">
        <f t="shared" si="39"/>
        <v>0</v>
      </c>
      <c r="S157" s="10"/>
      <c r="T157" s="10"/>
      <c r="U157" s="9"/>
      <c r="V157" s="9"/>
      <c r="W157" s="10"/>
      <c r="X157" s="9"/>
      <c r="Y157" s="18"/>
      <c r="Z157" s="17"/>
    </row>
    <row r="158" spans="1:26" s="24" customFormat="1" ht="18" customHeight="1" x14ac:dyDescent="0.2">
      <c r="A158" s="13">
        <v>5500044</v>
      </c>
      <c r="B158" s="20" t="s">
        <v>182</v>
      </c>
      <c r="C158" s="21">
        <v>28000</v>
      </c>
      <c r="D158" s="10">
        <f>VLOOKUP($A158,'27.07'!$A$9:$W$200,23,0)</f>
        <v>0</v>
      </c>
      <c r="E158" s="15"/>
      <c r="F158" s="15"/>
      <c r="G158" s="15"/>
      <c r="H158" s="9">
        <f t="shared" ref="H158:H197" si="40">SUM(E158:G158)</f>
        <v>0</v>
      </c>
      <c r="I158" s="15"/>
      <c r="J158" s="15"/>
      <c r="K158" s="15"/>
      <c r="L158" s="9">
        <f t="shared" si="34"/>
        <v>0</v>
      </c>
      <c r="M158" s="15"/>
      <c r="N158" s="15"/>
      <c r="O158" s="15"/>
      <c r="P158" s="15"/>
      <c r="Q158" s="15"/>
      <c r="R158" s="11">
        <f t="shared" si="39"/>
        <v>0</v>
      </c>
      <c r="S158" s="15"/>
      <c r="T158" s="15"/>
      <c r="U158" s="9">
        <f t="shared" ref="U158:U184" si="41">S158+T158</f>
        <v>0</v>
      </c>
      <c r="V158" s="9">
        <f t="shared" ref="V158:V197" si="42">D158+H158-L158-R158-U158</f>
        <v>0</v>
      </c>
      <c r="W158" s="15"/>
      <c r="X158" s="16">
        <f t="shared" ref="X158:X184" si="43">W158-V158</f>
        <v>0</v>
      </c>
      <c r="Y158" s="22"/>
      <c r="Z158" s="23"/>
    </row>
    <row r="159" spans="1:26" s="24" customFormat="1" ht="18" customHeight="1" x14ac:dyDescent="0.2">
      <c r="A159" s="13">
        <v>5500045</v>
      </c>
      <c r="B159" s="20" t="s">
        <v>183</v>
      </c>
      <c r="C159" s="21">
        <v>30000</v>
      </c>
      <c r="D159" s="10">
        <f>VLOOKUP($A159,'27.07'!$A$9:$W$200,23,0)</f>
        <v>0</v>
      </c>
      <c r="E159" s="15">
        <v>2</v>
      </c>
      <c r="F159" s="15"/>
      <c r="G159" s="15"/>
      <c r="H159" s="9">
        <f t="shared" si="40"/>
        <v>2</v>
      </c>
      <c r="I159" s="15">
        <v>2</v>
      </c>
      <c r="J159" s="15"/>
      <c r="K159" s="15"/>
      <c r="L159" s="9">
        <f t="shared" si="34"/>
        <v>2</v>
      </c>
      <c r="M159" s="15"/>
      <c r="N159" s="15"/>
      <c r="O159" s="15"/>
      <c r="P159" s="15"/>
      <c r="Q159" s="15"/>
      <c r="R159" s="11">
        <f t="shared" si="39"/>
        <v>0</v>
      </c>
      <c r="S159" s="15"/>
      <c r="T159" s="15"/>
      <c r="U159" s="9">
        <f t="shared" si="41"/>
        <v>0</v>
      </c>
      <c r="V159" s="9">
        <f t="shared" si="42"/>
        <v>0</v>
      </c>
      <c r="W159" s="15"/>
      <c r="X159" s="16">
        <f t="shared" si="43"/>
        <v>0</v>
      </c>
      <c r="Y159" s="22"/>
      <c r="Z159" s="23"/>
    </row>
    <row r="160" spans="1:26" ht="18" customHeight="1" x14ac:dyDescent="0.2">
      <c r="A160" s="13">
        <v>5500063</v>
      </c>
      <c r="B160" s="14" t="s">
        <v>184</v>
      </c>
      <c r="C160" s="15">
        <v>21000</v>
      </c>
      <c r="D160" s="10">
        <f>VLOOKUP($A160,'27.07'!$A$9:$W$200,23,0)</f>
        <v>0</v>
      </c>
      <c r="E160" s="15">
        <v>5</v>
      </c>
      <c r="F160" s="15"/>
      <c r="G160" s="15"/>
      <c r="H160" s="9">
        <f t="shared" si="40"/>
        <v>5</v>
      </c>
      <c r="I160" s="15">
        <v>5</v>
      </c>
      <c r="J160" s="15"/>
      <c r="K160" s="15"/>
      <c r="L160" s="9">
        <f t="shared" si="34"/>
        <v>5</v>
      </c>
      <c r="M160" s="15"/>
      <c r="N160" s="15"/>
      <c r="O160" s="15"/>
      <c r="P160" s="15"/>
      <c r="Q160" s="15"/>
      <c r="R160" s="11">
        <f t="shared" si="39"/>
        <v>0</v>
      </c>
      <c r="S160" s="15"/>
      <c r="T160" s="15"/>
      <c r="U160" s="9">
        <f t="shared" si="41"/>
        <v>0</v>
      </c>
      <c r="V160" s="9">
        <f t="shared" si="42"/>
        <v>0</v>
      </c>
      <c r="W160" s="15"/>
      <c r="X160" s="16">
        <f t="shared" si="43"/>
        <v>0</v>
      </c>
      <c r="Y160" s="18"/>
      <c r="Z160" s="17"/>
    </row>
    <row r="161" spans="1:26" ht="18" customHeight="1" x14ac:dyDescent="0.2">
      <c r="A161" s="13">
        <v>5500064</v>
      </c>
      <c r="B161" s="14" t="s">
        <v>185</v>
      </c>
      <c r="C161" s="15">
        <v>26000</v>
      </c>
      <c r="D161" s="10">
        <f>VLOOKUP($A161,'27.07'!$A$9:$W$200,23,0)</f>
        <v>0</v>
      </c>
      <c r="E161" s="15"/>
      <c r="F161" s="15"/>
      <c r="G161" s="15"/>
      <c r="H161" s="9">
        <f t="shared" si="40"/>
        <v>0</v>
      </c>
      <c r="I161" s="15"/>
      <c r="J161" s="15"/>
      <c r="K161" s="15"/>
      <c r="L161" s="9">
        <f t="shared" si="34"/>
        <v>0</v>
      </c>
      <c r="M161" s="15"/>
      <c r="N161" s="15"/>
      <c r="O161" s="15"/>
      <c r="P161" s="15"/>
      <c r="Q161" s="15"/>
      <c r="R161" s="11">
        <f t="shared" si="39"/>
        <v>0</v>
      </c>
      <c r="S161" s="15"/>
      <c r="T161" s="15"/>
      <c r="U161" s="9">
        <f t="shared" si="41"/>
        <v>0</v>
      </c>
      <c r="V161" s="9">
        <f t="shared" si="42"/>
        <v>0</v>
      </c>
      <c r="W161" s="15"/>
      <c r="X161" s="16">
        <f t="shared" si="43"/>
        <v>0</v>
      </c>
      <c r="Y161" s="18"/>
      <c r="Z161" s="17"/>
    </row>
    <row r="162" spans="1:26" ht="18" customHeight="1" x14ac:dyDescent="0.2">
      <c r="A162" s="13">
        <v>5500065</v>
      </c>
      <c r="B162" s="14" t="s">
        <v>186</v>
      </c>
      <c r="C162" s="15">
        <v>24000</v>
      </c>
      <c r="D162" s="10">
        <f>VLOOKUP($A162,'27.07'!$A$9:$W$200,23,0)</f>
        <v>0</v>
      </c>
      <c r="E162" s="15"/>
      <c r="F162" s="15"/>
      <c r="G162" s="15"/>
      <c r="H162" s="9">
        <f t="shared" si="40"/>
        <v>0</v>
      </c>
      <c r="I162" s="15"/>
      <c r="J162" s="15"/>
      <c r="K162" s="15"/>
      <c r="L162" s="9">
        <f t="shared" si="34"/>
        <v>0</v>
      </c>
      <c r="M162" s="15"/>
      <c r="N162" s="15"/>
      <c r="O162" s="15"/>
      <c r="P162" s="15"/>
      <c r="Q162" s="15"/>
      <c r="R162" s="11">
        <f t="shared" si="39"/>
        <v>0</v>
      </c>
      <c r="S162" s="15"/>
      <c r="T162" s="15"/>
      <c r="U162" s="9">
        <f t="shared" si="41"/>
        <v>0</v>
      </c>
      <c r="V162" s="9">
        <f t="shared" si="42"/>
        <v>0</v>
      </c>
      <c r="W162" s="15"/>
      <c r="X162" s="16">
        <f t="shared" si="43"/>
        <v>0</v>
      </c>
      <c r="Y162" s="18"/>
      <c r="Z162" s="17"/>
    </row>
    <row r="163" spans="1:26" ht="18" customHeight="1" x14ac:dyDescent="0.2">
      <c r="A163" s="13">
        <v>5500066</v>
      </c>
      <c r="B163" s="14" t="s">
        <v>187</v>
      </c>
      <c r="C163" s="15">
        <v>32000</v>
      </c>
      <c r="D163" s="10">
        <f>VLOOKUP($A163,'27.07'!$A$9:$W$200,23,0)</f>
        <v>0</v>
      </c>
      <c r="E163" s="15"/>
      <c r="F163" s="15"/>
      <c r="G163" s="15"/>
      <c r="H163" s="9">
        <f t="shared" si="40"/>
        <v>0</v>
      </c>
      <c r="I163" s="15"/>
      <c r="J163" s="15"/>
      <c r="K163" s="15"/>
      <c r="L163" s="9">
        <f t="shared" si="34"/>
        <v>0</v>
      </c>
      <c r="M163" s="15"/>
      <c r="N163" s="15"/>
      <c r="O163" s="15"/>
      <c r="P163" s="15"/>
      <c r="Q163" s="15"/>
      <c r="R163" s="11">
        <f t="shared" si="39"/>
        <v>0</v>
      </c>
      <c r="S163" s="15"/>
      <c r="T163" s="15"/>
      <c r="U163" s="9">
        <f t="shared" si="41"/>
        <v>0</v>
      </c>
      <c r="V163" s="9">
        <f t="shared" si="42"/>
        <v>0</v>
      </c>
      <c r="W163" s="15"/>
      <c r="X163" s="16">
        <f t="shared" si="43"/>
        <v>0</v>
      </c>
      <c r="Y163" s="18"/>
      <c r="Z163" s="17"/>
    </row>
    <row r="164" spans="1:26" ht="18" customHeight="1" x14ac:dyDescent="0.2">
      <c r="A164" s="13">
        <v>5510070</v>
      </c>
      <c r="B164" s="14" t="s">
        <v>188</v>
      </c>
      <c r="C164" s="15">
        <v>28000</v>
      </c>
      <c r="D164" s="10">
        <f>VLOOKUP($A164,'27.07'!$A$9:$W$200,23,0)</f>
        <v>0</v>
      </c>
      <c r="E164" s="15">
        <v>4</v>
      </c>
      <c r="F164" s="15"/>
      <c r="G164" s="15"/>
      <c r="H164" s="9">
        <f t="shared" si="40"/>
        <v>4</v>
      </c>
      <c r="I164" s="15">
        <v>4</v>
      </c>
      <c r="J164" s="15"/>
      <c r="K164" s="15"/>
      <c r="L164" s="9">
        <f t="shared" si="34"/>
        <v>4</v>
      </c>
      <c r="M164" s="15"/>
      <c r="N164" s="15"/>
      <c r="O164" s="15"/>
      <c r="P164" s="15"/>
      <c r="Q164" s="15"/>
      <c r="R164" s="11">
        <f t="shared" si="39"/>
        <v>0</v>
      </c>
      <c r="S164" s="15"/>
      <c r="T164" s="15"/>
      <c r="U164" s="9">
        <f t="shared" si="41"/>
        <v>0</v>
      </c>
      <c r="V164" s="9">
        <f t="shared" si="42"/>
        <v>0</v>
      </c>
      <c r="W164" s="15"/>
      <c r="X164" s="16">
        <f t="shared" si="43"/>
        <v>0</v>
      </c>
      <c r="Y164" s="18"/>
      <c r="Z164" s="17"/>
    </row>
    <row r="165" spans="1:26" ht="18" customHeight="1" x14ac:dyDescent="0.2">
      <c r="A165" s="13">
        <v>5510072</v>
      </c>
      <c r="B165" s="14" t="s">
        <v>189</v>
      </c>
      <c r="C165" s="15">
        <v>29000</v>
      </c>
      <c r="D165" s="10">
        <f>VLOOKUP($A165,'27.07'!$A$9:$W$200,23,0)</f>
        <v>0</v>
      </c>
      <c r="E165" s="15">
        <v>1</v>
      </c>
      <c r="F165" s="15"/>
      <c r="G165" s="15"/>
      <c r="H165" s="9">
        <f t="shared" si="40"/>
        <v>1</v>
      </c>
      <c r="I165" s="15">
        <v>1</v>
      </c>
      <c r="J165" s="15"/>
      <c r="K165" s="15"/>
      <c r="L165" s="9">
        <f t="shared" si="34"/>
        <v>1</v>
      </c>
      <c r="M165" s="15"/>
      <c r="N165" s="15"/>
      <c r="O165" s="15"/>
      <c r="P165" s="15"/>
      <c r="Q165" s="15"/>
      <c r="R165" s="11">
        <f t="shared" si="39"/>
        <v>0</v>
      </c>
      <c r="S165" s="15"/>
      <c r="T165" s="15"/>
      <c r="U165" s="9">
        <f t="shared" si="41"/>
        <v>0</v>
      </c>
      <c r="V165" s="9">
        <f t="shared" si="42"/>
        <v>0</v>
      </c>
      <c r="W165" s="15"/>
      <c r="X165" s="16">
        <f t="shared" si="43"/>
        <v>0</v>
      </c>
      <c r="Y165" s="18"/>
      <c r="Z165" s="17"/>
    </row>
    <row r="166" spans="1:26" ht="18" customHeight="1" x14ac:dyDescent="0.2">
      <c r="A166" s="13">
        <v>5510074</v>
      </c>
      <c r="B166" s="14" t="s">
        <v>190</v>
      </c>
      <c r="C166" s="15">
        <v>30000</v>
      </c>
      <c r="D166" s="10">
        <f>VLOOKUP($A166,'27.07'!$A$9:$W$200,23,0)</f>
        <v>0</v>
      </c>
      <c r="E166" s="15">
        <v>4</v>
      </c>
      <c r="F166" s="15"/>
      <c r="G166" s="15"/>
      <c r="H166" s="9">
        <f t="shared" si="40"/>
        <v>4</v>
      </c>
      <c r="I166" s="15">
        <v>4</v>
      </c>
      <c r="J166" s="15"/>
      <c r="K166" s="15"/>
      <c r="L166" s="9">
        <f t="shared" si="34"/>
        <v>4</v>
      </c>
      <c r="M166" s="15"/>
      <c r="N166" s="15"/>
      <c r="O166" s="15"/>
      <c r="P166" s="15"/>
      <c r="Q166" s="15"/>
      <c r="R166" s="11">
        <f t="shared" si="39"/>
        <v>0</v>
      </c>
      <c r="S166" s="15"/>
      <c r="T166" s="15"/>
      <c r="U166" s="9">
        <f t="shared" si="41"/>
        <v>0</v>
      </c>
      <c r="V166" s="9">
        <f t="shared" si="42"/>
        <v>0</v>
      </c>
      <c r="W166" s="15"/>
      <c r="X166" s="16">
        <f t="shared" si="43"/>
        <v>0</v>
      </c>
      <c r="Y166" s="18"/>
      <c r="Z166" s="17"/>
    </row>
    <row r="167" spans="1:26" ht="18" customHeight="1" x14ac:dyDescent="0.2">
      <c r="A167" s="13">
        <v>5520002</v>
      </c>
      <c r="B167" s="14" t="s">
        <v>191</v>
      </c>
      <c r="C167" s="15">
        <v>34000</v>
      </c>
      <c r="D167" s="10">
        <f>VLOOKUP($A167,'27.07'!$A$9:$W$200,23,0)</f>
        <v>0</v>
      </c>
      <c r="E167" s="15">
        <v>1</v>
      </c>
      <c r="F167" s="15"/>
      <c r="G167" s="15"/>
      <c r="H167" s="9">
        <f t="shared" si="40"/>
        <v>1</v>
      </c>
      <c r="I167" s="15">
        <v>1</v>
      </c>
      <c r="J167" s="15"/>
      <c r="K167" s="15"/>
      <c r="L167" s="9">
        <f t="shared" si="34"/>
        <v>1</v>
      </c>
      <c r="M167" s="15"/>
      <c r="N167" s="15"/>
      <c r="O167" s="15"/>
      <c r="P167" s="15"/>
      <c r="Q167" s="15"/>
      <c r="R167" s="11">
        <f>SUM(M167:Q167)</f>
        <v>0</v>
      </c>
      <c r="S167" s="15"/>
      <c r="T167" s="15"/>
      <c r="U167" s="9">
        <f>S167+T167</f>
        <v>0</v>
      </c>
      <c r="V167" s="9">
        <f t="shared" si="42"/>
        <v>0</v>
      </c>
      <c r="W167" s="15"/>
      <c r="X167" s="16">
        <f>W167-V167</f>
        <v>0</v>
      </c>
      <c r="Y167" s="18"/>
      <c r="Z167" s="17"/>
    </row>
    <row r="168" spans="1:26" ht="18" customHeight="1" x14ac:dyDescent="0.2">
      <c r="A168" s="13">
        <v>5520003</v>
      </c>
      <c r="B168" s="14" t="s">
        <v>192</v>
      </c>
      <c r="C168" s="15">
        <v>34000</v>
      </c>
      <c r="D168" s="10">
        <f>VLOOKUP($A168,'27.07'!$A$9:$W$200,23,0)</f>
        <v>0</v>
      </c>
      <c r="E168" s="15">
        <v>1</v>
      </c>
      <c r="F168" s="15"/>
      <c r="G168" s="15"/>
      <c r="H168" s="9">
        <f t="shared" si="40"/>
        <v>1</v>
      </c>
      <c r="I168" s="15">
        <v>1</v>
      </c>
      <c r="J168" s="15"/>
      <c r="K168" s="15"/>
      <c r="L168" s="9">
        <f t="shared" si="34"/>
        <v>1</v>
      </c>
      <c r="M168" s="15"/>
      <c r="N168" s="15"/>
      <c r="O168" s="15"/>
      <c r="P168" s="15"/>
      <c r="Q168" s="15"/>
      <c r="R168" s="11">
        <f>SUM(M168:Q168)</f>
        <v>0</v>
      </c>
      <c r="S168" s="15"/>
      <c r="T168" s="15"/>
      <c r="U168" s="9">
        <f>S168+T168</f>
        <v>0</v>
      </c>
      <c r="V168" s="9">
        <f t="shared" si="42"/>
        <v>0</v>
      </c>
      <c r="W168" s="15"/>
      <c r="X168" s="16">
        <f>W168-V168</f>
        <v>0</v>
      </c>
      <c r="Y168" s="18"/>
      <c r="Z168" s="17"/>
    </row>
    <row r="169" spans="1:26" ht="18" customHeight="1" x14ac:dyDescent="0.2">
      <c r="A169" s="13">
        <v>5520005</v>
      </c>
      <c r="B169" s="14" t="s">
        <v>193</v>
      </c>
      <c r="C169" s="15">
        <v>19000</v>
      </c>
      <c r="D169" s="10">
        <f>VLOOKUP($A169,'27.07'!$A$9:$W$200,23,0)</f>
        <v>0</v>
      </c>
      <c r="E169" s="15">
        <v>5</v>
      </c>
      <c r="F169" s="15"/>
      <c r="G169" s="15"/>
      <c r="H169" s="9">
        <f t="shared" si="40"/>
        <v>5</v>
      </c>
      <c r="I169" s="15">
        <v>5</v>
      </c>
      <c r="J169" s="15"/>
      <c r="K169" s="15"/>
      <c r="L169" s="9">
        <f t="shared" si="34"/>
        <v>5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2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5530001</v>
      </c>
      <c r="B170" s="14" t="s">
        <v>194</v>
      </c>
      <c r="C170" s="15">
        <v>46000</v>
      </c>
      <c r="D170" s="10">
        <f>VLOOKUP($A170,'27.07'!$A$9:$W$200,23,0)</f>
        <v>0</v>
      </c>
      <c r="E170" s="15">
        <v>1</v>
      </c>
      <c r="F170" s="15"/>
      <c r="G170" s="15"/>
      <c r="H170" s="9">
        <f t="shared" si="40"/>
        <v>1</v>
      </c>
      <c r="I170" s="15">
        <v>1</v>
      </c>
      <c r="J170" s="15"/>
      <c r="K170" s="15"/>
      <c r="L170" s="9">
        <f t="shared" si="34"/>
        <v>1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2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5530002</v>
      </c>
      <c r="B171" s="14" t="s">
        <v>195</v>
      </c>
      <c r="C171" s="15">
        <v>38000</v>
      </c>
      <c r="D171" s="10">
        <f>VLOOKUP($A171,'27.07'!$A$9:$W$200,23,0)</f>
        <v>0</v>
      </c>
      <c r="E171" s="15">
        <v>3</v>
      </c>
      <c r="F171" s="15"/>
      <c r="G171" s="15"/>
      <c r="H171" s="9">
        <f t="shared" si="40"/>
        <v>3</v>
      </c>
      <c r="I171" s="15">
        <v>3</v>
      </c>
      <c r="J171" s="15"/>
      <c r="K171" s="15"/>
      <c r="L171" s="9">
        <f t="shared" si="34"/>
        <v>3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2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5530003</v>
      </c>
      <c r="B172" s="14" t="s">
        <v>196</v>
      </c>
      <c r="C172" s="15">
        <v>38000</v>
      </c>
      <c r="D172" s="10">
        <f>VLOOKUP($A172,'27.07'!$A$9:$W$200,23,0)</f>
        <v>0</v>
      </c>
      <c r="E172" s="15">
        <v>1</v>
      </c>
      <c r="F172" s="15"/>
      <c r="G172" s="15"/>
      <c r="H172" s="9">
        <f t="shared" si="40"/>
        <v>1</v>
      </c>
      <c r="I172" s="15">
        <v>1</v>
      </c>
      <c r="J172" s="15"/>
      <c r="K172" s="15"/>
      <c r="L172" s="9">
        <f t="shared" si="34"/>
        <v>1</v>
      </c>
      <c r="M172" s="15"/>
      <c r="N172" s="15"/>
      <c r="O172" s="15"/>
      <c r="P172" s="15"/>
      <c r="Q172" s="15"/>
      <c r="R172" s="11">
        <f t="shared" si="39"/>
        <v>0</v>
      </c>
      <c r="S172" s="15"/>
      <c r="T172" s="15"/>
      <c r="U172" s="9">
        <f t="shared" si="41"/>
        <v>0</v>
      </c>
      <c r="V172" s="9">
        <f t="shared" si="42"/>
        <v>0</v>
      </c>
      <c r="W172" s="15"/>
      <c r="X172" s="16">
        <f t="shared" si="43"/>
        <v>0</v>
      </c>
      <c r="Y172" s="18"/>
      <c r="Z172" s="17"/>
    </row>
    <row r="173" spans="1:26" ht="18" customHeight="1" x14ac:dyDescent="0.2">
      <c r="A173" s="13">
        <v>5530004</v>
      </c>
      <c r="B173" s="14" t="s">
        <v>197</v>
      </c>
      <c r="C173" s="15">
        <v>39000</v>
      </c>
      <c r="D173" s="10">
        <f>VLOOKUP($A173,'27.07'!$A$9:$W$200,23,0)</f>
        <v>0</v>
      </c>
      <c r="E173" s="15"/>
      <c r="F173" s="15"/>
      <c r="G173" s="15"/>
      <c r="H173" s="9">
        <f t="shared" si="40"/>
        <v>0</v>
      </c>
      <c r="I173" s="15"/>
      <c r="J173" s="15"/>
      <c r="K173" s="15"/>
      <c r="L173" s="9">
        <f t="shared" si="34"/>
        <v>0</v>
      </c>
      <c r="M173" s="15"/>
      <c r="N173" s="15"/>
      <c r="O173" s="15"/>
      <c r="P173" s="15"/>
      <c r="Q173" s="15"/>
      <c r="R173" s="11">
        <f t="shared" si="39"/>
        <v>0</v>
      </c>
      <c r="S173" s="15"/>
      <c r="T173" s="15"/>
      <c r="U173" s="9">
        <f t="shared" si="41"/>
        <v>0</v>
      </c>
      <c r="V173" s="9">
        <f t="shared" si="42"/>
        <v>0</v>
      </c>
      <c r="W173" s="15"/>
      <c r="X173" s="16">
        <f t="shared" si="43"/>
        <v>0</v>
      </c>
      <c r="Y173" s="18"/>
      <c r="Z173" s="17"/>
    </row>
    <row r="174" spans="1:26" ht="18" customHeight="1" x14ac:dyDescent="0.2">
      <c r="A174" s="13">
        <v>5530005</v>
      </c>
      <c r="B174" s="14" t="s">
        <v>198</v>
      </c>
      <c r="C174" s="15">
        <v>35000</v>
      </c>
      <c r="D174" s="10">
        <f>VLOOKUP($A174,'27.07'!$A$9:$W$200,23,0)</f>
        <v>0</v>
      </c>
      <c r="E174" s="15">
        <v>1</v>
      </c>
      <c r="F174" s="15"/>
      <c r="G174" s="15"/>
      <c r="H174" s="9">
        <f t="shared" si="40"/>
        <v>1</v>
      </c>
      <c r="I174" s="15">
        <v>1</v>
      </c>
      <c r="J174" s="15"/>
      <c r="K174" s="15"/>
      <c r="L174" s="9">
        <f t="shared" si="34"/>
        <v>1</v>
      </c>
      <c r="M174" s="15"/>
      <c r="N174" s="15"/>
      <c r="O174" s="15"/>
      <c r="P174" s="15"/>
      <c r="Q174" s="15"/>
      <c r="R174" s="11">
        <f t="shared" si="39"/>
        <v>0</v>
      </c>
      <c r="S174" s="15"/>
      <c r="T174" s="15"/>
      <c r="U174" s="9">
        <f t="shared" si="41"/>
        <v>0</v>
      </c>
      <c r="V174" s="9">
        <f t="shared" si="42"/>
        <v>0</v>
      </c>
      <c r="W174" s="15"/>
      <c r="X174" s="16">
        <f t="shared" si="43"/>
        <v>0</v>
      </c>
      <c r="Y174" s="18"/>
      <c r="Z174" s="17"/>
    </row>
    <row r="175" spans="1:26" ht="18" customHeight="1" x14ac:dyDescent="0.2">
      <c r="A175" s="13">
        <v>5530008</v>
      </c>
      <c r="B175" s="14" t="s">
        <v>199</v>
      </c>
      <c r="C175" s="15">
        <v>29000</v>
      </c>
      <c r="D175" s="10">
        <f>VLOOKUP($A175,'27.07'!$A$9:$W$200,23,0)</f>
        <v>0</v>
      </c>
      <c r="E175" s="15"/>
      <c r="F175" s="15"/>
      <c r="G175" s="15"/>
      <c r="H175" s="9">
        <f t="shared" si="40"/>
        <v>0</v>
      </c>
      <c r="I175" s="15"/>
      <c r="J175" s="15"/>
      <c r="K175" s="15"/>
      <c r="L175" s="9">
        <f t="shared" si="34"/>
        <v>0</v>
      </c>
      <c r="M175" s="15"/>
      <c r="N175" s="15"/>
      <c r="O175" s="15"/>
      <c r="P175" s="15"/>
      <c r="Q175" s="15"/>
      <c r="R175" s="11">
        <f t="shared" si="39"/>
        <v>0</v>
      </c>
      <c r="S175" s="15"/>
      <c r="T175" s="15"/>
      <c r="U175" s="9">
        <f t="shared" si="41"/>
        <v>0</v>
      </c>
      <c r="V175" s="9">
        <f t="shared" si="42"/>
        <v>0</v>
      </c>
      <c r="W175" s="15"/>
      <c r="X175" s="16">
        <f t="shared" si="43"/>
        <v>0</v>
      </c>
      <c r="Y175" s="18"/>
      <c r="Z175" s="17"/>
    </row>
    <row r="176" spans="1:26" ht="18" customHeight="1" x14ac:dyDescent="0.2">
      <c r="A176" s="13">
        <v>5540001</v>
      </c>
      <c r="B176" s="14" t="s">
        <v>200</v>
      </c>
      <c r="C176" s="15">
        <v>18000</v>
      </c>
      <c r="D176" s="10">
        <f>VLOOKUP($A176,'27.07'!$A$9:$W$200,23,0)</f>
        <v>0</v>
      </c>
      <c r="E176" s="15"/>
      <c r="F176" s="15"/>
      <c r="G176" s="15"/>
      <c r="H176" s="9">
        <f t="shared" si="40"/>
        <v>0</v>
      </c>
      <c r="I176" s="15"/>
      <c r="J176" s="15"/>
      <c r="K176" s="15"/>
      <c r="L176" s="9">
        <f t="shared" si="34"/>
        <v>0</v>
      </c>
      <c r="M176" s="15"/>
      <c r="N176" s="15"/>
      <c r="O176" s="15"/>
      <c r="P176" s="15"/>
      <c r="Q176" s="15"/>
      <c r="R176" s="11">
        <f>SUM(M176:Q176)</f>
        <v>0</v>
      </c>
      <c r="S176" s="15"/>
      <c r="T176" s="15"/>
      <c r="U176" s="9">
        <f>S176+T176</f>
        <v>0</v>
      </c>
      <c r="V176" s="9">
        <f t="shared" si="42"/>
        <v>0</v>
      </c>
      <c r="W176" s="15"/>
      <c r="X176" s="16">
        <f>W176-V176</f>
        <v>0</v>
      </c>
      <c r="Y176" s="18"/>
      <c r="Z176" s="17"/>
    </row>
    <row r="177" spans="1:26" ht="18" customHeight="1" x14ac:dyDescent="0.2">
      <c r="A177" s="13">
        <v>5540003</v>
      </c>
      <c r="B177" s="14" t="s">
        <v>201</v>
      </c>
      <c r="C177" s="15">
        <v>18000</v>
      </c>
      <c r="D177" s="10">
        <f>VLOOKUP($A177,'27.07'!$A$9:$W$200,23,0)</f>
        <v>86</v>
      </c>
      <c r="E177" s="15"/>
      <c r="F177" s="15"/>
      <c r="G177" s="15"/>
      <c r="H177" s="9">
        <f t="shared" si="40"/>
        <v>0</v>
      </c>
      <c r="I177" s="15"/>
      <c r="J177" s="15"/>
      <c r="K177" s="15"/>
      <c r="L177" s="9">
        <f t="shared" si="34"/>
        <v>0</v>
      </c>
      <c r="M177" s="15"/>
      <c r="N177" s="15"/>
      <c r="O177" s="15"/>
      <c r="P177" s="15"/>
      <c r="Q177" s="15"/>
      <c r="R177" s="11">
        <f t="shared" si="39"/>
        <v>0</v>
      </c>
      <c r="S177" s="15"/>
      <c r="T177" s="15"/>
      <c r="U177" s="9">
        <f t="shared" si="41"/>
        <v>0</v>
      </c>
      <c r="V177" s="9">
        <f t="shared" si="42"/>
        <v>86</v>
      </c>
      <c r="W177" s="15">
        <v>86</v>
      </c>
      <c r="X177" s="16">
        <f t="shared" si="43"/>
        <v>0</v>
      </c>
      <c r="Y177" s="18"/>
      <c r="Z177" s="17"/>
    </row>
    <row r="178" spans="1:26" ht="18" customHeight="1" x14ac:dyDescent="0.2">
      <c r="A178" s="13">
        <v>5540008</v>
      </c>
      <c r="B178" s="14" t="s">
        <v>202</v>
      </c>
      <c r="C178" s="15">
        <v>15000</v>
      </c>
      <c r="D178" s="10">
        <f>VLOOKUP($A178,'27.07'!$A$9:$W$200,23,0)</f>
        <v>0</v>
      </c>
      <c r="E178" s="15"/>
      <c r="F178" s="15"/>
      <c r="G178" s="15"/>
      <c r="H178" s="9">
        <f t="shared" si="40"/>
        <v>0</v>
      </c>
      <c r="I178" s="15"/>
      <c r="J178" s="15"/>
      <c r="K178" s="15"/>
      <c r="L178" s="9">
        <f t="shared" si="34"/>
        <v>0</v>
      </c>
      <c r="M178" s="15"/>
      <c r="N178" s="15"/>
      <c r="O178" s="15"/>
      <c r="P178" s="15"/>
      <c r="Q178" s="15"/>
      <c r="R178" s="11">
        <f t="shared" si="39"/>
        <v>0</v>
      </c>
      <c r="S178" s="15"/>
      <c r="T178" s="15"/>
      <c r="U178" s="9">
        <f t="shared" si="41"/>
        <v>0</v>
      </c>
      <c r="V178" s="9">
        <f t="shared" si="42"/>
        <v>0</v>
      </c>
      <c r="W178" s="15"/>
      <c r="X178" s="16">
        <f t="shared" si="43"/>
        <v>0</v>
      </c>
      <c r="Y178" s="18"/>
      <c r="Z178" s="17"/>
    </row>
    <row r="179" spans="1:26" ht="18" customHeight="1" x14ac:dyDescent="0.2">
      <c r="A179" s="13">
        <v>5540017</v>
      </c>
      <c r="B179" s="14" t="s">
        <v>203</v>
      </c>
      <c r="C179" s="15">
        <v>25000</v>
      </c>
      <c r="D179" s="10">
        <f>VLOOKUP($A179,'27.07'!$A$9:$W$200,23,0)</f>
        <v>0</v>
      </c>
      <c r="E179" s="15">
        <v>3</v>
      </c>
      <c r="F179" s="15"/>
      <c r="G179" s="15"/>
      <c r="H179" s="9">
        <f t="shared" si="40"/>
        <v>3</v>
      </c>
      <c r="I179" s="15">
        <v>3</v>
      </c>
      <c r="J179" s="15"/>
      <c r="K179" s="15"/>
      <c r="L179" s="9">
        <f t="shared" si="34"/>
        <v>3</v>
      </c>
      <c r="M179" s="15"/>
      <c r="N179" s="15"/>
      <c r="O179" s="15"/>
      <c r="P179" s="15"/>
      <c r="Q179" s="15"/>
      <c r="R179" s="11">
        <f t="shared" si="39"/>
        <v>0</v>
      </c>
      <c r="S179" s="15"/>
      <c r="T179" s="15"/>
      <c r="U179" s="9">
        <f t="shared" si="41"/>
        <v>0</v>
      </c>
      <c r="V179" s="9">
        <f t="shared" si="42"/>
        <v>0</v>
      </c>
      <c r="W179" s="15"/>
      <c r="X179" s="16">
        <f t="shared" si="43"/>
        <v>0</v>
      </c>
      <c r="Y179" s="18"/>
      <c r="Z179" s="17"/>
    </row>
    <row r="180" spans="1:26" ht="18" customHeight="1" x14ac:dyDescent="0.2">
      <c r="A180" s="13">
        <v>5540018</v>
      </c>
      <c r="B180" s="14" t="s">
        <v>204</v>
      </c>
      <c r="C180" s="15">
        <v>32000</v>
      </c>
      <c r="D180" s="10">
        <f>VLOOKUP($A180,'27.07'!$A$9:$W$200,23,0)</f>
        <v>0</v>
      </c>
      <c r="E180" s="15">
        <v>11</v>
      </c>
      <c r="F180" s="15"/>
      <c r="G180" s="15"/>
      <c r="H180" s="9">
        <f t="shared" si="40"/>
        <v>11</v>
      </c>
      <c r="I180" s="15">
        <v>11</v>
      </c>
      <c r="J180" s="15"/>
      <c r="K180" s="15"/>
      <c r="L180" s="9">
        <f t="shared" si="34"/>
        <v>11</v>
      </c>
      <c r="M180" s="15"/>
      <c r="N180" s="15"/>
      <c r="O180" s="15"/>
      <c r="P180" s="15"/>
      <c r="Q180" s="15"/>
      <c r="R180" s="11">
        <f t="shared" si="39"/>
        <v>0</v>
      </c>
      <c r="S180" s="15"/>
      <c r="T180" s="15"/>
      <c r="U180" s="9">
        <f t="shared" si="41"/>
        <v>0</v>
      </c>
      <c r="V180" s="9">
        <f t="shared" si="42"/>
        <v>0</v>
      </c>
      <c r="W180" s="15"/>
      <c r="X180" s="16">
        <f t="shared" si="43"/>
        <v>0</v>
      </c>
      <c r="Y180" s="18"/>
      <c r="Z180" s="17"/>
    </row>
    <row r="181" spans="1:26" ht="18" customHeight="1" x14ac:dyDescent="0.2">
      <c r="A181" s="13">
        <v>5540019</v>
      </c>
      <c r="B181" s="14" t="s">
        <v>205</v>
      </c>
      <c r="C181" s="15">
        <v>39000</v>
      </c>
      <c r="D181" s="10">
        <f>VLOOKUP($A181,'27.07'!$A$9:$W$200,23,0)</f>
        <v>0</v>
      </c>
      <c r="E181" s="15">
        <v>3</v>
      </c>
      <c r="F181" s="15"/>
      <c r="G181" s="15"/>
      <c r="H181" s="9">
        <f t="shared" si="40"/>
        <v>3</v>
      </c>
      <c r="I181" s="15">
        <v>3</v>
      </c>
      <c r="J181" s="15"/>
      <c r="K181" s="15"/>
      <c r="L181" s="9">
        <f t="shared" si="34"/>
        <v>3</v>
      </c>
      <c r="M181" s="15"/>
      <c r="N181" s="15"/>
      <c r="O181" s="15"/>
      <c r="P181" s="15"/>
      <c r="Q181" s="15"/>
      <c r="R181" s="11">
        <f t="shared" si="39"/>
        <v>0</v>
      </c>
      <c r="S181" s="15"/>
      <c r="T181" s="15"/>
      <c r="U181" s="9">
        <f t="shared" si="41"/>
        <v>0</v>
      </c>
      <c r="V181" s="9">
        <f t="shared" si="42"/>
        <v>0</v>
      </c>
      <c r="W181" s="15"/>
      <c r="X181" s="16">
        <f t="shared" si="43"/>
        <v>0</v>
      </c>
      <c r="Y181" s="18"/>
      <c r="Z181" s="17"/>
    </row>
    <row r="182" spans="1:26" ht="18" customHeight="1" x14ac:dyDescent="0.2">
      <c r="A182" s="13">
        <v>5540020</v>
      </c>
      <c r="B182" s="14" t="s">
        <v>206</v>
      </c>
      <c r="C182" s="15">
        <v>40000</v>
      </c>
      <c r="D182" s="10">
        <f>VLOOKUP($A182,'27.07'!$A$9:$W$200,23,0)</f>
        <v>0</v>
      </c>
      <c r="E182" s="15">
        <v>3</v>
      </c>
      <c r="F182" s="15"/>
      <c r="G182" s="15"/>
      <c r="H182" s="9">
        <f t="shared" si="40"/>
        <v>3</v>
      </c>
      <c r="I182" s="15">
        <v>3</v>
      </c>
      <c r="J182" s="15"/>
      <c r="K182" s="15"/>
      <c r="L182" s="9">
        <f t="shared" si="34"/>
        <v>3</v>
      </c>
      <c r="M182" s="15"/>
      <c r="N182" s="15"/>
      <c r="O182" s="15"/>
      <c r="P182" s="15"/>
      <c r="Q182" s="15"/>
      <c r="R182" s="11">
        <f t="shared" si="39"/>
        <v>0</v>
      </c>
      <c r="S182" s="15"/>
      <c r="T182" s="15"/>
      <c r="U182" s="9">
        <f t="shared" si="41"/>
        <v>0</v>
      </c>
      <c r="V182" s="9">
        <f t="shared" si="42"/>
        <v>0</v>
      </c>
      <c r="W182" s="15"/>
      <c r="X182" s="16">
        <f t="shared" si="43"/>
        <v>0</v>
      </c>
      <c r="Y182" s="18"/>
      <c r="Z182" s="17"/>
    </row>
    <row r="183" spans="1:26" ht="18" customHeight="1" x14ac:dyDescent="0.2">
      <c r="A183" s="13">
        <v>5540021</v>
      </c>
      <c r="B183" s="14" t="s">
        <v>207</v>
      </c>
      <c r="C183" s="15">
        <v>46000</v>
      </c>
      <c r="D183" s="10">
        <f>VLOOKUP($A183,'27.07'!$A$9:$W$200,23,0)</f>
        <v>0</v>
      </c>
      <c r="E183" s="15"/>
      <c r="F183" s="15"/>
      <c r="G183" s="15"/>
      <c r="H183" s="9">
        <f t="shared" si="40"/>
        <v>0</v>
      </c>
      <c r="I183" s="15"/>
      <c r="J183" s="15"/>
      <c r="K183" s="15"/>
      <c r="L183" s="9">
        <f t="shared" si="34"/>
        <v>0</v>
      </c>
      <c r="M183" s="15"/>
      <c r="N183" s="15"/>
      <c r="O183" s="15"/>
      <c r="P183" s="15"/>
      <c r="Q183" s="15"/>
      <c r="R183" s="11">
        <f t="shared" si="39"/>
        <v>0</v>
      </c>
      <c r="S183" s="15"/>
      <c r="T183" s="15"/>
      <c r="U183" s="9">
        <f t="shared" si="41"/>
        <v>0</v>
      </c>
      <c r="V183" s="9">
        <f t="shared" si="42"/>
        <v>0</v>
      </c>
      <c r="W183" s="15"/>
      <c r="X183" s="16">
        <f t="shared" si="43"/>
        <v>0</v>
      </c>
      <c r="Y183" s="18"/>
      <c r="Z183" s="17"/>
    </row>
    <row r="184" spans="1:26" ht="18" customHeight="1" x14ac:dyDescent="0.2">
      <c r="A184" s="13">
        <v>5540029</v>
      </c>
      <c r="B184" s="14" t="s">
        <v>208</v>
      </c>
      <c r="C184" s="15">
        <v>18000</v>
      </c>
      <c r="D184" s="10">
        <f>VLOOKUP($A184,'27.07'!$A$9:$W$200,23,0)</f>
        <v>22</v>
      </c>
      <c r="E184" s="15"/>
      <c r="F184" s="15"/>
      <c r="G184" s="15"/>
      <c r="H184" s="9">
        <f t="shared" si="40"/>
        <v>0</v>
      </c>
      <c r="I184" s="15"/>
      <c r="J184" s="15"/>
      <c r="K184" s="15"/>
      <c r="L184" s="9">
        <f t="shared" si="34"/>
        <v>0</v>
      </c>
      <c r="M184" s="15"/>
      <c r="N184" s="15"/>
      <c r="O184" s="15"/>
      <c r="P184" s="15"/>
      <c r="Q184" s="15"/>
      <c r="R184" s="11">
        <f t="shared" si="39"/>
        <v>0</v>
      </c>
      <c r="S184" s="15"/>
      <c r="T184" s="15"/>
      <c r="U184" s="9">
        <f t="shared" si="41"/>
        <v>0</v>
      </c>
      <c r="V184" s="9">
        <f t="shared" si="42"/>
        <v>22</v>
      </c>
      <c r="W184" s="15">
        <v>22</v>
      </c>
      <c r="X184" s="16">
        <f t="shared" si="43"/>
        <v>0</v>
      </c>
      <c r="Y184" s="18"/>
      <c r="Z184" s="17"/>
    </row>
    <row r="185" spans="1:26" ht="18" customHeight="1" x14ac:dyDescent="0.2">
      <c r="A185" s="13">
        <v>5540030</v>
      </c>
      <c r="B185" s="14" t="s">
        <v>209</v>
      </c>
      <c r="C185" s="15">
        <v>20000</v>
      </c>
      <c r="D185" s="10">
        <f>VLOOKUP($A185,'27.07'!$A$9:$W$200,23,0)</f>
        <v>27</v>
      </c>
      <c r="E185" s="15"/>
      <c r="F185" s="15"/>
      <c r="G185" s="15"/>
      <c r="H185" s="9">
        <f t="shared" si="40"/>
        <v>0</v>
      </c>
      <c r="I185" s="15">
        <v>2</v>
      </c>
      <c r="J185" s="15"/>
      <c r="K185" s="15"/>
      <c r="L185" s="9">
        <f t="shared" si="34"/>
        <v>2</v>
      </c>
      <c r="M185" s="15"/>
      <c r="N185" s="15"/>
      <c r="O185" s="15"/>
      <c r="P185" s="15"/>
      <c r="Q185" s="15"/>
      <c r="R185" s="11">
        <f>SUM(M185:Q185)</f>
        <v>0</v>
      </c>
      <c r="S185" s="15"/>
      <c r="T185" s="15"/>
      <c r="U185" s="9">
        <f>S185+T185</f>
        <v>0</v>
      </c>
      <c r="V185" s="9">
        <f t="shared" si="42"/>
        <v>25</v>
      </c>
      <c r="W185" s="15">
        <v>25</v>
      </c>
      <c r="X185" s="16">
        <f>W185-V185</f>
        <v>0</v>
      </c>
      <c r="Y185" s="18"/>
      <c r="Z185" s="17"/>
    </row>
    <row r="186" spans="1:26" ht="18" customHeight="1" x14ac:dyDescent="0.2">
      <c r="A186" s="13">
        <v>5540031</v>
      </c>
      <c r="B186" s="14" t="s">
        <v>210</v>
      </c>
      <c r="C186" s="15">
        <v>20000</v>
      </c>
      <c r="D186" s="10">
        <f>VLOOKUP($A186,'27.07'!$A$9:$W$200,23,0)</f>
        <v>22</v>
      </c>
      <c r="E186" s="15"/>
      <c r="F186" s="15"/>
      <c r="G186" s="15"/>
      <c r="H186" s="9">
        <f t="shared" si="40"/>
        <v>0</v>
      </c>
      <c r="I186" s="15">
        <v>1</v>
      </c>
      <c r="J186" s="15"/>
      <c r="K186" s="15"/>
      <c r="L186" s="9">
        <f t="shared" si="34"/>
        <v>1</v>
      </c>
      <c r="M186" s="15"/>
      <c r="N186" s="15"/>
      <c r="O186" s="15"/>
      <c r="P186" s="15"/>
      <c r="Q186" s="15"/>
      <c r="R186" s="11">
        <f t="shared" si="39"/>
        <v>0</v>
      </c>
      <c r="S186" s="15"/>
      <c r="T186" s="15"/>
      <c r="U186" s="9">
        <f t="shared" ref="U186:U197" si="44">S186+T186</f>
        <v>0</v>
      </c>
      <c r="V186" s="9">
        <f t="shared" si="42"/>
        <v>21</v>
      </c>
      <c r="W186" s="15">
        <v>21</v>
      </c>
      <c r="X186" s="16">
        <f t="shared" ref="X186:X197" si="45">W186-V186</f>
        <v>0</v>
      </c>
      <c r="Y186" s="18"/>
      <c r="Z186" s="17"/>
    </row>
    <row r="187" spans="1:26" ht="18" customHeight="1" x14ac:dyDescent="0.2">
      <c r="A187" s="13">
        <v>5540032</v>
      </c>
      <c r="B187" s="14" t="s">
        <v>211</v>
      </c>
      <c r="C187" s="15">
        <v>15000</v>
      </c>
      <c r="D187" s="10">
        <f>VLOOKUP($A187,'27.07'!$A$9:$W$200,23,0)</f>
        <v>133</v>
      </c>
      <c r="E187" s="15"/>
      <c r="F187" s="15"/>
      <c r="G187" s="15"/>
      <c r="H187" s="9">
        <f t="shared" si="40"/>
        <v>0</v>
      </c>
      <c r="I187" s="15">
        <v>3</v>
      </c>
      <c r="J187" s="15"/>
      <c r="K187" s="15"/>
      <c r="L187" s="9">
        <f t="shared" si="34"/>
        <v>3</v>
      </c>
      <c r="M187" s="15"/>
      <c r="N187" s="15"/>
      <c r="O187" s="15"/>
      <c r="P187" s="15"/>
      <c r="Q187" s="15"/>
      <c r="R187" s="11">
        <f t="shared" si="39"/>
        <v>0</v>
      </c>
      <c r="S187" s="15"/>
      <c r="T187" s="15"/>
      <c r="U187" s="9">
        <f t="shared" si="44"/>
        <v>0</v>
      </c>
      <c r="V187" s="9">
        <f t="shared" si="42"/>
        <v>130</v>
      </c>
      <c r="W187" s="15">
        <v>130</v>
      </c>
      <c r="X187" s="16">
        <f t="shared" si="45"/>
        <v>0</v>
      </c>
      <c r="Y187" s="18"/>
      <c r="Z187" s="17"/>
    </row>
    <row r="188" spans="1:26" ht="18" customHeight="1" x14ac:dyDescent="0.2">
      <c r="A188" s="13">
        <v>5540033</v>
      </c>
      <c r="B188" s="14" t="s">
        <v>212</v>
      </c>
      <c r="C188" s="15">
        <v>15000</v>
      </c>
      <c r="D188" s="10">
        <f>VLOOKUP($A188,'27.07'!$A$9:$W$200,23,0)</f>
        <v>23</v>
      </c>
      <c r="E188" s="15"/>
      <c r="F188" s="15"/>
      <c r="G188" s="15"/>
      <c r="H188" s="9">
        <f t="shared" si="40"/>
        <v>0</v>
      </c>
      <c r="I188" s="15">
        <v>1</v>
      </c>
      <c r="J188" s="15"/>
      <c r="K188" s="15"/>
      <c r="L188" s="9">
        <f t="shared" si="34"/>
        <v>1</v>
      </c>
      <c r="M188" s="15"/>
      <c r="N188" s="15"/>
      <c r="O188" s="15"/>
      <c r="P188" s="15"/>
      <c r="Q188" s="15"/>
      <c r="R188" s="11">
        <f t="shared" si="39"/>
        <v>0</v>
      </c>
      <c r="S188" s="15"/>
      <c r="T188" s="15"/>
      <c r="U188" s="9">
        <f t="shared" si="44"/>
        <v>0</v>
      </c>
      <c r="V188" s="9">
        <f t="shared" si="42"/>
        <v>22</v>
      </c>
      <c r="W188" s="15">
        <v>22</v>
      </c>
      <c r="X188" s="16">
        <f t="shared" si="45"/>
        <v>0</v>
      </c>
      <c r="Y188" s="18"/>
      <c r="Z188" s="17"/>
    </row>
    <row r="189" spans="1:26" ht="18" customHeight="1" x14ac:dyDescent="0.2">
      <c r="A189" s="13">
        <v>5540035</v>
      </c>
      <c r="B189" s="14" t="s">
        <v>213</v>
      </c>
      <c r="C189" s="15">
        <v>20000</v>
      </c>
      <c r="D189" s="10">
        <f>VLOOKUP($A189,'27.07'!$A$9:$W$200,23,0)</f>
        <v>23</v>
      </c>
      <c r="E189" s="15"/>
      <c r="F189" s="15"/>
      <c r="G189" s="15"/>
      <c r="H189" s="9">
        <f t="shared" si="40"/>
        <v>0</v>
      </c>
      <c r="I189" s="15"/>
      <c r="J189" s="15"/>
      <c r="K189" s="15"/>
      <c r="L189" s="9">
        <f t="shared" si="34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2"/>
        <v>23</v>
      </c>
      <c r="W189" s="15">
        <v>23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5540037</v>
      </c>
      <c r="B190" s="14" t="s">
        <v>214</v>
      </c>
      <c r="C190" s="15">
        <v>18000</v>
      </c>
      <c r="D190" s="10">
        <f>VLOOKUP($A190,'27.07'!$A$9:$W$200,23,0)</f>
        <v>85</v>
      </c>
      <c r="E190" s="15"/>
      <c r="F190" s="15"/>
      <c r="G190" s="15"/>
      <c r="H190" s="9">
        <f t="shared" si="40"/>
        <v>0</v>
      </c>
      <c r="I190" s="15">
        <v>4</v>
      </c>
      <c r="J190" s="15"/>
      <c r="K190" s="15"/>
      <c r="L190" s="9">
        <f t="shared" si="34"/>
        <v>4</v>
      </c>
      <c r="M190" s="15"/>
      <c r="N190" s="15"/>
      <c r="O190" s="15"/>
      <c r="P190" s="15"/>
      <c r="Q190" s="15"/>
      <c r="R190" s="11">
        <f t="shared" si="39"/>
        <v>0</v>
      </c>
      <c r="S190" s="15"/>
      <c r="T190" s="15"/>
      <c r="U190" s="9">
        <f t="shared" si="44"/>
        <v>0</v>
      </c>
      <c r="V190" s="9">
        <f t="shared" si="42"/>
        <v>81</v>
      </c>
      <c r="W190" s="15">
        <v>81</v>
      </c>
      <c r="X190" s="16">
        <f t="shared" si="45"/>
        <v>0</v>
      </c>
      <c r="Y190" s="18"/>
      <c r="Z190" s="17"/>
    </row>
    <row r="191" spans="1:26" ht="18" customHeight="1" x14ac:dyDescent="0.2">
      <c r="A191" s="13">
        <v>5541001</v>
      </c>
      <c r="B191" s="14" t="s">
        <v>215</v>
      </c>
      <c r="C191" s="15">
        <v>29000</v>
      </c>
      <c r="D191" s="10">
        <f>VLOOKUP($A191,'27.07'!$A$9:$W$200,23,0)</f>
        <v>0</v>
      </c>
      <c r="E191" s="15">
        <v>2</v>
      </c>
      <c r="F191" s="15"/>
      <c r="G191" s="15"/>
      <c r="H191" s="9">
        <f t="shared" si="40"/>
        <v>2</v>
      </c>
      <c r="I191" s="15">
        <v>2</v>
      </c>
      <c r="J191" s="15"/>
      <c r="K191" s="15"/>
      <c r="L191" s="9">
        <f t="shared" si="34"/>
        <v>2</v>
      </c>
      <c r="M191" s="15"/>
      <c r="N191" s="15"/>
      <c r="O191" s="15"/>
      <c r="P191" s="15"/>
      <c r="Q191" s="15"/>
      <c r="R191" s="11">
        <f t="shared" si="39"/>
        <v>0</v>
      </c>
      <c r="S191" s="15"/>
      <c r="T191" s="15"/>
      <c r="U191" s="9">
        <f t="shared" si="44"/>
        <v>0</v>
      </c>
      <c r="V191" s="9">
        <f t="shared" si="42"/>
        <v>0</v>
      </c>
      <c r="W191" s="15"/>
      <c r="X191" s="16">
        <f t="shared" si="45"/>
        <v>0</v>
      </c>
      <c r="Y191" s="18"/>
      <c r="Z191" s="17"/>
    </row>
    <row r="192" spans="1:26" ht="18" customHeight="1" x14ac:dyDescent="0.2">
      <c r="A192" s="13">
        <v>7111005</v>
      </c>
      <c r="B192" s="14" t="s">
        <v>216</v>
      </c>
      <c r="C192" s="15">
        <v>10000</v>
      </c>
      <c r="D192" s="10">
        <f>VLOOKUP($A192,'27.07'!$A$9:$W$200,23,0)</f>
        <v>0</v>
      </c>
      <c r="E192" s="15"/>
      <c r="F192" s="15"/>
      <c r="G192" s="15"/>
      <c r="H192" s="9">
        <f t="shared" si="40"/>
        <v>0</v>
      </c>
      <c r="I192" s="15"/>
      <c r="J192" s="15"/>
      <c r="K192" s="15"/>
      <c r="L192" s="9">
        <f t="shared" si="34"/>
        <v>0</v>
      </c>
      <c r="M192" s="15"/>
      <c r="N192" s="15"/>
      <c r="O192" s="15"/>
      <c r="P192" s="15"/>
      <c r="Q192" s="15"/>
      <c r="R192" s="11">
        <f t="shared" si="39"/>
        <v>0</v>
      </c>
      <c r="S192" s="15"/>
      <c r="T192" s="15"/>
      <c r="U192" s="9">
        <f t="shared" si="44"/>
        <v>0</v>
      </c>
      <c r="V192" s="9">
        <f t="shared" si="42"/>
        <v>0</v>
      </c>
      <c r="W192" s="15"/>
      <c r="X192" s="16">
        <f t="shared" si="45"/>
        <v>0</v>
      </c>
      <c r="Y192" s="18"/>
      <c r="Z192" s="17"/>
    </row>
    <row r="193" spans="1:28" ht="18" customHeight="1" x14ac:dyDescent="0.2">
      <c r="A193" s="13">
        <v>7116001</v>
      </c>
      <c r="B193" s="14" t="s">
        <v>217</v>
      </c>
      <c r="C193" s="15">
        <v>99000</v>
      </c>
      <c r="D193" s="10">
        <f>VLOOKUP($A193,'27.07'!$A$9:$W$200,23,0)</f>
        <v>0</v>
      </c>
      <c r="E193" s="15"/>
      <c r="F193" s="15"/>
      <c r="G193" s="15"/>
      <c r="H193" s="9">
        <f t="shared" si="40"/>
        <v>0</v>
      </c>
      <c r="I193" s="15"/>
      <c r="J193" s="15"/>
      <c r="K193" s="15"/>
      <c r="L193" s="9">
        <f t="shared" si="34"/>
        <v>0</v>
      </c>
      <c r="M193" s="15"/>
      <c r="N193" s="15"/>
      <c r="O193" s="15"/>
      <c r="P193" s="15"/>
      <c r="Q193" s="15"/>
      <c r="R193" s="11">
        <f t="shared" si="39"/>
        <v>0</v>
      </c>
      <c r="S193" s="15"/>
      <c r="T193" s="15"/>
      <c r="U193" s="9">
        <f t="shared" si="44"/>
        <v>0</v>
      </c>
      <c r="V193" s="9">
        <f t="shared" si="42"/>
        <v>0</v>
      </c>
      <c r="W193" s="15"/>
      <c r="X193" s="16">
        <f t="shared" si="45"/>
        <v>0</v>
      </c>
      <c r="Y193" s="18"/>
      <c r="Z193" s="17"/>
    </row>
    <row r="194" spans="1:28" ht="18" customHeight="1" x14ac:dyDescent="0.2">
      <c r="A194" s="13">
        <v>7116002</v>
      </c>
      <c r="B194" s="14" t="s">
        <v>227</v>
      </c>
      <c r="C194" s="15">
        <v>60000</v>
      </c>
      <c r="D194" s="10">
        <f>VLOOKUP($A194,'27.07'!$A$9:$W$200,23,0)</f>
        <v>0</v>
      </c>
      <c r="E194" s="15"/>
      <c r="F194" s="15"/>
      <c r="G194" s="15"/>
      <c r="H194" s="9">
        <f t="shared" si="40"/>
        <v>0</v>
      </c>
      <c r="I194" s="15"/>
      <c r="J194" s="15"/>
      <c r="K194" s="15"/>
      <c r="L194" s="9">
        <f t="shared" si="34"/>
        <v>0</v>
      </c>
      <c r="M194" s="15"/>
      <c r="N194" s="15"/>
      <c r="O194" s="15"/>
      <c r="P194" s="15"/>
      <c r="Q194" s="15"/>
      <c r="R194" s="11">
        <f t="shared" si="39"/>
        <v>0</v>
      </c>
      <c r="S194" s="15"/>
      <c r="T194" s="15"/>
      <c r="U194" s="9">
        <f t="shared" si="44"/>
        <v>0</v>
      </c>
      <c r="V194" s="9">
        <f t="shared" si="42"/>
        <v>0</v>
      </c>
      <c r="W194" s="15"/>
      <c r="X194" s="16">
        <f t="shared" si="45"/>
        <v>0</v>
      </c>
      <c r="Y194" s="18"/>
      <c r="Z194" s="17"/>
    </row>
    <row r="195" spans="1:28" ht="18" customHeight="1" x14ac:dyDescent="0.2">
      <c r="A195" s="13">
        <v>7116003</v>
      </c>
      <c r="B195" s="14" t="s">
        <v>228</v>
      </c>
      <c r="C195" s="15">
        <v>60000</v>
      </c>
      <c r="D195" s="10">
        <f>VLOOKUP($A195,'27.07'!$A$9:$W$200,23,0)</f>
        <v>0</v>
      </c>
      <c r="E195" s="15"/>
      <c r="F195" s="15"/>
      <c r="G195" s="15"/>
      <c r="H195" s="9">
        <f t="shared" si="40"/>
        <v>0</v>
      </c>
      <c r="I195" s="15"/>
      <c r="J195" s="15"/>
      <c r="K195" s="15"/>
      <c r="L195" s="9">
        <f t="shared" si="34"/>
        <v>0</v>
      </c>
      <c r="M195" s="15"/>
      <c r="N195" s="15"/>
      <c r="O195" s="15"/>
      <c r="P195" s="15"/>
      <c r="Q195" s="15"/>
      <c r="R195" s="11">
        <f t="shared" si="39"/>
        <v>0</v>
      </c>
      <c r="S195" s="15"/>
      <c r="T195" s="15"/>
      <c r="U195" s="9">
        <f t="shared" si="44"/>
        <v>0</v>
      </c>
      <c r="V195" s="9">
        <f t="shared" si="42"/>
        <v>0</v>
      </c>
      <c r="W195" s="15"/>
      <c r="X195" s="16">
        <f t="shared" si="45"/>
        <v>0</v>
      </c>
      <c r="Y195" s="18"/>
      <c r="Z195" s="17"/>
    </row>
    <row r="196" spans="1:28" ht="18" customHeight="1" x14ac:dyDescent="0.2">
      <c r="A196" s="13">
        <v>9500002</v>
      </c>
      <c r="B196" s="14" t="s">
        <v>218</v>
      </c>
      <c r="C196" s="15">
        <v>4000</v>
      </c>
      <c r="D196" s="10">
        <f>VLOOKUP($A196,'27.07'!$A$9:$W$200,23,0)</f>
        <v>0</v>
      </c>
      <c r="E196" s="15"/>
      <c r="F196" s="15"/>
      <c r="G196" s="15"/>
      <c r="H196" s="9">
        <f t="shared" si="40"/>
        <v>0</v>
      </c>
      <c r="I196" s="15"/>
      <c r="J196" s="15"/>
      <c r="K196" s="15"/>
      <c r="L196" s="9">
        <f t="shared" si="34"/>
        <v>0</v>
      </c>
      <c r="M196" s="15"/>
      <c r="N196" s="15"/>
      <c r="O196" s="15"/>
      <c r="P196" s="15"/>
      <c r="Q196" s="15"/>
      <c r="R196" s="11">
        <f t="shared" si="39"/>
        <v>0</v>
      </c>
      <c r="S196" s="15"/>
      <c r="T196" s="15"/>
      <c r="U196" s="9">
        <f t="shared" si="44"/>
        <v>0</v>
      </c>
      <c r="V196" s="9">
        <f t="shared" si="42"/>
        <v>0</v>
      </c>
      <c r="W196" s="15"/>
      <c r="X196" s="16">
        <f t="shared" si="45"/>
        <v>0</v>
      </c>
      <c r="Y196" s="18"/>
      <c r="Z196" s="17"/>
    </row>
    <row r="197" spans="1:28" ht="18" customHeight="1" x14ac:dyDescent="0.2">
      <c r="A197" s="13">
        <v>9500003</v>
      </c>
      <c r="B197" s="14" t="s">
        <v>219</v>
      </c>
      <c r="C197" s="15">
        <v>5000</v>
      </c>
      <c r="D197" s="10">
        <f>VLOOKUP($A197,'27.07'!$A$9:$W$200,23,0)</f>
        <v>0</v>
      </c>
      <c r="E197" s="15">
        <v>1</v>
      </c>
      <c r="F197" s="15"/>
      <c r="G197" s="15"/>
      <c r="H197" s="9">
        <f t="shared" si="40"/>
        <v>1</v>
      </c>
      <c r="I197" s="15">
        <v>1</v>
      </c>
      <c r="J197" s="15"/>
      <c r="K197" s="15"/>
      <c r="L197" s="9">
        <f t="shared" si="34"/>
        <v>1</v>
      </c>
      <c r="M197" s="15"/>
      <c r="N197" s="15"/>
      <c r="O197" s="15"/>
      <c r="P197" s="15"/>
      <c r="Q197" s="15"/>
      <c r="R197" s="11">
        <f t="shared" si="39"/>
        <v>0</v>
      </c>
      <c r="S197" s="15"/>
      <c r="T197" s="15"/>
      <c r="U197" s="9">
        <f t="shared" si="44"/>
        <v>0</v>
      </c>
      <c r="V197" s="9">
        <f t="shared" si="42"/>
        <v>0</v>
      </c>
      <c r="W197" s="15"/>
      <c r="X197" s="16">
        <f t="shared" si="45"/>
        <v>0</v>
      </c>
      <c r="Y197" s="18"/>
      <c r="Z197" s="17"/>
    </row>
    <row r="198" spans="1:28" ht="18" customHeight="1" x14ac:dyDescent="0.2">
      <c r="A198" s="13">
        <v>5530007</v>
      </c>
      <c r="B198" s="14" t="s">
        <v>279</v>
      </c>
      <c r="C198" s="15">
        <v>29000</v>
      </c>
      <c r="D198" s="10">
        <f>VLOOKUP($A198,'27.07'!$A$9:$W$200,23,0)</f>
        <v>0</v>
      </c>
      <c r="E198" s="15"/>
      <c r="F198" s="15"/>
      <c r="G198" s="15"/>
      <c r="H198" s="9"/>
      <c r="I198" s="15"/>
      <c r="J198" s="15"/>
      <c r="K198" s="15"/>
      <c r="L198" s="9"/>
      <c r="M198" s="15"/>
      <c r="N198" s="15"/>
      <c r="O198" s="15"/>
      <c r="P198" s="15"/>
      <c r="Q198" s="15"/>
      <c r="R198" s="11"/>
      <c r="S198" s="15"/>
      <c r="T198" s="15"/>
      <c r="U198" s="9"/>
      <c r="V198" s="9"/>
      <c r="W198" s="15"/>
      <c r="X198" s="16"/>
      <c r="Y198" s="18"/>
      <c r="Z198" s="17"/>
    </row>
    <row r="199" spans="1:28" ht="18" customHeight="1" x14ac:dyDescent="0.2">
      <c r="A199" s="7"/>
      <c r="B199" s="28" t="s">
        <v>220</v>
      </c>
      <c r="C199" s="9"/>
      <c r="D199" s="10"/>
      <c r="E199" s="10"/>
      <c r="F199" s="10"/>
      <c r="G199" s="10"/>
      <c r="H199" s="9"/>
      <c r="I199" s="10"/>
      <c r="J199" s="10"/>
      <c r="K199" s="10"/>
      <c r="L199" s="9">
        <f t="shared" si="34"/>
        <v>0</v>
      </c>
      <c r="M199" s="10"/>
      <c r="N199" s="10"/>
      <c r="O199" s="10"/>
      <c r="P199" s="10"/>
      <c r="Q199" s="10"/>
      <c r="R199" s="11">
        <f t="shared" si="39"/>
        <v>0</v>
      </c>
      <c r="S199" s="10"/>
      <c r="T199" s="10"/>
      <c r="U199" s="9"/>
      <c r="V199" s="9"/>
      <c r="W199" s="10"/>
      <c r="X199" s="9"/>
      <c r="Y199" s="18"/>
      <c r="Z199" s="17"/>
    </row>
    <row r="201" spans="1:28" ht="25.5" customHeight="1" x14ac:dyDescent="0.2">
      <c r="D201" s="30">
        <f>SUM(D9:D199)</f>
        <v>829</v>
      </c>
      <c r="E201" s="31"/>
      <c r="F201" s="31"/>
      <c r="G201" s="31"/>
      <c r="H201" s="31"/>
      <c r="I201" s="30">
        <f>SUM(I9:I199)</f>
        <v>433</v>
      </c>
      <c r="J201" s="30">
        <f>SUM(J9:J199)</f>
        <v>0</v>
      </c>
      <c r="K201" s="30"/>
      <c r="L201" s="31"/>
      <c r="M201" s="31"/>
      <c r="N201" s="31"/>
      <c r="O201" s="31"/>
      <c r="P201" s="31"/>
      <c r="Q201" s="30">
        <f>SUM(Q9:Q199)</f>
        <v>1</v>
      </c>
      <c r="R201" s="30">
        <f>SUM(R9:R199)</f>
        <v>9</v>
      </c>
      <c r="S201" s="30">
        <f>SUM(S9:S199)</f>
        <v>59</v>
      </c>
      <c r="T201" s="31"/>
      <c r="U201" s="31"/>
      <c r="V201" s="32"/>
      <c r="W201" s="30">
        <f>SUM(W9:W199)</f>
        <v>705</v>
      </c>
      <c r="X201" s="30">
        <f>SUM(X9:X199)</f>
        <v>-5</v>
      </c>
    </row>
    <row r="202" spans="1:28" ht="12.75" customHeight="1" x14ac:dyDescent="0.2"/>
    <row r="203" spans="1:28" s="1" customFormat="1" x14ac:dyDescent="0.2">
      <c r="A203" s="29"/>
      <c r="B203" s="29" t="s">
        <v>221</v>
      </c>
      <c r="I203" s="33" t="s">
        <v>222</v>
      </c>
      <c r="S203" s="1" t="s">
        <v>223</v>
      </c>
      <c r="V203" s="2"/>
      <c r="W203" s="2"/>
      <c r="X203" s="2"/>
      <c r="Y203" s="3"/>
      <c r="Z203" s="3"/>
      <c r="AA203" s="3"/>
      <c r="AB203" s="3"/>
    </row>
    <row r="205" spans="1:28" s="1" customFormat="1" x14ac:dyDescent="0.2">
      <c r="A205" s="29" t="s">
        <v>224</v>
      </c>
      <c r="B205" s="3"/>
      <c r="V205" s="2"/>
      <c r="W205" s="2"/>
      <c r="X205" s="2"/>
      <c r="Y205" s="3"/>
      <c r="Z205" s="3"/>
      <c r="AA205" s="3"/>
      <c r="AB205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0:B101">
    <cfRule type="duplicateValues" dxfId="191" priority="34" stopIfTrue="1"/>
  </conditionalFormatting>
  <conditionalFormatting sqref="B132">
    <cfRule type="duplicateValues" dxfId="190" priority="33" stopIfTrue="1"/>
  </conditionalFormatting>
  <conditionalFormatting sqref="B118">
    <cfRule type="duplicateValues" dxfId="189" priority="32" stopIfTrue="1"/>
  </conditionalFormatting>
  <conditionalFormatting sqref="B199">
    <cfRule type="duplicateValues" dxfId="188" priority="31" stopIfTrue="1"/>
  </conditionalFormatting>
  <conditionalFormatting sqref="B202:B275">
    <cfRule type="duplicateValues" dxfId="187" priority="30" stopIfTrue="1"/>
  </conditionalFormatting>
  <conditionalFormatting sqref="B201">
    <cfRule type="duplicateValues" dxfId="186" priority="29" stopIfTrue="1"/>
  </conditionalFormatting>
  <conditionalFormatting sqref="I203">
    <cfRule type="duplicateValues" dxfId="185" priority="28" stopIfTrue="1"/>
  </conditionalFormatting>
  <conditionalFormatting sqref="I203">
    <cfRule type="duplicateValues" dxfId="184" priority="25" stopIfTrue="1"/>
    <cfRule type="duplicateValues" dxfId="183" priority="26" stopIfTrue="1"/>
    <cfRule type="duplicateValues" dxfId="182" priority="27" stopIfTrue="1"/>
  </conditionalFormatting>
  <conditionalFormatting sqref="B20">
    <cfRule type="duplicateValues" dxfId="181" priority="19" stopIfTrue="1"/>
  </conditionalFormatting>
  <conditionalFormatting sqref="B20">
    <cfRule type="duplicateValues" dxfId="180" priority="20" stopIfTrue="1"/>
  </conditionalFormatting>
  <conditionalFormatting sqref="B20">
    <cfRule type="duplicateValues" dxfId="179" priority="21" stopIfTrue="1"/>
  </conditionalFormatting>
  <conditionalFormatting sqref="B20">
    <cfRule type="duplicateValues" dxfId="178" priority="22" stopIfTrue="1"/>
    <cfRule type="duplicateValues" dxfId="177" priority="23" stopIfTrue="1"/>
    <cfRule type="duplicateValues" dxfId="176" priority="24" stopIfTrue="1"/>
  </conditionalFormatting>
  <conditionalFormatting sqref="A20:A25">
    <cfRule type="duplicateValues" dxfId="175" priority="18" stopIfTrue="1"/>
  </conditionalFormatting>
  <conditionalFormatting sqref="A26">
    <cfRule type="duplicateValues" dxfId="174" priority="17" stopIfTrue="1"/>
  </conditionalFormatting>
  <conditionalFormatting sqref="A27">
    <cfRule type="duplicateValues" dxfId="173" priority="16" stopIfTrue="1"/>
  </conditionalFormatting>
  <conditionalFormatting sqref="A28">
    <cfRule type="duplicateValues" dxfId="172" priority="15" stopIfTrue="1"/>
  </conditionalFormatting>
  <conditionalFormatting sqref="A29">
    <cfRule type="duplicateValues" dxfId="171" priority="14" stopIfTrue="1"/>
  </conditionalFormatting>
  <conditionalFormatting sqref="A30">
    <cfRule type="duplicateValues" dxfId="170" priority="13" stopIfTrue="1"/>
  </conditionalFormatting>
  <conditionalFormatting sqref="B276:B65319 B201 B5 B8:B19 B119:B131 B21:B117 B133:B198">
    <cfRule type="duplicateValues" dxfId="169" priority="35" stopIfTrue="1"/>
  </conditionalFormatting>
  <conditionalFormatting sqref="B276:B65319 B201 B5 B8:B19 B102:B117 B119:B131 B21:B99 B133:B198">
    <cfRule type="duplicateValues" dxfId="168" priority="36" stopIfTrue="1"/>
  </conditionalFormatting>
  <conditionalFormatting sqref="A201:A65319 A1:A5 A8:A19 A31:A199">
    <cfRule type="duplicateValues" dxfId="167" priority="37" stopIfTrue="1"/>
  </conditionalFormatting>
  <conditionalFormatting sqref="B201:B65319 B5 B8:B19 B21:B199">
    <cfRule type="duplicateValues" dxfId="166" priority="38" stopIfTrue="1"/>
  </conditionalFormatting>
  <conditionalFormatting sqref="B201:B65319 B1:B5 B8:B19 B21:B199">
    <cfRule type="duplicateValues" dxfId="165" priority="39" stopIfTrue="1"/>
    <cfRule type="duplicateValues" dxfId="164" priority="40" stopIfTrue="1"/>
    <cfRule type="duplicateValues" dxfId="163" priority="41" stopIfTrue="1"/>
  </conditionalFormatting>
  <conditionalFormatting sqref="Y17">
    <cfRule type="duplicateValues" dxfId="162" priority="7" stopIfTrue="1"/>
  </conditionalFormatting>
  <conditionalFormatting sqref="Y17">
    <cfRule type="duplicateValues" dxfId="161" priority="8" stopIfTrue="1"/>
  </conditionalFormatting>
  <conditionalFormatting sqref="Y17">
    <cfRule type="duplicateValues" dxfId="160" priority="9" stopIfTrue="1"/>
  </conditionalFormatting>
  <conditionalFormatting sqref="Y17">
    <cfRule type="duplicateValues" dxfId="159" priority="10" stopIfTrue="1"/>
    <cfRule type="duplicateValues" dxfId="158" priority="11" stopIfTrue="1"/>
    <cfRule type="duplicateValues" dxfId="157" priority="12" stopIfTrue="1"/>
  </conditionalFormatting>
  <conditionalFormatting sqref="Y13">
    <cfRule type="duplicateValues" dxfId="156" priority="1" stopIfTrue="1"/>
  </conditionalFormatting>
  <conditionalFormatting sqref="Y13">
    <cfRule type="duplicateValues" dxfId="155" priority="2" stopIfTrue="1"/>
  </conditionalFormatting>
  <conditionalFormatting sqref="Y13">
    <cfRule type="duplicateValues" dxfId="154" priority="3" stopIfTrue="1"/>
  </conditionalFormatting>
  <conditionalFormatting sqref="Y13">
    <cfRule type="duplicateValues" dxfId="153" priority="4" stopIfTrue="1"/>
    <cfRule type="duplicateValues" dxfId="152" priority="5" stopIfTrue="1"/>
    <cfRule type="duplicateValues" dxfId="151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5"/>
  <sheetViews>
    <sheetView zoomScaleNormal="100" workbookViewId="0">
      <pane xSplit="4" ySplit="8" topLeftCell="L183" activePane="bottomRight" state="frozen"/>
      <selection activeCell="F144" sqref="F144"/>
      <selection pane="topRight" activeCell="F144" sqref="F144"/>
      <selection pane="bottomLeft" activeCell="F144" sqref="F144"/>
      <selection pane="bottomRight" activeCell="Y119" sqref="Y119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42578125" style="1" customWidth="1"/>
    <col min="7" max="7" width="0.28515625" style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72" t="s">
        <v>0</v>
      </c>
      <c r="B1" s="172"/>
    </row>
    <row r="2" spans="1:28" x14ac:dyDescent="0.2">
      <c r="A2" s="172" t="s">
        <v>1</v>
      </c>
      <c r="B2" s="172"/>
    </row>
    <row r="3" spans="1:28" ht="19.5" x14ac:dyDescent="0.2">
      <c r="A3" s="173" t="s">
        <v>2</v>
      </c>
      <c r="B3" s="173"/>
      <c r="C3" s="173"/>
      <c r="D3" s="173"/>
      <c r="E3" s="173"/>
      <c r="F3" s="173"/>
      <c r="G3" s="173"/>
      <c r="H3" s="173"/>
      <c r="I3" s="173"/>
      <c r="J3" s="173"/>
      <c r="K3" s="173"/>
      <c r="L3" s="173"/>
      <c r="M3" s="173"/>
      <c r="N3" s="173"/>
      <c r="O3" s="173"/>
      <c r="P3" s="173"/>
      <c r="Q3" s="173"/>
      <c r="R3" s="173"/>
      <c r="S3" s="173"/>
      <c r="T3" s="173"/>
      <c r="U3" s="173"/>
      <c r="V3" s="173"/>
      <c r="W3" s="173"/>
      <c r="X3" s="173"/>
    </row>
    <row r="4" spans="1:28" ht="18.75" x14ac:dyDescent="0.2">
      <c r="A4" s="146" t="s">
        <v>3</v>
      </c>
      <c r="B4" s="4">
        <v>42580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74" t="s">
        <v>4</v>
      </c>
      <c r="B5" s="174" t="s">
        <v>5</v>
      </c>
      <c r="C5" s="175" t="s">
        <v>6</v>
      </c>
      <c r="D5" s="176" t="s">
        <v>7</v>
      </c>
      <c r="E5" s="175" t="s">
        <v>8</v>
      </c>
      <c r="F5" s="175"/>
      <c r="G5" s="175"/>
      <c r="H5" s="175"/>
      <c r="I5" s="175" t="s">
        <v>9</v>
      </c>
      <c r="J5" s="175"/>
      <c r="K5" s="175"/>
      <c r="L5" s="175"/>
      <c r="M5" s="175" t="s">
        <v>10</v>
      </c>
      <c r="N5" s="175"/>
      <c r="O5" s="175"/>
      <c r="P5" s="175"/>
      <c r="Q5" s="175"/>
      <c r="R5" s="175"/>
      <c r="S5" s="160" t="s">
        <v>11</v>
      </c>
      <c r="T5" s="161"/>
      <c r="U5" s="162"/>
      <c r="V5" s="163" t="s">
        <v>12</v>
      </c>
      <c r="W5" s="166" t="s">
        <v>13</v>
      </c>
      <c r="X5" s="166" t="s">
        <v>14</v>
      </c>
      <c r="Z5" s="159" t="s">
        <v>15</v>
      </c>
      <c r="AA5" s="159"/>
      <c r="AB5" s="159"/>
    </row>
    <row r="6" spans="1:28" ht="20.25" customHeight="1" x14ac:dyDescent="0.2">
      <c r="A6" s="174"/>
      <c r="B6" s="174"/>
      <c r="C6" s="175"/>
      <c r="D6" s="176"/>
      <c r="E6" s="169" t="s">
        <v>16</v>
      </c>
      <c r="F6" s="169" t="s">
        <v>17</v>
      </c>
      <c r="G6" s="163" t="s">
        <v>18</v>
      </c>
      <c r="H6" s="163" t="s">
        <v>19</v>
      </c>
      <c r="I6" s="163" t="s">
        <v>20</v>
      </c>
      <c r="J6" s="163" t="s">
        <v>21</v>
      </c>
      <c r="K6" s="163" t="s">
        <v>226</v>
      </c>
      <c r="L6" s="163" t="s">
        <v>22</v>
      </c>
      <c r="M6" s="163" t="s">
        <v>18</v>
      </c>
      <c r="N6" s="163" t="s">
        <v>23</v>
      </c>
      <c r="O6" s="171" t="s">
        <v>24</v>
      </c>
      <c r="P6" s="171"/>
      <c r="Q6" s="171"/>
      <c r="R6" s="163" t="s">
        <v>25</v>
      </c>
      <c r="S6" s="163" t="s">
        <v>26</v>
      </c>
      <c r="T6" s="163" t="s">
        <v>27</v>
      </c>
      <c r="U6" s="163" t="s">
        <v>28</v>
      </c>
      <c r="V6" s="164"/>
      <c r="W6" s="167"/>
      <c r="X6" s="167"/>
      <c r="Z6" s="159"/>
      <c r="AA6" s="159"/>
      <c r="AB6" s="159"/>
    </row>
    <row r="7" spans="1:28" ht="58.5" customHeight="1" x14ac:dyDescent="0.2">
      <c r="A7" s="174"/>
      <c r="B7" s="174"/>
      <c r="C7" s="175"/>
      <c r="D7" s="176"/>
      <c r="E7" s="170"/>
      <c r="F7" s="170"/>
      <c r="G7" s="165"/>
      <c r="H7" s="165"/>
      <c r="I7" s="165"/>
      <c r="J7" s="165"/>
      <c r="K7" s="165"/>
      <c r="L7" s="165"/>
      <c r="M7" s="165"/>
      <c r="N7" s="165"/>
      <c r="O7" s="148" t="s">
        <v>29</v>
      </c>
      <c r="P7" s="148" t="s">
        <v>30</v>
      </c>
      <c r="Q7" s="147" t="s">
        <v>31</v>
      </c>
      <c r="R7" s="165"/>
      <c r="S7" s="165"/>
      <c r="T7" s="165"/>
      <c r="U7" s="165"/>
      <c r="V7" s="165"/>
      <c r="W7" s="168"/>
      <c r="X7" s="168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VLOOKUP($A9,'28.07'!$A$9:$W$200,23,0)</f>
        <v>0</v>
      </c>
      <c r="E9" s="15">
        <v>10</v>
      </c>
      <c r="F9" s="15"/>
      <c r="G9" s="15"/>
      <c r="H9" s="9">
        <f t="shared" ref="H9:H52" si="0">SUM(E9:G9)</f>
        <v>10</v>
      </c>
      <c r="I9" s="15">
        <v>10</v>
      </c>
      <c r="J9" s="15"/>
      <c r="K9" s="15"/>
      <c r="L9" s="9">
        <f>SUM(I9:K9)</f>
        <v>10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VLOOKUP($A10,'28.07'!$A$9:$W$200,23,0)</f>
        <v>0</v>
      </c>
      <c r="E10" s="15">
        <v>6</v>
      </c>
      <c r="F10" s="15"/>
      <c r="G10" s="15"/>
      <c r="H10" s="9">
        <f t="shared" si="0"/>
        <v>6</v>
      </c>
      <c r="I10" s="15">
        <v>5</v>
      </c>
      <c r="J10" s="15"/>
      <c r="K10" s="15"/>
      <c r="L10" s="9">
        <f t="shared" ref="L10:L73" si="4">SUM(I10:K10)</f>
        <v>5</v>
      </c>
      <c r="M10" s="15"/>
      <c r="N10" s="15"/>
      <c r="O10" s="15"/>
      <c r="P10" s="15"/>
      <c r="Q10" s="15"/>
      <c r="R10" s="11">
        <f t="shared" ref="R10:R86" si="5">SUM(M10:Q10)</f>
        <v>0</v>
      </c>
      <c r="S10" s="15">
        <v>1</v>
      </c>
      <c r="T10" s="15"/>
      <c r="U10" s="9">
        <f t="shared" si="1"/>
        <v>1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VLOOKUP($A11,'28.07'!$A$9:$W$200,23,0)</f>
        <v>0</v>
      </c>
      <c r="E11" s="15">
        <v>6</v>
      </c>
      <c r="F11" s="15"/>
      <c r="G11" s="15"/>
      <c r="H11" s="9">
        <f t="shared" si="0"/>
        <v>6</v>
      </c>
      <c r="I11" s="15">
        <v>4</v>
      </c>
      <c r="J11" s="15"/>
      <c r="K11" s="15"/>
      <c r="L11" s="9">
        <f t="shared" si="4"/>
        <v>4</v>
      </c>
      <c r="M11" s="15"/>
      <c r="N11" s="15"/>
      <c r="O11" s="15"/>
      <c r="P11" s="15"/>
      <c r="Q11" s="15">
        <v>1</v>
      </c>
      <c r="R11" s="11">
        <f t="shared" si="5"/>
        <v>1</v>
      </c>
      <c r="S11" s="15">
        <v>1</v>
      </c>
      <c r="T11" s="15"/>
      <c r="U11" s="9">
        <f t="shared" si="1"/>
        <v>1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VLOOKUP($A12,'28.07'!$A$9:$W$200,23,0)</f>
        <v>0</v>
      </c>
      <c r="E12" s="15">
        <v>10</v>
      </c>
      <c r="F12" s="15"/>
      <c r="G12" s="15"/>
      <c r="H12" s="9">
        <f t="shared" si="0"/>
        <v>10</v>
      </c>
      <c r="I12" s="15">
        <v>10</v>
      </c>
      <c r="J12" s="15"/>
      <c r="K12" s="15"/>
      <c r="L12" s="9">
        <f t="shared" si="4"/>
        <v>10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VLOOKUP($A13,'28.07'!$A$9:$W$200,23,0)</f>
        <v>5</v>
      </c>
      <c r="E13" s="15">
        <v>20</v>
      </c>
      <c r="F13" s="15"/>
      <c r="G13" s="15"/>
      <c r="H13" s="9">
        <f t="shared" si="0"/>
        <v>20</v>
      </c>
      <c r="I13" s="15">
        <v>7</v>
      </c>
      <c r="J13" s="15"/>
      <c r="K13" s="15"/>
      <c r="L13" s="9">
        <f t="shared" si="4"/>
        <v>7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18</v>
      </c>
      <c r="W13" s="15">
        <v>18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VLOOKUP($A14,'28.07'!$A$9:$W$200,23,0)</f>
        <v>0</v>
      </c>
      <c r="E14" s="15">
        <v>20</v>
      </c>
      <c r="F14" s="15"/>
      <c r="G14" s="15"/>
      <c r="H14" s="9">
        <f t="shared" si="0"/>
        <v>20</v>
      </c>
      <c r="I14" s="15">
        <v>20</v>
      </c>
      <c r="J14" s="15"/>
      <c r="K14" s="15"/>
      <c r="L14" s="9">
        <f t="shared" si="4"/>
        <v>20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VLOOKUP($A15,'28.07'!$A$9:$W$200,23,0)</f>
        <v>0</v>
      </c>
      <c r="E15" s="15">
        <v>6</v>
      </c>
      <c r="F15" s="15"/>
      <c r="G15" s="15"/>
      <c r="H15" s="9">
        <f t="shared" si="0"/>
        <v>6</v>
      </c>
      <c r="I15" s="15">
        <v>2</v>
      </c>
      <c r="J15" s="15"/>
      <c r="K15" s="15"/>
      <c r="L15" s="9">
        <f t="shared" si="4"/>
        <v>2</v>
      </c>
      <c r="M15" s="15"/>
      <c r="N15" s="15"/>
      <c r="O15" s="15"/>
      <c r="P15" s="15"/>
      <c r="Q15" s="15"/>
      <c r="R15" s="11">
        <f t="shared" si="5"/>
        <v>0</v>
      </c>
      <c r="S15" s="15">
        <v>4</v>
      </c>
      <c r="T15" s="15"/>
      <c r="U15" s="9">
        <f t="shared" si="1"/>
        <v>4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VLOOKUP($A16,'28.07'!$A$9:$W$200,23,0)</f>
        <v>0</v>
      </c>
      <c r="E16" s="15">
        <v>8</v>
      </c>
      <c r="F16" s="15"/>
      <c r="G16" s="15"/>
      <c r="H16" s="9">
        <f t="shared" si="0"/>
        <v>8</v>
      </c>
      <c r="I16" s="15">
        <v>6</v>
      </c>
      <c r="J16" s="15"/>
      <c r="K16" s="15"/>
      <c r="L16" s="9">
        <f t="shared" si="4"/>
        <v>6</v>
      </c>
      <c r="M16" s="15"/>
      <c r="N16" s="15"/>
      <c r="O16" s="15"/>
      <c r="P16" s="15"/>
      <c r="Q16" s="15"/>
      <c r="R16" s="11">
        <f t="shared" si="5"/>
        <v>0</v>
      </c>
      <c r="S16" s="15">
        <v>2</v>
      </c>
      <c r="T16" s="15"/>
      <c r="U16" s="9">
        <f t="shared" si="1"/>
        <v>2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VLOOKUP($A17,'28.07'!$A$9:$W$200,23,0)</f>
        <v>0</v>
      </c>
      <c r="E17" s="15">
        <v>8</v>
      </c>
      <c r="F17" s="15"/>
      <c r="G17" s="15"/>
      <c r="H17" s="9">
        <f t="shared" si="0"/>
        <v>8</v>
      </c>
      <c r="I17" s="15">
        <v>7</v>
      </c>
      <c r="J17" s="15"/>
      <c r="K17" s="15"/>
      <c r="L17" s="9">
        <f t="shared" si="4"/>
        <v>7</v>
      </c>
      <c r="M17" s="15"/>
      <c r="N17" s="15"/>
      <c r="O17" s="15"/>
      <c r="P17" s="15"/>
      <c r="Q17" s="15"/>
      <c r="R17" s="11">
        <f t="shared" si="5"/>
        <v>0</v>
      </c>
      <c r="S17" s="15">
        <v>1</v>
      </c>
      <c r="T17" s="15"/>
      <c r="U17" s="9">
        <f t="shared" si="1"/>
        <v>1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VLOOKUP($A18,'28.07'!$A$9:$W$200,23,0)</f>
        <v>0</v>
      </c>
      <c r="E18" s="15">
        <v>16</v>
      </c>
      <c r="F18" s="15"/>
      <c r="G18" s="15"/>
      <c r="H18" s="9">
        <f t="shared" si="0"/>
        <v>16</v>
      </c>
      <c r="I18" s="15">
        <v>16</v>
      </c>
      <c r="J18" s="15"/>
      <c r="K18" s="15"/>
      <c r="L18" s="9">
        <f t="shared" si="4"/>
        <v>16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44</v>
      </c>
      <c r="C19" s="15">
        <v>19000</v>
      </c>
      <c r="D19" s="10">
        <f>VLOOKUP($A19,'28.07'!$A$9:$W$200,23,0)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45</v>
      </c>
      <c r="C20" s="15">
        <v>19000</v>
      </c>
      <c r="D20" s="10">
        <f>VLOOKUP($A20,'28.07'!$A$9:$W$200,23,0)</f>
        <v>0</v>
      </c>
      <c r="E20" s="15">
        <v>8</v>
      </c>
      <c r="F20" s="15"/>
      <c r="G20" s="15"/>
      <c r="H20" s="9">
        <f t="shared" si="0"/>
        <v>8</v>
      </c>
      <c r="I20" s="15">
        <v>7</v>
      </c>
      <c r="J20" s="15"/>
      <c r="K20" s="15"/>
      <c r="L20" s="9">
        <f t="shared" si="4"/>
        <v>7</v>
      </c>
      <c r="M20" s="15"/>
      <c r="N20" s="15"/>
      <c r="O20" s="15"/>
      <c r="P20" s="15"/>
      <c r="Q20" s="15"/>
      <c r="R20" s="11">
        <f t="shared" si="5"/>
        <v>0</v>
      </c>
      <c r="S20" s="15">
        <v>1</v>
      </c>
      <c r="T20" s="15"/>
      <c r="U20" s="9">
        <f t="shared" si="1"/>
        <v>1</v>
      </c>
      <c r="V20" s="9">
        <f t="shared" si="2"/>
        <v>0</v>
      </c>
      <c r="W20" s="15"/>
      <c r="X20" s="16">
        <f t="shared" si="3"/>
        <v>0</v>
      </c>
      <c r="Y20" s="149"/>
      <c r="Z20" s="17"/>
    </row>
    <row r="21" spans="1:26" ht="18" customHeight="1" x14ac:dyDescent="0.2">
      <c r="A21" s="13">
        <v>1500022</v>
      </c>
      <c r="B21" s="14" t="s">
        <v>46</v>
      </c>
      <c r="C21" s="15">
        <v>19000</v>
      </c>
      <c r="D21" s="10">
        <f>VLOOKUP($A21,'28.07'!$A$9:$W$200,23,0)</f>
        <v>0</v>
      </c>
      <c r="E21" s="15">
        <v>8</v>
      </c>
      <c r="F21" s="15"/>
      <c r="G21" s="15"/>
      <c r="H21" s="9">
        <f t="shared" si="0"/>
        <v>8</v>
      </c>
      <c r="I21" s="15">
        <v>8</v>
      </c>
      <c r="J21" s="15"/>
      <c r="K21" s="15"/>
      <c r="L21" s="9">
        <f t="shared" si="4"/>
        <v>8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47</v>
      </c>
      <c r="C22" s="15">
        <v>16000</v>
      </c>
      <c r="D22" s="10">
        <f>VLOOKUP($A22,'28.07'!$A$9:$W$200,23,0)</f>
        <v>0</v>
      </c>
      <c r="E22" s="15">
        <v>8</v>
      </c>
      <c r="F22" s="15"/>
      <c r="G22" s="15"/>
      <c r="H22" s="9">
        <f t="shared" si="0"/>
        <v>8</v>
      </c>
      <c r="I22" s="15">
        <v>7</v>
      </c>
      <c r="J22" s="15"/>
      <c r="K22" s="15"/>
      <c r="L22" s="9">
        <f t="shared" si="4"/>
        <v>7</v>
      </c>
      <c r="M22" s="15"/>
      <c r="N22" s="15"/>
      <c r="O22" s="15"/>
      <c r="P22" s="15"/>
      <c r="Q22" s="15"/>
      <c r="R22" s="11">
        <f t="shared" si="5"/>
        <v>0</v>
      </c>
      <c r="S22" s="15">
        <v>1</v>
      </c>
      <c r="T22" s="15"/>
      <c r="U22" s="9">
        <f t="shared" si="1"/>
        <v>1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48</v>
      </c>
      <c r="C23" s="15">
        <v>21000</v>
      </c>
      <c r="D23" s="10">
        <f>VLOOKUP($A23,'28.07'!$A$9:$W$200,23,0)</f>
        <v>0</v>
      </c>
      <c r="E23" s="15">
        <v>9</v>
      </c>
      <c r="F23" s="15"/>
      <c r="G23" s="15"/>
      <c r="H23" s="9">
        <f t="shared" si="0"/>
        <v>9</v>
      </c>
      <c r="I23" s="15">
        <v>2</v>
      </c>
      <c r="J23" s="15"/>
      <c r="K23" s="15"/>
      <c r="L23" s="9">
        <f t="shared" si="4"/>
        <v>2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7</v>
      </c>
      <c r="W23" s="15">
        <v>7</v>
      </c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49</v>
      </c>
      <c r="C24" s="15">
        <v>21000</v>
      </c>
      <c r="D24" s="10">
        <f>VLOOKUP($A24,'28.07'!$A$9:$W$200,23,0)</f>
        <v>0</v>
      </c>
      <c r="E24" s="15">
        <v>6</v>
      </c>
      <c r="F24" s="15"/>
      <c r="G24" s="15"/>
      <c r="H24" s="9">
        <f t="shared" si="0"/>
        <v>6</v>
      </c>
      <c r="I24" s="15">
        <v>6</v>
      </c>
      <c r="J24" s="15"/>
      <c r="K24" s="15"/>
      <c r="L24" s="9">
        <f t="shared" si="4"/>
        <v>6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50</v>
      </c>
      <c r="C25" s="15">
        <v>20000</v>
      </c>
      <c r="D25" s="10">
        <f>VLOOKUP($A25,'28.07'!$A$9:$W$200,23,0)</f>
        <v>0</v>
      </c>
      <c r="E25" s="15"/>
      <c r="F25" s="15"/>
      <c r="G25" s="15"/>
      <c r="H25" s="9">
        <f t="shared" si="0"/>
        <v>0</v>
      </c>
      <c r="I25" s="15"/>
      <c r="J25" s="15"/>
      <c r="K25" s="15"/>
      <c r="L25" s="9">
        <f t="shared" si="4"/>
        <v>0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51</v>
      </c>
      <c r="C26" s="15">
        <v>18000</v>
      </c>
      <c r="D26" s="10">
        <f>VLOOKUP($A26,'28.07'!$A$9:$W$200,23,0)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52</v>
      </c>
      <c r="C27" s="15">
        <v>32000</v>
      </c>
      <c r="D27" s="10">
        <f>VLOOKUP($A27,'28.07'!$A$9:$W$200,23,0)</f>
        <v>3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3</v>
      </c>
      <c r="W27" s="15">
        <v>3</v>
      </c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53</v>
      </c>
      <c r="C28" s="15">
        <v>22000</v>
      </c>
      <c r="D28" s="10">
        <f>VLOOKUP($A28,'28.07'!$A$9:$W$200,23,0)</f>
        <v>0</v>
      </c>
      <c r="E28" s="15">
        <v>8</v>
      </c>
      <c r="F28" s="15"/>
      <c r="G28" s="15"/>
      <c r="H28" s="9">
        <f t="shared" si="0"/>
        <v>8</v>
      </c>
      <c r="I28" s="15">
        <v>3</v>
      </c>
      <c r="J28" s="15"/>
      <c r="K28" s="15"/>
      <c r="L28" s="9">
        <f t="shared" si="4"/>
        <v>3</v>
      </c>
      <c r="M28" s="15"/>
      <c r="N28" s="15"/>
      <c r="O28" s="15"/>
      <c r="P28" s="15"/>
      <c r="Q28" s="15"/>
      <c r="R28" s="11">
        <f>SUM(M28:Q28)</f>
        <v>0</v>
      </c>
      <c r="S28" s="15">
        <v>5</v>
      </c>
      <c r="T28" s="15"/>
      <c r="U28" s="9">
        <f>S28+T28</f>
        <v>5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54</v>
      </c>
      <c r="C29" s="15">
        <v>21000</v>
      </c>
      <c r="D29" s="10">
        <f>VLOOKUP($A29,'28.07'!$A$9:$W$200,23,0)</f>
        <v>0</v>
      </c>
      <c r="E29" s="15">
        <v>6</v>
      </c>
      <c r="F29" s="15"/>
      <c r="G29" s="15"/>
      <c r="H29" s="9">
        <f t="shared" si="0"/>
        <v>6</v>
      </c>
      <c r="I29" s="15">
        <v>3</v>
      </c>
      <c r="J29" s="15"/>
      <c r="K29" s="15"/>
      <c r="L29" s="9">
        <f t="shared" si="4"/>
        <v>3</v>
      </c>
      <c r="M29" s="15"/>
      <c r="N29" s="15"/>
      <c r="O29" s="15"/>
      <c r="P29" s="15"/>
      <c r="Q29" s="15"/>
      <c r="R29" s="11">
        <f t="shared" si="5"/>
        <v>0</v>
      </c>
      <c r="S29" s="15">
        <v>3</v>
      </c>
      <c r="T29" s="15"/>
      <c r="U29" s="9">
        <f t="shared" si="1"/>
        <v>3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55</v>
      </c>
      <c r="C30" s="15">
        <v>20000</v>
      </c>
      <c r="D30" s="10">
        <f>VLOOKUP($A30,'28.07'!$A$9:$W$200,23,0)</f>
        <v>0</v>
      </c>
      <c r="E30" s="15">
        <v>8</v>
      </c>
      <c r="F30" s="15"/>
      <c r="G30" s="15"/>
      <c r="H30" s="9">
        <f t="shared" si="0"/>
        <v>8</v>
      </c>
      <c r="I30" s="15">
        <v>8</v>
      </c>
      <c r="J30" s="15"/>
      <c r="K30" s="15"/>
      <c r="L30" s="9">
        <f t="shared" si="4"/>
        <v>8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56</v>
      </c>
      <c r="C31" s="15">
        <v>24000</v>
      </c>
      <c r="D31" s="10">
        <f>VLOOKUP($A31,'28.07'!$A$9:$W$200,23,0)</f>
        <v>0</v>
      </c>
      <c r="E31" s="15">
        <v>8</v>
      </c>
      <c r="F31" s="15"/>
      <c r="G31" s="15"/>
      <c r="H31" s="9">
        <f t="shared" si="0"/>
        <v>8</v>
      </c>
      <c r="I31" s="15">
        <v>7</v>
      </c>
      <c r="J31" s="15"/>
      <c r="K31" s="15"/>
      <c r="L31" s="9">
        <f t="shared" si="4"/>
        <v>7</v>
      </c>
      <c r="M31" s="15"/>
      <c r="N31" s="15"/>
      <c r="O31" s="15"/>
      <c r="P31" s="15"/>
      <c r="Q31" s="15"/>
      <c r="R31" s="11">
        <f t="shared" si="5"/>
        <v>0</v>
      </c>
      <c r="S31" s="15">
        <v>1</v>
      </c>
      <c r="T31" s="15"/>
      <c r="U31" s="9">
        <f t="shared" si="1"/>
        <v>1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57</v>
      </c>
      <c r="C32" s="15">
        <v>18000</v>
      </c>
      <c r="D32" s="10">
        <f>VLOOKUP($A32,'28.07'!$A$9:$W$200,23,0)</f>
        <v>0</v>
      </c>
      <c r="E32" s="15">
        <v>8</v>
      </c>
      <c r="F32" s="15"/>
      <c r="G32" s="15"/>
      <c r="H32" s="9">
        <f t="shared" si="0"/>
        <v>8</v>
      </c>
      <c r="I32" s="15">
        <v>7</v>
      </c>
      <c r="J32" s="15"/>
      <c r="K32" s="15"/>
      <c r="L32" s="9">
        <f t="shared" si="4"/>
        <v>7</v>
      </c>
      <c r="M32" s="15"/>
      <c r="N32" s="15"/>
      <c r="O32" s="15"/>
      <c r="P32" s="15"/>
      <c r="Q32" s="15"/>
      <c r="R32" s="11">
        <f>SUM(M32:Q32)</f>
        <v>0</v>
      </c>
      <c r="S32" s="15">
        <v>1</v>
      </c>
      <c r="T32" s="15"/>
      <c r="U32" s="9">
        <f>S32+T32</f>
        <v>1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58</v>
      </c>
      <c r="C33" s="15">
        <v>22000</v>
      </c>
      <c r="D33" s="10">
        <f>VLOOKUP($A33,'28.07'!$A$9:$W$200,23,0)</f>
        <v>0</v>
      </c>
      <c r="E33" s="15">
        <v>6</v>
      </c>
      <c r="F33" s="15"/>
      <c r="G33" s="15"/>
      <c r="H33" s="9">
        <f t="shared" si="0"/>
        <v>6</v>
      </c>
      <c r="I33" s="15">
        <v>6</v>
      </c>
      <c r="J33" s="15"/>
      <c r="K33" s="15"/>
      <c r="L33" s="9">
        <f t="shared" si="4"/>
        <v>6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145"/>
      <c r="Z33" s="17"/>
    </row>
    <row r="34" spans="1:26" ht="18" customHeight="1" x14ac:dyDescent="0.2">
      <c r="A34" s="13">
        <v>1500301</v>
      </c>
      <c r="B34" s="14" t="s">
        <v>59</v>
      </c>
      <c r="C34" s="15">
        <v>20000</v>
      </c>
      <c r="D34" s="10">
        <f>VLOOKUP($A34,'28.07'!$A$9:$W$200,23,0)</f>
        <v>0</v>
      </c>
      <c r="E34" s="15">
        <v>6</v>
      </c>
      <c r="F34" s="15"/>
      <c r="G34" s="15"/>
      <c r="H34" s="9">
        <f t="shared" si="0"/>
        <v>6</v>
      </c>
      <c r="I34" s="15">
        <v>4</v>
      </c>
      <c r="J34" s="15"/>
      <c r="K34" s="15"/>
      <c r="L34" s="9">
        <f t="shared" si="4"/>
        <v>4</v>
      </c>
      <c r="M34" s="15"/>
      <c r="N34" s="15"/>
      <c r="O34" s="15"/>
      <c r="P34" s="15"/>
      <c r="Q34" s="15"/>
      <c r="R34" s="11">
        <f t="shared" si="5"/>
        <v>0</v>
      </c>
      <c r="S34" s="15">
        <v>2</v>
      </c>
      <c r="T34" s="15"/>
      <c r="U34" s="9">
        <f t="shared" si="1"/>
        <v>2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60</v>
      </c>
      <c r="C35" s="15">
        <v>18000</v>
      </c>
      <c r="D35" s="10">
        <f>VLOOKUP($A35,'28.07'!$A$9:$W$200,23,0)</f>
        <v>0</v>
      </c>
      <c r="E35" s="15">
        <v>6</v>
      </c>
      <c r="F35" s="15"/>
      <c r="G35" s="15"/>
      <c r="H35" s="9">
        <f t="shared" si="0"/>
        <v>6</v>
      </c>
      <c r="I35" s="15">
        <v>5</v>
      </c>
      <c r="J35" s="15"/>
      <c r="K35" s="15"/>
      <c r="L35" s="9">
        <f t="shared" si="4"/>
        <v>5</v>
      </c>
      <c r="M35" s="15"/>
      <c r="N35" s="15"/>
      <c r="O35" s="15"/>
      <c r="P35" s="15"/>
      <c r="Q35" s="15"/>
      <c r="R35" s="11">
        <f t="shared" si="5"/>
        <v>0</v>
      </c>
      <c r="S35" s="15">
        <v>1</v>
      </c>
      <c r="T35" s="15"/>
      <c r="U35" s="9">
        <f t="shared" si="1"/>
        <v>1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61</v>
      </c>
      <c r="C36" s="15">
        <v>18000</v>
      </c>
      <c r="D36" s="10">
        <f>VLOOKUP($A36,'28.07'!$A$9:$W$200,23,0)</f>
        <v>0</v>
      </c>
      <c r="E36" s="15">
        <v>8</v>
      </c>
      <c r="F36" s="15"/>
      <c r="G36" s="15"/>
      <c r="H36" s="9">
        <f t="shared" si="0"/>
        <v>8</v>
      </c>
      <c r="I36" s="15">
        <v>8</v>
      </c>
      <c r="J36" s="15"/>
      <c r="K36" s="15"/>
      <c r="L36" s="9">
        <f t="shared" si="4"/>
        <v>8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62</v>
      </c>
      <c r="C37" s="15">
        <v>17000</v>
      </c>
      <c r="D37" s="10">
        <f>VLOOKUP($A37,'28.07'!$A$9:$W$200,23,0)</f>
        <v>0</v>
      </c>
      <c r="E37" s="15">
        <v>6</v>
      </c>
      <c r="F37" s="15"/>
      <c r="G37" s="15"/>
      <c r="H37" s="9">
        <f t="shared" si="0"/>
        <v>6</v>
      </c>
      <c r="I37" s="15">
        <v>6</v>
      </c>
      <c r="J37" s="15"/>
      <c r="K37" s="15"/>
      <c r="L37" s="9">
        <f t="shared" si="4"/>
        <v>6</v>
      </c>
      <c r="M37" s="15"/>
      <c r="N37" s="15"/>
      <c r="O37" s="15"/>
      <c r="P37" s="15"/>
      <c r="Q37" s="15"/>
      <c r="R37" s="11">
        <f t="shared" si="5"/>
        <v>0</v>
      </c>
      <c r="S37" s="15"/>
      <c r="T37" s="15"/>
      <c r="U37" s="9">
        <f t="shared" si="1"/>
        <v>0</v>
      </c>
      <c r="V37" s="9">
        <f t="shared" si="2"/>
        <v>0</v>
      </c>
      <c r="W37" s="15"/>
      <c r="X37" s="16">
        <f t="shared" si="3"/>
        <v>0</v>
      </c>
      <c r="Y37" s="145"/>
      <c r="Z37" s="17"/>
    </row>
    <row r="38" spans="1:26" ht="18" customHeight="1" x14ac:dyDescent="0.2">
      <c r="A38" s="13">
        <v>1500307</v>
      </c>
      <c r="B38" s="14" t="s">
        <v>63</v>
      </c>
      <c r="C38" s="15">
        <v>20000</v>
      </c>
      <c r="D38" s="10">
        <f>VLOOKUP($A38,'28.07'!$A$9:$W$200,23,0)</f>
        <v>0</v>
      </c>
      <c r="E38" s="15">
        <v>6</v>
      </c>
      <c r="F38" s="15"/>
      <c r="G38" s="15"/>
      <c r="H38" s="9">
        <f t="shared" si="0"/>
        <v>6</v>
      </c>
      <c r="I38" s="15">
        <v>4</v>
      </c>
      <c r="J38" s="15"/>
      <c r="K38" s="15"/>
      <c r="L38" s="9">
        <f t="shared" si="4"/>
        <v>4</v>
      </c>
      <c r="M38" s="15"/>
      <c r="N38" s="15"/>
      <c r="O38" s="15"/>
      <c r="P38" s="15"/>
      <c r="Q38" s="15"/>
      <c r="R38" s="11">
        <f t="shared" si="5"/>
        <v>0</v>
      </c>
      <c r="S38" s="15">
        <v>2</v>
      </c>
      <c r="T38" s="15"/>
      <c r="U38" s="9">
        <f t="shared" si="1"/>
        <v>2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64</v>
      </c>
      <c r="C39" s="15">
        <v>18000</v>
      </c>
      <c r="D39" s="10">
        <f>VLOOKUP($A39,'28.07'!$A$9:$W$200,23,0)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65</v>
      </c>
      <c r="C40" s="15">
        <v>20000</v>
      </c>
      <c r="D40" s="10">
        <f>VLOOKUP($A40,'28.07'!$A$9:$W$200,23,0)</f>
        <v>0</v>
      </c>
      <c r="E40" s="15">
        <v>6</v>
      </c>
      <c r="F40" s="15"/>
      <c r="G40" s="15"/>
      <c r="H40" s="9">
        <f t="shared" si="0"/>
        <v>6</v>
      </c>
      <c r="I40" s="15">
        <v>5</v>
      </c>
      <c r="J40" s="15"/>
      <c r="K40" s="15"/>
      <c r="L40" s="9">
        <f t="shared" si="4"/>
        <v>5</v>
      </c>
      <c r="M40" s="15"/>
      <c r="N40" s="15"/>
      <c r="O40" s="15"/>
      <c r="P40" s="15"/>
      <c r="Q40" s="15"/>
      <c r="R40" s="11">
        <f t="shared" si="5"/>
        <v>0</v>
      </c>
      <c r="S40" s="15">
        <v>1</v>
      </c>
      <c r="T40" s="15"/>
      <c r="U40" s="9">
        <f t="shared" si="1"/>
        <v>1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66</v>
      </c>
      <c r="C41" s="15">
        <v>21000</v>
      </c>
      <c r="D41" s="10">
        <f>VLOOKUP($A41,'28.07'!$A$9:$W$200,23,0)</f>
        <v>0</v>
      </c>
      <c r="E41" s="15"/>
      <c r="F41" s="15"/>
      <c r="G41" s="15"/>
      <c r="H41" s="9">
        <f t="shared" si="0"/>
        <v>0</v>
      </c>
      <c r="I41" s="15"/>
      <c r="J41" s="15"/>
      <c r="K41" s="15"/>
      <c r="L41" s="9">
        <f t="shared" si="4"/>
        <v>0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67</v>
      </c>
      <c r="C42" s="15">
        <v>21000</v>
      </c>
      <c r="D42" s="10">
        <f>VLOOKUP($A42,'28.07'!$A$9:$W$200,23,0)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68</v>
      </c>
      <c r="C43" s="15">
        <v>20000</v>
      </c>
      <c r="D43" s="10">
        <f>VLOOKUP($A43,'28.07'!$A$9:$W$200,23,0)</f>
        <v>0</v>
      </c>
      <c r="E43" s="15">
        <v>6</v>
      </c>
      <c r="F43" s="15"/>
      <c r="G43" s="15"/>
      <c r="H43" s="9">
        <f t="shared" si="0"/>
        <v>6</v>
      </c>
      <c r="I43" s="15">
        <v>5</v>
      </c>
      <c r="J43" s="15"/>
      <c r="K43" s="15"/>
      <c r="L43" s="9">
        <f t="shared" si="4"/>
        <v>5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1</v>
      </c>
      <c r="W43" s="15"/>
      <c r="X43" s="16">
        <f t="shared" si="3"/>
        <v>-1</v>
      </c>
      <c r="Y43" s="18" t="s">
        <v>239</v>
      </c>
      <c r="Z43" s="17"/>
    </row>
    <row r="44" spans="1:26" ht="18" customHeight="1" x14ac:dyDescent="0.2">
      <c r="A44" s="13">
        <v>1500314</v>
      </c>
      <c r="B44" s="14" t="s">
        <v>69</v>
      </c>
      <c r="C44" s="15">
        <v>17000</v>
      </c>
      <c r="D44" s="10">
        <f>VLOOKUP($A44,'28.07'!$A$9:$W$200,23,0)</f>
        <v>0</v>
      </c>
      <c r="E44" s="15">
        <v>6</v>
      </c>
      <c r="F44" s="15"/>
      <c r="G44" s="15"/>
      <c r="H44" s="9">
        <f t="shared" si="0"/>
        <v>6</v>
      </c>
      <c r="I44" s="15">
        <v>4</v>
      </c>
      <c r="J44" s="15"/>
      <c r="K44" s="15"/>
      <c r="L44" s="9">
        <f t="shared" si="4"/>
        <v>4</v>
      </c>
      <c r="M44" s="15"/>
      <c r="N44" s="15"/>
      <c r="O44" s="15"/>
      <c r="P44" s="15"/>
      <c r="Q44" s="15"/>
      <c r="R44" s="11">
        <f t="shared" si="5"/>
        <v>0</v>
      </c>
      <c r="S44" s="15">
        <v>2</v>
      </c>
      <c r="T44" s="15"/>
      <c r="U44" s="9">
        <f t="shared" si="1"/>
        <v>2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70</v>
      </c>
      <c r="C45" s="15">
        <v>19000</v>
      </c>
      <c r="D45" s="10">
        <f>VLOOKUP($A45,'28.07'!$A$9:$W$200,23,0)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71</v>
      </c>
      <c r="C46" s="15">
        <v>17000</v>
      </c>
      <c r="D46" s="10">
        <f>VLOOKUP($A46,'28.07'!$A$9:$W$200,23,0)</f>
        <v>0</v>
      </c>
      <c r="E46" s="15">
        <v>6</v>
      </c>
      <c r="F46" s="15"/>
      <c r="G46" s="15"/>
      <c r="H46" s="9">
        <f t="shared" si="0"/>
        <v>6</v>
      </c>
      <c r="I46" s="15">
        <v>2</v>
      </c>
      <c r="J46" s="15"/>
      <c r="K46" s="15"/>
      <c r="L46" s="9">
        <f t="shared" si="4"/>
        <v>2</v>
      </c>
      <c r="M46" s="15"/>
      <c r="N46" s="15"/>
      <c r="O46" s="15"/>
      <c r="P46" s="15"/>
      <c r="Q46" s="15"/>
      <c r="R46" s="11">
        <f t="shared" si="5"/>
        <v>0</v>
      </c>
      <c r="S46" s="15">
        <v>4</v>
      </c>
      <c r="T46" s="15"/>
      <c r="U46" s="9">
        <f t="shared" si="1"/>
        <v>4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72</v>
      </c>
      <c r="C47" s="15">
        <v>18000</v>
      </c>
      <c r="D47" s="10">
        <f>VLOOKUP($A47,'28.07'!$A$9:$W$200,23,0)</f>
        <v>0</v>
      </c>
      <c r="E47" s="15">
        <v>6</v>
      </c>
      <c r="F47" s="15"/>
      <c r="G47" s="15"/>
      <c r="H47" s="9">
        <f t="shared" si="0"/>
        <v>6</v>
      </c>
      <c r="I47" s="15">
        <v>6</v>
      </c>
      <c r="J47" s="15"/>
      <c r="K47" s="15"/>
      <c r="L47" s="9">
        <f t="shared" si="4"/>
        <v>6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73</v>
      </c>
      <c r="C48" s="15">
        <v>20000</v>
      </c>
      <c r="D48" s="10">
        <f>VLOOKUP($A48,'28.07'!$A$9:$W$200,23,0)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74</v>
      </c>
      <c r="C49" s="15">
        <v>22000</v>
      </c>
      <c r="D49" s="10">
        <f>VLOOKUP($A49,'28.07'!$A$9:$W$200,23,0)</f>
        <v>0</v>
      </c>
      <c r="E49" s="15"/>
      <c r="F49" s="15"/>
      <c r="G49" s="15"/>
      <c r="H49" s="9">
        <f t="shared" si="0"/>
        <v>0</v>
      </c>
      <c r="I49" s="15"/>
      <c r="J49" s="15"/>
      <c r="K49" s="15"/>
      <c r="L49" s="9">
        <f t="shared" si="4"/>
        <v>0</v>
      </c>
      <c r="M49" s="15"/>
      <c r="N49" s="15"/>
      <c r="O49" s="15"/>
      <c r="P49" s="15"/>
      <c r="Q49" s="15"/>
      <c r="R49" s="11">
        <f t="shared" si="5"/>
        <v>0</v>
      </c>
      <c r="S49" s="15"/>
      <c r="T49" s="15"/>
      <c r="U49" s="9">
        <f t="shared" si="1"/>
        <v>0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75</v>
      </c>
      <c r="C50" s="15">
        <v>21000</v>
      </c>
      <c r="D50" s="10">
        <f>VLOOKUP($A50,'28.07'!$A$9:$W$200,23,0)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76</v>
      </c>
      <c r="C51" s="15">
        <v>19000</v>
      </c>
      <c r="D51" s="10">
        <f>VLOOKUP($A51,'28.07'!$A$9:$W$200,23,0)</f>
        <v>0</v>
      </c>
      <c r="E51" s="15">
        <v>6</v>
      </c>
      <c r="F51" s="15"/>
      <c r="G51" s="15"/>
      <c r="H51" s="9">
        <f t="shared" si="0"/>
        <v>6</v>
      </c>
      <c r="I51" s="15">
        <v>2</v>
      </c>
      <c r="J51" s="15"/>
      <c r="K51" s="15"/>
      <c r="L51" s="9">
        <f t="shared" si="4"/>
        <v>2</v>
      </c>
      <c r="M51" s="15"/>
      <c r="N51" s="15"/>
      <c r="O51" s="15"/>
      <c r="P51" s="15"/>
      <c r="Q51" s="15"/>
      <c r="R51" s="11">
        <f t="shared" si="5"/>
        <v>0</v>
      </c>
      <c r="S51" s="15">
        <v>4</v>
      </c>
      <c r="T51" s="15"/>
      <c r="U51" s="9">
        <f t="shared" si="1"/>
        <v>4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77</v>
      </c>
      <c r="C52" s="15">
        <v>25000</v>
      </c>
      <c r="D52" s="10">
        <f>VLOOKUP($A52,'28.07'!$A$9:$W$200,23,0)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78</v>
      </c>
      <c r="C53" s="9"/>
      <c r="D53" s="10">
        <f>VLOOKUP($A53,'28.07'!$A$9:$W$200,23,0)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79</v>
      </c>
      <c r="C54" s="21">
        <v>22000</v>
      </c>
      <c r="D54" s="10">
        <f>VLOOKUP($A54,'28.07'!$A$9:$W$200,23,0)</f>
        <v>0</v>
      </c>
      <c r="E54" s="21"/>
      <c r="F54" s="21"/>
      <c r="G54" s="21"/>
      <c r="H54" s="9">
        <f t="shared" ref="H54:H61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1" si="7">S54+T54</f>
        <v>0</v>
      </c>
      <c r="V54" s="9">
        <f t="shared" ref="V54:V61" si="8">D54+H54-L54-R54-U54</f>
        <v>0</v>
      </c>
      <c r="W54" s="21"/>
      <c r="X54" s="16">
        <f t="shared" ref="X54:X61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80</v>
      </c>
      <c r="C55" s="21">
        <v>22000</v>
      </c>
      <c r="D55" s="10">
        <f>VLOOKUP($A55,'28.07'!$A$9:$W$200,23,0)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81</v>
      </c>
      <c r="C56" s="15">
        <v>22000</v>
      </c>
      <c r="D56" s="10">
        <f>VLOOKUP($A56,'28.07'!$A$9:$W$200,23,0)</f>
        <v>0</v>
      </c>
      <c r="E56" s="15">
        <v>6</v>
      </c>
      <c r="F56" s="15"/>
      <c r="G56" s="15"/>
      <c r="H56" s="9">
        <f t="shared" si="6"/>
        <v>6</v>
      </c>
      <c r="I56" s="15">
        <v>6</v>
      </c>
      <c r="J56" s="15"/>
      <c r="K56" s="15"/>
      <c r="L56" s="9">
        <f t="shared" si="4"/>
        <v>6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82</v>
      </c>
      <c r="C57" s="15">
        <v>20000</v>
      </c>
      <c r="D57" s="10">
        <f>VLOOKUP($A57,'28.07'!$A$9:$W$200,23,0)</f>
        <v>0</v>
      </c>
      <c r="E57" s="15">
        <v>8</v>
      </c>
      <c r="F57" s="15"/>
      <c r="G57" s="15"/>
      <c r="H57" s="9">
        <f t="shared" si="6"/>
        <v>8</v>
      </c>
      <c r="I57" s="15">
        <v>6</v>
      </c>
      <c r="J57" s="15"/>
      <c r="K57" s="15"/>
      <c r="L57" s="9">
        <f t="shared" si="4"/>
        <v>6</v>
      </c>
      <c r="M57" s="15"/>
      <c r="N57" s="15"/>
      <c r="O57" s="15"/>
      <c r="P57" s="15"/>
      <c r="Q57" s="15"/>
      <c r="R57" s="11">
        <f t="shared" si="5"/>
        <v>0</v>
      </c>
      <c r="S57" s="15">
        <v>2</v>
      </c>
      <c r="T57" s="15"/>
      <c r="U57" s="9">
        <f t="shared" si="7"/>
        <v>2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83</v>
      </c>
      <c r="C58" s="15">
        <v>29000</v>
      </c>
      <c r="D58" s="10">
        <f>VLOOKUP($A58,'28.07'!$A$9:$W$200,23,0)</f>
        <v>0</v>
      </c>
      <c r="E58" s="15">
        <v>4</v>
      </c>
      <c r="F58" s="15"/>
      <c r="G58" s="15"/>
      <c r="H58" s="9">
        <f t="shared" si="6"/>
        <v>4</v>
      </c>
      <c r="I58" s="15">
        <v>3</v>
      </c>
      <c r="J58" s="15"/>
      <c r="K58" s="15"/>
      <c r="L58" s="9">
        <f t="shared" si="4"/>
        <v>3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1</v>
      </c>
      <c r="W58" s="15">
        <v>1</v>
      </c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84</v>
      </c>
      <c r="C59" s="15">
        <v>32000</v>
      </c>
      <c r="D59" s="10">
        <f>VLOOKUP($A59,'28.07'!$A$9:$W$200,23,0)</f>
        <v>0</v>
      </c>
      <c r="E59" s="15">
        <v>12</v>
      </c>
      <c r="F59" s="15"/>
      <c r="G59" s="15"/>
      <c r="H59" s="9">
        <f t="shared" si="6"/>
        <v>12</v>
      </c>
      <c r="I59" s="15">
        <v>1</v>
      </c>
      <c r="J59" s="15"/>
      <c r="K59" s="15"/>
      <c r="L59" s="9">
        <f t="shared" si="4"/>
        <v>1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11</v>
      </c>
      <c r="W59" s="15">
        <v>11</v>
      </c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85</v>
      </c>
      <c r="C60" s="15">
        <v>25000</v>
      </c>
      <c r="D60" s="10">
        <f>VLOOKUP($A60,'28.07'!$A$9:$W$200,23,0)</f>
        <v>0</v>
      </c>
      <c r="E60" s="15"/>
      <c r="F60" s="15"/>
      <c r="G60" s="15"/>
      <c r="H60" s="9">
        <f t="shared" si="6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1522009</v>
      </c>
      <c r="B61" s="14" t="s">
        <v>86</v>
      </c>
      <c r="C61" s="15">
        <v>24000</v>
      </c>
      <c r="D61" s="10">
        <f>VLOOKUP($A61,'28.07'!$A$9:$W$200,23,0)</f>
        <v>0</v>
      </c>
      <c r="E61" s="15"/>
      <c r="F61" s="15"/>
      <c r="G61" s="15"/>
      <c r="H61" s="9">
        <f t="shared" si="6"/>
        <v>0</v>
      </c>
      <c r="I61" s="15"/>
      <c r="J61" s="15"/>
      <c r="K61" s="15"/>
      <c r="L61" s="9">
        <f t="shared" si="4"/>
        <v>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7">
        <v>1530000</v>
      </c>
      <c r="B62" s="8" t="s">
        <v>87</v>
      </c>
      <c r="C62" s="9"/>
      <c r="D62" s="10">
        <f>VLOOKUP($A62,'28.07'!$A$9:$W$200,23,0)</f>
        <v>0</v>
      </c>
      <c r="E62" s="10"/>
      <c r="F62" s="10"/>
      <c r="G62" s="10"/>
      <c r="H62" s="9"/>
      <c r="I62" s="10"/>
      <c r="J62" s="10"/>
      <c r="K62" s="10"/>
      <c r="L62" s="9">
        <f t="shared" si="4"/>
        <v>0</v>
      </c>
      <c r="M62" s="10"/>
      <c r="N62" s="10"/>
      <c r="O62" s="10"/>
      <c r="P62" s="10"/>
      <c r="Q62" s="10"/>
      <c r="R62" s="11">
        <f t="shared" si="5"/>
        <v>0</v>
      </c>
      <c r="S62" s="10"/>
      <c r="T62" s="10"/>
      <c r="U62" s="9"/>
      <c r="V62" s="9"/>
      <c r="W62" s="10"/>
      <c r="X62" s="9"/>
      <c r="Y62" s="18"/>
      <c r="Z62" s="17"/>
    </row>
    <row r="63" spans="1:28" ht="18" customHeight="1" x14ac:dyDescent="0.2">
      <c r="A63" s="13">
        <v>1532013</v>
      </c>
      <c r="B63" s="14" t="s">
        <v>88</v>
      </c>
      <c r="C63" s="15">
        <v>89000</v>
      </c>
      <c r="D63" s="10">
        <f>VLOOKUP($A63,'28.07'!$A$9:$W$200,23,0)</f>
        <v>7</v>
      </c>
      <c r="E63" s="15"/>
      <c r="F63" s="15"/>
      <c r="G63" s="15"/>
      <c r="H63" s="9">
        <f>SUM(E63:G63)</f>
        <v>0</v>
      </c>
      <c r="I63" s="15"/>
      <c r="J63" s="15"/>
      <c r="K63" s="15"/>
      <c r="L63" s="9">
        <f t="shared" si="4"/>
        <v>0</v>
      </c>
      <c r="M63" s="15"/>
      <c r="N63" s="15"/>
      <c r="O63" s="15"/>
      <c r="P63" s="15"/>
      <c r="Q63" s="15"/>
      <c r="R63" s="11">
        <f t="shared" si="5"/>
        <v>0</v>
      </c>
      <c r="S63" s="15">
        <v>7</v>
      </c>
      <c r="T63" s="15"/>
      <c r="U63" s="9">
        <f>S63+T63</f>
        <v>7</v>
      </c>
      <c r="V63" s="9">
        <f>D63+H63-L63-R63-U63</f>
        <v>0</v>
      </c>
      <c r="W63" s="15"/>
      <c r="X63" s="16">
        <f>W63-V63</f>
        <v>0</v>
      </c>
      <c r="Y63" s="18"/>
      <c r="Z63" s="17"/>
    </row>
    <row r="64" spans="1:28" ht="18" customHeight="1" x14ac:dyDescent="0.2">
      <c r="A64" s="7">
        <v>1540000</v>
      </c>
      <c r="B64" s="8" t="s">
        <v>89</v>
      </c>
      <c r="C64" s="9"/>
      <c r="D64" s="10">
        <f>VLOOKUP($A64,'28.07'!$A$9:$W$200,23,0)</f>
        <v>0</v>
      </c>
      <c r="E64" s="10"/>
      <c r="F64" s="10"/>
      <c r="G64" s="10"/>
      <c r="H64" s="9"/>
      <c r="I64" s="10"/>
      <c r="J64" s="10"/>
      <c r="K64" s="10"/>
      <c r="L64" s="9">
        <f t="shared" si="4"/>
        <v>0</v>
      </c>
      <c r="M64" s="10"/>
      <c r="N64" s="10"/>
      <c r="O64" s="10"/>
      <c r="P64" s="10"/>
      <c r="Q64" s="10"/>
      <c r="R64" s="11">
        <f t="shared" si="5"/>
        <v>0</v>
      </c>
      <c r="S64" s="10"/>
      <c r="T64" s="10"/>
      <c r="U64" s="9"/>
      <c r="V64" s="9"/>
      <c r="W64" s="10"/>
      <c r="X64" s="9"/>
      <c r="Y64" s="18"/>
      <c r="Z64" s="17"/>
    </row>
    <row r="65" spans="1:26" s="24" customFormat="1" ht="18" customHeight="1" x14ac:dyDescent="0.2">
      <c r="A65" s="25">
        <v>1540002</v>
      </c>
      <c r="B65" s="20" t="s">
        <v>90</v>
      </c>
      <c r="C65" s="21">
        <v>19000</v>
      </c>
      <c r="D65" s="10">
        <f>VLOOKUP($A65,'28.07'!$A$9:$W$200,23,0)</f>
        <v>0</v>
      </c>
      <c r="E65" s="15"/>
      <c r="F65" s="15"/>
      <c r="G65" s="15"/>
      <c r="H65" s="9">
        <f>SUM(E65:G65)</f>
        <v>0</v>
      </c>
      <c r="I65" s="15"/>
      <c r="J65" s="15"/>
      <c r="K65" s="15"/>
      <c r="L65" s="9">
        <f t="shared" si="4"/>
        <v>0</v>
      </c>
      <c r="M65" s="15"/>
      <c r="N65" s="15"/>
      <c r="O65" s="15"/>
      <c r="P65" s="15"/>
      <c r="Q65" s="15"/>
      <c r="R65" s="11">
        <f t="shared" si="5"/>
        <v>0</v>
      </c>
      <c r="S65" s="15"/>
      <c r="T65" s="15"/>
      <c r="U65" s="9">
        <f>S65+T65</f>
        <v>0</v>
      </c>
      <c r="V65" s="9">
        <f>D65+H65-L65-R65-U65</f>
        <v>0</v>
      </c>
      <c r="W65" s="15"/>
      <c r="X65" s="16">
        <f>W65-V65</f>
        <v>0</v>
      </c>
      <c r="Y65" s="22"/>
      <c r="Z65" s="23"/>
    </row>
    <row r="66" spans="1:26" s="24" customFormat="1" ht="18" customHeight="1" x14ac:dyDescent="0.2">
      <c r="A66" s="25">
        <v>1540034</v>
      </c>
      <c r="B66" s="20" t="s">
        <v>91</v>
      </c>
      <c r="C66" s="21">
        <v>16000</v>
      </c>
      <c r="D66" s="10">
        <f>VLOOKUP($A66,'28.07'!$A$9:$W$200,23,0)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ht="18" customHeight="1" x14ac:dyDescent="0.2">
      <c r="A67" s="7">
        <v>1560000</v>
      </c>
      <c r="B67" s="8" t="s">
        <v>92</v>
      </c>
      <c r="C67" s="9"/>
      <c r="D67" s="10">
        <f>VLOOKUP($A67,'28.07'!$A$9:$W$200,23,0)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ht="18" customHeight="1" x14ac:dyDescent="0.2">
      <c r="A68" s="13">
        <v>1560001</v>
      </c>
      <c r="B68" s="14" t="s">
        <v>93</v>
      </c>
      <c r="C68" s="15">
        <v>28000</v>
      </c>
      <c r="D68" s="10">
        <f>VLOOKUP($A68,'28.07'!$A$9:$W$200,23,0)</f>
        <v>0</v>
      </c>
      <c r="E68" s="15">
        <v>4</v>
      </c>
      <c r="F68" s="15"/>
      <c r="G68" s="15"/>
      <c r="H68" s="9">
        <f>SUM(E68:G68)</f>
        <v>4</v>
      </c>
      <c r="I68" s="15">
        <v>4</v>
      </c>
      <c r="J68" s="15"/>
      <c r="K68" s="15"/>
      <c r="L68" s="9">
        <f t="shared" si="4"/>
        <v>4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 t="shared" ref="U68:U72" si="10">S68+T68</f>
        <v>0</v>
      </c>
      <c r="V68" s="9">
        <f>D68+H68-L68-R68-U68</f>
        <v>0</v>
      </c>
      <c r="W68" s="15"/>
      <c r="X68" s="16">
        <f t="shared" ref="X68:X72" si="11">W68-V68</f>
        <v>0</v>
      </c>
      <c r="Y68" s="26"/>
      <c r="Z68" s="17"/>
    </row>
    <row r="69" spans="1:26" ht="18" customHeight="1" x14ac:dyDescent="0.2">
      <c r="A69" s="13">
        <v>1560002</v>
      </c>
      <c r="B69" s="14" t="s">
        <v>94</v>
      </c>
      <c r="C69" s="15">
        <v>28000</v>
      </c>
      <c r="D69" s="10">
        <f>VLOOKUP($A69,'28.07'!$A$9:$W$200,23,0)</f>
        <v>0</v>
      </c>
      <c r="E69" s="15">
        <v>4</v>
      </c>
      <c r="F69" s="15"/>
      <c r="G69" s="15"/>
      <c r="H69" s="9">
        <f>SUM(E69:G69)</f>
        <v>4</v>
      </c>
      <c r="I69" s="15">
        <v>4</v>
      </c>
      <c r="J69" s="15"/>
      <c r="K69" s="15"/>
      <c r="L69" s="9">
        <f t="shared" si="4"/>
        <v>4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 t="shared" si="10"/>
        <v>0</v>
      </c>
      <c r="V69" s="9">
        <f>D69+H69-L69-R69-U69</f>
        <v>0</v>
      </c>
      <c r="W69" s="15"/>
      <c r="X69" s="16">
        <f t="shared" si="11"/>
        <v>0</v>
      </c>
      <c r="Y69" s="26"/>
      <c r="Z69" s="17"/>
    </row>
    <row r="70" spans="1:26" ht="18" customHeight="1" x14ac:dyDescent="0.2">
      <c r="A70" s="13">
        <v>1560006</v>
      </c>
      <c r="B70" s="14" t="s">
        <v>95</v>
      </c>
      <c r="C70" s="15">
        <v>28000</v>
      </c>
      <c r="D70" s="10">
        <f>VLOOKUP($A70,'28.07'!$A$9:$W$200,23,0)</f>
        <v>0</v>
      </c>
      <c r="E70" s="15">
        <v>3</v>
      </c>
      <c r="F70" s="15"/>
      <c r="G70" s="15"/>
      <c r="H70" s="9">
        <f>SUM(E70:G70)</f>
        <v>3</v>
      </c>
      <c r="I70" s="15">
        <v>3</v>
      </c>
      <c r="J70" s="15"/>
      <c r="K70" s="15"/>
      <c r="L70" s="9">
        <f t="shared" si="4"/>
        <v>3</v>
      </c>
      <c r="M70" s="15"/>
      <c r="N70" s="15"/>
      <c r="O70" s="15"/>
      <c r="P70" s="15"/>
      <c r="Q70" s="15"/>
      <c r="R70" s="11">
        <f>SUM(M70:Q70)</f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1560008</v>
      </c>
      <c r="B71" s="14" t="s">
        <v>96</v>
      </c>
      <c r="C71" s="15">
        <v>28000</v>
      </c>
      <c r="D71" s="10">
        <f>VLOOKUP($A71,'28.07'!$A$9:$W$200,23,0)</f>
        <v>0</v>
      </c>
      <c r="E71" s="15">
        <v>4</v>
      </c>
      <c r="F71" s="15"/>
      <c r="G71" s="15"/>
      <c r="H71" s="9">
        <f>SUM(E71:G71)</f>
        <v>4</v>
      </c>
      <c r="I71" s="15">
        <v>4</v>
      </c>
      <c r="J71" s="15"/>
      <c r="K71" s="15"/>
      <c r="L71" s="9">
        <f t="shared" si="4"/>
        <v>4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1560048</v>
      </c>
      <c r="B72" s="14" t="s">
        <v>97</v>
      </c>
      <c r="C72" s="15">
        <v>28000</v>
      </c>
      <c r="D72" s="10">
        <f>VLOOKUP($A72,'28.07'!$A$9:$W$200,23,0)</f>
        <v>0</v>
      </c>
      <c r="E72" s="15">
        <v>4</v>
      </c>
      <c r="F72" s="15"/>
      <c r="G72" s="15"/>
      <c r="H72" s="9">
        <f>SUM(E72:G72)</f>
        <v>4</v>
      </c>
      <c r="I72" s="15">
        <v>4</v>
      </c>
      <c r="J72" s="15"/>
      <c r="K72" s="15"/>
      <c r="L72" s="9">
        <f t="shared" si="4"/>
        <v>4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 t="shared" si="10"/>
        <v>0</v>
      </c>
      <c r="V72" s="9">
        <f>D72+H72-L72-R72-U72</f>
        <v>0</v>
      </c>
      <c r="W72" s="15"/>
      <c r="X72" s="16">
        <f t="shared" si="11"/>
        <v>0</v>
      </c>
      <c r="Y72" s="26"/>
      <c r="Z72" s="17"/>
    </row>
    <row r="73" spans="1:26" ht="18" customHeight="1" x14ac:dyDescent="0.2">
      <c r="A73" s="7">
        <v>1510000</v>
      </c>
      <c r="B73" s="8" t="s">
        <v>98</v>
      </c>
      <c r="C73" s="9"/>
      <c r="D73" s="10">
        <f>VLOOKUP($A73,'28.07'!$A$9:$W$200,23,0)</f>
        <v>0</v>
      </c>
      <c r="E73" s="10"/>
      <c r="F73" s="10"/>
      <c r="G73" s="10"/>
      <c r="H73" s="9"/>
      <c r="I73" s="10"/>
      <c r="J73" s="10"/>
      <c r="K73" s="10"/>
      <c r="L73" s="9">
        <f t="shared" si="4"/>
        <v>0</v>
      </c>
      <c r="M73" s="10"/>
      <c r="N73" s="10"/>
      <c r="O73" s="10"/>
      <c r="P73" s="10"/>
      <c r="Q73" s="10"/>
      <c r="R73" s="11">
        <f t="shared" si="5"/>
        <v>0</v>
      </c>
      <c r="S73" s="10"/>
      <c r="T73" s="10"/>
      <c r="U73" s="9"/>
      <c r="V73" s="9"/>
      <c r="W73" s="10"/>
      <c r="X73" s="9"/>
      <c r="Y73" s="18"/>
      <c r="Z73" s="17"/>
    </row>
    <row r="74" spans="1:26" ht="18" customHeight="1" x14ac:dyDescent="0.2">
      <c r="A74" s="13">
        <v>1510001</v>
      </c>
      <c r="B74" s="14" t="s">
        <v>99</v>
      </c>
      <c r="C74" s="15">
        <v>55000</v>
      </c>
      <c r="D74" s="10">
        <f>VLOOKUP($A74,'28.07'!$A$9:$W$200,23,0)</f>
        <v>3</v>
      </c>
      <c r="E74" s="15">
        <v>2</v>
      </c>
      <c r="F74" s="15"/>
      <c r="G74" s="15"/>
      <c r="H74" s="9">
        <f t="shared" ref="H74:H87" si="12">SUM(E74:G74)</f>
        <v>2</v>
      </c>
      <c r="I74" s="15"/>
      <c r="J74" s="15"/>
      <c r="K74" s="15"/>
      <c r="L74" s="9">
        <f t="shared" ref="L74:L137" si="13">SUM(I74:K74)</f>
        <v>0</v>
      </c>
      <c r="M74" s="15">
        <v>2</v>
      </c>
      <c r="N74" s="15"/>
      <c r="O74" s="15"/>
      <c r="P74" s="15"/>
      <c r="Q74" s="15"/>
      <c r="R74" s="11">
        <f t="shared" si="5"/>
        <v>2</v>
      </c>
      <c r="S74" s="15">
        <v>1</v>
      </c>
      <c r="T74" s="15"/>
      <c r="U74" s="9">
        <f t="shared" ref="U74:U87" si="14">S74+T74</f>
        <v>1</v>
      </c>
      <c r="V74" s="9">
        <f t="shared" ref="V74:V87" si="15">D74+H74-L74-R74-U74</f>
        <v>2</v>
      </c>
      <c r="W74" s="15">
        <v>2</v>
      </c>
      <c r="X74" s="16">
        <f t="shared" ref="X74:X87" si="16">W74-V74</f>
        <v>0</v>
      </c>
      <c r="Y74" s="27"/>
      <c r="Z74" s="17"/>
    </row>
    <row r="75" spans="1:26" ht="18" customHeight="1" x14ac:dyDescent="0.2">
      <c r="A75" s="13">
        <v>1510002</v>
      </c>
      <c r="B75" s="14" t="s">
        <v>100</v>
      </c>
      <c r="C75" s="15">
        <v>30000</v>
      </c>
      <c r="D75" s="10">
        <f>VLOOKUP($A75,'28.07'!$A$9:$W$200,23,0)</f>
        <v>5</v>
      </c>
      <c r="E75" s="15">
        <v>4</v>
      </c>
      <c r="F75" s="15"/>
      <c r="G75" s="15"/>
      <c r="H75" s="9">
        <f t="shared" si="12"/>
        <v>4</v>
      </c>
      <c r="I75" s="15"/>
      <c r="J75" s="15"/>
      <c r="K75" s="15"/>
      <c r="L75" s="9">
        <f t="shared" si="13"/>
        <v>0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 t="shared" si="14"/>
        <v>0</v>
      </c>
      <c r="V75" s="9">
        <f t="shared" si="15"/>
        <v>9</v>
      </c>
      <c r="W75" s="15">
        <v>9</v>
      </c>
      <c r="X75" s="16">
        <f t="shared" si="16"/>
        <v>0</v>
      </c>
      <c r="Y75" s="27"/>
      <c r="Z75" s="17"/>
    </row>
    <row r="76" spans="1:26" ht="18" customHeight="1" x14ac:dyDescent="0.2">
      <c r="A76" s="13">
        <v>1510005</v>
      </c>
      <c r="B76" s="14" t="s">
        <v>101</v>
      </c>
      <c r="C76" s="15">
        <v>70000</v>
      </c>
      <c r="D76" s="10">
        <f>VLOOKUP($A76,'28.07'!$A$9:$W$200,23,0)</f>
        <v>0</v>
      </c>
      <c r="E76" s="15"/>
      <c r="F76" s="15"/>
      <c r="G76" s="15"/>
      <c r="H76" s="9">
        <f t="shared" si="12"/>
        <v>0</v>
      </c>
      <c r="I76" s="15">
        <v>1</v>
      </c>
      <c r="J76" s="15"/>
      <c r="K76" s="15"/>
      <c r="L76" s="9">
        <f t="shared" si="13"/>
        <v>1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4"/>
        <v>0</v>
      </c>
      <c r="V76" s="9">
        <f t="shared" si="15"/>
        <v>-1</v>
      </c>
      <c r="W76" s="15"/>
      <c r="X76" s="16">
        <f t="shared" si="16"/>
        <v>1</v>
      </c>
      <c r="Y76" s="18" t="s">
        <v>284</v>
      </c>
      <c r="Z76" s="17"/>
    </row>
    <row r="77" spans="1:26" ht="18" customHeight="1" x14ac:dyDescent="0.2">
      <c r="A77" s="13">
        <v>1510006</v>
      </c>
      <c r="B77" s="14" t="s">
        <v>102</v>
      </c>
      <c r="C77" s="15">
        <v>38000</v>
      </c>
      <c r="D77" s="10">
        <f>VLOOKUP($A77,'28.07'!$A$9:$W$200,23,0)</f>
        <v>2</v>
      </c>
      <c r="E77" s="15"/>
      <c r="F77" s="15"/>
      <c r="G77" s="15"/>
      <c r="H77" s="9">
        <f t="shared" si="12"/>
        <v>0</v>
      </c>
      <c r="I77" s="15"/>
      <c r="J77" s="15"/>
      <c r="K77" s="15"/>
      <c r="L77" s="9">
        <f t="shared" si="13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4"/>
        <v>0</v>
      </c>
      <c r="V77" s="9">
        <f t="shared" si="15"/>
        <v>2</v>
      </c>
      <c r="W77" s="15"/>
      <c r="X77" s="16">
        <f t="shared" si="16"/>
        <v>-2</v>
      </c>
      <c r="Y77" s="26"/>
      <c r="Z77" s="17"/>
    </row>
    <row r="78" spans="1:26" ht="18" customHeight="1" x14ac:dyDescent="0.2">
      <c r="A78" s="13">
        <v>1510007</v>
      </c>
      <c r="B78" s="14" t="s">
        <v>103</v>
      </c>
      <c r="C78" s="15">
        <v>75000</v>
      </c>
      <c r="D78" s="10">
        <f>VLOOKUP($A78,'28.07'!$A$9:$W$200,23,0)</f>
        <v>0</v>
      </c>
      <c r="E78" s="15"/>
      <c r="F78" s="15"/>
      <c r="G78" s="15"/>
      <c r="H78" s="9">
        <f t="shared" si="12"/>
        <v>0</v>
      </c>
      <c r="I78" s="15"/>
      <c r="J78" s="15"/>
      <c r="K78" s="15"/>
      <c r="L78" s="9">
        <f t="shared" si="13"/>
        <v>0</v>
      </c>
      <c r="M78" s="15"/>
      <c r="N78" s="15"/>
      <c r="O78" s="15"/>
      <c r="P78" s="15"/>
      <c r="Q78" s="15"/>
      <c r="R78" s="11">
        <f>SUM(M78:Q78)</f>
        <v>0</v>
      </c>
      <c r="S78" s="15"/>
      <c r="T78" s="15"/>
      <c r="U78" s="9">
        <f>S78+T78</f>
        <v>0</v>
      </c>
      <c r="V78" s="9">
        <f t="shared" si="15"/>
        <v>0</v>
      </c>
      <c r="W78" s="15"/>
      <c r="X78" s="16">
        <f>W78-V78</f>
        <v>0</v>
      </c>
      <c r="Y78" s="18"/>
      <c r="Z78" s="17"/>
    </row>
    <row r="79" spans="1:26" ht="18" customHeight="1" x14ac:dyDescent="0.2">
      <c r="A79" s="13">
        <v>1510008</v>
      </c>
      <c r="B79" s="14" t="s">
        <v>104</v>
      </c>
      <c r="C79" s="15">
        <v>55000</v>
      </c>
      <c r="D79" s="10">
        <f>VLOOKUP($A79,'28.07'!$A$9:$W$200,23,0)</f>
        <v>0</v>
      </c>
      <c r="E79" s="15"/>
      <c r="F79" s="15"/>
      <c r="G79" s="15"/>
      <c r="H79" s="9">
        <f t="shared" si="12"/>
        <v>0</v>
      </c>
      <c r="I79" s="15"/>
      <c r="J79" s="15"/>
      <c r="K79" s="15"/>
      <c r="L79" s="9">
        <f t="shared" si="13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5"/>
        <v>0</v>
      </c>
      <c r="W79" s="15"/>
      <c r="X79" s="16">
        <f>W79-V79</f>
        <v>0</v>
      </c>
      <c r="Y79" s="26"/>
      <c r="Z79" s="17"/>
    </row>
    <row r="80" spans="1:26" ht="18" customHeight="1" x14ac:dyDescent="0.2">
      <c r="A80" s="13">
        <v>1510009</v>
      </c>
      <c r="B80" s="14" t="s">
        <v>105</v>
      </c>
      <c r="C80" s="15">
        <v>30000</v>
      </c>
      <c r="D80" s="10">
        <f>VLOOKUP($A80,'28.07'!$A$9:$W$200,23,0)</f>
        <v>4</v>
      </c>
      <c r="E80" s="15"/>
      <c r="F80" s="15"/>
      <c r="G80" s="15"/>
      <c r="H80" s="9">
        <f t="shared" si="12"/>
        <v>0</v>
      </c>
      <c r="I80" s="15"/>
      <c r="J80" s="15"/>
      <c r="K80" s="15"/>
      <c r="L80" s="9">
        <f t="shared" si="13"/>
        <v>0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4"/>
        <v>0</v>
      </c>
      <c r="V80" s="9">
        <f t="shared" si="15"/>
        <v>4</v>
      </c>
      <c r="W80" s="15">
        <v>4</v>
      </c>
      <c r="X80" s="16">
        <f t="shared" si="16"/>
        <v>0</v>
      </c>
      <c r="Y80" s="26"/>
      <c r="Z80" s="17"/>
    </row>
    <row r="81" spans="1:26" ht="18" customHeight="1" x14ac:dyDescent="0.2">
      <c r="A81" s="13">
        <v>1510018</v>
      </c>
      <c r="B81" s="14" t="s">
        <v>106</v>
      </c>
      <c r="C81" s="15">
        <v>60000</v>
      </c>
      <c r="D81" s="10">
        <f>VLOOKUP($A81,'28.07'!$A$9:$W$200,23,0)</f>
        <v>1</v>
      </c>
      <c r="E81" s="15">
        <v>2</v>
      </c>
      <c r="F81" s="15"/>
      <c r="G81" s="15"/>
      <c r="H81" s="9">
        <f t="shared" si="12"/>
        <v>2</v>
      </c>
      <c r="I81" s="15"/>
      <c r="J81" s="15"/>
      <c r="K81" s="15"/>
      <c r="L81" s="9">
        <f t="shared" si="13"/>
        <v>0</v>
      </c>
      <c r="M81" s="15"/>
      <c r="N81" s="15"/>
      <c r="O81" s="15"/>
      <c r="P81" s="15"/>
      <c r="Q81" s="15"/>
      <c r="R81" s="11">
        <f t="shared" si="5"/>
        <v>0</v>
      </c>
      <c r="S81" s="15">
        <v>1</v>
      </c>
      <c r="T81" s="15"/>
      <c r="U81" s="9">
        <f t="shared" si="14"/>
        <v>1</v>
      </c>
      <c r="V81" s="9">
        <f t="shared" si="15"/>
        <v>2</v>
      </c>
      <c r="W81" s="15">
        <v>2</v>
      </c>
      <c r="X81" s="16">
        <f t="shared" si="16"/>
        <v>0</v>
      </c>
      <c r="Y81" s="18"/>
      <c r="Z81" s="17"/>
    </row>
    <row r="82" spans="1:26" ht="18" customHeight="1" x14ac:dyDescent="0.2">
      <c r="A82" s="13">
        <v>1510021</v>
      </c>
      <c r="B82" s="14" t="s">
        <v>107</v>
      </c>
      <c r="C82" s="15">
        <v>38000</v>
      </c>
      <c r="D82" s="10">
        <f>VLOOKUP($A82,'28.07'!$A$9:$W$200,23,0)</f>
        <v>0</v>
      </c>
      <c r="E82" s="15"/>
      <c r="F82" s="15"/>
      <c r="G82" s="15"/>
      <c r="H82" s="9">
        <f t="shared" si="12"/>
        <v>0</v>
      </c>
      <c r="I82" s="15"/>
      <c r="J82" s="15"/>
      <c r="K82" s="15"/>
      <c r="L82" s="9">
        <f t="shared" si="13"/>
        <v>0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4"/>
        <v>0</v>
      </c>
      <c r="V82" s="9">
        <f t="shared" si="15"/>
        <v>0</v>
      </c>
      <c r="W82" s="15"/>
      <c r="X82" s="16">
        <f t="shared" si="16"/>
        <v>0</v>
      </c>
      <c r="Y82" s="18"/>
      <c r="Z82" s="17"/>
    </row>
    <row r="83" spans="1:26" ht="18" customHeight="1" x14ac:dyDescent="0.2">
      <c r="A83" s="13">
        <v>1510023</v>
      </c>
      <c r="B83" s="14" t="s">
        <v>108</v>
      </c>
      <c r="C83" s="15">
        <v>55000</v>
      </c>
      <c r="D83" s="10">
        <f>VLOOKUP($A83,'28.07'!$A$9:$W$200,23,0)</f>
        <v>0</v>
      </c>
      <c r="E83" s="15"/>
      <c r="F83" s="15"/>
      <c r="G83" s="15"/>
      <c r="H83" s="9">
        <f t="shared" si="12"/>
        <v>0</v>
      </c>
      <c r="I83" s="15"/>
      <c r="J83" s="15"/>
      <c r="K83" s="15"/>
      <c r="L83" s="9">
        <f t="shared" si="13"/>
        <v>0</v>
      </c>
      <c r="M83" s="15"/>
      <c r="N83" s="15"/>
      <c r="O83" s="15"/>
      <c r="P83" s="15"/>
      <c r="Q83" s="15"/>
      <c r="R83" s="11">
        <f>SUM(M83:Q83)</f>
        <v>0</v>
      </c>
      <c r="S83" s="15"/>
      <c r="T83" s="15"/>
      <c r="U83" s="9">
        <f>S83+T83</f>
        <v>0</v>
      </c>
      <c r="V83" s="9">
        <f t="shared" si="15"/>
        <v>0</v>
      </c>
      <c r="W83" s="15"/>
      <c r="X83" s="16">
        <f>W83-V83</f>
        <v>0</v>
      </c>
      <c r="Y83" s="18"/>
      <c r="Z83" s="17"/>
    </row>
    <row r="84" spans="1:26" ht="18" customHeight="1" x14ac:dyDescent="0.2">
      <c r="A84" s="13">
        <v>1510024</v>
      </c>
      <c r="B84" s="14" t="s">
        <v>109</v>
      </c>
      <c r="C84" s="15">
        <v>30000</v>
      </c>
      <c r="D84" s="10">
        <f>VLOOKUP($A84,'28.07'!$A$9:$W$200,23,0)</f>
        <v>0</v>
      </c>
      <c r="E84" s="15"/>
      <c r="F84" s="15"/>
      <c r="G84" s="15"/>
      <c r="H84" s="9">
        <f t="shared" si="12"/>
        <v>0</v>
      </c>
      <c r="I84" s="15"/>
      <c r="J84" s="15"/>
      <c r="K84" s="15"/>
      <c r="L84" s="9">
        <f t="shared" si="13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5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1510039</v>
      </c>
      <c r="B85" s="14" t="s">
        <v>110</v>
      </c>
      <c r="C85" s="15">
        <v>30000</v>
      </c>
      <c r="D85" s="10">
        <f>VLOOKUP($A85,'28.07'!$A$9:$W$200,23,0)</f>
        <v>2</v>
      </c>
      <c r="E85" s="15">
        <v>4</v>
      </c>
      <c r="F85" s="15"/>
      <c r="G85" s="15"/>
      <c r="H85" s="9">
        <f t="shared" si="12"/>
        <v>4</v>
      </c>
      <c r="I85" s="15">
        <v>2</v>
      </c>
      <c r="J85" s="15"/>
      <c r="K85" s="15"/>
      <c r="L85" s="9">
        <f t="shared" si="13"/>
        <v>2</v>
      </c>
      <c r="M85" s="15"/>
      <c r="N85" s="15"/>
      <c r="O85" s="15"/>
      <c r="P85" s="15"/>
      <c r="Q85" s="15"/>
      <c r="R85" s="11">
        <f t="shared" si="5"/>
        <v>0</v>
      </c>
      <c r="S85" s="15"/>
      <c r="T85" s="15"/>
      <c r="U85" s="9">
        <f t="shared" si="14"/>
        <v>0</v>
      </c>
      <c r="V85" s="9">
        <f t="shared" si="15"/>
        <v>4</v>
      </c>
      <c r="W85" s="15">
        <v>4</v>
      </c>
      <c r="X85" s="16">
        <f t="shared" si="16"/>
        <v>0</v>
      </c>
      <c r="Y85" s="27"/>
      <c r="Z85" s="17"/>
    </row>
    <row r="86" spans="1:26" ht="18" customHeight="1" x14ac:dyDescent="0.2">
      <c r="A86" s="13">
        <v>1510040</v>
      </c>
      <c r="B86" s="14" t="s">
        <v>111</v>
      </c>
      <c r="C86" s="15">
        <v>55000</v>
      </c>
      <c r="D86" s="10">
        <f>VLOOKUP($A86,'28.07'!$A$9:$W$200,23,0)</f>
        <v>0</v>
      </c>
      <c r="E86" s="15">
        <v>2</v>
      </c>
      <c r="F86" s="15"/>
      <c r="G86" s="15"/>
      <c r="H86" s="9">
        <f t="shared" si="12"/>
        <v>2</v>
      </c>
      <c r="I86" s="15"/>
      <c r="J86" s="15"/>
      <c r="K86" s="15"/>
      <c r="L86" s="9">
        <f t="shared" si="13"/>
        <v>0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4"/>
        <v>0</v>
      </c>
      <c r="V86" s="9">
        <f t="shared" si="15"/>
        <v>2</v>
      </c>
      <c r="W86" s="15">
        <v>2</v>
      </c>
      <c r="X86" s="16">
        <f t="shared" si="16"/>
        <v>0</v>
      </c>
      <c r="Y86" s="27"/>
      <c r="Z86" s="17"/>
    </row>
    <row r="87" spans="1:26" ht="18" customHeight="1" x14ac:dyDescent="0.2">
      <c r="A87" s="13">
        <v>1510053</v>
      </c>
      <c r="B87" s="14" t="s">
        <v>112</v>
      </c>
      <c r="C87" s="15">
        <v>35000</v>
      </c>
      <c r="D87" s="10">
        <f>VLOOKUP($A87,'28.07'!$A$9:$W$200,23,0)</f>
        <v>0</v>
      </c>
      <c r="E87" s="15">
        <v>4</v>
      </c>
      <c r="F87" s="15"/>
      <c r="G87" s="15"/>
      <c r="H87" s="9">
        <f t="shared" si="12"/>
        <v>4</v>
      </c>
      <c r="I87" s="15"/>
      <c r="J87" s="15"/>
      <c r="K87" s="15"/>
      <c r="L87" s="9">
        <f t="shared" si="13"/>
        <v>0</v>
      </c>
      <c r="M87" s="15"/>
      <c r="N87" s="15"/>
      <c r="O87" s="15"/>
      <c r="P87" s="15"/>
      <c r="Q87" s="15"/>
      <c r="R87" s="11">
        <f t="shared" ref="R87:R155" si="17">SUM(M87:Q87)</f>
        <v>0</v>
      </c>
      <c r="S87" s="15"/>
      <c r="T87" s="15"/>
      <c r="U87" s="9">
        <f t="shared" si="14"/>
        <v>0</v>
      </c>
      <c r="V87" s="9">
        <f t="shared" si="15"/>
        <v>4</v>
      </c>
      <c r="W87" s="15">
        <v>4</v>
      </c>
      <c r="X87" s="16">
        <f t="shared" si="16"/>
        <v>0</v>
      </c>
      <c r="Y87" s="27"/>
      <c r="Z87" s="17"/>
    </row>
    <row r="88" spans="1:26" ht="18" customHeight="1" x14ac:dyDescent="0.2">
      <c r="A88" s="7">
        <v>3500000</v>
      </c>
      <c r="B88" s="8" t="s">
        <v>113</v>
      </c>
      <c r="C88" s="9"/>
      <c r="D88" s="10">
        <f>VLOOKUP($A88,'28.07'!$A$9:$W$200,23,0)</f>
        <v>0</v>
      </c>
      <c r="E88" s="10"/>
      <c r="F88" s="10"/>
      <c r="G88" s="10"/>
      <c r="H88" s="9"/>
      <c r="I88" s="10"/>
      <c r="J88" s="10"/>
      <c r="K88" s="10"/>
      <c r="L88" s="9">
        <f t="shared" si="13"/>
        <v>0</v>
      </c>
      <c r="M88" s="10"/>
      <c r="N88" s="10"/>
      <c r="O88" s="10"/>
      <c r="P88" s="10"/>
      <c r="Q88" s="10"/>
      <c r="R88" s="11">
        <f t="shared" si="17"/>
        <v>0</v>
      </c>
      <c r="S88" s="10"/>
      <c r="T88" s="10"/>
      <c r="U88" s="9"/>
      <c r="V88" s="9"/>
      <c r="W88" s="10"/>
      <c r="X88" s="9"/>
      <c r="Y88" s="18"/>
      <c r="Z88" s="17"/>
    </row>
    <row r="89" spans="1:26" ht="18" customHeight="1" x14ac:dyDescent="0.2">
      <c r="A89" s="13">
        <v>3500003</v>
      </c>
      <c r="B89" s="14" t="s">
        <v>114</v>
      </c>
      <c r="C89" s="15">
        <v>390000</v>
      </c>
      <c r="D89" s="10">
        <f>VLOOKUP($A89,'28.07'!$A$9:$W$200,23,0)</f>
        <v>0</v>
      </c>
      <c r="E89" s="15"/>
      <c r="F89" s="15"/>
      <c r="G89" s="15"/>
      <c r="H89" s="9">
        <f t="shared" ref="H89:H106" si="18">SUM(E89:G89)</f>
        <v>0</v>
      </c>
      <c r="I89" s="15"/>
      <c r="J89" s="15"/>
      <c r="K89" s="15"/>
      <c r="L89" s="9">
        <f t="shared" si="13"/>
        <v>0</v>
      </c>
      <c r="M89" s="15"/>
      <c r="N89" s="15"/>
      <c r="O89" s="15"/>
      <c r="P89" s="15"/>
      <c r="Q89" s="15"/>
      <c r="R89" s="11">
        <f>SUM(M89:Q89)</f>
        <v>0</v>
      </c>
      <c r="S89" s="15"/>
      <c r="T89" s="15"/>
      <c r="U89" s="9">
        <f>S89+T89</f>
        <v>0</v>
      </c>
      <c r="V89" s="9">
        <f t="shared" ref="V89:V106" si="19">D89+H89-L89-R89-U89</f>
        <v>0</v>
      </c>
      <c r="W89" s="15"/>
      <c r="X89" s="16">
        <f>W89-V89</f>
        <v>0</v>
      </c>
      <c r="Y89" s="18"/>
      <c r="Z89" s="17"/>
    </row>
    <row r="90" spans="1:26" ht="18" customHeight="1" x14ac:dyDescent="0.2">
      <c r="A90" s="13">
        <v>3500004</v>
      </c>
      <c r="B90" s="14" t="s">
        <v>115</v>
      </c>
      <c r="C90" s="15">
        <v>300000</v>
      </c>
      <c r="D90" s="10">
        <f>VLOOKUP($A90,'28.07'!$A$9:$W$200,23,0)</f>
        <v>0</v>
      </c>
      <c r="E90" s="15"/>
      <c r="F90" s="15"/>
      <c r="G90" s="15"/>
      <c r="H90" s="9">
        <f t="shared" si="18"/>
        <v>0</v>
      </c>
      <c r="I90" s="15"/>
      <c r="J90" s="15"/>
      <c r="K90" s="15"/>
      <c r="L90" s="9">
        <f t="shared" si="13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si="19"/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3500001</v>
      </c>
      <c r="B91" s="14" t="s">
        <v>116</v>
      </c>
      <c r="C91" s="15">
        <v>300000</v>
      </c>
      <c r="D91" s="10">
        <f>VLOOKUP($A91,'28.07'!$A$9:$W$200,23,0)</f>
        <v>0</v>
      </c>
      <c r="E91" s="15"/>
      <c r="F91" s="15"/>
      <c r="G91" s="15"/>
      <c r="H91" s="9">
        <f t="shared" si="18"/>
        <v>0</v>
      </c>
      <c r="I91" s="15"/>
      <c r="J91" s="15"/>
      <c r="K91" s="15"/>
      <c r="L91" s="9">
        <f t="shared" si="13"/>
        <v>0</v>
      </c>
      <c r="M91" s="15"/>
      <c r="N91" s="15"/>
      <c r="O91" s="15"/>
      <c r="P91" s="15"/>
      <c r="Q91" s="15"/>
      <c r="R91" s="11">
        <f t="shared" si="17"/>
        <v>0</v>
      </c>
      <c r="S91" s="15"/>
      <c r="T91" s="15"/>
      <c r="U91" s="9">
        <f t="shared" ref="U91:U106" si="20">S91+T91</f>
        <v>0</v>
      </c>
      <c r="V91" s="9">
        <f t="shared" si="19"/>
        <v>0</v>
      </c>
      <c r="W91" s="15"/>
      <c r="X91" s="16">
        <f t="shared" ref="X91:X106" si="21">W91-V91</f>
        <v>0</v>
      </c>
      <c r="Y91" s="18"/>
      <c r="Z91" s="17"/>
    </row>
    <row r="92" spans="1:26" ht="18" customHeight="1" x14ac:dyDescent="0.2">
      <c r="A92" s="13">
        <v>3500009</v>
      </c>
      <c r="B92" s="14" t="s">
        <v>117</v>
      </c>
      <c r="C92" s="15">
        <v>390000</v>
      </c>
      <c r="D92" s="10">
        <f>VLOOKUP($A92,'28.07'!$A$9:$W$200,23,0)</f>
        <v>1</v>
      </c>
      <c r="E92" s="15"/>
      <c r="F92" s="15"/>
      <c r="G92" s="15"/>
      <c r="H92" s="9">
        <f t="shared" si="18"/>
        <v>0</v>
      </c>
      <c r="I92" s="15">
        <v>1</v>
      </c>
      <c r="J92" s="15"/>
      <c r="K92" s="15"/>
      <c r="L92" s="9">
        <f t="shared" si="13"/>
        <v>1</v>
      </c>
      <c r="M92" s="15"/>
      <c r="N92" s="15"/>
      <c r="O92" s="15"/>
      <c r="P92" s="15"/>
      <c r="Q92" s="15"/>
      <c r="R92" s="11">
        <f t="shared" si="17"/>
        <v>0</v>
      </c>
      <c r="S92" s="15"/>
      <c r="T92" s="15"/>
      <c r="U92" s="9">
        <f t="shared" si="20"/>
        <v>0</v>
      </c>
      <c r="V92" s="9">
        <f t="shared" si="19"/>
        <v>0</v>
      </c>
      <c r="W92" s="15"/>
      <c r="X92" s="16">
        <f t="shared" si="21"/>
        <v>0</v>
      </c>
      <c r="Y92" s="18"/>
      <c r="Z92" s="17"/>
    </row>
    <row r="93" spans="1:26" ht="18" customHeight="1" x14ac:dyDescent="0.2">
      <c r="A93" s="13">
        <v>3500021</v>
      </c>
      <c r="B93" s="14" t="s">
        <v>118</v>
      </c>
      <c r="C93" s="15">
        <v>390000</v>
      </c>
      <c r="D93" s="10">
        <f>VLOOKUP($A93,'28.07'!$A$9:$W$200,23,0)</f>
        <v>2</v>
      </c>
      <c r="E93" s="15"/>
      <c r="F93" s="15"/>
      <c r="G93" s="15"/>
      <c r="H93" s="9">
        <f t="shared" si="18"/>
        <v>0</v>
      </c>
      <c r="I93" s="15">
        <v>2</v>
      </c>
      <c r="J93" s="15"/>
      <c r="K93" s="15"/>
      <c r="L93" s="9">
        <f t="shared" si="13"/>
        <v>2</v>
      </c>
      <c r="M93" s="15"/>
      <c r="N93" s="15"/>
      <c r="O93" s="15"/>
      <c r="P93" s="15"/>
      <c r="Q93" s="15"/>
      <c r="R93" s="11">
        <f t="shared" si="17"/>
        <v>0</v>
      </c>
      <c r="S93" s="15"/>
      <c r="T93" s="15"/>
      <c r="U93" s="9">
        <f t="shared" si="20"/>
        <v>0</v>
      </c>
      <c r="V93" s="9">
        <f t="shared" si="19"/>
        <v>0</v>
      </c>
      <c r="W93" s="15"/>
      <c r="X93" s="16">
        <f t="shared" si="21"/>
        <v>0</v>
      </c>
      <c r="Y93" s="18"/>
      <c r="Z93" s="17"/>
    </row>
    <row r="94" spans="1:26" ht="18" customHeight="1" x14ac:dyDescent="0.2">
      <c r="A94" s="13">
        <v>3500022</v>
      </c>
      <c r="B94" s="14" t="s">
        <v>119</v>
      </c>
      <c r="C94" s="15">
        <v>300000</v>
      </c>
      <c r="D94" s="10">
        <f>VLOOKUP($A94,'28.07'!$A$9:$W$200,23,0)</f>
        <v>0</v>
      </c>
      <c r="E94" s="15"/>
      <c r="F94" s="15"/>
      <c r="G94" s="15"/>
      <c r="H94" s="9">
        <f t="shared" si="18"/>
        <v>0</v>
      </c>
      <c r="I94" s="15"/>
      <c r="J94" s="15"/>
      <c r="K94" s="15"/>
      <c r="L94" s="9">
        <f t="shared" si="13"/>
        <v>0</v>
      </c>
      <c r="M94" s="15"/>
      <c r="N94" s="15"/>
      <c r="O94" s="15"/>
      <c r="P94" s="15"/>
      <c r="Q94" s="15"/>
      <c r="R94" s="11">
        <f>SUM(M94:Q94)</f>
        <v>0</v>
      </c>
      <c r="S94" s="15"/>
      <c r="T94" s="15"/>
      <c r="U94" s="9">
        <f>S94+T94</f>
        <v>0</v>
      </c>
      <c r="V94" s="9">
        <f t="shared" si="19"/>
        <v>0</v>
      </c>
      <c r="W94" s="15"/>
      <c r="X94" s="16">
        <f>W94-V94</f>
        <v>0</v>
      </c>
      <c r="Y94" s="18"/>
      <c r="Z94" s="17"/>
    </row>
    <row r="95" spans="1:26" ht="18" customHeight="1" x14ac:dyDescent="0.2">
      <c r="A95" s="13">
        <v>3500029</v>
      </c>
      <c r="B95" s="14" t="s">
        <v>120</v>
      </c>
      <c r="C95" s="15">
        <v>390000</v>
      </c>
      <c r="D95" s="10">
        <f>VLOOKUP($A95,'28.07'!$A$9:$W$200,23,0)</f>
        <v>1</v>
      </c>
      <c r="E95" s="15"/>
      <c r="F95" s="15"/>
      <c r="G95" s="15"/>
      <c r="H95" s="9">
        <f t="shared" si="18"/>
        <v>0</v>
      </c>
      <c r="I95" s="15"/>
      <c r="J95" s="15"/>
      <c r="K95" s="15"/>
      <c r="L95" s="9">
        <f t="shared" si="13"/>
        <v>0</v>
      </c>
      <c r="M95" s="15"/>
      <c r="N95" s="15"/>
      <c r="O95" s="15"/>
      <c r="P95" s="15"/>
      <c r="Q95" s="15"/>
      <c r="R95" s="11">
        <f t="shared" si="17"/>
        <v>0</v>
      </c>
      <c r="S95" s="15"/>
      <c r="T95" s="15"/>
      <c r="U95" s="9">
        <f t="shared" si="20"/>
        <v>0</v>
      </c>
      <c r="V95" s="9">
        <f t="shared" si="19"/>
        <v>1</v>
      </c>
      <c r="W95" s="15"/>
      <c r="X95" s="16">
        <f t="shared" si="21"/>
        <v>-1</v>
      </c>
      <c r="Y95" s="18" t="s">
        <v>285</v>
      </c>
      <c r="Z95" s="17"/>
    </row>
    <row r="96" spans="1:26" ht="18" customHeight="1" x14ac:dyDescent="0.2">
      <c r="A96" s="13">
        <v>3500030</v>
      </c>
      <c r="B96" s="14" t="s">
        <v>121</v>
      </c>
      <c r="C96" s="15">
        <v>300000</v>
      </c>
      <c r="D96" s="10">
        <f>VLOOKUP($A96,'28.07'!$A$9:$W$200,23,0)</f>
        <v>0</v>
      </c>
      <c r="E96" s="15"/>
      <c r="F96" s="15"/>
      <c r="G96" s="15"/>
      <c r="H96" s="9">
        <f t="shared" si="18"/>
        <v>0</v>
      </c>
      <c r="I96" s="15"/>
      <c r="J96" s="15"/>
      <c r="K96" s="15"/>
      <c r="L96" s="9">
        <f t="shared" si="13"/>
        <v>0</v>
      </c>
      <c r="M96" s="15"/>
      <c r="N96" s="15"/>
      <c r="O96" s="15"/>
      <c r="P96" s="15"/>
      <c r="Q96" s="15"/>
      <c r="R96" s="11">
        <f>SUM(M96:Q96)</f>
        <v>0</v>
      </c>
      <c r="S96" s="15"/>
      <c r="T96" s="15"/>
      <c r="U96" s="9">
        <f>S96+T96</f>
        <v>0</v>
      </c>
      <c r="V96" s="9">
        <f t="shared" si="19"/>
        <v>0</v>
      </c>
      <c r="W96" s="15"/>
      <c r="X96" s="16">
        <f>W96-V96</f>
        <v>0</v>
      </c>
      <c r="Y96" s="18"/>
      <c r="Z96" s="17"/>
    </row>
    <row r="97" spans="1:26" ht="18" customHeight="1" x14ac:dyDescent="0.2">
      <c r="A97" s="13">
        <v>3500049</v>
      </c>
      <c r="B97" s="14" t="s">
        <v>122</v>
      </c>
      <c r="C97" s="15">
        <v>390000</v>
      </c>
      <c r="D97" s="10">
        <f>VLOOKUP($A97,'28.07'!$A$9:$W$200,23,0)</f>
        <v>0</v>
      </c>
      <c r="E97" s="15"/>
      <c r="F97" s="15"/>
      <c r="G97" s="15"/>
      <c r="H97" s="9">
        <f t="shared" si="18"/>
        <v>0</v>
      </c>
      <c r="I97" s="15"/>
      <c r="J97" s="15"/>
      <c r="K97" s="15"/>
      <c r="L97" s="9">
        <f t="shared" si="13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9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3500139</v>
      </c>
      <c r="B98" s="14" t="s">
        <v>123</v>
      </c>
      <c r="C98" s="15">
        <v>390000</v>
      </c>
      <c r="D98" s="10">
        <f>VLOOKUP($A98,'28.07'!$A$9:$W$200,23,0)</f>
        <v>0</v>
      </c>
      <c r="E98" s="15"/>
      <c r="F98" s="15"/>
      <c r="G98" s="15"/>
      <c r="H98" s="9">
        <f t="shared" si="18"/>
        <v>0</v>
      </c>
      <c r="I98" s="15"/>
      <c r="J98" s="15"/>
      <c r="K98" s="15"/>
      <c r="L98" s="9">
        <f t="shared" si="13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9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3500140</v>
      </c>
      <c r="B99" s="14" t="s">
        <v>124</v>
      </c>
      <c r="C99" s="15">
        <v>300000</v>
      </c>
      <c r="D99" s="10">
        <f>VLOOKUP($A99,'28.07'!$A$9:$W$200,23,0)</f>
        <v>0</v>
      </c>
      <c r="E99" s="15"/>
      <c r="F99" s="15"/>
      <c r="G99" s="15"/>
      <c r="H99" s="9">
        <f t="shared" si="18"/>
        <v>0</v>
      </c>
      <c r="I99" s="15"/>
      <c r="J99" s="15"/>
      <c r="K99" s="15"/>
      <c r="L99" s="9">
        <f t="shared" si="13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9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3500155</v>
      </c>
      <c r="B100" s="14" t="s">
        <v>125</v>
      </c>
      <c r="C100" s="15">
        <v>300000</v>
      </c>
      <c r="D100" s="10">
        <f>VLOOKUP($A100,'28.07'!$A$9:$W$200,23,0)</f>
        <v>0</v>
      </c>
      <c r="E100" s="15"/>
      <c r="F100" s="15"/>
      <c r="G100" s="15"/>
      <c r="H100" s="9">
        <f t="shared" si="18"/>
        <v>0</v>
      </c>
      <c r="I100" s="15"/>
      <c r="J100" s="15"/>
      <c r="K100" s="15"/>
      <c r="L100" s="9">
        <f t="shared" si="13"/>
        <v>0</v>
      </c>
      <c r="M100" s="15"/>
      <c r="N100" s="15"/>
      <c r="O100" s="15"/>
      <c r="P100" s="15"/>
      <c r="Q100" s="15"/>
      <c r="R100" s="11">
        <f t="shared" si="17"/>
        <v>0</v>
      </c>
      <c r="S100" s="15"/>
      <c r="T100" s="15"/>
      <c r="U100" s="9">
        <f t="shared" si="20"/>
        <v>0</v>
      </c>
      <c r="V100" s="9">
        <f t="shared" si="19"/>
        <v>0</v>
      </c>
      <c r="W100" s="15"/>
      <c r="X100" s="16">
        <f t="shared" si="21"/>
        <v>0</v>
      </c>
      <c r="Y100" s="18"/>
      <c r="Z100" s="17"/>
    </row>
    <row r="101" spans="1:26" ht="18" customHeight="1" x14ac:dyDescent="0.2">
      <c r="A101" s="13">
        <v>3500156</v>
      </c>
      <c r="B101" s="14" t="s">
        <v>126</v>
      </c>
      <c r="C101" s="15">
        <v>390000</v>
      </c>
      <c r="D101" s="10">
        <f>VLOOKUP($A101,'28.07'!$A$9:$W$200,23,0)</f>
        <v>0</v>
      </c>
      <c r="E101" s="15"/>
      <c r="F101" s="15"/>
      <c r="G101" s="15"/>
      <c r="H101" s="9">
        <f t="shared" si="18"/>
        <v>0</v>
      </c>
      <c r="I101" s="15"/>
      <c r="J101" s="15"/>
      <c r="K101" s="15"/>
      <c r="L101" s="9">
        <f t="shared" si="13"/>
        <v>0</v>
      </c>
      <c r="M101" s="15"/>
      <c r="N101" s="15"/>
      <c r="O101" s="15"/>
      <c r="P101" s="15"/>
      <c r="Q101" s="15"/>
      <c r="R101" s="11">
        <f t="shared" si="17"/>
        <v>0</v>
      </c>
      <c r="S101" s="15"/>
      <c r="T101" s="15"/>
      <c r="U101" s="9">
        <f t="shared" si="20"/>
        <v>0</v>
      </c>
      <c r="V101" s="9">
        <f t="shared" si="19"/>
        <v>0</v>
      </c>
      <c r="W101" s="15"/>
      <c r="X101" s="16">
        <f t="shared" si="21"/>
        <v>0</v>
      </c>
      <c r="Y101" s="18"/>
      <c r="Z101" s="17"/>
    </row>
    <row r="102" spans="1:26" ht="18" customHeight="1" x14ac:dyDescent="0.2">
      <c r="A102" s="13">
        <v>3500141</v>
      </c>
      <c r="B102" s="14" t="s">
        <v>127</v>
      </c>
      <c r="C102" s="15">
        <v>300000</v>
      </c>
      <c r="D102" s="10">
        <f>VLOOKUP($A102,'28.07'!$A$9:$W$200,23,0)</f>
        <v>0</v>
      </c>
      <c r="E102" s="15"/>
      <c r="F102" s="15"/>
      <c r="G102" s="15"/>
      <c r="H102" s="9">
        <f t="shared" si="18"/>
        <v>0</v>
      </c>
      <c r="I102" s="15"/>
      <c r="J102" s="15"/>
      <c r="K102" s="15"/>
      <c r="L102" s="9">
        <f t="shared" si="13"/>
        <v>0</v>
      </c>
      <c r="M102" s="15"/>
      <c r="N102" s="15"/>
      <c r="O102" s="15"/>
      <c r="P102" s="15"/>
      <c r="Q102" s="15"/>
      <c r="R102" s="11">
        <f t="shared" si="17"/>
        <v>0</v>
      </c>
      <c r="S102" s="15"/>
      <c r="T102" s="15"/>
      <c r="U102" s="9">
        <f t="shared" si="20"/>
        <v>0</v>
      </c>
      <c r="V102" s="9">
        <f t="shared" si="19"/>
        <v>0</v>
      </c>
      <c r="W102" s="15"/>
      <c r="X102" s="16">
        <f t="shared" si="21"/>
        <v>0</v>
      </c>
      <c r="Y102" s="18"/>
      <c r="Z102" s="17"/>
    </row>
    <row r="103" spans="1:26" ht="18" customHeight="1" x14ac:dyDescent="0.2">
      <c r="A103" s="13">
        <v>3500142</v>
      </c>
      <c r="B103" s="14" t="s">
        <v>128</v>
      </c>
      <c r="C103" s="15">
        <v>390000</v>
      </c>
      <c r="D103" s="10">
        <f>VLOOKUP($A103,'28.07'!$A$9:$W$200,23,0)</f>
        <v>0</v>
      </c>
      <c r="E103" s="15"/>
      <c r="F103" s="15"/>
      <c r="G103" s="15"/>
      <c r="H103" s="9">
        <f t="shared" si="18"/>
        <v>0</v>
      </c>
      <c r="I103" s="15"/>
      <c r="J103" s="15"/>
      <c r="K103" s="15"/>
      <c r="L103" s="9">
        <f t="shared" si="13"/>
        <v>0</v>
      </c>
      <c r="M103" s="15"/>
      <c r="N103" s="15"/>
      <c r="O103" s="15"/>
      <c r="P103" s="15"/>
      <c r="Q103" s="15"/>
      <c r="R103" s="11">
        <f t="shared" si="17"/>
        <v>0</v>
      </c>
      <c r="S103" s="15"/>
      <c r="T103" s="15"/>
      <c r="U103" s="9">
        <f t="shared" si="20"/>
        <v>0</v>
      </c>
      <c r="V103" s="9">
        <f t="shared" si="19"/>
        <v>0</v>
      </c>
      <c r="W103" s="15"/>
      <c r="X103" s="16">
        <f t="shared" si="21"/>
        <v>0</v>
      </c>
      <c r="Y103" s="18"/>
      <c r="Z103" s="17"/>
    </row>
    <row r="104" spans="1:26" ht="18" customHeight="1" x14ac:dyDescent="0.2">
      <c r="A104" s="13">
        <v>3500143</v>
      </c>
      <c r="B104" s="14" t="s">
        <v>129</v>
      </c>
      <c r="C104" s="15">
        <v>220000</v>
      </c>
      <c r="D104" s="10">
        <f>VLOOKUP($A104,'28.07'!$A$9:$W$200,23,0)</f>
        <v>0</v>
      </c>
      <c r="E104" s="15"/>
      <c r="F104" s="15"/>
      <c r="G104" s="15"/>
      <c r="H104" s="9">
        <f t="shared" si="18"/>
        <v>0</v>
      </c>
      <c r="I104" s="15"/>
      <c r="J104" s="15"/>
      <c r="K104" s="15"/>
      <c r="L104" s="9">
        <f t="shared" si="13"/>
        <v>0</v>
      </c>
      <c r="M104" s="15"/>
      <c r="N104" s="15"/>
      <c r="O104" s="15"/>
      <c r="P104" s="15"/>
      <c r="Q104" s="15"/>
      <c r="R104" s="11">
        <f t="shared" si="17"/>
        <v>0</v>
      </c>
      <c r="S104" s="15"/>
      <c r="T104" s="15"/>
      <c r="U104" s="9">
        <f t="shared" si="20"/>
        <v>0</v>
      </c>
      <c r="V104" s="9">
        <f t="shared" si="19"/>
        <v>0</v>
      </c>
      <c r="W104" s="15"/>
      <c r="X104" s="16">
        <f t="shared" si="21"/>
        <v>0</v>
      </c>
      <c r="Y104" s="18"/>
      <c r="Z104" s="17"/>
    </row>
    <row r="105" spans="1:26" ht="18" customHeight="1" x14ac:dyDescent="0.2">
      <c r="A105" s="13">
        <v>3500144</v>
      </c>
      <c r="B105" s="14" t="s">
        <v>130</v>
      </c>
      <c r="C105" s="15">
        <v>260000</v>
      </c>
      <c r="D105" s="10">
        <f>VLOOKUP($A105,'28.07'!$A$9:$W$200,23,0)</f>
        <v>2</v>
      </c>
      <c r="E105" s="15">
        <v>4</v>
      </c>
      <c r="F105" s="15"/>
      <c r="G105" s="15"/>
      <c r="H105" s="9">
        <f t="shared" si="18"/>
        <v>4</v>
      </c>
      <c r="I105" s="15">
        <v>1</v>
      </c>
      <c r="J105" s="15"/>
      <c r="K105" s="15"/>
      <c r="L105" s="9">
        <f t="shared" si="13"/>
        <v>1</v>
      </c>
      <c r="M105" s="15"/>
      <c r="N105" s="15"/>
      <c r="O105" s="15"/>
      <c r="P105" s="15"/>
      <c r="Q105" s="15"/>
      <c r="R105" s="11">
        <f t="shared" si="17"/>
        <v>0</v>
      </c>
      <c r="S105" s="15"/>
      <c r="T105" s="15"/>
      <c r="U105" s="9">
        <f t="shared" si="20"/>
        <v>0</v>
      </c>
      <c r="V105" s="9">
        <f t="shared" si="19"/>
        <v>5</v>
      </c>
      <c r="W105" s="15">
        <v>5</v>
      </c>
      <c r="X105" s="16">
        <f t="shared" si="21"/>
        <v>0</v>
      </c>
      <c r="Y105" s="18"/>
      <c r="Z105" s="17"/>
    </row>
    <row r="106" spans="1:26" ht="18" customHeight="1" x14ac:dyDescent="0.2">
      <c r="A106" s="13">
        <v>3500145</v>
      </c>
      <c r="B106" s="14" t="s">
        <v>131</v>
      </c>
      <c r="C106" s="15">
        <v>350000</v>
      </c>
      <c r="D106" s="10">
        <f>VLOOKUP($A106,'28.07'!$A$9:$W$200,23,0)</f>
        <v>0</v>
      </c>
      <c r="E106" s="15"/>
      <c r="F106" s="15"/>
      <c r="G106" s="15"/>
      <c r="H106" s="9">
        <f t="shared" si="18"/>
        <v>0</v>
      </c>
      <c r="I106" s="15"/>
      <c r="J106" s="15"/>
      <c r="K106" s="15"/>
      <c r="L106" s="9">
        <f t="shared" si="13"/>
        <v>0</v>
      </c>
      <c r="M106" s="15"/>
      <c r="N106" s="15"/>
      <c r="O106" s="15"/>
      <c r="P106" s="15"/>
      <c r="Q106" s="15"/>
      <c r="R106" s="11">
        <f t="shared" si="17"/>
        <v>0</v>
      </c>
      <c r="S106" s="15"/>
      <c r="T106" s="15"/>
      <c r="U106" s="9">
        <f t="shared" si="20"/>
        <v>0</v>
      </c>
      <c r="V106" s="9">
        <f t="shared" si="19"/>
        <v>0</v>
      </c>
      <c r="W106" s="15"/>
      <c r="X106" s="16">
        <f t="shared" si="21"/>
        <v>0</v>
      </c>
      <c r="Y106" s="18"/>
      <c r="Z106" s="17"/>
    </row>
    <row r="107" spans="1:26" ht="18" customHeight="1" x14ac:dyDescent="0.2">
      <c r="A107" s="7">
        <v>3510000</v>
      </c>
      <c r="B107" s="8" t="s">
        <v>132</v>
      </c>
      <c r="C107" s="9"/>
      <c r="D107" s="10">
        <f>VLOOKUP($A107,'28.07'!$A$9:$W$200,23,0)</f>
        <v>0</v>
      </c>
      <c r="E107" s="10"/>
      <c r="F107" s="10"/>
      <c r="G107" s="10"/>
      <c r="H107" s="9"/>
      <c r="I107" s="10"/>
      <c r="J107" s="10"/>
      <c r="K107" s="10"/>
      <c r="L107" s="9">
        <f t="shared" si="13"/>
        <v>0</v>
      </c>
      <c r="M107" s="10"/>
      <c r="N107" s="10"/>
      <c r="O107" s="10"/>
      <c r="P107" s="10"/>
      <c r="Q107" s="10"/>
      <c r="R107" s="11">
        <f t="shared" si="17"/>
        <v>0</v>
      </c>
      <c r="S107" s="10"/>
      <c r="T107" s="10"/>
      <c r="U107" s="9"/>
      <c r="V107" s="9"/>
      <c r="W107" s="10"/>
      <c r="X107" s="9"/>
      <c r="Y107" s="18"/>
      <c r="Z107" s="17"/>
    </row>
    <row r="108" spans="1:26" ht="18" customHeight="1" x14ac:dyDescent="0.2">
      <c r="A108" s="13">
        <v>3510004</v>
      </c>
      <c r="B108" s="14" t="s">
        <v>133</v>
      </c>
      <c r="C108" s="15">
        <v>43000</v>
      </c>
      <c r="D108" s="10">
        <f>VLOOKUP($A108,'28.07'!$A$9:$W$200,23,0)</f>
        <v>5</v>
      </c>
      <c r="E108" s="15"/>
      <c r="F108" s="15"/>
      <c r="G108" s="15"/>
      <c r="H108" s="9">
        <f t="shared" ref="H108:H117" si="22">SUM(E108:G108)</f>
        <v>0</v>
      </c>
      <c r="I108" s="15">
        <v>5</v>
      </c>
      <c r="J108" s="15"/>
      <c r="K108" s="15"/>
      <c r="L108" s="9">
        <f t="shared" si="13"/>
        <v>5</v>
      </c>
      <c r="M108" s="15"/>
      <c r="N108" s="15"/>
      <c r="O108" s="15"/>
      <c r="P108" s="15"/>
      <c r="Q108" s="15"/>
      <c r="R108" s="11">
        <f>SUM(M108:Q108)</f>
        <v>0</v>
      </c>
      <c r="S108" s="15"/>
      <c r="T108" s="15"/>
      <c r="U108" s="9">
        <f>S108+T108</f>
        <v>0</v>
      </c>
      <c r="V108" s="9">
        <f t="shared" ref="V108:V117" si="23">D108+H108-L108-R108-U108</f>
        <v>0</v>
      </c>
      <c r="W108" s="15"/>
      <c r="X108" s="16">
        <f>W108-V108</f>
        <v>0</v>
      </c>
      <c r="Y108" s="18"/>
      <c r="Z108" s="17"/>
    </row>
    <row r="109" spans="1:26" ht="18" customHeight="1" x14ac:dyDescent="0.2">
      <c r="A109" s="13">
        <v>3510011</v>
      </c>
      <c r="B109" s="14" t="s">
        <v>134</v>
      </c>
      <c r="C109" s="15">
        <v>42000</v>
      </c>
      <c r="D109" s="10">
        <f>VLOOKUP($A109,'28.07'!$A$9:$W$200,23,0)</f>
        <v>2</v>
      </c>
      <c r="E109" s="15">
        <v>9</v>
      </c>
      <c r="F109" s="15"/>
      <c r="G109" s="15"/>
      <c r="H109" s="9">
        <f t="shared" si="22"/>
        <v>9</v>
      </c>
      <c r="I109" s="15">
        <v>2</v>
      </c>
      <c r="J109" s="15"/>
      <c r="K109" s="15"/>
      <c r="L109" s="9">
        <f t="shared" si="13"/>
        <v>2</v>
      </c>
      <c r="M109" s="15"/>
      <c r="N109" s="15"/>
      <c r="O109" s="15"/>
      <c r="P109" s="15"/>
      <c r="Q109" s="15"/>
      <c r="R109" s="11">
        <f t="shared" si="17"/>
        <v>0</v>
      </c>
      <c r="S109" s="15">
        <v>2</v>
      </c>
      <c r="T109" s="15"/>
      <c r="U109" s="9">
        <f t="shared" ref="U109:U117" si="24">S109+T109</f>
        <v>2</v>
      </c>
      <c r="V109" s="9">
        <f t="shared" si="23"/>
        <v>7</v>
      </c>
      <c r="W109" s="15">
        <v>7</v>
      </c>
      <c r="X109" s="16">
        <f t="shared" ref="X109:X117" si="25">W109-V109</f>
        <v>0</v>
      </c>
      <c r="Y109" s="18"/>
      <c r="Z109" s="17"/>
    </row>
    <row r="110" spans="1:26" ht="18" customHeight="1" x14ac:dyDescent="0.2">
      <c r="A110" s="13">
        <v>3510012</v>
      </c>
      <c r="B110" s="14" t="s">
        <v>135</v>
      </c>
      <c r="C110" s="15">
        <v>43000</v>
      </c>
      <c r="D110" s="10">
        <f>VLOOKUP($A110,'28.07'!$A$9:$W$200,23,0)</f>
        <v>9</v>
      </c>
      <c r="E110" s="15"/>
      <c r="F110" s="15"/>
      <c r="G110" s="15"/>
      <c r="H110" s="9">
        <f t="shared" si="22"/>
        <v>0</v>
      </c>
      <c r="I110" s="15">
        <v>8</v>
      </c>
      <c r="J110" s="15"/>
      <c r="K110" s="15"/>
      <c r="L110" s="9">
        <f t="shared" si="13"/>
        <v>8</v>
      </c>
      <c r="M110" s="15"/>
      <c r="N110" s="15"/>
      <c r="O110" s="15"/>
      <c r="P110" s="15"/>
      <c r="Q110" s="15"/>
      <c r="R110" s="11">
        <f>SUM(M110:Q110)</f>
        <v>0</v>
      </c>
      <c r="S110" s="15"/>
      <c r="T110" s="15"/>
      <c r="U110" s="9">
        <f>S110+T110</f>
        <v>0</v>
      </c>
      <c r="V110" s="9">
        <f t="shared" si="23"/>
        <v>1</v>
      </c>
      <c r="W110" s="15">
        <v>1</v>
      </c>
      <c r="X110" s="16">
        <f>W110-V110</f>
        <v>0</v>
      </c>
      <c r="Y110" s="18"/>
      <c r="Z110" s="17"/>
    </row>
    <row r="111" spans="1:26" ht="18" customHeight="1" x14ac:dyDescent="0.2">
      <c r="A111" s="13">
        <v>3510018</v>
      </c>
      <c r="B111" s="14" t="s">
        <v>136</v>
      </c>
      <c r="C111" s="15">
        <v>65000</v>
      </c>
      <c r="D111" s="10">
        <f>VLOOKUP($A111,'28.07'!$A$9:$W$200,23,0)</f>
        <v>4</v>
      </c>
      <c r="E111" s="15">
        <v>10</v>
      </c>
      <c r="F111" s="15"/>
      <c r="G111" s="15"/>
      <c r="H111" s="9">
        <f t="shared" si="22"/>
        <v>10</v>
      </c>
      <c r="I111" s="15">
        <v>5</v>
      </c>
      <c r="J111" s="15"/>
      <c r="K111" s="15"/>
      <c r="L111" s="9">
        <f t="shared" si="13"/>
        <v>5</v>
      </c>
      <c r="M111" s="15"/>
      <c r="N111" s="15"/>
      <c r="O111" s="15"/>
      <c r="P111" s="15"/>
      <c r="Q111" s="15"/>
      <c r="R111" s="11">
        <f t="shared" si="17"/>
        <v>0</v>
      </c>
      <c r="S111" s="15">
        <v>7</v>
      </c>
      <c r="T111" s="15"/>
      <c r="U111" s="9">
        <f t="shared" si="24"/>
        <v>7</v>
      </c>
      <c r="V111" s="9">
        <f t="shared" si="23"/>
        <v>2</v>
      </c>
      <c r="W111" s="15">
        <v>2</v>
      </c>
      <c r="X111" s="16">
        <f t="shared" si="25"/>
        <v>0</v>
      </c>
      <c r="Y111" s="18"/>
      <c r="Z111" s="17"/>
    </row>
    <row r="112" spans="1:26" ht="18" customHeight="1" x14ac:dyDescent="0.2">
      <c r="A112" s="13">
        <v>3510066</v>
      </c>
      <c r="B112" s="14" t="s">
        <v>137</v>
      </c>
      <c r="C112" s="15">
        <v>42000</v>
      </c>
      <c r="D112" s="10">
        <f>VLOOKUP($A112,'28.07'!$A$9:$W$200,23,0)</f>
        <v>0</v>
      </c>
      <c r="E112" s="15"/>
      <c r="F112" s="15"/>
      <c r="G112" s="15"/>
      <c r="H112" s="9">
        <f t="shared" si="22"/>
        <v>0</v>
      </c>
      <c r="I112" s="15"/>
      <c r="J112" s="15"/>
      <c r="K112" s="15"/>
      <c r="L112" s="9">
        <f t="shared" si="13"/>
        <v>0</v>
      </c>
      <c r="M112" s="15"/>
      <c r="N112" s="15"/>
      <c r="O112" s="15"/>
      <c r="P112" s="15"/>
      <c r="Q112" s="15"/>
      <c r="R112" s="11">
        <f t="shared" si="17"/>
        <v>0</v>
      </c>
      <c r="S112" s="15"/>
      <c r="T112" s="15"/>
      <c r="U112" s="9">
        <f t="shared" si="24"/>
        <v>0</v>
      </c>
      <c r="V112" s="9">
        <f t="shared" si="23"/>
        <v>0</v>
      </c>
      <c r="W112" s="15"/>
      <c r="X112" s="16">
        <f t="shared" si="25"/>
        <v>0</v>
      </c>
      <c r="Y112" s="18"/>
      <c r="Z112" s="17"/>
    </row>
    <row r="113" spans="1:26" ht="18" customHeight="1" x14ac:dyDescent="0.2">
      <c r="A113" s="13">
        <v>3510067</v>
      </c>
      <c r="B113" s="14" t="s">
        <v>138</v>
      </c>
      <c r="C113" s="15">
        <v>43000</v>
      </c>
      <c r="D113" s="10">
        <f>VLOOKUP($A113,'28.07'!$A$9:$W$200,23,0)</f>
        <v>4</v>
      </c>
      <c r="E113" s="15">
        <v>9</v>
      </c>
      <c r="F113" s="15"/>
      <c r="G113" s="15"/>
      <c r="H113" s="9">
        <f t="shared" si="22"/>
        <v>9</v>
      </c>
      <c r="I113" s="15">
        <v>8</v>
      </c>
      <c r="J113" s="15"/>
      <c r="K113" s="15"/>
      <c r="L113" s="9">
        <f t="shared" si="13"/>
        <v>8</v>
      </c>
      <c r="M113" s="15"/>
      <c r="N113" s="15"/>
      <c r="O113" s="15"/>
      <c r="P113" s="15"/>
      <c r="Q113" s="15"/>
      <c r="R113" s="11">
        <f t="shared" si="17"/>
        <v>0</v>
      </c>
      <c r="S113" s="15"/>
      <c r="T113" s="15"/>
      <c r="U113" s="9">
        <f t="shared" si="24"/>
        <v>0</v>
      </c>
      <c r="V113" s="9">
        <f t="shared" si="23"/>
        <v>5</v>
      </c>
      <c r="W113" s="15">
        <v>5</v>
      </c>
      <c r="X113" s="16">
        <f t="shared" si="25"/>
        <v>0</v>
      </c>
      <c r="Y113" s="18"/>
      <c r="Z113" s="17"/>
    </row>
    <row r="114" spans="1:26" ht="18" customHeight="1" x14ac:dyDescent="0.2">
      <c r="A114" s="13">
        <v>3510068</v>
      </c>
      <c r="B114" s="14" t="s">
        <v>139</v>
      </c>
      <c r="C114" s="15">
        <v>12000</v>
      </c>
      <c r="D114" s="10">
        <f>VLOOKUP($A114,'28.07'!$A$9:$W$200,23,0)</f>
        <v>0</v>
      </c>
      <c r="E114" s="15">
        <v>24</v>
      </c>
      <c r="F114" s="15"/>
      <c r="G114" s="15"/>
      <c r="H114" s="9">
        <f t="shared" si="22"/>
        <v>24</v>
      </c>
      <c r="I114" s="15">
        <v>6</v>
      </c>
      <c r="J114" s="15"/>
      <c r="K114" s="15"/>
      <c r="L114" s="9">
        <f t="shared" si="13"/>
        <v>6</v>
      </c>
      <c r="M114" s="15"/>
      <c r="N114" s="15"/>
      <c r="O114" s="15"/>
      <c r="P114" s="15"/>
      <c r="Q114" s="15"/>
      <c r="R114" s="11">
        <f>SUM(M114:Q114)</f>
        <v>0</v>
      </c>
      <c r="S114" s="15"/>
      <c r="T114" s="15"/>
      <c r="U114" s="9">
        <f>S114+T114</f>
        <v>0</v>
      </c>
      <c r="V114" s="9">
        <f t="shared" si="23"/>
        <v>18</v>
      </c>
      <c r="W114" s="15">
        <v>18</v>
      </c>
      <c r="X114" s="16">
        <f>W114-V114</f>
        <v>0</v>
      </c>
      <c r="Y114" s="18"/>
      <c r="Z114" s="17"/>
    </row>
    <row r="115" spans="1:26" ht="18" customHeight="1" x14ac:dyDescent="0.2">
      <c r="A115" s="13">
        <v>3510069</v>
      </c>
      <c r="B115" s="14" t="s">
        <v>140</v>
      </c>
      <c r="C115" s="15">
        <v>12000</v>
      </c>
      <c r="D115" s="10">
        <f>VLOOKUP($A115,'28.07'!$A$9:$W$200,23,0)</f>
        <v>0</v>
      </c>
      <c r="E115" s="15">
        <v>24</v>
      </c>
      <c r="F115" s="15"/>
      <c r="G115" s="15"/>
      <c r="H115" s="9">
        <f t="shared" si="22"/>
        <v>24</v>
      </c>
      <c r="I115" s="15">
        <v>3</v>
      </c>
      <c r="J115" s="15"/>
      <c r="K115" s="15"/>
      <c r="L115" s="9">
        <f t="shared" si="13"/>
        <v>3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3"/>
        <v>21</v>
      </c>
      <c r="W115" s="15">
        <v>21</v>
      </c>
      <c r="X115" s="16">
        <f>W115-V115</f>
        <v>0</v>
      </c>
      <c r="Y115" s="18"/>
      <c r="Z115" s="17"/>
    </row>
    <row r="116" spans="1:26" ht="18" customHeight="1" x14ac:dyDescent="0.2">
      <c r="A116" s="13">
        <v>3510070</v>
      </c>
      <c r="B116" s="14" t="s">
        <v>141</v>
      </c>
      <c r="C116" s="15">
        <v>12000</v>
      </c>
      <c r="D116" s="10">
        <f>VLOOKUP($A116,'28.07'!$A$9:$W$200,23,0)</f>
        <v>0</v>
      </c>
      <c r="E116" s="15">
        <v>24</v>
      </c>
      <c r="F116" s="15"/>
      <c r="G116" s="15"/>
      <c r="H116" s="9">
        <f t="shared" si="22"/>
        <v>24</v>
      </c>
      <c r="I116" s="15">
        <v>13</v>
      </c>
      <c r="J116" s="15"/>
      <c r="K116" s="15"/>
      <c r="L116" s="9">
        <f t="shared" si="13"/>
        <v>13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3"/>
        <v>11</v>
      </c>
      <c r="W116" s="15">
        <v>11</v>
      </c>
      <c r="X116" s="16">
        <f>W116-V116</f>
        <v>0</v>
      </c>
      <c r="Y116" s="18"/>
      <c r="Z116" s="17"/>
    </row>
    <row r="117" spans="1:26" ht="18" customHeight="1" x14ac:dyDescent="0.2">
      <c r="A117" s="13">
        <v>3512008</v>
      </c>
      <c r="B117" s="14" t="s">
        <v>142</v>
      </c>
      <c r="C117" s="15">
        <v>44000</v>
      </c>
      <c r="D117" s="10">
        <f>VLOOKUP($A117,'28.07'!$A$9:$W$200,23,0)</f>
        <v>7</v>
      </c>
      <c r="E117" s="15"/>
      <c r="F117" s="15"/>
      <c r="G117" s="15"/>
      <c r="H117" s="9">
        <f t="shared" si="22"/>
        <v>0</v>
      </c>
      <c r="I117" s="15">
        <v>2</v>
      </c>
      <c r="J117" s="15"/>
      <c r="K117" s="15"/>
      <c r="L117" s="9">
        <f t="shared" si="13"/>
        <v>2</v>
      </c>
      <c r="M117" s="15"/>
      <c r="N117" s="15"/>
      <c r="O117" s="15"/>
      <c r="P117" s="15"/>
      <c r="Q117" s="15"/>
      <c r="R117" s="11">
        <f t="shared" si="17"/>
        <v>0</v>
      </c>
      <c r="S117" s="15"/>
      <c r="T117" s="15"/>
      <c r="U117" s="9">
        <f t="shared" si="24"/>
        <v>0</v>
      </c>
      <c r="V117" s="9">
        <f t="shared" si="23"/>
        <v>5</v>
      </c>
      <c r="W117" s="15">
        <v>5</v>
      </c>
      <c r="X117" s="16">
        <f t="shared" si="25"/>
        <v>0</v>
      </c>
      <c r="Y117" s="18"/>
      <c r="Z117" s="17"/>
    </row>
    <row r="118" spans="1:26" ht="18" customHeight="1" x14ac:dyDescent="0.2">
      <c r="A118" s="7">
        <v>3530000</v>
      </c>
      <c r="B118" s="28" t="s">
        <v>143</v>
      </c>
      <c r="C118" s="9"/>
      <c r="D118" s="10">
        <f>VLOOKUP($A118,'28.07'!$A$9:$W$200,23,0)</f>
        <v>0</v>
      </c>
      <c r="E118" s="10"/>
      <c r="F118" s="10"/>
      <c r="G118" s="10"/>
      <c r="H118" s="9"/>
      <c r="I118" s="10"/>
      <c r="J118" s="10"/>
      <c r="K118" s="10"/>
      <c r="L118" s="9">
        <f t="shared" si="13"/>
        <v>0</v>
      </c>
      <c r="M118" s="10"/>
      <c r="N118" s="10"/>
      <c r="O118" s="10"/>
      <c r="P118" s="10"/>
      <c r="Q118" s="10"/>
      <c r="R118" s="11">
        <f t="shared" si="17"/>
        <v>0</v>
      </c>
      <c r="S118" s="10"/>
      <c r="T118" s="10"/>
      <c r="U118" s="9"/>
      <c r="V118" s="9"/>
      <c r="W118" s="10"/>
      <c r="X118" s="9"/>
      <c r="Y118" s="18"/>
      <c r="Z118" s="17"/>
    </row>
    <row r="119" spans="1:26" ht="18" customHeight="1" x14ac:dyDescent="0.2">
      <c r="A119" s="13">
        <v>3530003</v>
      </c>
      <c r="B119" s="14" t="s">
        <v>144</v>
      </c>
      <c r="C119" s="15">
        <v>20000</v>
      </c>
      <c r="D119" s="10">
        <f>VLOOKUP($A119,'28.07'!$A$9:$W$200,23,0)</f>
        <v>0</v>
      </c>
      <c r="E119" s="15"/>
      <c r="F119" s="15"/>
      <c r="G119" s="15"/>
      <c r="H119" s="9">
        <f t="shared" ref="H119:H131" si="26">SUM(E119:G119)</f>
        <v>0</v>
      </c>
      <c r="I119" s="15"/>
      <c r="J119" s="15"/>
      <c r="K119" s="15"/>
      <c r="L119" s="9">
        <f t="shared" si="13"/>
        <v>0</v>
      </c>
      <c r="M119" s="15"/>
      <c r="N119" s="15"/>
      <c r="O119" s="15"/>
      <c r="P119" s="15"/>
      <c r="Q119" s="15"/>
      <c r="R119" s="11">
        <f t="shared" si="17"/>
        <v>0</v>
      </c>
      <c r="S119" s="15"/>
      <c r="T119" s="15"/>
      <c r="U119" s="9">
        <f t="shared" ref="U119:U131" si="27">S119+T119</f>
        <v>0</v>
      </c>
      <c r="V119" s="9">
        <f t="shared" ref="V119:V131" si="28">D119+H119-L119-R119-U119</f>
        <v>0</v>
      </c>
      <c r="W119" s="15"/>
      <c r="X119" s="16">
        <f t="shared" ref="X119:X131" si="29">W119-V119</f>
        <v>0</v>
      </c>
      <c r="Y119" s="18"/>
      <c r="Z119" s="17"/>
    </row>
    <row r="120" spans="1:26" ht="18" customHeight="1" x14ac:dyDescent="0.2">
      <c r="A120" s="13">
        <v>3530008</v>
      </c>
      <c r="B120" s="14" t="s">
        <v>145</v>
      </c>
      <c r="C120" s="15">
        <v>20000</v>
      </c>
      <c r="D120" s="10">
        <f>VLOOKUP($A120,'28.07'!$A$9:$W$200,23,0)</f>
        <v>0</v>
      </c>
      <c r="E120" s="15"/>
      <c r="F120" s="15"/>
      <c r="G120" s="15"/>
      <c r="H120" s="9">
        <f t="shared" si="26"/>
        <v>0</v>
      </c>
      <c r="I120" s="15"/>
      <c r="J120" s="15"/>
      <c r="K120" s="15"/>
      <c r="L120" s="9">
        <f t="shared" si="13"/>
        <v>0</v>
      </c>
      <c r="M120" s="15"/>
      <c r="N120" s="15"/>
      <c r="O120" s="15"/>
      <c r="P120" s="15"/>
      <c r="Q120" s="15"/>
      <c r="R120" s="11">
        <f t="shared" si="17"/>
        <v>0</v>
      </c>
      <c r="S120" s="15"/>
      <c r="T120" s="15"/>
      <c r="U120" s="9">
        <f t="shared" si="27"/>
        <v>0</v>
      </c>
      <c r="V120" s="9">
        <f t="shared" si="28"/>
        <v>0</v>
      </c>
      <c r="W120" s="15"/>
      <c r="X120" s="16">
        <f t="shared" si="29"/>
        <v>0</v>
      </c>
      <c r="Y120" s="18"/>
      <c r="Z120" s="17"/>
    </row>
    <row r="121" spans="1:26" ht="18" customHeight="1" x14ac:dyDescent="0.2">
      <c r="A121" s="13">
        <v>3530009</v>
      </c>
      <c r="B121" s="14" t="s">
        <v>146</v>
      </c>
      <c r="C121" s="15">
        <v>20000</v>
      </c>
      <c r="D121" s="10">
        <f>VLOOKUP($A121,'28.07'!$A$9:$W$200,23,0)</f>
        <v>1</v>
      </c>
      <c r="E121" s="15">
        <v>64</v>
      </c>
      <c r="F121" s="15"/>
      <c r="G121" s="15"/>
      <c r="H121" s="9">
        <f t="shared" si="26"/>
        <v>64</v>
      </c>
      <c r="I121" s="15">
        <v>10</v>
      </c>
      <c r="J121" s="15"/>
      <c r="K121" s="15"/>
      <c r="L121" s="9">
        <f t="shared" si="13"/>
        <v>10</v>
      </c>
      <c r="M121" s="15"/>
      <c r="N121" s="15"/>
      <c r="O121" s="15"/>
      <c r="P121" s="15"/>
      <c r="Q121" s="15"/>
      <c r="R121" s="11">
        <f t="shared" si="17"/>
        <v>0</v>
      </c>
      <c r="S121" s="15">
        <v>1</v>
      </c>
      <c r="T121" s="15"/>
      <c r="U121" s="9">
        <f t="shared" si="27"/>
        <v>1</v>
      </c>
      <c r="V121" s="9">
        <f t="shared" si="28"/>
        <v>54</v>
      </c>
      <c r="W121" s="15">
        <v>54</v>
      </c>
      <c r="X121" s="16">
        <f t="shared" si="29"/>
        <v>0</v>
      </c>
      <c r="Y121" s="18"/>
      <c r="Z121" s="17"/>
    </row>
    <row r="122" spans="1:26" ht="18" customHeight="1" x14ac:dyDescent="0.2">
      <c r="A122" s="13">
        <v>3530010</v>
      </c>
      <c r="B122" s="14" t="s">
        <v>147</v>
      </c>
      <c r="C122" s="15">
        <v>108000</v>
      </c>
      <c r="D122" s="10">
        <f>VLOOKUP($A122,'28.07'!$A$9:$W$200,23,0)</f>
        <v>8</v>
      </c>
      <c r="E122" s="15"/>
      <c r="F122" s="15"/>
      <c r="G122" s="15"/>
      <c r="H122" s="9">
        <f t="shared" si="26"/>
        <v>0</v>
      </c>
      <c r="I122" s="15">
        <v>5</v>
      </c>
      <c r="J122" s="15"/>
      <c r="K122" s="15"/>
      <c r="L122" s="9">
        <f t="shared" si="13"/>
        <v>5</v>
      </c>
      <c r="M122" s="15"/>
      <c r="N122" s="15"/>
      <c r="O122" s="15"/>
      <c r="P122" s="15"/>
      <c r="Q122" s="15"/>
      <c r="R122" s="11">
        <f t="shared" si="17"/>
        <v>0</v>
      </c>
      <c r="S122" s="15">
        <v>1</v>
      </c>
      <c r="T122" s="15"/>
      <c r="U122" s="9">
        <f t="shared" si="27"/>
        <v>1</v>
      </c>
      <c r="V122" s="9">
        <f t="shared" si="28"/>
        <v>2</v>
      </c>
      <c r="W122" s="15">
        <v>2</v>
      </c>
      <c r="X122" s="16">
        <f t="shared" si="29"/>
        <v>0</v>
      </c>
      <c r="Y122" s="18"/>
      <c r="Z122" s="17"/>
    </row>
    <row r="123" spans="1:26" ht="18" customHeight="1" x14ac:dyDescent="0.2">
      <c r="A123" s="13">
        <v>3530014</v>
      </c>
      <c r="B123" s="14" t="s">
        <v>148</v>
      </c>
      <c r="C123" s="15">
        <v>20000</v>
      </c>
      <c r="D123" s="10">
        <f>VLOOKUP($A123,'28.07'!$A$9:$W$200,23,0)</f>
        <v>0</v>
      </c>
      <c r="E123" s="15"/>
      <c r="F123" s="15"/>
      <c r="G123" s="15"/>
      <c r="H123" s="9">
        <f t="shared" si="26"/>
        <v>0</v>
      </c>
      <c r="I123" s="15"/>
      <c r="J123" s="15"/>
      <c r="K123" s="15"/>
      <c r="L123" s="9">
        <f t="shared" si="13"/>
        <v>0</v>
      </c>
      <c r="M123" s="15"/>
      <c r="N123" s="15"/>
      <c r="O123" s="15"/>
      <c r="P123" s="15"/>
      <c r="Q123" s="15"/>
      <c r="R123" s="11">
        <f>SUM(M123:Q123)</f>
        <v>0</v>
      </c>
      <c r="S123" s="15"/>
      <c r="T123" s="15"/>
      <c r="U123" s="9">
        <f>S123+T123</f>
        <v>0</v>
      </c>
      <c r="V123" s="9">
        <f t="shared" si="28"/>
        <v>0</v>
      </c>
      <c r="W123" s="15"/>
      <c r="X123" s="16">
        <f>W123-V123</f>
        <v>0</v>
      </c>
      <c r="Y123" s="18"/>
      <c r="Z123" s="17"/>
    </row>
    <row r="124" spans="1:26" ht="18" customHeight="1" x14ac:dyDescent="0.2">
      <c r="A124" s="13">
        <v>3530087</v>
      </c>
      <c r="B124" s="14" t="s">
        <v>149</v>
      </c>
      <c r="C124" s="15"/>
      <c r="D124" s="10">
        <f>VLOOKUP($A124,'28.07'!$A$9:$W$200,23,0)</f>
        <v>0</v>
      </c>
      <c r="E124" s="15"/>
      <c r="F124" s="15"/>
      <c r="G124" s="15"/>
      <c r="H124" s="9">
        <f t="shared" si="26"/>
        <v>0</v>
      </c>
      <c r="I124" s="15"/>
      <c r="J124" s="15"/>
      <c r="K124" s="15"/>
      <c r="L124" s="9">
        <f t="shared" si="13"/>
        <v>0</v>
      </c>
      <c r="M124" s="15"/>
      <c r="N124" s="15"/>
      <c r="O124" s="15"/>
      <c r="P124" s="15"/>
      <c r="Q124" s="15"/>
      <c r="R124" s="11">
        <f t="shared" si="17"/>
        <v>0</v>
      </c>
      <c r="S124" s="15"/>
      <c r="T124" s="15"/>
      <c r="U124" s="9">
        <f t="shared" si="27"/>
        <v>0</v>
      </c>
      <c r="V124" s="9">
        <f t="shared" si="28"/>
        <v>0</v>
      </c>
      <c r="W124" s="15"/>
      <c r="X124" s="16">
        <f t="shared" si="29"/>
        <v>0</v>
      </c>
      <c r="Y124" s="18"/>
      <c r="Z124" s="17"/>
    </row>
    <row r="125" spans="1:26" ht="18" customHeight="1" x14ac:dyDescent="0.2">
      <c r="A125" s="13">
        <v>3530088</v>
      </c>
      <c r="B125" s="14" t="s">
        <v>150</v>
      </c>
      <c r="C125" s="15">
        <v>20000</v>
      </c>
      <c r="D125" s="10">
        <f>VLOOKUP($A125,'28.07'!$A$9:$W$200,23,0)</f>
        <v>30</v>
      </c>
      <c r="E125" s="15"/>
      <c r="F125" s="15"/>
      <c r="G125" s="15"/>
      <c r="H125" s="9">
        <f t="shared" si="26"/>
        <v>0</v>
      </c>
      <c r="I125" s="15">
        <v>11</v>
      </c>
      <c r="J125" s="15"/>
      <c r="K125" s="15"/>
      <c r="L125" s="9">
        <f t="shared" si="13"/>
        <v>11</v>
      </c>
      <c r="M125" s="15"/>
      <c r="N125" s="15"/>
      <c r="O125" s="15"/>
      <c r="P125" s="15"/>
      <c r="Q125" s="15"/>
      <c r="R125" s="11">
        <f t="shared" si="17"/>
        <v>0</v>
      </c>
      <c r="S125" s="15"/>
      <c r="T125" s="15"/>
      <c r="U125" s="9">
        <f t="shared" si="27"/>
        <v>0</v>
      </c>
      <c r="V125" s="9">
        <f t="shared" si="28"/>
        <v>19</v>
      </c>
      <c r="W125" s="15">
        <v>19</v>
      </c>
      <c r="X125" s="16">
        <f t="shared" si="29"/>
        <v>0</v>
      </c>
      <c r="Y125" s="26"/>
      <c r="Z125" s="17"/>
    </row>
    <row r="126" spans="1:26" ht="18" customHeight="1" x14ac:dyDescent="0.2">
      <c r="A126" s="13">
        <v>3530089</v>
      </c>
      <c r="B126" s="14" t="s">
        <v>151</v>
      </c>
      <c r="C126" s="15">
        <v>95000</v>
      </c>
      <c r="D126" s="10">
        <f>VLOOKUP($A126,'28.07'!$A$9:$W$200,23,0)</f>
        <v>0</v>
      </c>
      <c r="E126" s="15"/>
      <c r="F126" s="15"/>
      <c r="G126" s="15"/>
      <c r="H126" s="9">
        <f t="shared" si="26"/>
        <v>0</v>
      </c>
      <c r="I126" s="15"/>
      <c r="J126" s="15"/>
      <c r="K126" s="15"/>
      <c r="L126" s="9">
        <f t="shared" si="13"/>
        <v>0</v>
      </c>
      <c r="M126" s="15"/>
      <c r="N126" s="15"/>
      <c r="O126" s="15"/>
      <c r="P126" s="15"/>
      <c r="Q126" s="15"/>
      <c r="R126" s="11">
        <f t="shared" si="17"/>
        <v>0</v>
      </c>
      <c r="S126" s="15"/>
      <c r="T126" s="15"/>
      <c r="U126" s="9">
        <f t="shared" si="27"/>
        <v>0</v>
      </c>
      <c r="V126" s="9">
        <f t="shared" si="28"/>
        <v>0</v>
      </c>
      <c r="W126" s="15"/>
      <c r="X126" s="16">
        <f t="shared" si="29"/>
        <v>0</v>
      </c>
      <c r="Y126" s="26"/>
      <c r="Z126" s="17"/>
    </row>
    <row r="127" spans="1:26" ht="18" customHeight="1" x14ac:dyDescent="0.2">
      <c r="A127" s="13">
        <v>3530100</v>
      </c>
      <c r="B127" s="14" t="s">
        <v>152</v>
      </c>
      <c r="C127" s="15">
        <v>22000</v>
      </c>
      <c r="D127" s="10">
        <f>VLOOKUP($A127,'28.07'!$A$9:$W$200,23,0)</f>
        <v>0</v>
      </c>
      <c r="E127" s="15"/>
      <c r="F127" s="15"/>
      <c r="G127" s="15"/>
      <c r="H127" s="9">
        <f t="shared" si="26"/>
        <v>0</v>
      </c>
      <c r="I127" s="15"/>
      <c r="J127" s="15"/>
      <c r="K127" s="15"/>
      <c r="L127" s="9">
        <f t="shared" si="13"/>
        <v>0</v>
      </c>
      <c r="M127" s="15"/>
      <c r="N127" s="15"/>
      <c r="O127" s="15"/>
      <c r="P127" s="15"/>
      <c r="Q127" s="15"/>
      <c r="R127" s="11">
        <f t="shared" si="17"/>
        <v>0</v>
      </c>
      <c r="S127" s="15"/>
      <c r="T127" s="15"/>
      <c r="U127" s="9">
        <f t="shared" si="27"/>
        <v>0</v>
      </c>
      <c r="V127" s="9">
        <f t="shared" si="28"/>
        <v>0</v>
      </c>
      <c r="W127" s="15"/>
      <c r="X127" s="16">
        <f t="shared" si="29"/>
        <v>0</v>
      </c>
      <c r="Y127" s="26"/>
      <c r="Z127" s="17"/>
    </row>
    <row r="128" spans="1:26" ht="18" customHeight="1" x14ac:dyDescent="0.2">
      <c r="A128" s="13">
        <v>3550002</v>
      </c>
      <c r="B128" s="14" t="s">
        <v>153</v>
      </c>
      <c r="C128" s="15">
        <v>20000</v>
      </c>
      <c r="D128" s="10">
        <f>VLOOKUP($A128,'28.07'!$A$9:$W$200,23,0)</f>
        <v>14</v>
      </c>
      <c r="E128" s="15"/>
      <c r="F128" s="15"/>
      <c r="G128" s="15"/>
      <c r="H128" s="9">
        <f>SUM(E128:G128)</f>
        <v>0</v>
      </c>
      <c r="I128" s="15">
        <v>2</v>
      </c>
      <c r="J128" s="15"/>
      <c r="K128" s="15"/>
      <c r="L128" s="9">
        <f t="shared" si="13"/>
        <v>2</v>
      </c>
      <c r="M128" s="15"/>
      <c r="N128" s="15"/>
      <c r="O128" s="15"/>
      <c r="P128" s="15"/>
      <c r="Q128" s="15"/>
      <c r="R128" s="11">
        <f t="shared" si="17"/>
        <v>0</v>
      </c>
      <c r="S128" s="15"/>
      <c r="T128" s="15"/>
      <c r="U128" s="9">
        <f t="shared" si="27"/>
        <v>0</v>
      </c>
      <c r="V128" s="9">
        <f t="shared" si="28"/>
        <v>12</v>
      </c>
      <c r="W128" s="15">
        <v>12</v>
      </c>
      <c r="X128" s="16">
        <f t="shared" si="29"/>
        <v>0</v>
      </c>
      <c r="Y128" s="26"/>
      <c r="Z128" s="17"/>
    </row>
    <row r="129" spans="1:26" ht="18" customHeight="1" x14ac:dyDescent="0.2">
      <c r="A129" s="13">
        <v>3550005</v>
      </c>
      <c r="B129" s="14" t="s">
        <v>154</v>
      </c>
      <c r="C129" s="15">
        <v>20000</v>
      </c>
      <c r="D129" s="10">
        <f>VLOOKUP($A129,'28.07'!$A$9:$W$200,23,0)</f>
        <v>26</v>
      </c>
      <c r="E129" s="15">
        <v>27</v>
      </c>
      <c r="F129" s="15"/>
      <c r="G129" s="15"/>
      <c r="H129" s="9">
        <f>SUM(E129:G129)</f>
        <v>27</v>
      </c>
      <c r="I129" s="15">
        <v>5</v>
      </c>
      <c r="J129" s="15"/>
      <c r="K129" s="15"/>
      <c r="L129" s="9">
        <f t="shared" si="13"/>
        <v>5</v>
      </c>
      <c r="M129" s="15"/>
      <c r="N129" s="15"/>
      <c r="O129" s="15"/>
      <c r="P129" s="15"/>
      <c r="Q129" s="15"/>
      <c r="R129" s="11">
        <f t="shared" si="17"/>
        <v>0</v>
      </c>
      <c r="S129" s="15"/>
      <c r="T129" s="15"/>
      <c r="U129" s="9">
        <f t="shared" si="27"/>
        <v>0</v>
      </c>
      <c r="V129" s="9">
        <f t="shared" si="28"/>
        <v>48</v>
      </c>
      <c r="W129" s="15">
        <v>48</v>
      </c>
      <c r="X129" s="16">
        <f t="shared" si="29"/>
        <v>0</v>
      </c>
      <c r="Y129" s="26"/>
      <c r="Z129" s="17"/>
    </row>
    <row r="130" spans="1:26" ht="18" customHeight="1" x14ac:dyDescent="0.2">
      <c r="A130" s="13">
        <v>3550007</v>
      </c>
      <c r="B130" s="14" t="s">
        <v>155</v>
      </c>
      <c r="C130" s="15">
        <v>20000</v>
      </c>
      <c r="D130" s="10">
        <f>VLOOKUP($A130,'28.07'!$A$9:$W$200,23,0)</f>
        <v>35</v>
      </c>
      <c r="E130" s="15"/>
      <c r="F130" s="15"/>
      <c r="G130" s="15"/>
      <c r="H130" s="9">
        <f>SUM(E130:G130)</f>
        <v>0</v>
      </c>
      <c r="I130" s="15">
        <v>1</v>
      </c>
      <c r="J130" s="15"/>
      <c r="K130" s="15"/>
      <c r="L130" s="9">
        <f t="shared" si="13"/>
        <v>1</v>
      </c>
      <c r="M130" s="15"/>
      <c r="N130" s="15"/>
      <c r="O130" s="15"/>
      <c r="P130" s="15"/>
      <c r="Q130" s="15"/>
      <c r="R130" s="11">
        <f t="shared" si="17"/>
        <v>0</v>
      </c>
      <c r="S130" s="15"/>
      <c r="T130" s="15"/>
      <c r="U130" s="9">
        <f t="shared" si="27"/>
        <v>0</v>
      </c>
      <c r="V130" s="9">
        <f t="shared" si="28"/>
        <v>34</v>
      </c>
      <c r="W130" s="15">
        <v>34</v>
      </c>
      <c r="X130" s="16">
        <f t="shared" si="29"/>
        <v>0</v>
      </c>
      <c r="Y130" s="26"/>
      <c r="Z130" s="17"/>
    </row>
    <row r="131" spans="1:26" ht="18" customHeight="1" x14ac:dyDescent="0.2">
      <c r="A131" s="13">
        <v>3550011</v>
      </c>
      <c r="B131" s="14" t="s">
        <v>156</v>
      </c>
      <c r="C131" s="15">
        <v>85000</v>
      </c>
      <c r="D131" s="10">
        <f>VLOOKUP($A131,'28.07'!$A$9:$W$200,23,0)</f>
        <v>0</v>
      </c>
      <c r="E131" s="15"/>
      <c r="F131" s="15"/>
      <c r="G131" s="15"/>
      <c r="H131" s="9">
        <f t="shared" si="26"/>
        <v>0</v>
      </c>
      <c r="I131" s="15"/>
      <c r="J131" s="15"/>
      <c r="K131" s="15"/>
      <c r="L131" s="9">
        <f t="shared" si="13"/>
        <v>0</v>
      </c>
      <c r="M131" s="15"/>
      <c r="N131" s="15"/>
      <c r="O131" s="15"/>
      <c r="P131" s="15"/>
      <c r="Q131" s="15"/>
      <c r="R131" s="11">
        <f t="shared" si="17"/>
        <v>0</v>
      </c>
      <c r="S131" s="15"/>
      <c r="T131" s="15"/>
      <c r="U131" s="9">
        <f t="shared" si="27"/>
        <v>0</v>
      </c>
      <c r="V131" s="9">
        <f t="shared" si="28"/>
        <v>0</v>
      </c>
      <c r="W131" s="15"/>
      <c r="X131" s="16">
        <f t="shared" si="29"/>
        <v>0</v>
      </c>
      <c r="Y131" s="18"/>
      <c r="Z131" s="17"/>
    </row>
    <row r="132" spans="1:26" ht="18" customHeight="1" x14ac:dyDescent="0.2">
      <c r="A132" s="7">
        <v>5530000</v>
      </c>
      <c r="B132" s="28" t="s">
        <v>157</v>
      </c>
      <c r="C132" s="9"/>
      <c r="D132" s="10">
        <f>VLOOKUP($A132,'28.07'!$A$9:$W$200,23,0)</f>
        <v>0</v>
      </c>
      <c r="E132" s="10"/>
      <c r="F132" s="10"/>
      <c r="G132" s="10"/>
      <c r="H132" s="9"/>
      <c r="I132" s="10"/>
      <c r="J132" s="10"/>
      <c r="K132" s="10"/>
      <c r="L132" s="9">
        <f t="shared" si="13"/>
        <v>0</v>
      </c>
      <c r="M132" s="10"/>
      <c r="N132" s="10"/>
      <c r="O132" s="10"/>
      <c r="P132" s="10"/>
      <c r="Q132" s="10"/>
      <c r="R132" s="11">
        <f t="shared" si="17"/>
        <v>0</v>
      </c>
      <c r="S132" s="10"/>
      <c r="T132" s="10"/>
      <c r="U132" s="9"/>
      <c r="V132" s="9"/>
      <c r="W132" s="10"/>
      <c r="X132" s="9"/>
      <c r="Y132" s="18"/>
      <c r="Z132" s="17"/>
    </row>
    <row r="133" spans="1:26" ht="18" customHeight="1" x14ac:dyDescent="0.2">
      <c r="A133" s="13">
        <v>5530012</v>
      </c>
      <c r="B133" s="14" t="s">
        <v>158</v>
      </c>
      <c r="C133" s="15">
        <v>30000</v>
      </c>
      <c r="D133" s="10">
        <f>VLOOKUP($A133,'28.07'!$A$9:$W$200,23,0)</f>
        <v>10</v>
      </c>
      <c r="E133" s="15"/>
      <c r="F133" s="15"/>
      <c r="G133" s="15"/>
      <c r="H133" s="9">
        <f t="shared" ref="H133:H140" si="30">SUM(E133:G133)</f>
        <v>0</v>
      </c>
      <c r="I133" s="15">
        <v>7</v>
      </c>
      <c r="J133" s="15"/>
      <c r="K133" s="15"/>
      <c r="L133" s="9">
        <f t="shared" si="13"/>
        <v>7</v>
      </c>
      <c r="M133" s="15"/>
      <c r="N133" s="15"/>
      <c r="O133" s="15"/>
      <c r="P133" s="15"/>
      <c r="Q133" s="15"/>
      <c r="R133" s="11">
        <f t="shared" si="17"/>
        <v>0</v>
      </c>
      <c r="S133" s="15"/>
      <c r="T133" s="15"/>
      <c r="U133" s="9">
        <f t="shared" ref="U133:U140" si="31">S133+T133</f>
        <v>0</v>
      </c>
      <c r="V133" s="9">
        <f t="shared" ref="V133:V140" si="32">D133+H133-L133-R133-U133</f>
        <v>3</v>
      </c>
      <c r="W133" s="15"/>
      <c r="X133" s="16">
        <f t="shared" ref="X133:X140" si="33">W133-V133</f>
        <v>-3</v>
      </c>
      <c r="Y133" s="18"/>
      <c r="Z133" s="17"/>
    </row>
    <row r="134" spans="1:26" ht="18" customHeight="1" x14ac:dyDescent="0.2">
      <c r="A134" s="13">
        <v>5530013</v>
      </c>
      <c r="B134" s="14" t="s">
        <v>159</v>
      </c>
      <c r="C134" s="15">
        <v>30000</v>
      </c>
      <c r="D134" s="10">
        <f>VLOOKUP($A134,'28.07'!$A$9:$W$200,23,0)</f>
        <v>8</v>
      </c>
      <c r="E134" s="15"/>
      <c r="F134" s="15"/>
      <c r="G134" s="15"/>
      <c r="H134" s="9">
        <f t="shared" si="30"/>
        <v>0</v>
      </c>
      <c r="I134" s="15">
        <v>8</v>
      </c>
      <c r="J134" s="15"/>
      <c r="K134" s="15"/>
      <c r="L134" s="9">
        <f t="shared" si="13"/>
        <v>8</v>
      </c>
      <c r="M134" s="15"/>
      <c r="N134" s="15"/>
      <c r="O134" s="15"/>
      <c r="P134" s="15"/>
      <c r="Q134" s="15"/>
      <c r="R134" s="11">
        <f t="shared" si="17"/>
        <v>0</v>
      </c>
      <c r="S134" s="15"/>
      <c r="T134" s="15"/>
      <c r="U134" s="9">
        <f t="shared" si="31"/>
        <v>0</v>
      </c>
      <c r="V134" s="9">
        <f t="shared" si="32"/>
        <v>0</v>
      </c>
      <c r="W134" s="15"/>
      <c r="X134" s="16">
        <f t="shared" si="33"/>
        <v>0</v>
      </c>
      <c r="Y134" s="18"/>
      <c r="Z134" s="17"/>
    </row>
    <row r="135" spans="1:26" ht="18" customHeight="1" x14ac:dyDescent="0.2">
      <c r="A135" s="13">
        <v>5530014</v>
      </c>
      <c r="B135" s="14" t="s">
        <v>160</v>
      </c>
      <c r="C135" s="15">
        <v>30000</v>
      </c>
      <c r="D135" s="10">
        <f>VLOOKUP($A135,'28.07'!$A$9:$W$200,23,0)</f>
        <v>0</v>
      </c>
      <c r="E135" s="15"/>
      <c r="F135" s="15"/>
      <c r="G135" s="15"/>
      <c r="H135" s="9">
        <f t="shared" si="30"/>
        <v>0</v>
      </c>
      <c r="I135" s="15"/>
      <c r="J135" s="15"/>
      <c r="K135" s="15"/>
      <c r="L135" s="9">
        <f t="shared" si="13"/>
        <v>0</v>
      </c>
      <c r="M135" s="15"/>
      <c r="N135" s="15"/>
      <c r="O135" s="15"/>
      <c r="P135" s="15"/>
      <c r="Q135" s="15"/>
      <c r="R135" s="11">
        <f t="shared" si="17"/>
        <v>0</v>
      </c>
      <c r="S135" s="15"/>
      <c r="T135" s="15"/>
      <c r="U135" s="9">
        <f t="shared" si="31"/>
        <v>0</v>
      </c>
      <c r="V135" s="9">
        <f t="shared" si="32"/>
        <v>0</v>
      </c>
      <c r="W135" s="15"/>
      <c r="X135" s="16">
        <f t="shared" si="33"/>
        <v>0</v>
      </c>
      <c r="Y135" s="18"/>
      <c r="Z135" s="17"/>
    </row>
    <row r="136" spans="1:26" ht="18" customHeight="1" x14ac:dyDescent="0.2">
      <c r="A136" s="13">
        <v>5530015</v>
      </c>
      <c r="B136" s="14" t="s">
        <v>161</v>
      </c>
      <c r="C136" s="15">
        <v>30000</v>
      </c>
      <c r="D136" s="10">
        <f>VLOOKUP($A136,'28.07'!$A$9:$W$200,23,0)</f>
        <v>17</v>
      </c>
      <c r="E136" s="15"/>
      <c r="F136" s="15"/>
      <c r="G136" s="15"/>
      <c r="H136" s="9">
        <f t="shared" si="30"/>
        <v>0</v>
      </c>
      <c r="I136" s="15">
        <v>9</v>
      </c>
      <c r="J136" s="15"/>
      <c r="K136" s="15"/>
      <c r="L136" s="9">
        <f t="shared" si="13"/>
        <v>9</v>
      </c>
      <c r="M136" s="15"/>
      <c r="N136" s="15"/>
      <c r="O136" s="15"/>
      <c r="P136" s="15"/>
      <c r="Q136" s="15"/>
      <c r="R136" s="11">
        <f t="shared" si="17"/>
        <v>0</v>
      </c>
      <c r="S136" s="15"/>
      <c r="T136" s="15"/>
      <c r="U136" s="9">
        <f t="shared" si="31"/>
        <v>0</v>
      </c>
      <c r="V136" s="9">
        <f t="shared" si="32"/>
        <v>8</v>
      </c>
      <c r="W136" s="15">
        <v>8</v>
      </c>
      <c r="X136" s="16">
        <f t="shared" si="33"/>
        <v>0</v>
      </c>
      <c r="Y136" s="18"/>
      <c r="Z136" s="17"/>
    </row>
    <row r="137" spans="1:26" ht="18" customHeight="1" x14ac:dyDescent="0.2">
      <c r="A137" s="13">
        <v>5530016</v>
      </c>
      <c r="B137" s="14" t="s">
        <v>162</v>
      </c>
      <c r="C137" s="15">
        <v>30000</v>
      </c>
      <c r="D137" s="10">
        <f>VLOOKUP($A137,'28.07'!$A$9:$W$200,23,0)</f>
        <v>20</v>
      </c>
      <c r="E137" s="15"/>
      <c r="F137" s="15"/>
      <c r="G137" s="15"/>
      <c r="H137" s="9">
        <f t="shared" si="30"/>
        <v>0</v>
      </c>
      <c r="I137" s="15">
        <v>11</v>
      </c>
      <c r="J137" s="15"/>
      <c r="K137" s="15"/>
      <c r="L137" s="9">
        <f t="shared" si="13"/>
        <v>11</v>
      </c>
      <c r="M137" s="15"/>
      <c r="N137" s="15"/>
      <c r="O137" s="15"/>
      <c r="P137" s="15"/>
      <c r="Q137" s="15"/>
      <c r="R137" s="11">
        <f t="shared" si="17"/>
        <v>0</v>
      </c>
      <c r="S137" s="15"/>
      <c r="T137" s="15"/>
      <c r="U137" s="9">
        <f t="shared" si="31"/>
        <v>0</v>
      </c>
      <c r="V137" s="9">
        <f t="shared" si="32"/>
        <v>9</v>
      </c>
      <c r="W137" s="15">
        <v>9</v>
      </c>
      <c r="X137" s="16">
        <f t="shared" si="33"/>
        <v>0</v>
      </c>
      <c r="Y137" s="18"/>
      <c r="Z137" s="17"/>
    </row>
    <row r="138" spans="1:26" ht="18" customHeight="1" x14ac:dyDescent="0.2">
      <c r="A138" s="13">
        <v>5530018</v>
      </c>
      <c r="B138" s="14" t="s">
        <v>163</v>
      </c>
      <c r="C138" s="15">
        <v>30000</v>
      </c>
      <c r="D138" s="10">
        <f>VLOOKUP($A138,'28.07'!$A$9:$W$200,23,0)</f>
        <v>0</v>
      </c>
      <c r="E138" s="15"/>
      <c r="F138" s="15"/>
      <c r="G138" s="15"/>
      <c r="H138" s="9">
        <f t="shared" si="30"/>
        <v>0</v>
      </c>
      <c r="I138" s="15"/>
      <c r="J138" s="15"/>
      <c r="K138" s="15"/>
      <c r="L138" s="9">
        <f t="shared" ref="L138:L199" si="34">SUM(I138:K138)</f>
        <v>0</v>
      </c>
      <c r="M138" s="15"/>
      <c r="N138" s="15"/>
      <c r="O138" s="15"/>
      <c r="P138" s="15"/>
      <c r="Q138" s="15"/>
      <c r="R138" s="11">
        <f>SUM(M138:Q138)</f>
        <v>0</v>
      </c>
      <c r="S138" s="15"/>
      <c r="T138" s="15"/>
      <c r="U138" s="9">
        <f>S138+T138</f>
        <v>0</v>
      </c>
      <c r="V138" s="9">
        <f t="shared" si="32"/>
        <v>0</v>
      </c>
      <c r="W138" s="15"/>
      <c r="X138" s="16">
        <f>W138-V138</f>
        <v>0</v>
      </c>
      <c r="Y138" s="18"/>
      <c r="Z138" s="17"/>
    </row>
    <row r="139" spans="1:26" ht="18" customHeight="1" x14ac:dyDescent="0.2">
      <c r="A139" s="13">
        <v>5530019</v>
      </c>
      <c r="B139" s="14" t="s">
        <v>164</v>
      </c>
      <c r="C139" s="15">
        <v>30000</v>
      </c>
      <c r="D139" s="10">
        <f>VLOOKUP($A139,'28.07'!$A$9:$W$200,23,0)</f>
        <v>0</v>
      </c>
      <c r="E139" s="15"/>
      <c r="F139" s="15"/>
      <c r="G139" s="15"/>
      <c r="H139" s="9">
        <f t="shared" si="30"/>
        <v>0</v>
      </c>
      <c r="I139" s="15">
        <v>3</v>
      </c>
      <c r="J139" s="15"/>
      <c r="K139" s="15"/>
      <c r="L139" s="9">
        <f t="shared" si="34"/>
        <v>3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2"/>
        <v>-3</v>
      </c>
      <c r="W139" s="15"/>
      <c r="X139" s="16">
        <f>W139-V139</f>
        <v>3</v>
      </c>
      <c r="Y139" s="18" t="s">
        <v>236</v>
      </c>
      <c r="Z139" s="17"/>
    </row>
    <row r="140" spans="1:26" ht="18" customHeight="1" x14ac:dyDescent="0.2">
      <c r="A140" s="13">
        <v>5530020</v>
      </c>
      <c r="B140" s="14" t="s">
        <v>165</v>
      </c>
      <c r="C140" s="15">
        <v>30000</v>
      </c>
      <c r="D140" s="10">
        <f>VLOOKUP($A140,'28.07'!$A$9:$W$200,23,0)</f>
        <v>0</v>
      </c>
      <c r="E140" s="15"/>
      <c r="F140" s="15"/>
      <c r="G140" s="15"/>
      <c r="H140" s="9">
        <f t="shared" si="30"/>
        <v>0</v>
      </c>
      <c r="I140" s="15"/>
      <c r="J140" s="15"/>
      <c r="K140" s="15"/>
      <c r="L140" s="9">
        <f t="shared" si="34"/>
        <v>0</v>
      </c>
      <c r="M140" s="15"/>
      <c r="N140" s="15"/>
      <c r="O140" s="15"/>
      <c r="P140" s="15"/>
      <c r="Q140" s="15"/>
      <c r="R140" s="11">
        <f t="shared" si="17"/>
        <v>0</v>
      </c>
      <c r="S140" s="15"/>
      <c r="T140" s="15"/>
      <c r="U140" s="9">
        <f t="shared" si="31"/>
        <v>0</v>
      </c>
      <c r="V140" s="9">
        <f t="shared" si="32"/>
        <v>0</v>
      </c>
      <c r="W140" s="15"/>
      <c r="X140" s="16">
        <f t="shared" si="33"/>
        <v>0</v>
      </c>
      <c r="Y140" s="18"/>
      <c r="Z140" s="17"/>
    </row>
    <row r="141" spans="1:26" ht="18" customHeight="1" x14ac:dyDescent="0.2">
      <c r="A141" s="7">
        <v>7550000</v>
      </c>
      <c r="B141" s="8" t="s">
        <v>166</v>
      </c>
      <c r="C141" s="9"/>
      <c r="D141" s="10">
        <f>VLOOKUP($A141,'28.07'!$A$9:$W$200,23,0)</f>
        <v>0</v>
      </c>
      <c r="E141" s="10"/>
      <c r="F141" s="10"/>
      <c r="G141" s="10"/>
      <c r="H141" s="9"/>
      <c r="I141" s="10"/>
      <c r="J141" s="10"/>
      <c r="K141" s="10"/>
      <c r="L141" s="9">
        <f t="shared" si="34"/>
        <v>0</v>
      </c>
      <c r="M141" s="10"/>
      <c r="N141" s="10"/>
      <c r="O141" s="10"/>
      <c r="P141" s="10"/>
      <c r="Q141" s="10"/>
      <c r="R141" s="11">
        <f t="shared" si="17"/>
        <v>0</v>
      </c>
      <c r="S141" s="10"/>
      <c r="T141" s="10"/>
      <c r="U141" s="9"/>
      <c r="V141" s="9"/>
      <c r="W141" s="10"/>
      <c r="X141" s="9"/>
      <c r="Y141" s="18"/>
      <c r="Z141" s="17"/>
    </row>
    <row r="142" spans="1:26" ht="18" customHeight="1" x14ac:dyDescent="0.2">
      <c r="A142" s="13">
        <v>7520001</v>
      </c>
      <c r="B142" s="14" t="s">
        <v>167</v>
      </c>
      <c r="C142" s="15">
        <v>80000</v>
      </c>
      <c r="D142" s="10">
        <f>VLOOKUP($A142,'28.07'!$A$9:$W$200,23,0)</f>
        <v>0</v>
      </c>
      <c r="E142" s="15"/>
      <c r="F142" s="15"/>
      <c r="G142" s="15"/>
      <c r="H142" s="9">
        <f t="shared" ref="H142:H156" si="35">SUM(E142:G142)</f>
        <v>0</v>
      </c>
      <c r="I142" s="15"/>
      <c r="J142" s="15"/>
      <c r="K142" s="15"/>
      <c r="L142" s="9">
        <f t="shared" si="34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ref="V142:V156" si="36">D142+H142-L142-R142-U142</f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7520012</v>
      </c>
      <c r="B143" s="14" t="s">
        <v>168</v>
      </c>
      <c r="C143" s="15">
        <v>80000</v>
      </c>
      <c r="D143" s="10">
        <f>VLOOKUP($A143,'28.07'!$A$9:$W$200,23,0)</f>
        <v>5</v>
      </c>
      <c r="E143" s="15"/>
      <c r="F143" s="15"/>
      <c r="G143" s="15"/>
      <c r="H143" s="9">
        <f t="shared" si="35"/>
        <v>0</v>
      </c>
      <c r="I143" s="15">
        <v>1</v>
      </c>
      <c r="J143" s="15"/>
      <c r="K143" s="15"/>
      <c r="L143" s="9">
        <f t="shared" si="34"/>
        <v>1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si="36"/>
        <v>4</v>
      </c>
      <c r="W143" s="15">
        <v>4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7520013</v>
      </c>
      <c r="B144" s="14" t="s">
        <v>169</v>
      </c>
      <c r="C144" s="15">
        <v>80000</v>
      </c>
      <c r="D144" s="10">
        <f>VLOOKUP($A144,'28.07'!$A$9:$W$200,23,0)</f>
        <v>8</v>
      </c>
      <c r="E144" s="15"/>
      <c r="F144" s="15"/>
      <c r="G144" s="15"/>
      <c r="H144" s="9">
        <f t="shared" si="35"/>
        <v>0</v>
      </c>
      <c r="I144" s="15"/>
      <c r="J144" s="15"/>
      <c r="K144" s="15"/>
      <c r="L144" s="9">
        <f t="shared" si="34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6"/>
        <v>8</v>
      </c>
      <c r="W144" s="15">
        <v>8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7520014</v>
      </c>
      <c r="B145" s="14" t="s">
        <v>170</v>
      </c>
      <c r="C145" s="15">
        <v>5000</v>
      </c>
      <c r="D145" s="10">
        <f>VLOOKUP($A145,'28.07'!$A$9:$W$200,23,0)</f>
        <v>0</v>
      </c>
      <c r="E145" s="15"/>
      <c r="F145" s="15"/>
      <c r="G145" s="15"/>
      <c r="H145" s="9">
        <f t="shared" si="35"/>
        <v>0</v>
      </c>
      <c r="I145" s="15"/>
      <c r="J145" s="15"/>
      <c r="K145" s="15"/>
      <c r="L145" s="9">
        <f t="shared" si="34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6"/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7550006</v>
      </c>
      <c r="B146" s="14" t="s">
        <v>171</v>
      </c>
      <c r="C146" s="15">
        <v>12000</v>
      </c>
      <c r="D146" s="10">
        <f>VLOOKUP($A146,'28.07'!$A$9:$W$200,23,0)</f>
        <v>2</v>
      </c>
      <c r="E146" s="15"/>
      <c r="F146" s="15"/>
      <c r="G146" s="15"/>
      <c r="H146" s="9">
        <f t="shared" si="35"/>
        <v>0</v>
      </c>
      <c r="I146" s="15"/>
      <c r="J146" s="15"/>
      <c r="K146" s="15"/>
      <c r="L146" s="9">
        <f t="shared" si="34"/>
        <v>0</v>
      </c>
      <c r="M146" s="15"/>
      <c r="N146" s="15"/>
      <c r="O146" s="15"/>
      <c r="P146" s="15"/>
      <c r="Q146" s="15"/>
      <c r="R146" s="11">
        <f t="shared" si="17"/>
        <v>0</v>
      </c>
      <c r="S146" s="15"/>
      <c r="T146" s="15"/>
      <c r="U146" s="9">
        <f t="shared" ref="U146:U156" si="37">S146+T146</f>
        <v>0</v>
      </c>
      <c r="V146" s="9">
        <f t="shared" si="36"/>
        <v>2</v>
      </c>
      <c r="W146" s="15">
        <v>2</v>
      </c>
      <c r="X146" s="16">
        <f t="shared" ref="X146:X156" si="38">W146-V146</f>
        <v>0</v>
      </c>
      <c r="Y146" s="18"/>
      <c r="Z146" s="17"/>
    </row>
    <row r="147" spans="1:26" ht="18" customHeight="1" x14ac:dyDescent="0.2">
      <c r="A147" s="13">
        <v>7550007</v>
      </c>
      <c r="B147" s="14" t="s">
        <v>172</v>
      </c>
      <c r="C147" s="15">
        <v>9000</v>
      </c>
      <c r="D147" s="10">
        <f>VLOOKUP($A147,'28.07'!$A$9:$W$200,23,0)</f>
        <v>2</v>
      </c>
      <c r="E147" s="15"/>
      <c r="F147" s="15"/>
      <c r="G147" s="15"/>
      <c r="H147" s="9">
        <f t="shared" si="35"/>
        <v>0</v>
      </c>
      <c r="I147" s="15"/>
      <c r="J147" s="15"/>
      <c r="K147" s="15"/>
      <c r="L147" s="9">
        <f t="shared" si="34"/>
        <v>0</v>
      </c>
      <c r="M147" s="15"/>
      <c r="N147" s="15"/>
      <c r="O147" s="15"/>
      <c r="P147" s="15"/>
      <c r="Q147" s="15"/>
      <c r="R147" s="11">
        <f t="shared" si="17"/>
        <v>0</v>
      </c>
      <c r="S147" s="15"/>
      <c r="T147" s="15"/>
      <c r="U147" s="9">
        <f t="shared" si="37"/>
        <v>0</v>
      </c>
      <c r="V147" s="9">
        <f t="shared" si="36"/>
        <v>2</v>
      </c>
      <c r="W147" s="15">
        <v>2</v>
      </c>
      <c r="X147" s="16">
        <f t="shared" si="38"/>
        <v>0</v>
      </c>
      <c r="Y147" s="18"/>
      <c r="Z147" s="17"/>
    </row>
    <row r="148" spans="1:26" ht="18" customHeight="1" x14ac:dyDescent="0.2">
      <c r="A148" s="13">
        <v>7550008</v>
      </c>
      <c r="B148" s="14" t="s">
        <v>173</v>
      </c>
      <c r="C148" s="15">
        <v>21000</v>
      </c>
      <c r="D148" s="10">
        <f>VLOOKUP($A148,'28.07'!$A$9:$W$200,23,0)</f>
        <v>8</v>
      </c>
      <c r="E148" s="15"/>
      <c r="F148" s="15"/>
      <c r="G148" s="15"/>
      <c r="H148" s="9">
        <f t="shared" si="35"/>
        <v>0</v>
      </c>
      <c r="I148" s="15"/>
      <c r="J148" s="15"/>
      <c r="K148" s="15"/>
      <c r="L148" s="9">
        <f t="shared" si="34"/>
        <v>0</v>
      </c>
      <c r="M148" s="15"/>
      <c r="N148" s="15"/>
      <c r="O148" s="15"/>
      <c r="P148" s="15"/>
      <c r="Q148" s="15"/>
      <c r="R148" s="11">
        <f t="shared" si="17"/>
        <v>0</v>
      </c>
      <c r="S148" s="15"/>
      <c r="T148" s="15"/>
      <c r="U148" s="9">
        <f t="shared" si="37"/>
        <v>0</v>
      </c>
      <c r="V148" s="9">
        <f t="shared" si="36"/>
        <v>8</v>
      </c>
      <c r="W148" s="15">
        <v>8</v>
      </c>
      <c r="X148" s="16">
        <f t="shared" si="38"/>
        <v>0</v>
      </c>
      <c r="Y148" s="18"/>
      <c r="Z148" s="17"/>
    </row>
    <row r="149" spans="1:26" ht="18" customHeight="1" x14ac:dyDescent="0.2">
      <c r="A149" s="13">
        <v>7550011</v>
      </c>
      <c r="B149" s="14" t="s">
        <v>174</v>
      </c>
      <c r="C149" s="15">
        <v>16000</v>
      </c>
      <c r="D149" s="10">
        <f>VLOOKUP($A149,'28.07'!$A$9:$W$200,23,0)</f>
        <v>7</v>
      </c>
      <c r="E149" s="15"/>
      <c r="F149" s="15"/>
      <c r="G149" s="15"/>
      <c r="H149" s="9">
        <f t="shared" si="35"/>
        <v>0</v>
      </c>
      <c r="I149" s="15">
        <v>2</v>
      </c>
      <c r="J149" s="15"/>
      <c r="K149" s="15"/>
      <c r="L149" s="9">
        <f t="shared" si="34"/>
        <v>2</v>
      </c>
      <c r="M149" s="15"/>
      <c r="N149" s="15"/>
      <c r="O149" s="15"/>
      <c r="P149" s="15"/>
      <c r="Q149" s="15"/>
      <c r="R149" s="11">
        <f t="shared" si="17"/>
        <v>0</v>
      </c>
      <c r="S149" s="15"/>
      <c r="T149" s="15"/>
      <c r="U149" s="9">
        <f t="shared" si="37"/>
        <v>0</v>
      </c>
      <c r="V149" s="9">
        <f t="shared" si="36"/>
        <v>5</v>
      </c>
      <c r="W149" s="15">
        <v>5</v>
      </c>
      <c r="X149" s="16">
        <f t="shared" si="38"/>
        <v>0</v>
      </c>
      <c r="Y149" s="18"/>
      <c r="Z149" s="17"/>
    </row>
    <row r="150" spans="1:26" ht="18" customHeight="1" x14ac:dyDescent="0.2">
      <c r="A150" s="13">
        <v>7550012</v>
      </c>
      <c r="B150" s="14" t="s">
        <v>175</v>
      </c>
      <c r="C150" s="15">
        <v>24000</v>
      </c>
      <c r="D150" s="10">
        <f>VLOOKUP($A150,'28.07'!$A$9:$W$200,23,0)</f>
        <v>6</v>
      </c>
      <c r="E150" s="15"/>
      <c r="F150" s="15"/>
      <c r="G150" s="15"/>
      <c r="H150" s="9">
        <f t="shared" si="35"/>
        <v>0</v>
      </c>
      <c r="I150" s="15"/>
      <c r="J150" s="15"/>
      <c r="K150" s="15"/>
      <c r="L150" s="9">
        <f t="shared" si="34"/>
        <v>0</v>
      </c>
      <c r="M150" s="15"/>
      <c r="N150" s="15"/>
      <c r="O150" s="15"/>
      <c r="P150" s="15"/>
      <c r="Q150" s="15"/>
      <c r="R150" s="11">
        <f t="shared" si="17"/>
        <v>0</v>
      </c>
      <c r="S150" s="15"/>
      <c r="T150" s="15"/>
      <c r="U150" s="9">
        <f t="shared" si="37"/>
        <v>0</v>
      </c>
      <c r="V150" s="9">
        <f t="shared" si="36"/>
        <v>6</v>
      </c>
      <c r="W150" s="15">
        <v>6</v>
      </c>
      <c r="X150" s="16">
        <f t="shared" si="38"/>
        <v>0</v>
      </c>
      <c r="Y150" s="18"/>
      <c r="Z150" s="17"/>
    </row>
    <row r="151" spans="1:26" ht="18" customHeight="1" x14ac:dyDescent="0.2">
      <c r="A151" s="13">
        <v>7550015</v>
      </c>
      <c r="B151" s="14" t="s">
        <v>176</v>
      </c>
      <c r="C151" s="15">
        <v>14000</v>
      </c>
      <c r="D151" s="10">
        <f>VLOOKUP($A151,'28.07'!$A$9:$W$200,23,0)</f>
        <v>9</v>
      </c>
      <c r="E151" s="15"/>
      <c r="F151" s="15"/>
      <c r="G151" s="15"/>
      <c r="H151" s="9">
        <f t="shared" si="35"/>
        <v>0</v>
      </c>
      <c r="I151" s="15"/>
      <c r="J151" s="15"/>
      <c r="K151" s="15"/>
      <c r="L151" s="9">
        <f t="shared" si="34"/>
        <v>0</v>
      </c>
      <c r="M151" s="15"/>
      <c r="N151" s="15"/>
      <c r="O151" s="15"/>
      <c r="P151" s="15"/>
      <c r="Q151" s="15"/>
      <c r="R151" s="11">
        <f t="shared" si="17"/>
        <v>0</v>
      </c>
      <c r="S151" s="15"/>
      <c r="T151" s="15"/>
      <c r="U151" s="9">
        <f t="shared" si="37"/>
        <v>0</v>
      </c>
      <c r="V151" s="9">
        <f t="shared" si="36"/>
        <v>9</v>
      </c>
      <c r="W151" s="15">
        <v>9</v>
      </c>
      <c r="X151" s="16">
        <f t="shared" si="38"/>
        <v>0</v>
      </c>
      <c r="Y151" s="18"/>
      <c r="Z151" s="17"/>
    </row>
    <row r="152" spans="1:26" ht="18" customHeight="1" x14ac:dyDescent="0.2">
      <c r="A152" s="13">
        <v>7550016</v>
      </c>
      <c r="B152" s="14" t="s">
        <v>177</v>
      </c>
      <c r="C152" s="15">
        <v>14000</v>
      </c>
      <c r="D152" s="10">
        <f>VLOOKUP($A152,'28.07'!$A$9:$W$200,23,0)</f>
        <v>3</v>
      </c>
      <c r="E152" s="15"/>
      <c r="F152" s="15"/>
      <c r="G152" s="15"/>
      <c r="H152" s="9">
        <f t="shared" si="35"/>
        <v>0</v>
      </c>
      <c r="I152" s="15">
        <v>1</v>
      </c>
      <c r="J152" s="15"/>
      <c r="K152" s="15"/>
      <c r="L152" s="9">
        <f t="shared" si="34"/>
        <v>1</v>
      </c>
      <c r="M152" s="15"/>
      <c r="N152" s="15"/>
      <c r="O152" s="15"/>
      <c r="P152" s="15"/>
      <c r="Q152" s="15"/>
      <c r="R152" s="11">
        <f t="shared" si="17"/>
        <v>0</v>
      </c>
      <c r="S152" s="15"/>
      <c r="T152" s="15"/>
      <c r="U152" s="9">
        <f t="shared" si="37"/>
        <v>0</v>
      </c>
      <c r="V152" s="9">
        <f t="shared" si="36"/>
        <v>2</v>
      </c>
      <c r="W152" s="15">
        <v>2</v>
      </c>
      <c r="X152" s="16">
        <f t="shared" si="38"/>
        <v>0</v>
      </c>
      <c r="Y152" s="18"/>
      <c r="Z152" s="17"/>
    </row>
    <row r="153" spans="1:26" ht="18" customHeight="1" x14ac:dyDescent="0.2">
      <c r="A153" s="13">
        <v>7550017</v>
      </c>
      <c r="B153" s="14" t="s">
        <v>178</v>
      </c>
      <c r="C153" s="15">
        <v>14000</v>
      </c>
      <c r="D153" s="10">
        <f>VLOOKUP($A153,'28.07'!$A$9:$W$200,23,0)</f>
        <v>6</v>
      </c>
      <c r="E153" s="15"/>
      <c r="F153" s="15"/>
      <c r="G153" s="15"/>
      <c r="H153" s="9">
        <f t="shared" si="35"/>
        <v>0</v>
      </c>
      <c r="I153" s="15">
        <v>5</v>
      </c>
      <c r="J153" s="15"/>
      <c r="K153" s="15"/>
      <c r="L153" s="9">
        <f t="shared" si="34"/>
        <v>5</v>
      </c>
      <c r="M153" s="15"/>
      <c r="N153" s="15"/>
      <c r="O153" s="15"/>
      <c r="P153" s="15"/>
      <c r="Q153" s="15"/>
      <c r="R153" s="11">
        <f t="shared" si="17"/>
        <v>0</v>
      </c>
      <c r="S153" s="15"/>
      <c r="T153" s="15"/>
      <c r="U153" s="9">
        <f t="shared" si="37"/>
        <v>0</v>
      </c>
      <c r="V153" s="9">
        <f t="shared" si="36"/>
        <v>1</v>
      </c>
      <c r="W153" s="15">
        <v>1</v>
      </c>
      <c r="X153" s="16">
        <f t="shared" si="38"/>
        <v>0</v>
      </c>
      <c r="Y153" s="18"/>
      <c r="Z153" s="17"/>
    </row>
    <row r="154" spans="1:26" ht="18" customHeight="1" x14ac:dyDescent="0.2">
      <c r="A154" s="13">
        <v>7550019</v>
      </c>
      <c r="B154" s="14" t="s">
        <v>179</v>
      </c>
      <c r="C154" s="15">
        <v>10000</v>
      </c>
      <c r="D154" s="10">
        <f>VLOOKUP($A154,'28.07'!$A$9:$W$200,23,0)</f>
        <v>0</v>
      </c>
      <c r="E154" s="15"/>
      <c r="F154" s="15"/>
      <c r="G154" s="15"/>
      <c r="H154" s="9">
        <f t="shared" si="35"/>
        <v>0</v>
      </c>
      <c r="I154" s="15"/>
      <c r="J154" s="15"/>
      <c r="K154" s="15"/>
      <c r="L154" s="9">
        <f t="shared" si="34"/>
        <v>0</v>
      </c>
      <c r="M154" s="15"/>
      <c r="N154" s="15"/>
      <c r="O154" s="15"/>
      <c r="P154" s="15"/>
      <c r="Q154" s="15"/>
      <c r="R154" s="11">
        <f t="shared" si="17"/>
        <v>0</v>
      </c>
      <c r="S154" s="15"/>
      <c r="T154" s="15"/>
      <c r="U154" s="9">
        <f t="shared" si="37"/>
        <v>0</v>
      </c>
      <c r="V154" s="9">
        <f t="shared" si="36"/>
        <v>0</v>
      </c>
      <c r="W154" s="15"/>
      <c r="X154" s="16">
        <f t="shared" si="38"/>
        <v>0</v>
      </c>
      <c r="Y154" s="18"/>
      <c r="Z154" s="17"/>
    </row>
    <row r="155" spans="1:26" ht="18" customHeight="1" x14ac:dyDescent="0.2">
      <c r="A155" s="13">
        <v>7550026</v>
      </c>
      <c r="B155" s="14" t="s">
        <v>180</v>
      </c>
      <c r="C155" s="15">
        <v>26000</v>
      </c>
      <c r="D155" s="10">
        <f>VLOOKUP($A155,'28.07'!$A$9:$W$200,23,0)</f>
        <v>1</v>
      </c>
      <c r="E155" s="15">
        <v>60</v>
      </c>
      <c r="F155" s="15"/>
      <c r="G155" s="15"/>
      <c r="H155" s="9">
        <f t="shared" si="35"/>
        <v>60</v>
      </c>
      <c r="I155" s="15">
        <v>4</v>
      </c>
      <c r="J155" s="15"/>
      <c r="K155" s="15"/>
      <c r="L155" s="9">
        <f t="shared" si="34"/>
        <v>4</v>
      </c>
      <c r="M155" s="15"/>
      <c r="N155" s="15"/>
      <c r="O155" s="15"/>
      <c r="P155" s="15"/>
      <c r="Q155" s="15"/>
      <c r="R155" s="11">
        <f t="shared" si="17"/>
        <v>0</v>
      </c>
      <c r="S155" s="15"/>
      <c r="T155" s="15"/>
      <c r="U155" s="9">
        <f t="shared" si="37"/>
        <v>0</v>
      </c>
      <c r="V155" s="9">
        <f t="shared" si="36"/>
        <v>57</v>
      </c>
      <c r="W155" s="15">
        <v>57</v>
      </c>
      <c r="X155" s="16">
        <f t="shared" si="38"/>
        <v>0</v>
      </c>
      <c r="Y155" s="18"/>
      <c r="Z155" s="17"/>
    </row>
    <row r="156" spans="1:26" ht="18" customHeight="1" x14ac:dyDescent="0.2">
      <c r="A156" s="13">
        <v>4551001</v>
      </c>
      <c r="B156" s="14" t="s">
        <v>225</v>
      </c>
      <c r="C156" s="15">
        <v>15000</v>
      </c>
      <c r="D156" s="10">
        <f>VLOOKUP($A156,'28.07'!$A$9:$W$200,23,0)</f>
        <v>0</v>
      </c>
      <c r="E156" s="15"/>
      <c r="F156" s="15"/>
      <c r="G156" s="15"/>
      <c r="H156" s="9">
        <f t="shared" si="35"/>
        <v>0</v>
      </c>
      <c r="I156" s="15"/>
      <c r="J156" s="15"/>
      <c r="K156" s="15"/>
      <c r="L156" s="9">
        <f t="shared" si="34"/>
        <v>0</v>
      </c>
      <c r="M156" s="15"/>
      <c r="N156" s="15"/>
      <c r="O156" s="15"/>
      <c r="P156" s="15"/>
      <c r="Q156" s="15"/>
      <c r="R156" s="11">
        <f t="shared" ref="R156:R199" si="39">SUM(M156:Q156)</f>
        <v>0</v>
      </c>
      <c r="S156" s="15"/>
      <c r="T156" s="15"/>
      <c r="U156" s="9">
        <f t="shared" si="37"/>
        <v>0</v>
      </c>
      <c r="V156" s="9">
        <f t="shared" si="36"/>
        <v>0</v>
      </c>
      <c r="W156" s="15"/>
      <c r="X156" s="16">
        <f t="shared" si="38"/>
        <v>0</v>
      </c>
      <c r="Y156" s="18"/>
      <c r="Z156" s="17"/>
    </row>
    <row r="157" spans="1:26" ht="18" customHeight="1" x14ac:dyDescent="0.2">
      <c r="A157" s="7">
        <v>5500000</v>
      </c>
      <c r="B157" s="8" t="s">
        <v>181</v>
      </c>
      <c r="C157" s="9"/>
      <c r="D157" s="10">
        <f>VLOOKUP($A157,'28.07'!$A$9:$W$200,23,0)</f>
        <v>0</v>
      </c>
      <c r="E157" s="10"/>
      <c r="F157" s="10"/>
      <c r="G157" s="10"/>
      <c r="H157" s="9"/>
      <c r="I157" s="10"/>
      <c r="J157" s="10"/>
      <c r="K157" s="10"/>
      <c r="L157" s="9">
        <f t="shared" si="34"/>
        <v>0</v>
      </c>
      <c r="M157" s="10"/>
      <c r="N157" s="10"/>
      <c r="O157" s="10"/>
      <c r="P157" s="10"/>
      <c r="Q157" s="10"/>
      <c r="R157" s="11">
        <f t="shared" si="39"/>
        <v>0</v>
      </c>
      <c r="S157" s="10"/>
      <c r="T157" s="10"/>
      <c r="U157" s="9"/>
      <c r="V157" s="9"/>
      <c r="W157" s="10"/>
      <c r="X157" s="9"/>
      <c r="Y157" s="18"/>
      <c r="Z157" s="17"/>
    </row>
    <row r="158" spans="1:26" s="24" customFormat="1" ht="18" customHeight="1" x14ac:dyDescent="0.2">
      <c r="A158" s="13">
        <v>5500044</v>
      </c>
      <c r="B158" s="20" t="s">
        <v>182</v>
      </c>
      <c r="C158" s="21">
        <v>28000</v>
      </c>
      <c r="D158" s="10">
        <f>VLOOKUP($A158,'28.07'!$A$9:$W$200,23,0)</f>
        <v>0</v>
      </c>
      <c r="E158" s="15"/>
      <c r="F158" s="15"/>
      <c r="G158" s="15"/>
      <c r="H158" s="9">
        <f t="shared" ref="H158:H197" si="40">SUM(E158:G158)</f>
        <v>0</v>
      </c>
      <c r="I158" s="15"/>
      <c r="J158" s="15"/>
      <c r="K158" s="15"/>
      <c r="L158" s="9">
        <f t="shared" si="34"/>
        <v>0</v>
      </c>
      <c r="M158" s="15"/>
      <c r="N158" s="15"/>
      <c r="O158" s="15"/>
      <c r="P158" s="15"/>
      <c r="Q158" s="15"/>
      <c r="R158" s="11">
        <f t="shared" si="39"/>
        <v>0</v>
      </c>
      <c r="S158" s="15"/>
      <c r="T158" s="15"/>
      <c r="U158" s="9">
        <f t="shared" ref="U158:U184" si="41">S158+T158</f>
        <v>0</v>
      </c>
      <c r="V158" s="9">
        <f t="shared" ref="V158:V197" si="42">D158+H158-L158-R158-U158</f>
        <v>0</v>
      </c>
      <c r="W158" s="15"/>
      <c r="X158" s="16">
        <f t="shared" ref="X158:X184" si="43">W158-V158</f>
        <v>0</v>
      </c>
      <c r="Y158" s="22"/>
      <c r="Z158" s="23"/>
    </row>
    <row r="159" spans="1:26" s="24" customFormat="1" ht="18" customHeight="1" x14ac:dyDescent="0.2">
      <c r="A159" s="13">
        <v>5500045</v>
      </c>
      <c r="B159" s="20" t="s">
        <v>183</v>
      </c>
      <c r="C159" s="21">
        <v>30000</v>
      </c>
      <c r="D159" s="10">
        <f>VLOOKUP($A159,'28.07'!$A$9:$W$200,23,0)</f>
        <v>0</v>
      </c>
      <c r="E159" s="15"/>
      <c r="F159" s="15"/>
      <c r="G159" s="15"/>
      <c r="H159" s="9">
        <f t="shared" si="40"/>
        <v>0</v>
      </c>
      <c r="I159" s="15"/>
      <c r="J159" s="15"/>
      <c r="K159" s="15"/>
      <c r="L159" s="9">
        <f t="shared" si="34"/>
        <v>0</v>
      </c>
      <c r="M159" s="15"/>
      <c r="N159" s="15"/>
      <c r="O159" s="15"/>
      <c r="P159" s="15"/>
      <c r="Q159" s="15"/>
      <c r="R159" s="11">
        <f t="shared" si="39"/>
        <v>0</v>
      </c>
      <c r="S159" s="15"/>
      <c r="T159" s="15"/>
      <c r="U159" s="9">
        <f t="shared" si="41"/>
        <v>0</v>
      </c>
      <c r="V159" s="9">
        <f t="shared" si="42"/>
        <v>0</v>
      </c>
      <c r="W159" s="15"/>
      <c r="X159" s="16">
        <f t="shared" si="43"/>
        <v>0</v>
      </c>
      <c r="Y159" s="22"/>
      <c r="Z159" s="23"/>
    </row>
    <row r="160" spans="1:26" ht="18" customHeight="1" x14ac:dyDescent="0.2">
      <c r="A160" s="13">
        <v>5500063</v>
      </c>
      <c r="B160" s="14" t="s">
        <v>184</v>
      </c>
      <c r="C160" s="15">
        <v>21000</v>
      </c>
      <c r="D160" s="10">
        <f>VLOOKUP($A160,'28.07'!$A$9:$W$200,23,0)</f>
        <v>0</v>
      </c>
      <c r="E160" s="15">
        <v>1</v>
      </c>
      <c r="F160" s="15"/>
      <c r="G160" s="15"/>
      <c r="H160" s="9">
        <f t="shared" si="40"/>
        <v>1</v>
      </c>
      <c r="I160" s="15">
        <v>1</v>
      </c>
      <c r="J160" s="15"/>
      <c r="K160" s="15"/>
      <c r="L160" s="9">
        <f t="shared" si="34"/>
        <v>1</v>
      </c>
      <c r="M160" s="15"/>
      <c r="N160" s="15"/>
      <c r="O160" s="15"/>
      <c r="P160" s="15"/>
      <c r="Q160" s="15"/>
      <c r="R160" s="11">
        <f t="shared" si="39"/>
        <v>0</v>
      </c>
      <c r="S160" s="15"/>
      <c r="T160" s="15"/>
      <c r="U160" s="9">
        <f t="shared" si="41"/>
        <v>0</v>
      </c>
      <c r="V160" s="9">
        <f t="shared" si="42"/>
        <v>0</v>
      </c>
      <c r="W160" s="15"/>
      <c r="X160" s="16">
        <f t="shared" si="43"/>
        <v>0</v>
      </c>
      <c r="Y160" s="18"/>
      <c r="Z160" s="17"/>
    </row>
    <row r="161" spans="1:26" ht="18" customHeight="1" x14ac:dyDescent="0.2">
      <c r="A161" s="13">
        <v>5500064</v>
      </c>
      <c r="B161" s="14" t="s">
        <v>185</v>
      </c>
      <c r="C161" s="15">
        <v>26000</v>
      </c>
      <c r="D161" s="10">
        <f>VLOOKUP($A161,'28.07'!$A$9:$W$200,23,0)</f>
        <v>0</v>
      </c>
      <c r="E161" s="15"/>
      <c r="F161" s="15"/>
      <c r="G161" s="15"/>
      <c r="H161" s="9">
        <f t="shared" si="40"/>
        <v>0</v>
      </c>
      <c r="I161" s="15"/>
      <c r="J161" s="15"/>
      <c r="K161" s="15"/>
      <c r="L161" s="9">
        <f t="shared" si="34"/>
        <v>0</v>
      </c>
      <c r="M161" s="15"/>
      <c r="N161" s="15"/>
      <c r="O161" s="15"/>
      <c r="P161" s="15"/>
      <c r="Q161" s="15"/>
      <c r="R161" s="11">
        <f t="shared" si="39"/>
        <v>0</v>
      </c>
      <c r="S161" s="15"/>
      <c r="T161" s="15"/>
      <c r="U161" s="9">
        <f t="shared" si="41"/>
        <v>0</v>
      </c>
      <c r="V161" s="9">
        <f t="shared" si="42"/>
        <v>0</v>
      </c>
      <c r="W161" s="15"/>
      <c r="X161" s="16">
        <f t="shared" si="43"/>
        <v>0</v>
      </c>
      <c r="Y161" s="18"/>
      <c r="Z161" s="17"/>
    </row>
    <row r="162" spans="1:26" ht="18" customHeight="1" x14ac:dyDescent="0.2">
      <c r="A162" s="13">
        <v>5500065</v>
      </c>
      <c r="B162" s="14" t="s">
        <v>186</v>
      </c>
      <c r="C162" s="15">
        <v>24000</v>
      </c>
      <c r="D162" s="10">
        <f>VLOOKUP($A162,'28.07'!$A$9:$W$200,23,0)</f>
        <v>0</v>
      </c>
      <c r="E162" s="15"/>
      <c r="F162" s="15"/>
      <c r="G162" s="15"/>
      <c r="H162" s="9">
        <f t="shared" si="40"/>
        <v>0</v>
      </c>
      <c r="I162" s="15"/>
      <c r="J162" s="15"/>
      <c r="K162" s="15"/>
      <c r="L162" s="9">
        <f t="shared" si="34"/>
        <v>0</v>
      </c>
      <c r="M162" s="15"/>
      <c r="N162" s="15"/>
      <c r="O162" s="15"/>
      <c r="P162" s="15"/>
      <c r="Q162" s="15"/>
      <c r="R162" s="11">
        <f t="shared" si="39"/>
        <v>0</v>
      </c>
      <c r="S162" s="15"/>
      <c r="T162" s="15"/>
      <c r="U162" s="9">
        <f t="shared" si="41"/>
        <v>0</v>
      </c>
      <c r="V162" s="9">
        <f t="shared" si="42"/>
        <v>0</v>
      </c>
      <c r="W162" s="15"/>
      <c r="X162" s="16">
        <f t="shared" si="43"/>
        <v>0</v>
      </c>
      <c r="Y162" s="18"/>
      <c r="Z162" s="17"/>
    </row>
    <row r="163" spans="1:26" ht="18" customHeight="1" x14ac:dyDescent="0.2">
      <c r="A163" s="13">
        <v>5500066</v>
      </c>
      <c r="B163" s="14" t="s">
        <v>187</v>
      </c>
      <c r="C163" s="15">
        <v>32000</v>
      </c>
      <c r="D163" s="10">
        <f>VLOOKUP($A163,'28.07'!$A$9:$W$200,23,0)</f>
        <v>0</v>
      </c>
      <c r="E163" s="15"/>
      <c r="F163" s="15"/>
      <c r="G163" s="15"/>
      <c r="H163" s="9">
        <f t="shared" si="40"/>
        <v>0</v>
      </c>
      <c r="I163" s="15"/>
      <c r="J163" s="15"/>
      <c r="K163" s="15"/>
      <c r="L163" s="9">
        <f t="shared" si="34"/>
        <v>0</v>
      </c>
      <c r="M163" s="15"/>
      <c r="N163" s="15"/>
      <c r="O163" s="15"/>
      <c r="P163" s="15"/>
      <c r="Q163" s="15"/>
      <c r="R163" s="11">
        <f t="shared" si="39"/>
        <v>0</v>
      </c>
      <c r="S163" s="15"/>
      <c r="T163" s="15"/>
      <c r="U163" s="9">
        <f t="shared" si="41"/>
        <v>0</v>
      </c>
      <c r="V163" s="9">
        <f t="shared" si="42"/>
        <v>0</v>
      </c>
      <c r="W163" s="15"/>
      <c r="X163" s="16">
        <f t="shared" si="43"/>
        <v>0</v>
      </c>
      <c r="Y163" s="18"/>
      <c r="Z163" s="17"/>
    </row>
    <row r="164" spans="1:26" ht="18" customHeight="1" x14ac:dyDescent="0.2">
      <c r="A164" s="13">
        <v>5510070</v>
      </c>
      <c r="B164" s="14" t="s">
        <v>188</v>
      </c>
      <c r="C164" s="15">
        <v>28000</v>
      </c>
      <c r="D164" s="10">
        <f>VLOOKUP($A164,'28.07'!$A$9:$W$200,23,0)</f>
        <v>0</v>
      </c>
      <c r="E164" s="15">
        <v>3</v>
      </c>
      <c r="F164" s="15"/>
      <c r="G164" s="15"/>
      <c r="H164" s="9">
        <f t="shared" si="40"/>
        <v>3</v>
      </c>
      <c r="I164" s="15">
        <v>3</v>
      </c>
      <c r="J164" s="15"/>
      <c r="K164" s="15"/>
      <c r="L164" s="9">
        <f t="shared" si="34"/>
        <v>3</v>
      </c>
      <c r="M164" s="15"/>
      <c r="N164" s="15"/>
      <c r="O164" s="15"/>
      <c r="P164" s="15"/>
      <c r="Q164" s="15"/>
      <c r="R164" s="11">
        <f t="shared" si="39"/>
        <v>0</v>
      </c>
      <c r="S164" s="15"/>
      <c r="T164" s="15"/>
      <c r="U164" s="9">
        <f t="shared" si="41"/>
        <v>0</v>
      </c>
      <c r="V164" s="9">
        <f t="shared" si="42"/>
        <v>0</v>
      </c>
      <c r="W164" s="15"/>
      <c r="X164" s="16">
        <f t="shared" si="43"/>
        <v>0</v>
      </c>
      <c r="Y164" s="18"/>
      <c r="Z164" s="17"/>
    </row>
    <row r="165" spans="1:26" ht="18" customHeight="1" x14ac:dyDescent="0.2">
      <c r="A165" s="13">
        <v>5510072</v>
      </c>
      <c r="B165" s="14" t="s">
        <v>189</v>
      </c>
      <c r="C165" s="15">
        <v>29000</v>
      </c>
      <c r="D165" s="10">
        <f>VLOOKUP($A165,'28.07'!$A$9:$W$200,23,0)</f>
        <v>0</v>
      </c>
      <c r="E165" s="15"/>
      <c r="F165" s="15"/>
      <c r="G165" s="15"/>
      <c r="H165" s="9">
        <f t="shared" si="40"/>
        <v>0</v>
      </c>
      <c r="I165" s="15"/>
      <c r="J165" s="15"/>
      <c r="K165" s="15"/>
      <c r="L165" s="9">
        <f t="shared" si="34"/>
        <v>0</v>
      </c>
      <c r="M165" s="15"/>
      <c r="N165" s="15"/>
      <c r="O165" s="15"/>
      <c r="P165" s="15"/>
      <c r="Q165" s="15"/>
      <c r="R165" s="11">
        <f t="shared" si="39"/>
        <v>0</v>
      </c>
      <c r="S165" s="15"/>
      <c r="T165" s="15"/>
      <c r="U165" s="9">
        <f t="shared" si="41"/>
        <v>0</v>
      </c>
      <c r="V165" s="9">
        <f t="shared" si="42"/>
        <v>0</v>
      </c>
      <c r="W165" s="15"/>
      <c r="X165" s="16">
        <f t="shared" si="43"/>
        <v>0</v>
      </c>
      <c r="Y165" s="18"/>
      <c r="Z165" s="17"/>
    </row>
    <row r="166" spans="1:26" ht="18" customHeight="1" x14ac:dyDescent="0.2">
      <c r="A166" s="13">
        <v>5510074</v>
      </c>
      <c r="B166" s="14" t="s">
        <v>190</v>
      </c>
      <c r="C166" s="15">
        <v>30000</v>
      </c>
      <c r="D166" s="10">
        <f>VLOOKUP($A166,'28.07'!$A$9:$W$200,23,0)</f>
        <v>0</v>
      </c>
      <c r="E166" s="15">
        <v>4</v>
      </c>
      <c r="F166" s="15"/>
      <c r="G166" s="15"/>
      <c r="H166" s="9">
        <f t="shared" si="40"/>
        <v>4</v>
      </c>
      <c r="I166" s="15">
        <v>4</v>
      </c>
      <c r="J166" s="15"/>
      <c r="K166" s="15"/>
      <c r="L166" s="9">
        <f t="shared" si="34"/>
        <v>4</v>
      </c>
      <c r="M166" s="15"/>
      <c r="N166" s="15"/>
      <c r="O166" s="15"/>
      <c r="P166" s="15"/>
      <c r="Q166" s="15"/>
      <c r="R166" s="11">
        <f t="shared" si="39"/>
        <v>0</v>
      </c>
      <c r="S166" s="15"/>
      <c r="T166" s="15"/>
      <c r="U166" s="9">
        <f t="shared" si="41"/>
        <v>0</v>
      </c>
      <c r="V166" s="9">
        <f t="shared" si="42"/>
        <v>0</v>
      </c>
      <c r="W166" s="15"/>
      <c r="X166" s="16">
        <f t="shared" si="43"/>
        <v>0</v>
      </c>
      <c r="Y166" s="18"/>
      <c r="Z166" s="17"/>
    </row>
    <row r="167" spans="1:26" ht="18" customHeight="1" x14ac:dyDescent="0.2">
      <c r="A167" s="13">
        <v>5520002</v>
      </c>
      <c r="B167" s="14" t="s">
        <v>191</v>
      </c>
      <c r="C167" s="15">
        <v>34000</v>
      </c>
      <c r="D167" s="10">
        <f>VLOOKUP($A167,'28.07'!$A$9:$W$200,23,0)</f>
        <v>0</v>
      </c>
      <c r="E167" s="15">
        <v>1</v>
      </c>
      <c r="F167" s="15"/>
      <c r="G167" s="15"/>
      <c r="H167" s="9">
        <f t="shared" si="40"/>
        <v>1</v>
      </c>
      <c r="I167" s="15">
        <v>1</v>
      </c>
      <c r="J167" s="15"/>
      <c r="K167" s="15"/>
      <c r="L167" s="9">
        <f t="shared" si="34"/>
        <v>1</v>
      </c>
      <c r="M167" s="15"/>
      <c r="N167" s="15"/>
      <c r="O167" s="15"/>
      <c r="P167" s="15"/>
      <c r="Q167" s="15"/>
      <c r="R167" s="11">
        <f>SUM(M167:Q167)</f>
        <v>0</v>
      </c>
      <c r="S167" s="15"/>
      <c r="T167" s="15"/>
      <c r="U167" s="9">
        <f>S167+T167</f>
        <v>0</v>
      </c>
      <c r="V167" s="9">
        <f t="shared" si="42"/>
        <v>0</v>
      </c>
      <c r="W167" s="15"/>
      <c r="X167" s="16">
        <f>W167-V167</f>
        <v>0</v>
      </c>
      <c r="Y167" s="18"/>
      <c r="Z167" s="17"/>
    </row>
    <row r="168" spans="1:26" ht="18" customHeight="1" x14ac:dyDescent="0.2">
      <c r="A168" s="13">
        <v>5520003</v>
      </c>
      <c r="B168" s="14" t="s">
        <v>192</v>
      </c>
      <c r="C168" s="15">
        <v>34000</v>
      </c>
      <c r="D168" s="10">
        <f>VLOOKUP($A168,'28.07'!$A$9:$W$200,23,0)</f>
        <v>0</v>
      </c>
      <c r="E168" s="15">
        <v>2</v>
      </c>
      <c r="F168" s="15"/>
      <c r="G168" s="15"/>
      <c r="H168" s="9">
        <f t="shared" si="40"/>
        <v>2</v>
      </c>
      <c r="I168" s="15">
        <v>2</v>
      </c>
      <c r="J168" s="15"/>
      <c r="K168" s="15"/>
      <c r="L168" s="9">
        <f t="shared" si="34"/>
        <v>2</v>
      </c>
      <c r="M168" s="15"/>
      <c r="N168" s="15"/>
      <c r="O168" s="15"/>
      <c r="P168" s="15"/>
      <c r="Q168" s="15"/>
      <c r="R168" s="11">
        <f>SUM(M168:Q168)</f>
        <v>0</v>
      </c>
      <c r="S168" s="15"/>
      <c r="T168" s="15"/>
      <c r="U168" s="9">
        <f>S168+T168</f>
        <v>0</v>
      </c>
      <c r="V168" s="9">
        <f t="shared" si="42"/>
        <v>0</v>
      </c>
      <c r="W168" s="15"/>
      <c r="X168" s="16">
        <f>W168-V168</f>
        <v>0</v>
      </c>
      <c r="Y168" s="18"/>
      <c r="Z168" s="17"/>
    </row>
    <row r="169" spans="1:26" ht="18" customHeight="1" x14ac:dyDescent="0.2">
      <c r="A169" s="13">
        <v>5520005</v>
      </c>
      <c r="B169" s="14" t="s">
        <v>193</v>
      </c>
      <c r="C169" s="15">
        <v>19000</v>
      </c>
      <c r="D169" s="10">
        <f>VLOOKUP($A169,'28.07'!$A$9:$W$200,23,0)</f>
        <v>0</v>
      </c>
      <c r="E169" s="15">
        <v>10</v>
      </c>
      <c r="F169" s="15"/>
      <c r="G169" s="15"/>
      <c r="H169" s="9">
        <f t="shared" si="40"/>
        <v>10</v>
      </c>
      <c r="I169" s="15">
        <v>10</v>
      </c>
      <c r="J169" s="15"/>
      <c r="K169" s="15"/>
      <c r="L169" s="9">
        <f t="shared" si="34"/>
        <v>10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2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5530001</v>
      </c>
      <c r="B170" s="14" t="s">
        <v>194</v>
      </c>
      <c r="C170" s="15">
        <v>46000</v>
      </c>
      <c r="D170" s="10">
        <f>VLOOKUP($A170,'28.07'!$A$9:$W$200,23,0)</f>
        <v>0</v>
      </c>
      <c r="E170" s="15">
        <v>1</v>
      </c>
      <c r="F170" s="15"/>
      <c r="G170" s="15"/>
      <c r="H170" s="9">
        <f t="shared" si="40"/>
        <v>1</v>
      </c>
      <c r="I170" s="15">
        <v>1</v>
      </c>
      <c r="J170" s="15"/>
      <c r="K170" s="15"/>
      <c r="L170" s="9">
        <f t="shared" si="34"/>
        <v>1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2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5530002</v>
      </c>
      <c r="B171" s="14" t="s">
        <v>195</v>
      </c>
      <c r="C171" s="15">
        <v>38000</v>
      </c>
      <c r="D171" s="10">
        <f>VLOOKUP($A171,'28.07'!$A$9:$W$200,23,0)</f>
        <v>0</v>
      </c>
      <c r="E171" s="15">
        <v>2</v>
      </c>
      <c r="F171" s="15"/>
      <c r="G171" s="15"/>
      <c r="H171" s="9">
        <f t="shared" si="40"/>
        <v>2</v>
      </c>
      <c r="I171" s="15">
        <v>2</v>
      </c>
      <c r="J171" s="15"/>
      <c r="K171" s="15"/>
      <c r="L171" s="9">
        <f t="shared" si="34"/>
        <v>2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2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5530003</v>
      </c>
      <c r="B172" s="14" t="s">
        <v>196</v>
      </c>
      <c r="C172" s="15">
        <v>38000</v>
      </c>
      <c r="D172" s="10">
        <f>VLOOKUP($A172,'28.07'!$A$9:$W$200,23,0)</f>
        <v>0</v>
      </c>
      <c r="E172" s="15"/>
      <c r="F172" s="15"/>
      <c r="G172" s="15"/>
      <c r="H172" s="9">
        <f t="shared" si="40"/>
        <v>0</v>
      </c>
      <c r="I172" s="15"/>
      <c r="J172" s="15"/>
      <c r="K172" s="15"/>
      <c r="L172" s="9">
        <f t="shared" si="34"/>
        <v>0</v>
      </c>
      <c r="M172" s="15"/>
      <c r="N172" s="15"/>
      <c r="O172" s="15"/>
      <c r="P172" s="15"/>
      <c r="Q172" s="15"/>
      <c r="R172" s="11">
        <f t="shared" si="39"/>
        <v>0</v>
      </c>
      <c r="S172" s="15"/>
      <c r="T172" s="15"/>
      <c r="U172" s="9">
        <f t="shared" si="41"/>
        <v>0</v>
      </c>
      <c r="V172" s="9">
        <f t="shared" si="42"/>
        <v>0</v>
      </c>
      <c r="W172" s="15"/>
      <c r="X172" s="16">
        <f t="shared" si="43"/>
        <v>0</v>
      </c>
      <c r="Y172" s="18"/>
      <c r="Z172" s="17"/>
    </row>
    <row r="173" spans="1:26" ht="18" customHeight="1" x14ac:dyDescent="0.2">
      <c r="A173" s="13">
        <v>5530004</v>
      </c>
      <c r="B173" s="14" t="s">
        <v>197</v>
      </c>
      <c r="C173" s="15">
        <v>39000</v>
      </c>
      <c r="D173" s="10">
        <f>VLOOKUP($A173,'28.07'!$A$9:$W$200,23,0)</f>
        <v>0</v>
      </c>
      <c r="E173" s="15"/>
      <c r="F173" s="15"/>
      <c r="G173" s="15"/>
      <c r="H173" s="9">
        <f t="shared" si="40"/>
        <v>0</v>
      </c>
      <c r="I173" s="15"/>
      <c r="J173" s="15"/>
      <c r="K173" s="15"/>
      <c r="L173" s="9">
        <f t="shared" si="34"/>
        <v>0</v>
      </c>
      <c r="M173" s="15"/>
      <c r="N173" s="15"/>
      <c r="O173" s="15"/>
      <c r="P173" s="15"/>
      <c r="Q173" s="15"/>
      <c r="R173" s="11">
        <f t="shared" si="39"/>
        <v>0</v>
      </c>
      <c r="S173" s="15"/>
      <c r="T173" s="15"/>
      <c r="U173" s="9">
        <f t="shared" si="41"/>
        <v>0</v>
      </c>
      <c r="V173" s="9">
        <f t="shared" si="42"/>
        <v>0</v>
      </c>
      <c r="W173" s="15"/>
      <c r="X173" s="16">
        <f t="shared" si="43"/>
        <v>0</v>
      </c>
      <c r="Y173" s="18"/>
      <c r="Z173" s="17"/>
    </row>
    <row r="174" spans="1:26" ht="18" customHeight="1" x14ac:dyDescent="0.2">
      <c r="A174" s="13">
        <v>5530005</v>
      </c>
      <c r="B174" s="14" t="s">
        <v>198</v>
      </c>
      <c r="C174" s="15">
        <v>35000</v>
      </c>
      <c r="D174" s="10">
        <f>VLOOKUP($A174,'28.07'!$A$9:$W$200,23,0)</f>
        <v>0</v>
      </c>
      <c r="E174" s="15"/>
      <c r="F174" s="15"/>
      <c r="G174" s="15"/>
      <c r="H174" s="9">
        <f t="shared" si="40"/>
        <v>0</v>
      </c>
      <c r="I174" s="15"/>
      <c r="J174" s="15"/>
      <c r="K174" s="15"/>
      <c r="L174" s="9">
        <f t="shared" si="34"/>
        <v>0</v>
      </c>
      <c r="M174" s="15"/>
      <c r="N174" s="15"/>
      <c r="O174" s="15"/>
      <c r="P174" s="15"/>
      <c r="Q174" s="15"/>
      <c r="R174" s="11">
        <f t="shared" si="39"/>
        <v>0</v>
      </c>
      <c r="S174" s="15"/>
      <c r="T174" s="15"/>
      <c r="U174" s="9">
        <f t="shared" si="41"/>
        <v>0</v>
      </c>
      <c r="V174" s="9">
        <f t="shared" si="42"/>
        <v>0</v>
      </c>
      <c r="W174" s="15"/>
      <c r="X174" s="16">
        <f t="shared" si="43"/>
        <v>0</v>
      </c>
      <c r="Y174" s="18"/>
      <c r="Z174" s="17"/>
    </row>
    <row r="175" spans="1:26" ht="18" customHeight="1" x14ac:dyDescent="0.2">
      <c r="A175" s="13">
        <v>5530008</v>
      </c>
      <c r="B175" s="14" t="s">
        <v>199</v>
      </c>
      <c r="C175" s="15">
        <v>29000</v>
      </c>
      <c r="D175" s="10">
        <f>VLOOKUP($A175,'28.07'!$A$9:$W$200,23,0)</f>
        <v>0</v>
      </c>
      <c r="E175" s="15">
        <v>1</v>
      </c>
      <c r="F175" s="15"/>
      <c r="G175" s="15"/>
      <c r="H175" s="9">
        <f t="shared" si="40"/>
        <v>1</v>
      </c>
      <c r="I175" s="15">
        <v>1</v>
      </c>
      <c r="J175" s="15"/>
      <c r="K175" s="15"/>
      <c r="L175" s="9">
        <f t="shared" si="34"/>
        <v>1</v>
      </c>
      <c r="M175" s="15"/>
      <c r="N175" s="15"/>
      <c r="O175" s="15"/>
      <c r="P175" s="15"/>
      <c r="Q175" s="15"/>
      <c r="R175" s="11">
        <f t="shared" si="39"/>
        <v>0</v>
      </c>
      <c r="S175" s="15"/>
      <c r="T175" s="15"/>
      <c r="U175" s="9">
        <f t="shared" si="41"/>
        <v>0</v>
      </c>
      <c r="V175" s="9">
        <f t="shared" si="42"/>
        <v>0</v>
      </c>
      <c r="W175" s="15"/>
      <c r="X175" s="16">
        <f t="shared" si="43"/>
        <v>0</v>
      </c>
      <c r="Y175" s="18"/>
      <c r="Z175" s="17"/>
    </row>
    <row r="176" spans="1:26" ht="18" customHeight="1" x14ac:dyDescent="0.2">
      <c r="A176" s="13">
        <v>5540001</v>
      </c>
      <c r="B176" s="14" t="s">
        <v>200</v>
      </c>
      <c r="C176" s="15">
        <v>18000</v>
      </c>
      <c r="D176" s="10">
        <f>VLOOKUP($A176,'28.07'!$A$9:$W$200,23,0)</f>
        <v>0</v>
      </c>
      <c r="E176" s="15"/>
      <c r="F176" s="15"/>
      <c r="G176" s="15"/>
      <c r="H176" s="9">
        <f t="shared" si="40"/>
        <v>0</v>
      </c>
      <c r="I176" s="15"/>
      <c r="J176" s="15"/>
      <c r="K176" s="15"/>
      <c r="L176" s="9">
        <f t="shared" si="34"/>
        <v>0</v>
      </c>
      <c r="M176" s="15"/>
      <c r="N176" s="15"/>
      <c r="O176" s="15"/>
      <c r="P176" s="15"/>
      <c r="Q176" s="15"/>
      <c r="R176" s="11">
        <f>SUM(M176:Q176)</f>
        <v>0</v>
      </c>
      <c r="S176" s="15"/>
      <c r="T176" s="15"/>
      <c r="U176" s="9">
        <f>S176+T176</f>
        <v>0</v>
      </c>
      <c r="V176" s="9">
        <f t="shared" si="42"/>
        <v>0</v>
      </c>
      <c r="W176" s="15"/>
      <c r="X176" s="16">
        <f>W176-V176</f>
        <v>0</v>
      </c>
      <c r="Y176" s="18"/>
      <c r="Z176" s="17"/>
    </row>
    <row r="177" spans="1:26" ht="18" customHeight="1" x14ac:dyDescent="0.2">
      <c r="A177" s="13">
        <v>5540003</v>
      </c>
      <c r="B177" s="14" t="s">
        <v>201</v>
      </c>
      <c r="C177" s="15">
        <v>18000</v>
      </c>
      <c r="D177" s="10">
        <f>VLOOKUP($A177,'28.07'!$A$9:$W$200,23,0)</f>
        <v>86</v>
      </c>
      <c r="E177" s="15"/>
      <c r="F177" s="15"/>
      <c r="G177" s="15"/>
      <c r="H177" s="9">
        <f t="shared" si="40"/>
        <v>0</v>
      </c>
      <c r="I177" s="15">
        <v>2</v>
      </c>
      <c r="J177" s="15"/>
      <c r="K177" s="15"/>
      <c r="L177" s="9">
        <f t="shared" si="34"/>
        <v>2</v>
      </c>
      <c r="M177" s="15"/>
      <c r="N177" s="15"/>
      <c r="O177" s="15"/>
      <c r="P177" s="15"/>
      <c r="Q177" s="15"/>
      <c r="R177" s="11">
        <f t="shared" si="39"/>
        <v>0</v>
      </c>
      <c r="S177" s="15"/>
      <c r="T177" s="15"/>
      <c r="U177" s="9">
        <f t="shared" si="41"/>
        <v>0</v>
      </c>
      <c r="V177" s="9">
        <f t="shared" si="42"/>
        <v>84</v>
      </c>
      <c r="W177" s="15">
        <v>84</v>
      </c>
      <c r="X177" s="16">
        <f t="shared" si="43"/>
        <v>0</v>
      </c>
      <c r="Y177" s="18"/>
      <c r="Z177" s="17"/>
    </row>
    <row r="178" spans="1:26" ht="18" customHeight="1" x14ac:dyDescent="0.2">
      <c r="A178" s="13">
        <v>5540008</v>
      </c>
      <c r="B178" s="14" t="s">
        <v>202</v>
      </c>
      <c r="C178" s="15">
        <v>15000</v>
      </c>
      <c r="D178" s="10">
        <f>VLOOKUP($A178,'28.07'!$A$9:$W$200,23,0)</f>
        <v>0</v>
      </c>
      <c r="E178" s="15"/>
      <c r="F178" s="15"/>
      <c r="G178" s="15"/>
      <c r="H178" s="9">
        <f t="shared" si="40"/>
        <v>0</v>
      </c>
      <c r="I178" s="15"/>
      <c r="J178" s="15"/>
      <c r="K178" s="15"/>
      <c r="L178" s="9">
        <f t="shared" si="34"/>
        <v>0</v>
      </c>
      <c r="M178" s="15"/>
      <c r="N178" s="15"/>
      <c r="O178" s="15"/>
      <c r="P178" s="15"/>
      <c r="Q178" s="15"/>
      <c r="R178" s="11">
        <f t="shared" si="39"/>
        <v>0</v>
      </c>
      <c r="S178" s="15"/>
      <c r="T178" s="15"/>
      <c r="U178" s="9">
        <f t="shared" si="41"/>
        <v>0</v>
      </c>
      <c r="V178" s="9">
        <f t="shared" si="42"/>
        <v>0</v>
      </c>
      <c r="W178" s="15"/>
      <c r="X178" s="16">
        <f t="shared" si="43"/>
        <v>0</v>
      </c>
      <c r="Y178" s="18"/>
      <c r="Z178" s="17"/>
    </row>
    <row r="179" spans="1:26" ht="18" customHeight="1" x14ac:dyDescent="0.2">
      <c r="A179" s="13">
        <v>5540017</v>
      </c>
      <c r="B179" s="14" t="s">
        <v>203</v>
      </c>
      <c r="C179" s="15">
        <v>25000</v>
      </c>
      <c r="D179" s="10">
        <f>VLOOKUP($A179,'28.07'!$A$9:$W$200,23,0)</f>
        <v>0</v>
      </c>
      <c r="E179" s="15">
        <v>2</v>
      </c>
      <c r="F179" s="15"/>
      <c r="G179" s="15"/>
      <c r="H179" s="9">
        <f t="shared" si="40"/>
        <v>2</v>
      </c>
      <c r="I179" s="15">
        <v>2</v>
      </c>
      <c r="J179" s="15"/>
      <c r="K179" s="15"/>
      <c r="L179" s="9">
        <f t="shared" si="34"/>
        <v>2</v>
      </c>
      <c r="M179" s="15"/>
      <c r="N179" s="15"/>
      <c r="O179" s="15"/>
      <c r="P179" s="15"/>
      <c r="Q179" s="15"/>
      <c r="R179" s="11">
        <f t="shared" si="39"/>
        <v>0</v>
      </c>
      <c r="S179" s="15"/>
      <c r="T179" s="15"/>
      <c r="U179" s="9">
        <f t="shared" si="41"/>
        <v>0</v>
      </c>
      <c r="V179" s="9">
        <f t="shared" si="42"/>
        <v>0</v>
      </c>
      <c r="W179" s="15"/>
      <c r="X179" s="16">
        <f t="shared" si="43"/>
        <v>0</v>
      </c>
      <c r="Y179" s="18"/>
      <c r="Z179" s="17"/>
    </row>
    <row r="180" spans="1:26" ht="18" customHeight="1" x14ac:dyDescent="0.2">
      <c r="A180" s="13">
        <v>5540018</v>
      </c>
      <c r="B180" s="14" t="s">
        <v>204</v>
      </c>
      <c r="C180" s="15">
        <v>32000</v>
      </c>
      <c r="D180" s="10">
        <f>VLOOKUP($A180,'28.07'!$A$9:$W$200,23,0)</f>
        <v>0</v>
      </c>
      <c r="E180" s="15">
        <v>8</v>
      </c>
      <c r="F180" s="15"/>
      <c r="G180" s="15"/>
      <c r="H180" s="9">
        <f t="shared" si="40"/>
        <v>8</v>
      </c>
      <c r="I180" s="15">
        <v>8</v>
      </c>
      <c r="J180" s="15"/>
      <c r="K180" s="15"/>
      <c r="L180" s="9">
        <f t="shared" si="34"/>
        <v>8</v>
      </c>
      <c r="M180" s="15"/>
      <c r="N180" s="15"/>
      <c r="O180" s="15"/>
      <c r="P180" s="15"/>
      <c r="Q180" s="15"/>
      <c r="R180" s="11">
        <f t="shared" si="39"/>
        <v>0</v>
      </c>
      <c r="S180" s="15"/>
      <c r="T180" s="15"/>
      <c r="U180" s="9">
        <f t="shared" si="41"/>
        <v>0</v>
      </c>
      <c r="V180" s="9">
        <f t="shared" si="42"/>
        <v>0</v>
      </c>
      <c r="W180" s="15"/>
      <c r="X180" s="16">
        <f t="shared" si="43"/>
        <v>0</v>
      </c>
      <c r="Y180" s="18"/>
      <c r="Z180" s="17"/>
    </row>
    <row r="181" spans="1:26" ht="18" customHeight="1" x14ac:dyDescent="0.2">
      <c r="A181" s="13">
        <v>5540019</v>
      </c>
      <c r="B181" s="14" t="s">
        <v>205</v>
      </c>
      <c r="C181" s="15">
        <v>39000</v>
      </c>
      <c r="D181" s="10">
        <f>VLOOKUP($A181,'28.07'!$A$9:$W$200,23,0)</f>
        <v>0</v>
      </c>
      <c r="E181" s="15">
        <v>5</v>
      </c>
      <c r="F181" s="15"/>
      <c r="G181" s="15"/>
      <c r="H181" s="9">
        <f t="shared" si="40"/>
        <v>5</v>
      </c>
      <c r="I181" s="15">
        <v>5</v>
      </c>
      <c r="J181" s="15"/>
      <c r="K181" s="15"/>
      <c r="L181" s="9">
        <f t="shared" si="34"/>
        <v>5</v>
      </c>
      <c r="M181" s="15"/>
      <c r="N181" s="15"/>
      <c r="O181" s="15"/>
      <c r="P181" s="15"/>
      <c r="Q181" s="15"/>
      <c r="R181" s="11">
        <f t="shared" si="39"/>
        <v>0</v>
      </c>
      <c r="S181" s="15"/>
      <c r="T181" s="15"/>
      <c r="U181" s="9">
        <f t="shared" si="41"/>
        <v>0</v>
      </c>
      <c r="V181" s="9">
        <f t="shared" si="42"/>
        <v>0</v>
      </c>
      <c r="W181" s="15"/>
      <c r="X181" s="16">
        <f t="shared" si="43"/>
        <v>0</v>
      </c>
      <c r="Y181" s="18"/>
      <c r="Z181" s="17"/>
    </row>
    <row r="182" spans="1:26" ht="18" customHeight="1" x14ac:dyDescent="0.2">
      <c r="A182" s="13">
        <v>5540020</v>
      </c>
      <c r="B182" s="14" t="s">
        <v>206</v>
      </c>
      <c r="C182" s="15">
        <v>40000</v>
      </c>
      <c r="D182" s="10">
        <f>VLOOKUP($A182,'28.07'!$A$9:$W$200,23,0)</f>
        <v>0</v>
      </c>
      <c r="E182" s="15">
        <v>4</v>
      </c>
      <c r="F182" s="15"/>
      <c r="G182" s="15"/>
      <c r="H182" s="9">
        <f t="shared" si="40"/>
        <v>4</v>
      </c>
      <c r="I182" s="15">
        <v>4</v>
      </c>
      <c r="J182" s="15"/>
      <c r="K182" s="15"/>
      <c r="L182" s="9">
        <f t="shared" si="34"/>
        <v>4</v>
      </c>
      <c r="M182" s="15"/>
      <c r="N182" s="15"/>
      <c r="O182" s="15"/>
      <c r="P182" s="15"/>
      <c r="Q182" s="15"/>
      <c r="R182" s="11">
        <f t="shared" si="39"/>
        <v>0</v>
      </c>
      <c r="S182" s="15"/>
      <c r="T182" s="15"/>
      <c r="U182" s="9">
        <f t="shared" si="41"/>
        <v>0</v>
      </c>
      <c r="V182" s="9">
        <f t="shared" si="42"/>
        <v>0</v>
      </c>
      <c r="W182" s="15"/>
      <c r="X182" s="16">
        <f t="shared" si="43"/>
        <v>0</v>
      </c>
      <c r="Y182" s="18"/>
      <c r="Z182" s="17"/>
    </row>
    <row r="183" spans="1:26" ht="18" customHeight="1" x14ac:dyDescent="0.2">
      <c r="A183" s="13">
        <v>5540021</v>
      </c>
      <c r="B183" s="14" t="s">
        <v>207</v>
      </c>
      <c r="C183" s="15">
        <v>46000</v>
      </c>
      <c r="D183" s="10">
        <f>VLOOKUP($A183,'28.07'!$A$9:$W$200,23,0)</f>
        <v>0</v>
      </c>
      <c r="E183" s="15"/>
      <c r="F183" s="15"/>
      <c r="G183" s="15"/>
      <c r="H183" s="9">
        <f t="shared" si="40"/>
        <v>0</v>
      </c>
      <c r="I183" s="15"/>
      <c r="J183" s="15"/>
      <c r="K183" s="15"/>
      <c r="L183" s="9">
        <f t="shared" si="34"/>
        <v>0</v>
      </c>
      <c r="M183" s="15"/>
      <c r="N183" s="15"/>
      <c r="O183" s="15"/>
      <c r="P183" s="15"/>
      <c r="Q183" s="15"/>
      <c r="R183" s="11">
        <f t="shared" si="39"/>
        <v>0</v>
      </c>
      <c r="S183" s="15"/>
      <c r="T183" s="15"/>
      <c r="U183" s="9">
        <f t="shared" si="41"/>
        <v>0</v>
      </c>
      <c r="V183" s="9">
        <f t="shared" si="42"/>
        <v>0</v>
      </c>
      <c r="W183" s="15"/>
      <c r="X183" s="16">
        <f t="shared" si="43"/>
        <v>0</v>
      </c>
      <c r="Y183" s="18"/>
      <c r="Z183" s="17"/>
    </row>
    <row r="184" spans="1:26" ht="18" customHeight="1" x14ac:dyDescent="0.2">
      <c r="A184" s="13">
        <v>5540029</v>
      </c>
      <c r="B184" s="14" t="s">
        <v>208</v>
      </c>
      <c r="C184" s="15">
        <v>18000</v>
      </c>
      <c r="D184" s="10">
        <f>VLOOKUP($A184,'28.07'!$A$9:$W$200,23,0)</f>
        <v>22</v>
      </c>
      <c r="E184" s="15"/>
      <c r="F184" s="15"/>
      <c r="G184" s="15"/>
      <c r="H184" s="9">
        <f t="shared" si="40"/>
        <v>0</v>
      </c>
      <c r="I184" s="15">
        <v>2</v>
      </c>
      <c r="J184" s="15"/>
      <c r="K184" s="15"/>
      <c r="L184" s="9">
        <f t="shared" si="34"/>
        <v>2</v>
      </c>
      <c r="M184" s="15"/>
      <c r="N184" s="15"/>
      <c r="O184" s="15"/>
      <c r="P184" s="15"/>
      <c r="Q184" s="15"/>
      <c r="R184" s="11">
        <f t="shared" si="39"/>
        <v>0</v>
      </c>
      <c r="S184" s="15"/>
      <c r="T184" s="15"/>
      <c r="U184" s="9">
        <f t="shared" si="41"/>
        <v>0</v>
      </c>
      <c r="V184" s="9">
        <f t="shared" si="42"/>
        <v>20</v>
      </c>
      <c r="W184" s="15">
        <v>20</v>
      </c>
      <c r="X184" s="16">
        <f t="shared" si="43"/>
        <v>0</v>
      </c>
      <c r="Y184" s="18"/>
      <c r="Z184" s="17"/>
    </row>
    <row r="185" spans="1:26" ht="18" customHeight="1" x14ac:dyDescent="0.2">
      <c r="A185" s="13">
        <v>5540030</v>
      </c>
      <c r="B185" s="14" t="s">
        <v>209</v>
      </c>
      <c r="C185" s="15">
        <v>20000</v>
      </c>
      <c r="D185" s="10">
        <f>VLOOKUP($A185,'28.07'!$A$9:$W$200,23,0)</f>
        <v>25</v>
      </c>
      <c r="E185" s="15"/>
      <c r="F185" s="15"/>
      <c r="G185" s="15"/>
      <c r="H185" s="9">
        <f t="shared" si="40"/>
        <v>0</v>
      </c>
      <c r="I185" s="15">
        <v>1</v>
      </c>
      <c r="J185" s="15"/>
      <c r="K185" s="15"/>
      <c r="L185" s="9">
        <f t="shared" si="34"/>
        <v>1</v>
      </c>
      <c r="M185" s="15"/>
      <c r="N185" s="15"/>
      <c r="O185" s="15"/>
      <c r="P185" s="15"/>
      <c r="Q185" s="15"/>
      <c r="R185" s="11">
        <f>SUM(M185:Q185)</f>
        <v>0</v>
      </c>
      <c r="S185" s="15"/>
      <c r="T185" s="15"/>
      <c r="U185" s="9">
        <f>S185+T185</f>
        <v>0</v>
      </c>
      <c r="V185" s="9">
        <f t="shared" si="42"/>
        <v>24</v>
      </c>
      <c r="W185" s="15">
        <v>24</v>
      </c>
      <c r="X185" s="16">
        <f>W185-V185</f>
        <v>0</v>
      </c>
      <c r="Y185" s="18"/>
      <c r="Z185" s="17"/>
    </row>
    <row r="186" spans="1:26" ht="18" customHeight="1" x14ac:dyDescent="0.2">
      <c r="A186" s="13">
        <v>5540031</v>
      </c>
      <c r="B186" s="14" t="s">
        <v>210</v>
      </c>
      <c r="C186" s="15">
        <v>20000</v>
      </c>
      <c r="D186" s="10">
        <f>VLOOKUP($A186,'28.07'!$A$9:$W$200,23,0)</f>
        <v>21</v>
      </c>
      <c r="E186" s="15"/>
      <c r="F186" s="15"/>
      <c r="G186" s="15"/>
      <c r="H186" s="9">
        <f t="shared" si="40"/>
        <v>0</v>
      </c>
      <c r="I186" s="15">
        <v>1</v>
      </c>
      <c r="J186" s="15"/>
      <c r="K186" s="15"/>
      <c r="L186" s="9">
        <f t="shared" si="34"/>
        <v>1</v>
      </c>
      <c r="M186" s="15"/>
      <c r="N186" s="15"/>
      <c r="O186" s="15"/>
      <c r="P186" s="15"/>
      <c r="Q186" s="15"/>
      <c r="R186" s="11">
        <f t="shared" si="39"/>
        <v>0</v>
      </c>
      <c r="S186" s="15"/>
      <c r="T186" s="15"/>
      <c r="U186" s="9">
        <f t="shared" ref="U186:U197" si="44">S186+T186</f>
        <v>0</v>
      </c>
      <c r="V186" s="9">
        <f t="shared" si="42"/>
        <v>20</v>
      </c>
      <c r="W186" s="15">
        <v>20</v>
      </c>
      <c r="X186" s="16">
        <f t="shared" ref="X186:X197" si="45">W186-V186</f>
        <v>0</v>
      </c>
      <c r="Y186" s="18"/>
      <c r="Z186" s="17"/>
    </row>
    <row r="187" spans="1:26" ht="18" customHeight="1" x14ac:dyDescent="0.2">
      <c r="A187" s="13">
        <v>5540032</v>
      </c>
      <c r="B187" s="14" t="s">
        <v>211</v>
      </c>
      <c r="C187" s="15">
        <v>15000</v>
      </c>
      <c r="D187" s="10">
        <f>VLOOKUP($A187,'28.07'!$A$9:$W$200,23,0)</f>
        <v>130</v>
      </c>
      <c r="E187" s="15"/>
      <c r="F187" s="15"/>
      <c r="G187" s="15"/>
      <c r="H187" s="9">
        <f t="shared" si="40"/>
        <v>0</v>
      </c>
      <c r="I187" s="15">
        <v>1</v>
      </c>
      <c r="J187" s="15"/>
      <c r="K187" s="15"/>
      <c r="L187" s="9">
        <f t="shared" si="34"/>
        <v>1</v>
      </c>
      <c r="M187" s="15"/>
      <c r="N187" s="15"/>
      <c r="O187" s="15"/>
      <c r="P187" s="15"/>
      <c r="Q187" s="15"/>
      <c r="R187" s="11">
        <f t="shared" si="39"/>
        <v>0</v>
      </c>
      <c r="S187" s="15"/>
      <c r="T187" s="15"/>
      <c r="U187" s="9">
        <f t="shared" si="44"/>
        <v>0</v>
      </c>
      <c r="V187" s="9">
        <f t="shared" si="42"/>
        <v>129</v>
      </c>
      <c r="W187" s="15">
        <v>129</v>
      </c>
      <c r="X187" s="16">
        <f t="shared" si="45"/>
        <v>0</v>
      </c>
      <c r="Y187" s="18"/>
      <c r="Z187" s="17"/>
    </row>
    <row r="188" spans="1:26" ht="18" customHeight="1" x14ac:dyDescent="0.2">
      <c r="A188" s="13">
        <v>5540033</v>
      </c>
      <c r="B188" s="14" t="s">
        <v>212</v>
      </c>
      <c r="C188" s="15">
        <v>15000</v>
      </c>
      <c r="D188" s="10">
        <f>VLOOKUP($A188,'28.07'!$A$9:$W$200,23,0)</f>
        <v>22</v>
      </c>
      <c r="E188" s="15"/>
      <c r="F188" s="15"/>
      <c r="G188" s="15"/>
      <c r="H188" s="9">
        <f t="shared" si="40"/>
        <v>0</v>
      </c>
      <c r="I188" s="15"/>
      <c r="J188" s="15"/>
      <c r="K188" s="15"/>
      <c r="L188" s="9">
        <f t="shared" si="34"/>
        <v>0</v>
      </c>
      <c r="M188" s="15"/>
      <c r="N188" s="15"/>
      <c r="O188" s="15"/>
      <c r="P188" s="15"/>
      <c r="Q188" s="15"/>
      <c r="R188" s="11">
        <f t="shared" si="39"/>
        <v>0</v>
      </c>
      <c r="S188" s="15"/>
      <c r="T188" s="15"/>
      <c r="U188" s="9">
        <f t="shared" si="44"/>
        <v>0</v>
      </c>
      <c r="V188" s="9">
        <f t="shared" si="42"/>
        <v>22</v>
      </c>
      <c r="W188" s="15">
        <v>22</v>
      </c>
      <c r="X188" s="16">
        <f t="shared" si="45"/>
        <v>0</v>
      </c>
      <c r="Y188" s="18"/>
      <c r="Z188" s="17"/>
    </row>
    <row r="189" spans="1:26" ht="18" customHeight="1" x14ac:dyDescent="0.2">
      <c r="A189" s="13">
        <v>5540035</v>
      </c>
      <c r="B189" s="14" t="s">
        <v>213</v>
      </c>
      <c r="C189" s="15">
        <v>20000</v>
      </c>
      <c r="D189" s="10">
        <f>VLOOKUP($A189,'28.07'!$A$9:$W$200,23,0)</f>
        <v>23</v>
      </c>
      <c r="E189" s="15"/>
      <c r="F189" s="15"/>
      <c r="G189" s="15"/>
      <c r="H189" s="9">
        <f t="shared" si="40"/>
        <v>0</v>
      </c>
      <c r="I189" s="15">
        <v>1</v>
      </c>
      <c r="J189" s="15"/>
      <c r="K189" s="15"/>
      <c r="L189" s="9">
        <f t="shared" si="34"/>
        <v>1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2"/>
        <v>22</v>
      </c>
      <c r="W189" s="15">
        <v>22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5540037</v>
      </c>
      <c r="B190" s="14" t="s">
        <v>214</v>
      </c>
      <c r="C190" s="15">
        <v>18000</v>
      </c>
      <c r="D190" s="10">
        <f>VLOOKUP($A190,'28.07'!$A$9:$W$200,23,0)</f>
        <v>81</v>
      </c>
      <c r="E190" s="15"/>
      <c r="F190" s="15"/>
      <c r="G190" s="15"/>
      <c r="H190" s="9">
        <f t="shared" si="40"/>
        <v>0</v>
      </c>
      <c r="I190" s="15">
        <v>5</v>
      </c>
      <c r="J190" s="15"/>
      <c r="K190" s="15"/>
      <c r="L190" s="9">
        <f t="shared" si="34"/>
        <v>5</v>
      </c>
      <c r="M190" s="15"/>
      <c r="N190" s="15"/>
      <c r="O190" s="15"/>
      <c r="P190" s="15"/>
      <c r="Q190" s="15"/>
      <c r="R190" s="11">
        <f t="shared" si="39"/>
        <v>0</v>
      </c>
      <c r="S190" s="15"/>
      <c r="T190" s="15"/>
      <c r="U190" s="9">
        <f t="shared" si="44"/>
        <v>0</v>
      </c>
      <c r="V190" s="9">
        <f t="shared" si="42"/>
        <v>76</v>
      </c>
      <c r="W190" s="15">
        <v>76</v>
      </c>
      <c r="X190" s="16">
        <f t="shared" si="45"/>
        <v>0</v>
      </c>
      <c r="Y190" s="18"/>
      <c r="Z190" s="17"/>
    </row>
    <row r="191" spans="1:26" ht="18" customHeight="1" x14ac:dyDescent="0.2">
      <c r="A191" s="13">
        <v>5541001</v>
      </c>
      <c r="B191" s="14" t="s">
        <v>215</v>
      </c>
      <c r="C191" s="15">
        <v>29000</v>
      </c>
      <c r="D191" s="10">
        <f>VLOOKUP($A191,'28.07'!$A$9:$W$200,23,0)</f>
        <v>0</v>
      </c>
      <c r="E191" s="15">
        <v>2</v>
      </c>
      <c r="F191" s="15"/>
      <c r="G191" s="15"/>
      <c r="H191" s="9">
        <f t="shared" si="40"/>
        <v>2</v>
      </c>
      <c r="I191" s="15">
        <v>2</v>
      </c>
      <c r="J191" s="15"/>
      <c r="K191" s="15"/>
      <c r="L191" s="9">
        <f t="shared" si="34"/>
        <v>2</v>
      </c>
      <c r="M191" s="15"/>
      <c r="N191" s="15"/>
      <c r="O191" s="15"/>
      <c r="P191" s="15"/>
      <c r="Q191" s="15"/>
      <c r="R191" s="11">
        <f t="shared" si="39"/>
        <v>0</v>
      </c>
      <c r="S191" s="15"/>
      <c r="T191" s="15"/>
      <c r="U191" s="9">
        <f t="shared" si="44"/>
        <v>0</v>
      </c>
      <c r="V191" s="9">
        <f t="shared" si="42"/>
        <v>0</v>
      </c>
      <c r="W191" s="15"/>
      <c r="X191" s="16">
        <f t="shared" si="45"/>
        <v>0</v>
      </c>
      <c r="Y191" s="18"/>
      <c r="Z191" s="17"/>
    </row>
    <row r="192" spans="1:26" ht="18" customHeight="1" x14ac:dyDescent="0.2">
      <c r="A192" s="13">
        <v>7111005</v>
      </c>
      <c r="B192" s="14" t="s">
        <v>216</v>
      </c>
      <c r="C192" s="15">
        <v>10000</v>
      </c>
      <c r="D192" s="10">
        <f>VLOOKUP($A192,'28.07'!$A$9:$W$200,23,0)</f>
        <v>0</v>
      </c>
      <c r="E192" s="15"/>
      <c r="F192" s="15"/>
      <c r="G192" s="15"/>
      <c r="H192" s="9">
        <f t="shared" si="40"/>
        <v>0</v>
      </c>
      <c r="I192" s="15"/>
      <c r="J192" s="15"/>
      <c r="K192" s="15"/>
      <c r="L192" s="9">
        <f t="shared" si="34"/>
        <v>0</v>
      </c>
      <c r="M192" s="15"/>
      <c r="N192" s="15"/>
      <c r="O192" s="15"/>
      <c r="P192" s="15"/>
      <c r="Q192" s="15"/>
      <c r="R192" s="11">
        <f t="shared" si="39"/>
        <v>0</v>
      </c>
      <c r="S192" s="15"/>
      <c r="T192" s="15"/>
      <c r="U192" s="9">
        <f t="shared" si="44"/>
        <v>0</v>
      </c>
      <c r="V192" s="9">
        <f t="shared" si="42"/>
        <v>0</v>
      </c>
      <c r="W192" s="15"/>
      <c r="X192" s="16">
        <f t="shared" si="45"/>
        <v>0</v>
      </c>
      <c r="Y192" s="18"/>
      <c r="Z192" s="17"/>
    </row>
    <row r="193" spans="1:28" ht="18" customHeight="1" x14ac:dyDescent="0.2">
      <c r="A193" s="13">
        <v>7116001</v>
      </c>
      <c r="B193" s="14" t="s">
        <v>217</v>
      </c>
      <c r="C193" s="15">
        <v>99000</v>
      </c>
      <c r="D193" s="10">
        <f>VLOOKUP($A193,'28.07'!$A$9:$W$200,23,0)</f>
        <v>0</v>
      </c>
      <c r="E193" s="15"/>
      <c r="F193" s="15"/>
      <c r="G193" s="15"/>
      <c r="H193" s="9">
        <f t="shared" si="40"/>
        <v>0</v>
      </c>
      <c r="I193" s="15"/>
      <c r="J193" s="15"/>
      <c r="K193" s="15"/>
      <c r="L193" s="9">
        <f t="shared" si="34"/>
        <v>0</v>
      </c>
      <c r="M193" s="15"/>
      <c r="N193" s="15"/>
      <c r="O193" s="15"/>
      <c r="P193" s="15"/>
      <c r="Q193" s="15"/>
      <c r="R193" s="11">
        <f t="shared" si="39"/>
        <v>0</v>
      </c>
      <c r="S193" s="15"/>
      <c r="T193" s="15"/>
      <c r="U193" s="9">
        <f t="shared" si="44"/>
        <v>0</v>
      </c>
      <c r="V193" s="9">
        <f t="shared" si="42"/>
        <v>0</v>
      </c>
      <c r="W193" s="15"/>
      <c r="X193" s="16">
        <f t="shared" si="45"/>
        <v>0</v>
      </c>
      <c r="Y193" s="18"/>
      <c r="Z193" s="17"/>
    </row>
    <row r="194" spans="1:28" ht="18" customHeight="1" x14ac:dyDescent="0.2">
      <c r="A194" s="13">
        <v>7116002</v>
      </c>
      <c r="B194" s="14" t="s">
        <v>227</v>
      </c>
      <c r="C194" s="15">
        <v>60000</v>
      </c>
      <c r="D194" s="10">
        <f>VLOOKUP($A194,'28.07'!$A$9:$W$200,23,0)</f>
        <v>0</v>
      </c>
      <c r="E194" s="15"/>
      <c r="F194" s="15"/>
      <c r="G194" s="15"/>
      <c r="H194" s="9">
        <f t="shared" si="40"/>
        <v>0</v>
      </c>
      <c r="I194" s="15"/>
      <c r="J194" s="15"/>
      <c r="K194" s="15"/>
      <c r="L194" s="9">
        <f t="shared" si="34"/>
        <v>0</v>
      </c>
      <c r="M194" s="15"/>
      <c r="N194" s="15"/>
      <c r="O194" s="15"/>
      <c r="P194" s="15"/>
      <c r="Q194" s="15"/>
      <c r="R194" s="11">
        <f t="shared" si="39"/>
        <v>0</v>
      </c>
      <c r="S194" s="15"/>
      <c r="T194" s="15"/>
      <c r="U194" s="9">
        <f t="shared" si="44"/>
        <v>0</v>
      </c>
      <c r="V194" s="9">
        <f t="shared" si="42"/>
        <v>0</v>
      </c>
      <c r="W194" s="15"/>
      <c r="X194" s="16">
        <f t="shared" si="45"/>
        <v>0</v>
      </c>
      <c r="Y194" s="18"/>
      <c r="Z194" s="17"/>
    </row>
    <row r="195" spans="1:28" ht="18" customHeight="1" x14ac:dyDescent="0.2">
      <c r="A195" s="13">
        <v>7116003</v>
      </c>
      <c r="B195" s="14" t="s">
        <v>228</v>
      </c>
      <c r="C195" s="15">
        <v>60000</v>
      </c>
      <c r="D195" s="10">
        <f>VLOOKUP($A195,'28.07'!$A$9:$W$200,23,0)</f>
        <v>0</v>
      </c>
      <c r="E195" s="15"/>
      <c r="F195" s="15"/>
      <c r="G195" s="15"/>
      <c r="H195" s="9">
        <f t="shared" si="40"/>
        <v>0</v>
      </c>
      <c r="I195" s="15"/>
      <c r="J195" s="15"/>
      <c r="K195" s="15"/>
      <c r="L195" s="9">
        <f t="shared" si="34"/>
        <v>0</v>
      </c>
      <c r="M195" s="15"/>
      <c r="N195" s="15"/>
      <c r="O195" s="15"/>
      <c r="P195" s="15"/>
      <c r="Q195" s="15"/>
      <c r="R195" s="11">
        <f t="shared" si="39"/>
        <v>0</v>
      </c>
      <c r="S195" s="15"/>
      <c r="T195" s="15"/>
      <c r="U195" s="9">
        <f t="shared" si="44"/>
        <v>0</v>
      </c>
      <c r="V195" s="9">
        <f t="shared" si="42"/>
        <v>0</v>
      </c>
      <c r="W195" s="15"/>
      <c r="X195" s="16">
        <f t="shared" si="45"/>
        <v>0</v>
      </c>
      <c r="Y195" s="18"/>
      <c r="Z195" s="17"/>
    </row>
    <row r="196" spans="1:28" ht="18" customHeight="1" x14ac:dyDescent="0.2">
      <c r="A196" s="13">
        <v>9500002</v>
      </c>
      <c r="B196" s="14" t="s">
        <v>218</v>
      </c>
      <c r="C196" s="15">
        <v>4000</v>
      </c>
      <c r="D196" s="10">
        <f>VLOOKUP($A196,'28.07'!$A$9:$W$200,23,0)</f>
        <v>0</v>
      </c>
      <c r="E196" s="15"/>
      <c r="F196" s="15"/>
      <c r="G196" s="15"/>
      <c r="H196" s="9">
        <f t="shared" si="40"/>
        <v>0</v>
      </c>
      <c r="I196" s="15"/>
      <c r="J196" s="15"/>
      <c r="K196" s="15"/>
      <c r="L196" s="9">
        <f t="shared" si="34"/>
        <v>0</v>
      </c>
      <c r="M196" s="15"/>
      <c r="N196" s="15"/>
      <c r="O196" s="15"/>
      <c r="P196" s="15"/>
      <c r="Q196" s="15"/>
      <c r="R196" s="11">
        <f t="shared" si="39"/>
        <v>0</v>
      </c>
      <c r="S196" s="15"/>
      <c r="T196" s="15"/>
      <c r="U196" s="9">
        <f t="shared" si="44"/>
        <v>0</v>
      </c>
      <c r="V196" s="9">
        <f t="shared" si="42"/>
        <v>0</v>
      </c>
      <c r="W196" s="15"/>
      <c r="X196" s="16">
        <f t="shared" si="45"/>
        <v>0</v>
      </c>
      <c r="Y196" s="18"/>
      <c r="Z196" s="17"/>
    </row>
    <row r="197" spans="1:28" ht="18" customHeight="1" x14ac:dyDescent="0.2">
      <c r="A197" s="13">
        <v>9500003</v>
      </c>
      <c r="B197" s="14" t="s">
        <v>219</v>
      </c>
      <c r="C197" s="15">
        <v>5000</v>
      </c>
      <c r="D197" s="10">
        <f>VLOOKUP($A197,'28.07'!$A$9:$W$200,23,0)</f>
        <v>0</v>
      </c>
      <c r="E197" s="15"/>
      <c r="F197" s="15"/>
      <c r="G197" s="15"/>
      <c r="H197" s="9">
        <f t="shared" si="40"/>
        <v>0</v>
      </c>
      <c r="I197" s="15"/>
      <c r="J197" s="15"/>
      <c r="K197" s="15"/>
      <c r="L197" s="9">
        <f t="shared" si="34"/>
        <v>0</v>
      </c>
      <c r="M197" s="15"/>
      <c r="N197" s="15"/>
      <c r="O197" s="15"/>
      <c r="P197" s="15"/>
      <c r="Q197" s="15"/>
      <c r="R197" s="11">
        <f t="shared" si="39"/>
        <v>0</v>
      </c>
      <c r="S197" s="15"/>
      <c r="T197" s="15"/>
      <c r="U197" s="9">
        <f t="shared" si="44"/>
        <v>0</v>
      </c>
      <c r="V197" s="9">
        <f t="shared" si="42"/>
        <v>0</v>
      </c>
      <c r="W197" s="15"/>
      <c r="X197" s="16">
        <f t="shared" si="45"/>
        <v>0</v>
      </c>
      <c r="Y197" s="18"/>
      <c r="Z197" s="17"/>
    </row>
    <row r="198" spans="1:28" ht="18" customHeight="1" x14ac:dyDescent="0.2">
      <c r="A198" s="13">
        <v>5530007</v>
      </c>
      <c r="B198" s="14" t="s">
        <v>279</v>
      </c>
      <c r="C198" s="15">
        <v>29000</v>
      </c>
      <c r="D198" s="10">
        <f>VLOOKUP($A198,'28.07'!$A$9:$W$200,23,0)</f>
        <v>0</v>
      </c>
      <c r="E198" s="15"/>
      <c r="F198" s="15"/>
      <c r="G198" s="15"/>
      <c r="H198" s="9"/>
      <c r="I198" s="15"/>
      <c r="J198" s="15"/>
      <c r="K198" s="15"/>
      <c r="L198" s="9"/>
      <c r="M198" s="15"/>
      <c r="N198" s="15"/>
      <c r="O198" s="15"/>
      <c r="P198" s="15"/>
      <c r="Q198" s="15"/>
      <c r="R198" s="11"/>
      <c r="S198" s="15"/>
      <c r="T198" s="15"/>
      <c r="U198" s="9"/>
      <c r="V198" s="9"/>
      <c r="W198" s="15"/>
      <c r="X198" s="16"/>
      <c r="Y198" s="18"/>
      <c r="Z198" s="17"/>
    </row>
    <row r="199" spans="1:28" ht="18" customHeight="1" x14ac:dyDescent="0.2">
      <c r="A199" s="7"/>
      <c r="B199" s="28" t="s">
        <v>220</v>
      </c>
      <c r="C199" s="9"/>
      <c r="D199" s="10"/>
      <c r="E199" s="10"/>
      <c r="F199" s="10"/>
      <c r="G199" s="10"/>
      <c r="H199" s="9"/>
      <c r="I199" s="10"/>
      <c r="J199" s="10"/>
      <c r="K199" s="10"/>
      <c r="L199" s="9">
        <f t="shared" si="34"/>
        <v>0</v>
      </c>
      <c r="M199" s="10"/>
      <c r="N199" s="10"/>
      <c r="O199" s="10"/>
      <c r="P199" s="10"/>
      <c r="Q199" s="10"/>
      <c r="R199" s="11">
        <f t="shared" si="39"/>
        <v>0</v>
      </c>
      <c r="S199" s="10"/>
      <c r="T199" s="10"/>
      <c r="U199" s="9"/>
      <c r="V199" s="9"/>
      <c r="W199" s="10"/>
      <c r="X199" s="9"/>
      <c r="Y199" s="18"/>
      <c r="Z199" s="17"/>
    </row>
    <row r="201" spans="1:28" ht="25.5" customHeight="1" x14ac:dyDescent="0.2">
      <c r="D201" s="30">
        <f>SUM(D9:D199)</f>
        <v>705</v>
      </c>
      <c r="E201" s="31"/>
      <c r="F201" s="31"/>
      <c r="G201" s="31"/>
      <c r="H201" s="31"/>
      <c r="I201" s="30">
        <f>SUM(I9:I199)</f>
        <v>440</v>
      </c>
      <c r="J201" s="30">
        <f>SUM(J9:J199)</f>
        <v>0</v>
      </c>
      <c r="K201" s="30"/>
      <c r="L201" s="31"/>
      <c r="M201" s="31"/>
      <c r="N201" s="31"/>
      <c r="O201" s="31"/>
      <c r="P201" s="31"/>
      <c r="Q201" s="30">
        <f>SUM(Q9:Q199)</f>
        <v>1</v>
      </c>
      <c r="R201" s="30">
        <f>SUM(R9:R199)</f>
        <v>3</v>
      </c>
      <c r="S201" s="30">
        <f>SUM(S9:S199)</f>
        <v>59</v>
      </c>
      <c r="T201" s="31"/>
      <c r="U201" s="31"/>
      <c r="V201" s="32"/>
      <c r="W201" s="30">
        <f>SUM(W9:W199)</f>
        <v>829</v>
      </c>
      <c r="X201" s="30">
        <f>SUM(X9:X199)</f>
        <v>-3</v>
      </c>
    </row>
    <row r="202" spans="1:28" ht="12.75" customHeight="1" x14ac:dyDescent="0.2"/>
    <row r="203" spans="1:28" s="1" customFormat="1" x14ac:dyDescent="0.2">
      <c r="A203" s="29"/>
      <c r="B203" s="29" t="s">
        <v>221</v>
      </c>
      <c r="I203" s="33" t="s">
        <v>222</v>
      </c>
      <c r="S203" s="1" t="s">
        <v>223</v>
      </c>
      <c r="V203" s="2"/>
      <c r="W203" s="2"/>
      <c r="X203" s="2"/>
      <c r="Y203" s="3"/>
      <c r="Z203" s="3"/>
      <c r="AA203" s="3"/>
      <c r="AB203" s="3"/>
    </row>
    <row r="205" spans="1:28" s="1" customFormat="1" x14ac:dyDescent="0.2">
      <c r="A205" s="29" t="s">
        <v>224</v>
      </c>
      <c r="B205" s="3"/>
      <c r="V205" s="2"/>
      <c r="W205" s="2"/>
      <c r="X205" s="2"/>
      <c r="Y205" s="3"/>
      <c r="Z205" s="3"/>
      <c r="AA205" s="3"/>
      <c r="AB205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0:B101">
    <cfRule type="duplicateValues" dxfId="150" priority="34" stopIfTrue="1"/>
  </conditionalFormatting>
  <conditionalFormatting sqref="B132">
    <cfRule type="duplicateValues" dxfId="149" priority="33" stopIfTrue="1"/>
  </conditionalFormatting>
  <conditionalFormatting sqref="B118">
    <cfRule type="duplicateValues" dxfId="148" priority="32" stopIfTrue="1"/>
  </conditionalFormatting>
  <conditionalFormatting sqref="B199">
    <cfRule type="duplicateValues" dxfId="147" priority="31" stopIfTrue="1"/>
  </conditionalFormatting>
  <conditionalFormatting sqref="B202:B275">
    <cfRule type="duplicateValues" dxfId="146" priority="30" stopIfTrue="1"/>
  </conditionalFormatting>
  <conditionalFormatting sqref="B201">
    <cfRule type="duplicateValues" dxfId="145" priority="29" stopIfTrue="1"/>
  </conditionalFormatting>
  <conditionalFormatting sqref="I203">
    <cfRule type="duplicateValues" dxfId="144" priority="28" stopIfTrue="1"/>
  </conditionalFormatting>
  <conditionalFormatting sqref="I203">
    <cfRule type="duplicateValues" dxfId="143" priority="25" stopIfTrue="1"/>
    <cfRule type="duplicateValues" dxfId="142" priority="26" stopIfTrue="1"/>
    <cfRule type="duplicateValues" dxfId="141" priority="27" stopIfTrue="1"/>
  </conditionalFormatting>
  <conditionalFormatting sqref="B20">
    <cfRule type="duplicateValues" dxfId="140" priority="19" stopIfTrue="1"/>
  </conditionalFormatting>
  <conditionalFormatting sqref="B20">
    <cfRule type="duplicateValues" dxfId="139" priority="20" stopIfTrue="1"/>
  </conditionalFormatting>
  <conditionalFormatting sqref="B20">
    <cfRule type="duplicateValues" dxfId="138" priority="21" stopIfTrue="1"/>
  </conditionalFormatting>
  <conditionalFormatting sqref="B20">
    <cfRule type="duplicateValues" dxfId="137" priority="22" stopIfTrue="1"/>
    <cfRule type="duplicateValues" dxfId="136" priority="23" stopIfTrue="1"/>
    <cfRule type="duplicateValues" dxfId="135" priority="24" stopIfTrue="1"/>
  </conditionalFormatting>
  <conditionalFormatting sqref="A20:A25">
    <cfRule type="duplicateValues" dxfId="134" priority="18" stopIfTrue="1"/>
  </conditionalFormatting>
  <conditionalFormatting sqref="A26">
    <cfRule type="duplicateValues" dxfId="133" priority="17" stopIfTrue="1"/>
  </conditionalFormatting>
  <conditionalFormatting sqref="A27">
    <cfRule type="duplicateValues" dxfId="132" priority="16" stopIfTrue="1"/>
  </conditionalFormatting>
  <conditionalFormatting sqref="A28">
    <cfRule type="duplicateValues" dxfId="131" priority="15" stopIfTrue="1"/>
  </conditionalFormatting>
  <conditionalFormatting sqref="A29">
    <cfRule type="duplicateValues" dxfId="130" priority="14" stopIfTrue="1"/>
  </conditionalFormatting>
  <conditionalFormatting sqref="A30">
    <cfRule type="duplicateValues" dxfId="129" priority="13" stopIfTrue="1"/>
  </conditionalFormatting>
  <conditionalFormatting sqref="B276:B65319 B201 B5 B8:B19 B119:B131 B21:B117 B133:B198">
    <cfRule type="duplicateValues" dxfId="128" priority="35" stopIfTrue="1"/>
  </conditionalFormatting>
  <conditionalFormatting sqref="B276:B65319 B201 B5 B8:B19 B102:B117 B119:B131 B21:B99 B133:B198">
    <cfRule type="duplicateValues" dxfId="127" priority="36" stopIfTrue="1"/>
  </conditionalFormatting>
  <conditionalFormatting sqref="A201:A65319 A1:A5 A8:A19 A31:A199">
    <cfRule type="duplicateValues" dxfId="126" priority="37" stopIfTrue="1"/>
  </conditionalFormatting>
  <conditionalFormatting sqref="B201:B65319 B5 B8:B19 B21:B199">
    <cfRule type="duplicateValues" dxfId="125" priority="38" stopIfTrue="1"/>
  </conditionalFormatting>
  <conditionalFormatting sqref="B201:B65319 B1:B5 B8:B19 B21:B199">
    <cfRule type="duplicateValues" dxfId="124" priority="39" stopIfTrue="1"/>
    <cfRule type="duplicateValues" dxfId="123" priority="40" stopIfTrue="1"/>
    <cfRule type="duplicateValues" dxfId="122" priority="41" stopIfTrue="1"/>
  </conditionalFormatting>
  <conditionalFormatting sqref="Y17">
    <cfRule type="duplicateValues" dxfId="121" priority="7" stopIfTrue="1"/>
  </conditionalFormatting>
  <conditionalFormatting sqref="Y17">
    <cfRule type="duplicateValues" dxfId="120" priority="8" stopIfTrue="1"/>
  </conditionalFormatting>
  <conditionalFormatting sqref="Y17">
    <cfRule type="duplicateValues" dxfId="119" priority="9" stopIfTrue="1"/>
  </conditionalFormatting>
  <conditionalFormatting sqref="Y17">
    <cfRule type="duplicateValues" dxfId="118" priority="10" stopIfTrue="1"/>
    <cfRule type="duplicateValues" dxfId="117" priority="11" stopIfTrue="1"/>
    <cfRule type="duplicateValues" dxfId="116" priority="12" stopIfTrue="1"/>
  </conditionalFormatting>
  <conditionalFormatting sqref="Y13">
    <cfRule type="duplicateValues" dxfId="115" priority="1" stopIfTrue="1"/>
  </conditionalFormatting>
  <conditionalFormatting sqref="Y13">
    <cfRule type="duplicateValues" dxfId="114" priority="2" stopIfTrue="1"/>
  </conditionalFormatting>
  <conditionalFormatting sqref="Y13">
    <cfRule type="duplicateValues" dxfId="113" priority="3" stopIfTrue="1"/>
  </conditionalFormatting>
  <conditionalFormatting sqref="Y13">
    <cfRule type="duplicateValues" dxfId="112" priority="4" stopIfTrue="1"/>
    <cfRule type="duplicateValues" dxfId="111" priority="5" stopIfTrue="1"/>
    <cfRule type="duplicateValues" dxfId="110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6"/>
  <sheetViews>
    <sheetView zoomScaleNormal="100" workbookViewId="0">
      <pane xSplit="4" ySplit="8" topLeftCell="K72" activePane="bottomRight" state="frozen"/>
      <selection activeCell="F144" sqref="F144"/>
      <selection pane="topRight" activeCell="F144" sqref="F144"/>
      <selection pane="bottomLeft" activeCell="F144" sqref="F144"/>
      <selection pane="bottomRight" activeCell="B5" sqref="B5:B7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42578125" style="1" customWidth="1"/>
    <col min="7" max="7" width="0.28515625" style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72" t="s">
        <v>0</v>
      </c>
      <c r="B1" s="172"/>
    </row>
    <row r="2" spans="1:28" x14ac:dyDescent="0.2">
      <c r="A2" s="172" t="s">
        <v>1</v>
      </c>
      <c r="B2" s="172"/>
    </row>
    <row r="3" spans="1:28" ht="19.5" x14ac:dyDescent="0.2">
      <c r="A3" s="173" t="s">
        <v>2</v>
      </c>
      <c r="B3" s="173"/>
      <c r="C3" s="173"/>
      <c r="D3" s="173"/>
      <c r="E3" s="173"/>
      <c r="F3" s="173"/>
      <c r="G3" s="173"/>
      <c r="H3" s="173"/>
      <c r="I3" s="173"/>
      <c r="J3" s="173"/>
      <c r="K3" s="173"/>
      <c r="L3" s="173"/>
      <c r="M3" s="173"/>
      <c r="N3" s="173"/>
      <c r="O3" s="173"/>
      <c r="P3" s="173"/>
      <c r="Q3" s="173"/>
      <c r="R3" s="173"/>
      <c r="S3" s="173"/>
      <c r="T3" s="173"/>
      <c r="U3" s="173"/>
      <c r="V3" s="173"/>
      <c r="W3" s="173"/>
      <c r="X3" s="173"/>
    </row>
    <row r="4" spans="1:28" ht="18.75" x14ac:dyDescent="0.2">
      <c r="A4" s="151" t="s">
        <v>3</v>
      </c>
      <c r="B4" s="4">
        <v>42571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74" t="s">
        <v>4</v>
      </c>
      <c r="B5" s="174" t="s">
        <v>5</v>
      </c>
      <c r="C5" s="175" t="s">
        <v>6</v>
      </c>
      <c r="D5" s="176" t="s">
        <v>7</v>
      </c>
      <c r="E5" s="175" t="s">
        <v>8</v>
      </c>
      <c r="F5" s="175"/>
      <c r="G5" s="175"/>
      <c r="H5" s="175"/>
      <c r="I5" s="175" t="s">
        <v>9</v>
      </c>
      <c r="J5" s="175"/>
      <c r="K5" s="175"/>
      <c r="L5" s="175"/>
      <c r="M5" s="175" t="s">
        <v>10</v>
      </c>
      <c r="N5" s="175"/>
      <c r="O5" s="175"/>
      <c r="P5" s="175"/>
      <c r="Q5" s="175"/>
      <c r="R5" s="175"/>
      <c r="S5" s="160" t="s">
        <v>11</v>
      </c>
      <c r="T5" s="161"/>
      <c r="U5" s="162"/>
      <c r="V5" s="163" t="s">
        <v>12</v>
      </c>
      <c r="W5" s="166" t="s">
        <v>13</v>
      </c>
      <c r="X5" s="166" t="s">
        <v>14</v>
      </c>
      <c r="Z5" s="159" t="s">
        <v>15</v>
      </c>
      <c r="AA5" s="159"/>
      <c r="AB5" s="159"/>
    </row>
    <row r="6" spans="1:28" ht="20.25" customHeight="1" x14ac:dyDescent="0.2">
      <c r="A6" s="174"/>
      <c r="B6" s="174"/>
      <c r="C6" s="175"/>
      <c r="D6" s="176"/>
      <c r="E6" s="169" t="s">
        <v>16</v>
      </c>
      <c r="F6" s="169" t="s">
        <v>17</v>
      </c>
      <c r="G6" s="163" t="s">
        <v>18</v>
      </c>
      <c r="H6" s="163" t="s">
        <v>19</v>
      </c>
      <c r="I6" s="163" t="s">
        <v>20</v>
      </c>
      <c r="J6" s="163" t="s">
        <v>21</v>
      </c>
      <c r="K6" s="163" t="s">
        <v>226</v>
      </c>
      <c r="L6" s="163" t="s">
        <v>22</v>
      </c>
      <c r="M6" s="163" t="s">
        <v>18</v>
      </c>
      <c r="N6" s="163" t="s">
        <v>23</v>
      </c>
      <c r="O6" s="171" t="s">
        <v>24</v>
      </c>
      <c r="P6" s="171"/>
      <c r="Q6" s="171"/>
      <c r="R6" s="163" t="s">
        <v>25</v>
      </c>
      <c r="S6" s="163" t="s">
        <v>26</v>
      </c>
      <c r="T6" s="163" t="s">
        <v>27</v>
      </c>
      <c r="U6" s="163" t="s">
        <v>28</v>
      </c>
      <c r="V6" s="164"/>
      <c r="W6" s="167"/>
      <c r="X6" s="167"/>
      <c r="Z6" s="159"/>
      <c r="AA6" s="159"/>
      <c r="AB6" s="159"/>
    </row>
    <row r="7" spans="1:28" ht="58.5" customHeight="1" x14ac:dyDescent="0.2">
      <c r="A7" s="174"/>
      <c r="B7" s="174"/>
      <c r="C7" s="175"/>
      <c r="D7" s="176"/>
      <c r="E7" s="170"/>
      <c r="F7" s="170"/>
      <c r="G7" s="165"/>
      <c r="H7" s="165"/>
      <c r="I7" s="165"/>
      <c r="J7" s="165"/>
      <c r="K7" s="165"/>
      <c r="L7" s="165"/>
      <c r="M7" s="165"/>
      <c r="N7" s="165"/>
      <c r="O7" s="153" t="s">
        <v>29</v>
      </c>
      <c r="P7" s="153" t="s">
        <v>30</v>
      </c>
      <c r="Q7" s="152" t="s">
        <v>31</v>
      </c>
      <c r="R7" s="165"/>
      <c r="S7" s="165"/>
      <c r="T7" s="165"/>
      <c r="U7" s="165"/>
      <c r="V7" s="165"/>
      <c r="W7" s="168"/>
      <c r="X7" s="168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VLOOKUP($A9,'29.07'!$A$9:$W$200,23,0)</f>
        <v>0</v>
      </c>
      <c r="E9" s="15">
        <v>20</v>
      </c>
      <c r="F9" s="15"/>
      <c r="G9" s="15"/>
      <c r="H9" s="9">
        <f t="shared" ref="H9:H52" si="0">SUM(E9:G9)</f>
        <v>20</v>
      </c>
      <c r="I9" s="15">
        <v>19</v>
      </c>
      <c r="J9" s="15"/>
      <c r="K9" s="15"/>
      <c r="L9" s="9">
        <f>SUM(I9:K9)</f>
        <v>19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1</v>
      </c>
      <c r="W9" s="15"/>
      <c r="X9" s="34">
        <f t="shared" ref="X9:X52" si="3">W9-V9</f>
        <v>-1</v>
      </c>
      <c r="Y9" s="29" t="s">
        <v>270</v>
      </c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VLOOKUP($A10,'29.07'!$A$9:$W$200,23,0)</f>
        <v>0</v>
      </c>
      <c r="E10" s="15">
        <v>10</v>
      </c>
      <c r="F10" s="15"/>
      <c r="G10" s="15"/>
      <c r="H10" s="9">
        <f t="shared" si="0"/>
        <v>10</v>
      </c>
      <c r="I10" s="15">
        <v>10</v>
      </c>
      <c r="J10" s="15"/>
      <c r="K10" s="15"/>
      <c r="L10" s="9">
        <f t="shared" ref="L10:L73" si="4">SUM(I10:K10)</f>
        <v>10</v>
      </c>
      <c r="M10" s="15"/>
      <c r="N10" s="15"/>
      <c r="O10" s="15"/>
      <c r="P10" s="15"/>
      <c r="Q10" s="15"/>
      <c r="R10" s="11">
        <f t="shared" ref="R10:R86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VLOOKUP($A11,'29.07'!$A$9:$W$200,23,0)</f>
        <v>0</v>
      </c>
      <c r="E11" s="15">
        <v>10</v>
      </c>
      <c r="F11" s="15"/>
      <c r="G11" s="15"/>
      <c r="H11" s="9">
        <f t="shared" si="0"/>
        <v>10</v>
      </c>
      <c r="I11" s="15">
        <v>10</v>
      </c>
      <c r="J11" s="15"/>
      <c r="K11" s="15"/>
      <c r="L11" s="9">
        <f t="shared" si="4"/>
        <v>10</v>
      </c>
      <c r="M11" s="15"/>
      <c r="N11" s="15"/>
      <c r="O11" s="15"/>
      <c r="P11" s="15"/>
      <c r="Q11" s="15"/>
      <c r="R11" s="11">
        <f t="shared" si="5"/>
        <v>0</v>
      </c>
      <c r="S11" s="15"/>
      <c r="T11" s="15"/>
      <c r="U11" s="9">
        <f t="shared" si="1"/>
        <v>0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VLOOKUP($A12,'29.07'!$A$9:$W$200,23,0)</f>
        <v>0</v>
      </c>
      <c r="E12" s="15">
        <v>30</v>
      </c>
      <c r="F12" s="15"/>
      <c r="G12" s="15"/>
      <c r="H12" s="9">
        <f t="shared" si="0"/>
        <v>30</v>
      </c>
      <c r="I12" s="15">
        <v>28</v>
      </c>
      <c r="J12" s="15"/>
      <c r="K12" s="15"/>
      <c r="L12" s="9">
        <f t="shared" si="4"/>
        <v>28</v>
      </c>
      <c r="M12" s="15"/>
      <c r="N12" s="15"/>
      <c r="O12" s="15"/>
      <c r="P12" s="15"/>
      <c r="Q12" s="15"/>
      <c r="R12" s="11">
        <f t="shared" si="5"/>
        <v>0</v>
      </c>
      <c r="S12" s="15">
        <v>2</v>
      </c>
      <c r="T12" s="15"/>
      <c r="U12" s="9">
        <f t="shared" si="1"/>
        <v>2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VLOOKUP($A13,'29.07'!$A$9:$W$200,23,0)</f>
        <v>18</v>
      </c>
      <c r="E13" s="15"/>
      <c r="F13" s="15"/>
      <c r="G13" s="15"/>
      <c r="H13" s="9">
        <f t="shared" si="0"/>
        <v>0</v>
      </c>
      <c r="I13" s="15">
        <v>8</v>
      </c>
      <c r="J13" s="15"/>
      <c r="K13" s="15"/>
      <c r="L13" s="9">
        <f t="shared" si="4"/>
        <v>8</v>
      </c>
      <c r="M13" s="15"/>
      <c r="N13" s="15"/>
      <c r="O13" s="15"/>
      <c r="P13" s="15"/>
      <c r="Q13" s="15"/>
      <c r="R13" s="11">
        <f t="shared" si="5"/>
        <v>0</v>
      </c>
      <c r="S13" s="15">
        <v>1</v>
      </c>
      <c r="T13" s="15"/>
      <c r="U13" s="9">
        <f t="shared" si="1"/>
        <v>1</v>
      </c>
      <c r="V13" s="9">
        <f t="shared" si="2"/>
        <v>9</v>
      </c>
      <c r="W13" s="15">
        <v>10</v>
      </c>
      <c r="X13" s="16">
        <f t="shared" si="3"/>
        <v>1</v>
      </c>
      <c r="Y13" s="19" t="s">
        <v>287</v>
      </c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VLOOKUP($A14,'29.07'!$A$9:$W$200,23,0)</f>
        <v>0</v>
      </c>
      <c r="E14" s="15">
        <v>20</v>
      </c>
      <c r="F14" s="15"/>
      <c r="G14" s="15"/>
      <c r="H14" s="9">
        <f t="shared" si="0"/>
        <v>20</v>
      </c>
      <c r="I14" s="15">
        <v>18</v>
      </c>
      <c r="J14" s="15"/>
      <c r="K14" s="15"/>
      <c r="L14" s="9">
        <f t="shared" si="4"/>
        <v>18</v>
      </c>
      <c r="M14" s="15"/>
      <c r="N14" s="15"/>
      <c r="O14" s="15"/>
      <c r="P14" s="15"/>
      <c r="Q14" s="15"/>
      <c r="R14" s="11">
        <f t="shared" si="5"/>
        <v>0</v>
      </c>
      <c r="S14" s="15">
        <v>2</v>
      </c>
      <c r="T14" s="15"/>
      <c r="U14" s="9">
        <f t="shared" si="1"/>
        <v>2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VLOOKUP($A15,'29.07'!$A$9:$W$200,23,0)</f>
        <v>0</v>
      </c>
      <c r="E15" s="15">
        <v>10</v>
      </c>
      <c r="F15" s="15"/>
      <c r="G15" s="15"/>
      <c r="H15" s="9">
        <f t="shared" si="0"/>
        <v>10</v>
      </c>
      <c r="I15" s="15">
        <v>6</v>
      </c>
      <c r="J15" s="15"/>
      <c r="K15" s="15"/>
      <c r="L15" s="9">
        <f t="shared" si="4"/>
        <v>6</v>
      </c>
      <c r="M15" s="15"/>
      <c r="N15" s="15"/>
      <c r="O15" s="15"/>
      <c r="P15" s="15"/>
      <c r="Q15" s="15"/>
      <c r="R15" s="11">
        <f t="shared" si="5"/>
        <v>0</v>
      </c>
      <c r="S15" s="15"/>
      <c r="T15" s="15"/>
      <c r="U15" s="9">
        <f t="shared" si="1"/>
        <v>0</v>
      </c>
      <c r="V15" s="9">
        <f t="shared" si="2"/>
        <v>4</v>
      </c>
      <c r="W15" s="15"/>
      <c r="X15" s="16">
        <f t="shared" si="3"/>
        <v>-4</v>
      </c>
      <c r="Y15" s="3" t="s">
        <v>270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VLOOKUP($A16,'29.07'!$A$9:$W$200,23,0)</f>
        <v>0</v>
      </c>
      <c r="E16" s="15">
        <v>10</v>
      </c>
      <c r="F16" s="15"/>
      <c r="G16" s="15"/>
      <c r="H16" s="9">
        <f t="shared" si="0"/>
        <v>10</v>
      </c>
      <c r="I16" s="15">
        <v>10</v>
      </c>
      <c r="J16" s="15"/>
      <c r="K16" s="15"/>
      <c r="L16" s="9">
        <f t="shared" si="4"/>
        <v>10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VLOOKUP($A17,'29.07'!$A$9:$W$200,23,0)</f>
        <v>0</v>
      </c>
      <c r="E17" s="15">
        <v>10</v>
      </c>
      <c r="F17" s="15">
        <v>6</v>
      </c>
      <c r="G17" s="15"/>
      <c r="H17" s="9">
        <f t="shared" si="0"/>
        <v>16</v>
      </c>
      <c r="I17" s="15">
        <v>16</v>
      </c>
      <c r="J17" s="15"/>
      <c r="K17" s="15"/>
      <c r="L17" s="9">
        <f t="shared" si="4"/>
        <v>16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VLOOKUP($A18,'29.07'!$A$9:$W$200,23,0)</f>
        <v>0</v>
      </c>
      <c r="E18" s="15">
        <v>32</v>
      </c>
      <c r="F18" s="15"/>
      <c r="G18" s="15"/>
      <c r="H18" s="9">
        <f t="shared" si="0"/>
        <v>32</v>
      </c>
      <c r="I18" s="15">
        <v>22</v>
      </c>
      <c r="J18" s="15"/>
      <c r="K18" s="15"/>
      <c r="L18" s="9">
        <f t="shared" si="4"/>
        <v>22</v>
      </c>
      <c r="M18" s="15"/>
      <c r="N18" s="15"/>
      <c r="O18" s="15"/>
      <c r="P18" s="15"/>
      <c r="Q18" s="15"/>
      <c r="R18" s="11">
        <f>SUM(M18:Q18)</f>
        <v>0</v>
      </c>
      <c r="S18" s="15">
        <v>10</v>
      </c>
      <c r="T18" s="15"/>
      <c r="U18" s="9">
        <f>S18+T18</f>
        <v>10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44</v>
      </c>
      <c r="C19" s="15">
        <v>19000</v>
      </c>
      <c r="D19" s="10">
        <f>VLOOKUP($A19,'29.07'!$A$9:$W$200,23,0)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45</v>
      </c>
      <c r="C20" s="15">
        <v>19000</v>
      </c>
      <c r="D20" s="10">
        <f>VLOOKUP($A20,'29.07'!$A$9:$W$200,23,0)</f>
        <v>0</v>
      </c>
      <c r="E20" s="15">
        <v>8</v>
      </c>
      <c r="F20" s="15"/>
      <c r="G20" s="15"/>
      <c r="H20" s="9">
        <f t="shared" si="0"/>
        <v>8</v>
      </c>
      <c r="I20" s="15">
        <v>8</v>
      </c>
      <c r="J20" s="15"/>
      <c r="K20" s="15"/>
      <c r="L20" s="9">
        <f t="shared" si="4"/>
        <v>8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149"/>
      <c r="Z20" s="17"/>
    </row>
    <row r="21" spans="1:26" ht="18" customHeight="1" x14ac:dyDescent="0.2">
      <c r="A21" s="13">
        <v>1500022</v>
      </c>
      <c r="B21" s="14" t="s">
        <v>46</v>
      </c>
      <c r="C21" s="15">
        <v>19000</v>
      </c>
      <c r="D21" s="10">
        <f>VLOOKUP($A21,'29.07'!$A$9:$W$200,23,0)</f>
        <v>0</v>
      </c>
      <c r="E21" s="15">
        <v>10</v>
      </c>
      <c r="F21" s="15"/>
      <c r="G21" s="15"/>
      <c r="H21" s="9">
        <f t="shared" si="0"/>
        <v>10</v>
      </c>
      <c r="I21" s="15">
        <v>9</v>
      </c>
      <c r="J21" s="15"/>
      <c r="K21" s="15"/>
      <c r="L21" s="9">
        <f t="shared" si="4"/>
        <v>9</v>
      </c>
      <c r="M21" s="15"/>
      <c r="N21" s="15"/>
      <c r="O21" s="15"/>
      <c r="P21" s="15"/>
      <c r="Q21" s="15">
        <v>1</v>
      </c>
      <c r="R21" s="11">
        <f t="shared" si="5"/>
        <v>1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47</v>
      </c>
      <c r="C22" s="15">
        <v>16000</v>
      </c>
      <c r="D22" s="10">
        <f>VLOOKUP($A22,'29.07'!$A$9:$W$200,23,0)</f>
        <v>0</v>
      </c>
      <c r="E22" s="15">
        <v>8</v>
      </c>
      <c r="F22" s="15"/>
      <c r="G22" s="15"/>
      <c r="H22" s="9">
        <f t="shared" si="0"/>
        <v>8</v>
      </c>
      <c r="I22" s="15">
        <v>7</v>
      </c>
      <c r="J22" s="15"/>
      <c r="K22" s="15"/>
      <c r="L22" s="9">
        <f t="shared" si="4"/>
        <v>7</v>
      </c>
      <c r="M22" s="15"/>
      <c r="N22" s="15"/>
      <c r="O22" s="15"/>
      <c r="P22" s="15"/>
      <c r="Q22" s="15"/>
      <c r="R22" s="11">
        <f t="shared" si="5"/>
        <v>0</v>
      </c>
      <c r="S22" s="15">
        <v>1</v>
      </c>
      <c r="T22" s="15"/>
      <c r="U22" s="9">
        <f t="shared" si="1"/>
        <v>1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48</v>
      </c>
      <c r="C23" s="15">
        <v>21000</v>
      </c>
      <c r="D23" s="10">
        <f>VLOOKUP($A23,'29.07'!$A$9:$W$200,23,0)</f>
        <v>7</v>
      </c>
      <c r="E23" s="15"/>
      <c r="F23" s="15"/>
      <c r="G23" s="15"/>
      <c r="H23" s="9">
        <f t="shared" si="0"/>
        <v>0</v>
      </c>
      <c r="I23" s="15">
        <v>7</v>
      </c>
      <c r="J23" s="15"/>
      <c r="K23" s="15"/>
      <c r="L23" s="9">
        <f t="shared" si="4"/>
        <v>7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49</v>
      </c>
      <c r="C24" s="15">
        <v>21000</v>
      </c>
      <c r="D24" s="10">
        <f>VLOOKUP($A24,'29.07'!$A$9:$W$200,23,0)</f>
        <v>0</v>
      </c>
      <c r="E24" s="15">
        <v>10</v>
      </c>
      <c r="F24" s="15"/>
      <c r="G24" s="15"/>
      <c r="H24" s="9">
        <f t="shared" si="0"/>
        <v>10</v>
      </c>
      <c r="I24" s="15">
        <v>10</v>
      </c>
      <c r="J24" s="15"/>
      <c r="K24" s="15"/>
      <c r="L24" s="9">
        <f t="shared" si="4"/>
        <v>10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50</v>
      </c>
      <c r="C25" s="15">
        <v>20000</v>
      </c>
      <c r="D25" s="10">
        <f>VLOOKUP($A25,'29.07'!$A$9:$W$200,23,0)</f>
        <v>0</v>
      </c>
      <c r="E25" s="15">
        <v>10</v>
      </c>
      <c r="F25" s="15"/>
      <c r="G25" s="15"/>
      <c r="H25" s="9">
        <f t="shared" si="0"/>
        <v>10</v>
      </c>
      <c r="I25" s="15">
        <v>10</v>
      </c>
      <c r="J25" s="15"/>
      <c r="K25" s="15"/>
      <c r="L25" s="9">
        <f t="shared" si="4"/>
        <v>10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51</v>
      </c>
      <c r="C26" s="15">
        <v>18000</v>
      </c>
      <c r="D26" s="10">
        <f>VLOOKUP($A26,'29.07'!$A$9:$W$200,23,0)</f>
        <v>0</v>
      </c>
      <c r="E26" s="15">
        <v>10</v>
      </c>
      <c r="F26" s="15"/>
      <c r="G26" s="15"/>
      <c r="H26" s="9">
        <f t="shared" si="0"/>
        <v>10</v>
      </c>
      <c r="I26" s="15">
        <v>3</v>
      </c>
      <c r="J26" s="15"/>
      <c r="K26" s="15"/>
      <c r="L26" s="9">
        <f t="shared" si="4"/>
        <v>3</v>
      </c>
      <c r="M26" s="15"/>
      <c r="N26" s="15"/>
      <c r="O26" s="15"/>
      <c r="P26" s="15"/>
      <c r="Q26" s="15"/>
      <c r="R26" s="11">
        <f>SUM(M26:Q26)</f>
        <v>0</v>
      </c>
      <c r="S26" s="15">
        <v>7</v>
      </c>
      <c r="T26" s="15"/>
      <c r="U26" s="9">
        <f>S26+T26</f>
        <v>7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52</v>
      </c>
      <c r="C27" s="15">
        <v>32000</v>
      </c>
      <c r="D27" s="10">
        <f>VLOOKUP($A27,'29.07'!$A$9:$W$200,23,0)</f>
        <v>3</v>
      </c>
      <c r="E27" s="15">
        <v>10</v>
      </c>
      <c r="F27" s="15"/>
      <c r="G27" s="15"/>
      <c r="H27" s="9">
        <f t="shared" si="0"/>
        <v>10</v>
      </c>
      <c r="I27" s="15">
        <v>4</v>
      </c>
      <c r="J27" s="15"/>
      <c r="K27" s="15"/>
      <c r="L27" s="9">
        <f t="shared" si="4"/>
        <v>4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9</v>
      </c>
      <c r="W27" s="15">
        <v>8</v>
      </c>
      <c r="X27" s="16">
        <f>W27-V27</f>
        <v>-1</v>
      </c>
      <c r="Y27" s="18"/>
      <c r="Z27" s="17"/>
    </row>
    <row r="28" spans="1:26" ht="18" customHeight="1" x14ac:dyDescent="0.2">
      <c r="A28" s="13">
        <v>1500081</v>
      </c>
      <c r="B28" s="14" t="s">
        <v>53</v>
      </c>
      <c r="C28" s="15">
        <v>22000</v>
      </c>
      <c r="D28" s="10">
        <f>VLOOKUP($A28,'29.07'!$A$9:$W$200,23,0)</f>
        <v>0</v>
      </c>
      <c r="E28" s="15">
        <v>10</v>
      </c>
      <c r="F28" s="15"/>
      <c r="G28" s="15"/>
      <c r="H28" s="9">
        <f t="shared" si="0"/>
        <v>10</v>
      </c>
      <c r="I28" s="15">
        <v>6</v>
      </c>
      <c r="J28" s="15"/>
      <c r="K28" s="15"/>
      <c r="L28" s="9">
        <f t="shared" si="4"/>
        <v>6</v>
      </c>
      <c r="M28" s="15"/>
      <c r="N28" s="15"/>
      <c r="O28" s="15"/>
      <c r="P28" s="15"/>
      <c r="Q28" s="15"/>
      <c r="R28" s="11">
        <f>SUM(M28:Q28)</f>
        <v>0</v>
      </c>
      <c r="S28" s="15">
        <v>4</v>
      </c>
      <c r="T28" s="15"/>
      <c r="U28" s="9">
        <f>S28+T28</f>
        <v>4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54</v>
      </c>
      <c r="C29" s="15">
        <v>21000</v>
      </c>
      <c r="D29" s="10">
        <f>VLOOKUP($A29,'29.07'!$A$9:$W$200,23,0)</f>
        <v>0</v>
      </c>
      <c r="E29" s="15">
        <v>10</v>
      </c>
      <c r="F29" s="15"/>
      <c r="G29" s="15"/>
      <c r="H29" s="9">
        <f t="shared" si="0"/>
        <v>10</v>
      </c>
      <c r="I29" s="15">
        <v>5</v>
      </c>
      <c r="J29" s="15"/>
      <c r="K29" s="15"/>
      <c r="L29" s="9">
        <f t="shared" si="4"/>
        <v>5</v>
      </c>
      <c r="M29" s="15"/>
      <c r="N29" s="15"/>
      <c r="O29" s="15"/>
      <c r="P29" s="15"/>
      <c r="Q29" s="15"/>
      <c r="R29" s="11">
        <f t="shared" si="5"/>
        <v>0</v>
      </c>
      <c r="S29" s="15">
        <v>5</v>
      </c>
      <c r="T29" s="15"/>
      <c r="U29" s="9">
        <f t="shared" si="1"/>
        <v>5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55</v>
      </c>
      <c r="C30" s="15">
        <v>20000</v>
      </c>
      <c r="D30" s="10">
        <f>VLOOKUP($A30,'29.07'!$A$9:$W$200,23,0)</f>
        <v>0</v>
      </c>
      <c r="E30" s="15">
        <v>10</v>
      </c>
      <c r="F30" s="15"/>
      <c r="G30" s="15"/>
      <c r="H30" s="9">
        <f t="shared" si="0"/>
        <v>10</v>
      </c>
      <c r="I30" s="15">
        <v>7</v>
      </c>
      <c r="J30" s="15"/>
      <c r="K30" s="15"/>
      <c r="L30" s="9">
        <f t="shared" si="4"/>
        <v>7</v>
      </c>
      <c r="M30" s="15"/>
      <c r="N30" s="15"/>
      <c r="O30" s="15"/>
      <c r="P30" s="15"/>
      <c r="Q30" s="15"/>
      <c r="R30" s="11">
        <f>SUM(M30:Q30)</f>
        <v>0</v>
      </c>
      <c r="S30" s="15">
        <v>3</v>
      </c>
      <c r="T30" s="15"/>
      <c r="U30" s="9">
        <f>S30+T30</f>
        <v>3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56</v>
      </c>
      <c r="C31" s="15">
        <v>24000</v>
      </c>
      <c r="D31" s="10">
        <f>VLOOKUP($A31,'29.07'!$A$9:$W$200,23,0)</f>
        <v>0</v>
      </c>
      <c r="E31" s="15">
        <v>10</v>
      </c>
      <c r="F31" s="15"/>
      <c r="G31" s="15"/>
      <c r="H31" s="9">
        <f t="shared" si="0"/>
        <v>10</v>
      </c>
      <c r="I31" s="15">
        <v>10</v>
      </c>
      <c r="J31" s="15"/>
      <c r="K31" s="15"/>
      <c r="L31" s="9">
        <f t="shared" si="4"/>
        <v>10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57</v>
      </c>
      <c r="C32" s="15">
        <v>18000</v>
      </c>
      <c r="D32" s="10">
        <f>VLOOKUP($A32,'29.07'!$A$9:$W$200,23,0)</f>
        <v>0</v>
      </c>
      <c r="E32" s="15">
        <v>16</v>
      </c>
      <c r="F32" s="15"/>
      <c r="G32" s="15"/>
      <c r="H32" s="9">
        <f t="shared" si="0"/>
        <v>16</v>
      </c>
      <c r="I32" s="15">
        <v>14</v>
      </c>
      <c r="J32" s="15"/>
      <c r="K32" s="15"/>
      <c r="L32" s="9">
        <f t="shared" si="4"/>
        <v>14</v>
      </c>
      <c r="M32" s="15"/>
      <c r="N32" s="15"/>
      <c r="O32" s="15"/>
      <c r="P32" s="15"/>
      <c r="Q32" s="15"/>
      <c r="R32" s="11">
        <f>SUM(M32:Q32)</f>
        <v>0</v>
      </c>
      <c r="S32" s="15">
        <v>2</v>
      </c>
      <c r="T32" s="15"/>
      <c r="U32" s="9">
        <f>S32+T32</f>
        <v>2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58</v>
      </c>
      <c r="C33" s="15">
        <v>22000</v>
      </c>
      <c r="D33" s="10">
        <f>VLOOKUP($A33,'29.07'!$A$9:$W$200,23,0)</f>
        <v>0</v>
      </c>
      <c r="E33" s="15">
        <v>10</v>
      </c>
      <c r="F33" s="15"/>
      <c r="G33" s="15"/>
      <c r="H33" s="9">
        <f t="shared" si="0"/>
        <v>10</v>
      </c>
      <c r="I33" s="15">
        <v>10</v>
      </c>
      <c r="J33" s="15"/>
      <c r="K33" s="15"/>
      <c r="L33" s="9">
        <f t="shared" si="4"/>
        <v>10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150"/>
      <c r="Z33" s="17"/>
    </row>
    <row r="34" spans="1:26" ht="18" customHeight="1" x14ac:dyDescent="0.2">
      <c r="A34" s="13">
        <v>1500301</v>
      </c>
      <c r="B34" s="14" t="s">
        <v>59</v>
      </c>
      <c r="C34" s="15">
        <v>20000</v>
      </c>
      <c r="D34" s="10">
        <f>VLOOKUP($A34,'29.07'!$A$9:$W$200,23,0)</f>
        <v>0</v>
      </c>
      <c r="E34" s="15">
        <v>10</v>
      </c>
      <c r="F34" s="15"/>
      <c r="G34" s="15"/>
      <c r="H34" s="9">
        <f t="shared" si="0"/>
        <v>10</v>
      </c>
      <c r="I34" s="15">
        <v>10</v>
      </c>
      <c r="J34" s="15"/>
      <c r="K34" s="15"/>
      <c r="L34" s="9">
        <f t="shared" si="4"/>
        <v>10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60</v>
      </c>
      <c r="C35" s="15">
        <v>18000</v>
      </c>
      <c r="D35" s="10">
        <f>VLOOKUP($A35,'29.07'!$A$9:$W$200,23,0)</f>
        <v>0</v>
      </c>
      <c r="E35" s="15">
        <v>10</v>
      </c>
      <c r="F35" s="15"/>
      <c r="G35" s="15"/>
      <c r="H35" s="9">
        <f t="shared" si="0"/>
        <v>10</v>
      </c>
      <c r="I35" s="15">
        <v>3</v>
      </c>
      <c r="J35" s="15"/>
      <c r="K35" s="15"/>
      <c r="L35" s="9">
        <f t="shared" si="4"/>
        <v>3</v>
      </c>
      <c r="M35" s="15"/>
      <c r="N35" s="15"/>
      <c r="O35" s="15"/>
      <c r="P35" s="15"/>
      <c r="Q35" s="15"/>
      <c r="R35" s="11">
        <f t="shared" si="5"/>
        <v>0</v>
      </c>
      <c r="S35" s="15">
        <v>7</v>
      </c>
      <c r="T35" s="15"/>
      <c r="U35" s="9">
        <f t="shared" si="1"/>
        <v>7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61</v>
      </c>
      <c r="C36" s="15">
        <v>18000</v>
      </c>
      <c r="D36" s="10">
        <f>VLOOKUP($A36,'29.07'!$A$9:$W$200,23,0)</f>
        <v>0</v>
      </c>
      <c r="E36" s="15">
        <v>16</v>
      </c>
      <c r="F36" s="15"/>
      <c r="G36" s="15"/>
      <c r="H36" s="9">
        <f t="shared" si="0"/>
        <v>16</v>
      </c>
      <c r="I36" s="15">
        <v>15</v>
      </c>
      <c r="J36" s="15"/>
      <c r="K36" s="15"/>
      <c r="L36" s="9">
        <f t="shared" si="4"/>
        <v>15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1</v>
      </c>
      <c r="W36" s="15"/>
      <c r="X36" s="16">
        <f t="shared" si="3"/>
        <v>-1</v>
      </c>
      <c r="Y36" s="18" t="s">
        <v>270</v>
      </c>
      <c r="Z36" s="17"/>
    </row>
    <row r="37" spans="1:26" ht="18" customHeight="1" x14ac:dyDescent="0.2">
      <c r="A37" s="13">
        <v>1500306</v>
      </c>
      <c r="B37" s="14" t="s">
        <v>62</v>
      </c>
      <c r="C37" s="15">
        <v>17000</v>
      </c>
      <c r="D37" s="10">
        <f>VLOOKUP($A37,'29.07'!$A$9:$W$200,23,0)</f>
        <v>0</v>
      </c>
      <c r="E37" s="15">
        <v>10</v>
      </c>
      <c r="F37" s="15"/>
      <c r="G37" s="15"/>
      <c r="H37" s="9">
        <f t="shared" si="0"/>
        <v>10</v>
      </c>
      <c r="I37" s="15">
        <v>6</v>
      </c>
      <c r="J37" s="15"/>
      <c r="K37" s="15"/>
      <c r="L37" s="9">
        <f t="shared" si="4"/>
        <v>6</v>
      </c>
      <c r="M37" s="15"/>
      <c r="N37" s="15"/>
      <c r="O37" s="15"/>
      <c r="P37" s="15"/>
      <c r="Q37" s="15"/>
      <c r="R37" s="11">
        <f t="shared" si="5"/>
        <v>0</v>
      </c>
      <c r="S37" s="15">
        <v>4</v>
      </c>
      <c r="T37" s="15"/>
      <c r="U37" s="9">
        <f t="shared" si="1"/>
        <v>4</v>
      </c>
      <c r="V37" s="9">
        <f t="shared" si="2"/>
        <v>0</v>
      </c>
      <c r="W37" s="15"/>
      <c r="X37" s="16">
        <f t="shared" si="3"/>
        <v>0</v>
      </c>
      <c r="Y37" s="150"/>
      <c r="Z37" s="17"/>
    </row>
    <row r="38" spans="1:26" ht="18" customHeight="1" x14ac:dyDescent="0.2">
      <c r="A38" s="13">
        <v>1500307</v>
      </c>
      <c r="B38" s="14" t="s">
        <v>63</v>
      </c>
      <c r="C38" s="15">
        <v>20000</v>
      </c>
      <c r="D38" s="10">
        <f>VLOOKUP($A38,'29.07'!$A$9:$W$200,23,0)</f>
        <v>0</v>
      </c>
      <c r="E38" s="15">
        <v>10</v>
      </c>
      <c r="F38" s="15"/>
      <c r="G38" s="15"/>
      <c r="H38" s="9">
        <f t="shared" si="0"/>
        <v>10</v>
      </c>
      <c r="I38" s="15">
        <v>3</v>
      </c>
      <c r="J38" s="15"/>
      <c r="K38" s="15"/>
      <c r="L38" s="9">
        <f t="shared" si="4"/>
        <v>3</v>
      </c>
      <c r="M38" s="15"/>
      <c r="N38" s="15"/>
      <c r="O38" s="15"/>
      <c r="P38" s="15"/>
      <c r="Q38" s="15"/>
      <c r="R38" s="11">
        <f t="shared" si="5"/>
        <v>0</v>
      </c>
      <c r="S38" s="15">
        <v>7</v>
      </c>
      <c r="T38" s="15"/>
      <c r="U38" s="9">
        <f t="shared" si="1"/>
        <v>7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64</v>
      </c>
      <c r="C39" s="15">
        <v>18000</v>
      </c>
      <c r="D39" s="10">
        <f>VLOOKUP($A39,'29.07'!$A$9:$W$200,23,0)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65</v>
      </c>
      <c r="C40" s="15">
        <v>20000</v>
      </c>
      <c r="D40" s="10">
        <f>VLOOKUP($A40,'29.07'!$A$9:$W$200,23,0)</f>
        <v>0</v>
      </c>
      <c r="E40" s="15">
        <v>10</v>
      </c>
      <c r="F40" s="15"/>
      <c r="G40" s="15"/>
      <c r="H40" s="9">
        <f t="shared" si="0"/>
        <v>10</v>
      </c>
      <c r="I40" s="15">
        <v>2</v>
      </c>
      <c r="J40" s="15"/>
      <c r="K40" s="15"/>
      <c r="L40" s="9">
        <f t="shared" si="4"/>
        <v>2</v>
      </c>
      <c r="M40" s="15"/>
      <c r="N40" s="15"/>
      <c r="O40" s="15"/>
      <c r="P40" s="15"/>
      <c r="Q40" s="15"/>
      <c r="R40" s="11">
        <f t="shared" si="5"/>
        <v>0</v>
      </c>
      <c r="S40" s="15">
        <v>8</v>
      </c>
      <c r="T40" s="15"/>
      <c r="U40" s="9">
        <f t="shared" si="1"/>
        <v>8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66</v>
      </c>
      <c r="C41" s="15">
        <v>21000</v>
      </c>
      <c r="D41" s="10">
        <f>VLOOKUP($A41,'29.07'!$A$9:$W$200,23,0)</f>
        <v>0</v>
      </c>
      <c r="E41" s="15">
        <v>10</v>
      </c>
      <c r="F41" s="15"/>
      <c r="G41" s="15"/>
      <c r="H41" s="9">
        <f t="shared" si="0"/>
        <v>10</v>
      </c>
      <c r="I41" s="15">
        <v>6</v>
      </c>
      <c r="J41" s="15"/>
      <c r="K41" s="15"/>
      <c r="L41" s="9">
        <f t="shared" si="4"/>
        <v>6</v>
      </c>
      <c r="M41" s="15"/>
      <c r="N41" s="15"/>
      <c r="O41" s="15"/>
      <c r="P41" s="15"/>
      <c r="Q41" s="15"/>
      <c r="R41" s="11">
        <f t="shared" si="5"/>
        <v>0</v>
      </c>
      <c r="S41" s="15">
        <v>4</v>
      </c>
      <c r="T41" s="15"/>
      <c r="U41" s="9">
        <f t="shared" si="1"/>
        <v>4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67</v>
      </c>
      <c r="C42" s="15">
        <v>21000</v>
      </c>
      <c r="D42" s="10">
        <f>VLOOKUP($A42,'29.07'!$A$9:$W$200,23,0)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68</v>
      </c>
      <c r="C43" s="15">
        <v>20000</v>
      </c>
      <c r="D43" s="10">
        <f>VLOOKUP($A43,'29.07'!$A$9:$W$200,23,0)</f>
        <v>0</v>
      </c>
      <c r="E43" s="15">
        <v>10</v>
      </c>
      <c r="F43" s="15"/>
      <c r="G43" s="15"/>
      <c r="H43" s="9">
        <f t="shared" si="0"/>
        <v>10</v>
      </c>
      <c r="I43" s="15">
        <v>6</v>
      </c>
      <c r="J43" s="15"/>
      <c r="K43" s="15"/>
      <c r="L43" s="9">
        <f t="shared" si="4"/>
        <v>6</v>
      </c>
      <c r="M43" s="15"/>
      <c r="N43" s="15"/>
      <c r="O43" s="15"/>
      <c r="P43" s="15"/>
      <c r="Q43" s="15"/>
      <c r="R43" s="11">
        <f t="shared" si="5"/>
        <v>0</v>
      </c>
      <c r="S43" s="15">
        <v>4</v>
      </c>
      <c r="T43" s="15"/>
      <c r="U43" s="9">
        <f t="shared" si="1"/>
        <v>4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69</v>
      </c>
      <c r="C44" s="15">
        <v>17000</v>
      </c>
      <c r="D44" s="10">
        <f>VLOOKUP($A44,'29.07'!$A$9:$W$200,23,0)</f>
        <v>0</v>
      </c>
      <c r="E44" s="15">
        <v>10</v>
      </c>
      <c r="F44" s="15"/>
      <c r="G44" s="15"/>
      <c r="H44" s="9">
        <f t="shared" si="0"/>
        <v>10</v>
      </c>
      <c r="I44" s="15">
        <v>9</v>
      </c>
      <c r="J44" s="15"/>
      <c r="K44" s="15"/>
      <c r="L44" s="9">
        <f t="shared" si="4"/>
        <v>9</v>
      </c>
      <c r="M44" s="15"/>
      <c r="N44" s="15"/>
      <c r="O44" s="15"/>
      <c r="P44" s="15"/>
      <c r="Q44" s="15"/>
      <c r="R44" s="11">
        <f t="shared" si="5"/>
        <v>0</v>
      </c>
      <c r="S44" s="15">
        <v>1</v>
      </c>
      <c r="T44" s="15"/>
      <c r="U44" s="9">
        <f t="shared" si="1"/>
        <v>1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70</v>
      </c>
      <c r="C45" s="15">
        <v>19000</v>
      </c>
      <c r="D45" s="10">
        <f>VLOOKUP($A45,'29.07'!$A$9:$W$200,23,0)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71</v>
      </c>
      <c r="C46" s="15">
        <v>17000</v>
      </c>
      <c r="D46" s="10">
        <f>VLOOKUP($A46,'29.07'!$A$9:$W$200,23,0)</f>
        <v>0</v>
      </c>
      <c r="E46" s="15">
        <v>10</v>
      </c>
      <c r="F46" s="15"/>
      <c r="G46" s="15"/>
      <c r="H46" s="9">
        <f t="shared" si="0"/>
        <v>10</v>
      </c>
      <c r="I46" s="15">
        <v>8</v>
      </c>
      <c r="J46" s="15"/>
      <c r="K46" s="15"/>
      <c r="L46" s="9">
        <f t="shared" si="4"/>
        <v>8</v>
      </c>
      <c r="M46" s="15"/>
      <c r="N46" s="15"/>
      <c r="O46" s="15"/>
      <c r="P46" s="15"/>
      <c r="Q46" s="15"/>
      <c r="R46" s="11">
        <f t="shared" si="5"/>
        <v>0</v>
      </c>
      <c r="S46" s="15">
        <v>2</v>
      </c>
      <c r="T46" s="15"/>
      <c r="U46" s="9">
        <f t="shared" si="1"/>
        <v>2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72</v>
      </c>
      <c r="C47" s="15">
        <v>18000</v>
      </c>
      <c r="D47" s="10">
        <f>VLOOKUP($A47,'29.07'!$A$9:$W$200,23,0)</f>
        <v>0</v>
      </c>
      <c r="E47" s="15">
        <v>8</v>
      </c>
      <c r="F47" s="15"/>
      <c r="G47" s="15"/>
      <c r="H47" s="9">
        <f t="shared" si="0"/>
        <v>8</v>
      </c>
      <c r="I47" s="15">
        <v>7</v>
      </c>
      <c r="J47" s="15"/>
      <c r="K47" s="15"/>
      <c r="L47" s="9">
        <f t="shared" si="4"/>
        <v>7</v>
      </c>
      <c r="M47" s="15"/>
      <c r="N47" s="15"/>
      <c r="O47" s="15"/>
      <c r="P47" s="15"/>
      <c r="Q47" s="15"/>
      <c r="R47" s="11">
        <f t="shared" si="5"/>
        <v>0</v>
      </c>
      <c r="S47" s="15">
        <v>1</v>
      </c>
      <c r="T47" s="15"/>
      <c r="U47" s="9">
        <f t="shared" si="1"/>
        <v>1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73</v>
      </c>
      <c r="C48" s="15">
        <v>20000</v>
      </c>
      <c r="D48" s="10">
        <f>VLOOKUP($A48,'29.07'!$A$9:$W$200,23,0)</f>
        <v>0</v>
      </c>
      <c r="E48" s="15">
        <v>10</v>
      </c>
      <c r="F48" s="15"/>
      <c r="G48" s="15"/>
      <c r="H48" s="9">
        <f t="shared" si="0"/>
        <v>10</v>
      </c>
      <c r="I48" s="15">
        <v>3</v>
      </c>
      <c r="J48" s="15"/>
      <c r="K48" s="15"/>
      <c r="L48" s="9">
        <f t="shared" si="4"/>
        <v>3</v>
      </c>
      <c r="M48" s="15"/>
      <c r="N48" s="15"/>
      <c r="O48" s="15"/>
      <c r="P48" s="15"/>
      <c r="Q48" s="15"/>
      <c r="R48" s="11">
        <f t="shared" si="5"/>
        <v>0</v>
      </c>
      <c r="S48" s="15">
        <v>7</v>
      </c>
      <c r="T48" s="15"/>
      <c r="U48" s="9">
        <f t="shared" si="1"/>
        <v>7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74</v>
      </c>
      <c r="C49" s="15">
        <v>22000</v>
      </c>
      <c r="D49" s="10">
        <f>VLOOKUP($A49,'29.07'!$A$9:$W$200,23,0)</f>
        <v>0</v>
      </c>
      <c r="E49" s="15">
        <v>10</v>
      </c>
      <c r="F49" s="15"/>
      <c r="G49" s="15"/>
      <c r="H49" s="9">
        <f t="shared" si="0"/>
        <v>10</v>
      </c>
      <c r="I49" s="15">
        <v>6</v>
      </c>
      <c r="J49" s="15"/>
      <c r="K49" s="15"/>
      <c r="L49" s="9">
        <f t="shared" si="4"/>
        <v>6</v>
      </c>
      <c r="M49" s="15"/>
      <c r="N49" s="15"/>
      <c r="O49" s="15"/>
      <c r="P49" s="15"/>
      <c r="Q49" s="15"/>
      <c r="R49" s="11">
        <f t="shared" si="5"/>
        <v>0</v>
      </c>
      <c r="S49" s="15">
        <v>4</v>
      </c>
      <c r="T49" s="15"/>
      <c r="U49" s="9">
        <f t="shared" si="1"/>
        <v>4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75</v>
      </c>
      <c r="C50" s="15">
        <v>21000</v>
      </c>
      <c r="D50" s="10">
        <f>VLOOKUP($A50,'29.07'!$A$9:$W$200,23,0)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76</v>
      </c>
      <c r="C51" s="15">
        <v>19000</v>
      </c>
      <c r="D51" s="10">
        <f>VLOOKUP($A51,'29.07'!$A$9:$W$200,23,0)</f>
        <v>0</v>
      </c>
      <c r="E51" s="15">
        <v>10</v>
      </c>
      <c r="F51" s="15"/>
      <c r="G51" s="15"/>
      <c r="H51" s="9">
        <f t="shared" si="0"/>
        <v>10</v>
      </c>
      <c r="I51" s="15">
        <v>10</v>
      </c>
      <c r="J51" s="15"/>
      <c r="K51" s="15"/>
      <c r="L51" s="9">
        <f t="shared" si="4"/>
        <v>10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77</v>
      </c>
      <c r="C52" s="15">
        <v>25000</v>
      </c>
      <c r="D52" s="10">
        <f>VLOOKUP($A52,'29.07'!$A$9:$W$200,23,0)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78</v>
      </c>
      <c r="C53" s="9"/>
      <c r="D53" s="10">
        <f>VLOOKUP($A53,'29.07'!$A$9:$W$200,23,0)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79</v>
      </c>
      <c r="C54" s="21">
        <v>22000</v>
      </c>
      <c r="D54" s="10">
        <f>VLOOKUP($A54,'29.07'!$A$9:$W$200,23,0)</f>
        <v>0</v>
      </c>
      <c r="E54" s="21">
        <v>8</v>
      </c>
      <c r="F54" s="21"/>
      <c r="G54" s="21"/>
      <c r="H54" s="9">
        <f t="shared" ref="H54:H61" si="6">SUM(E54:G54)</f>
        <v>8</v>
      </c>
      <c r="I54" s="21">
        <v>4</v>
      </c>
      <c r="J54" s="21"/>
      <c r="K54" s="21"/>
      <c r="L54" s="9">
        <f t="shared" si="4"/>
        <v>4</v>
      </c>
      <c r="M54" s="21"/>
      <c r="N54" s="15"/>
      <c r="O54" s="21"/>
      <c r="P54" s="15"/>
      <c r="Q54" s="21"/>
      <c r="R54" s="11">
        <f t="shared" si="5"/>
        <v>0</v>
      </c>
      <c r="S54" s="21">
        <v>4</v>
      </c>
      <c r="T54" s="21"/>
      <c r="U54" s="9">
        <f t="shared" ref="U54:U61" si="7">S54+T54</f>
        <v>4</v>
      </c>
      <c r="V54" s="9">
        <f t="shared" ref="V54:V61" si="8">D54+H54-L54-R54-U54</f>
        <v>0</v>
      </c>
      <c r="W54" s="21"/>
      <c r="X54" s="16">
        <f t="shared" ref="X54:X61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80</v>
      </c>
      <c r="C55" s="21">
        <v>22000</v>
      </c>
      <c r="D55" s="10">
        <f>VLOOKUP($A55,'29.07'!$A$9:$W$200,23,0)</f>
        <v>0</v>
      </c>
      <c r="E55" s="15">
        <v>8</v>
      </c>
      <c r="F55" s="15"/>
      <c r="G55" s="15"/>
      <c r="H55" s="9">
        <f t="shared" si="6"/>
        <v>8</v>
      </c>
      <c r="I55" s="15">
        <v>3</v>
      </c>
      <c r="J55" s="15"/>
      <c r="K55" s="15"/>
      <c r="L55" s="9">
        <f t="shared" si="4"/>
        <v>3</v>
      </c>
      <c r="M55" s="15"/>
      <c r="N55" s="15"/>
      <c r="O55" s="15"/>
      <c r="P55" s="15"/>
      <c r="Q55" s="15"/>
      <c r="R55" s="11">
        <f t="shared" si="5"/>
        <v>0</v>
      </c>
      <c r="S55" s="15">
        <v>5</v>
      </c>
      <c r="T55" s="15"/>
      <c r="U55" s="9">
        <f t="shared" si="7"/>
        <v>5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81</v>
      </c>
      <c r="C56" s="15">
        <v>22000</v>
      </c>
      <c r="D56" s="10">
        <f>VLOOKUP($A56,'29.07'!$A$9:$W$200,23,0)</f>
        <v>0</v>
      </c>
      <c r="E56" s="15">
        <v>10</v>
      </c>
      <c r="F56" s="15"/>
      <c r="G56" s="15"/>
      <c r="H56" s="9">
        <f t="shared" si="6"/>
        <v>10</v>
      </c>
      <c r="I56" s="15">
        <v>10</v>
      </c>
      <c r="J56" s="15"/>
      <c r="K56" s="15"/>
      <c r="L56" s="9">
        <f t="shared" si="4"/>
        <v>10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82</v>
      </c>
      <c r="C57" s="15">
        <v>20000</v>
      </c>
      <c r="D57" s="10">
        <f>VLOOKUP($A57,'29.07'!$A$9:$W$200,23,0)</f>
        <v>0</v>
      </c>
      <c r="E57" s="15">
        <v>10</v>
      </c>
      <c r="F57" s="15"/>
      <c r="G57" s="15"/>
      <c r="H57" s="9">
        <f t="shared" si="6"/>
        <v>10</v>
      </c>
      <c r="I57" s="15">
        <v>6</v>
      </c>
      <c r="J57" s="15"/>
      <c r="K57" s="15"/>
      <c r="L57" s="9">
        <f t="shared" si="4"/>
        <v>6</v>
      </c>
      <c r="M57" s="15"/>
      <c r="N57" s="15"/>
      <c r="O57" s="15"/>
      <c r="P57" s="15"/>
      <c r="Q57" s="15"/>
      <c r="R57" s="11">
        <f t="shared" si="5"/>
        <v>0</v>
      </c>
      <c r="S57" s="15">
        <v>4</v>
      </c>
      <c r="T57" s="15"/>
      <c r="U57" s="9">
        <f t="shared" si="7"/>
        <v>4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83</v>
      </c>
      <c r="C58" s="15">
        <v>29000</v>
      </c>
      <c r="D58" s="10">
        <f>VLOOKUP($A58,'29.07'!$A$9:$W$200,23,0)</f>
        <v>1</v>
      </c>
      <c r="E58" s="15">
        <v>5</v>
      </c>
      <c r="F58" s="15"/>
      <c r="G58" s="15"/>
      <c r="H58" s="9">
        <f t="shared" si="6"/>
        <v>5</v>
      </c>
      <c r="I58" s="15">
        <v>5</v>
      </c>
      <c r="J58" s="15"/>
      <c r="K58" s="15"/>
      <c r="L58" s="9">
        <f t="shared" si="4"/>
        <v>5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1</v>
      </c>
      <c r="W58" s="15">
        <v>1</v>
      </c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84</v>
      </c>
      <c r="C59" s="15">
        <v>32000</v>
      </c>
      <c r="D59" s="10">
        <f>VLOOKUP($A59,'29.07'!$A$9:$W$200,23,0)</f>
        <v>11</v>
      </c>
      <c r="E59" s="15"/>
      <c r="F59" s="15"/>
      <c r="G59" s="15"/>
      <c r="H59" s="9">
        <f t="shared" si="6"/>
        <v>0</v>
      </c>
      <c r="I59" s="15">
        <v>7</v>
      </c>
      <c r="J59" s="15"/>
      <c r="K59" s="15"/>
      <c r="L59" s="9">
        <f t="shared" si="4"/>
        <v>7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4</v>
      </c>
      <c r="W59" s="15">
        <v>4</v>
      </c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85</v>
      </c>
      <c r="C60" s="15">
        <v>25000</v>
      </c>
      <c r="D60" s="10">
        <f>VLOOKUP($A60,'29.07'!$A$9:$W$200,23,0)</f>
        <v>0</v>
      </c>
      <c r="E60" s="15"/>
      <c r="F60" s="15"/>
      <c r="G60" s="15"/>
      <c r="H60" s="9">
        <f t="shared" si="6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1522009</v>
      </c>
      <c r="B61" s="14" t="s">
        <v>86</v>
      </c>
      <c r="C61" s="15">
        <v>24000</v>
      </c>
      <c r="D61" s="10">
        <f>VLOOKUP($A61,'29.07'!$A$9:$W$200,23,0)</f>
        <v>0</v>
      </c>
      <c r="E61" s="15"/>
      <c r="F61" s="15"/>
      <c r="G61" s="15"/>
      <c r="H61" s="9">
        <f t="shared" si="6"/>
        <v>0</v>
      </c>
      <c r="I61" s="15"/>
      <c r="J61" s="15"/>
      <c r="K61" s="15"/>
      <c r="L61" s="9">
        <f t="shared" si="4"/>
        <v>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7">
        <v>1530000</v>
      </c>
      <c r="B62" s="8" t="s">
        <v>87</v>
      </c>
      <c r="C62" s="9"/>
      <c r="D62" s="10">
        <f>VLOOKUP($A62,'29.07'!$A$9:$W$200,23,0)</f>
        <v>0</v>
      </c>
      <c r="E62" s="10"/>
      <c r="F62" s="10"/>
      <c r="G62" s="10"/>
      <c r="H62" s="9"/>
      <c r="I62" s="10"/>
      <c r="J62" s="10"/>
      <c r="K62" s="10"/>
      <c r="L62" s="9">
        <f t="shared" si="4"/>
        <v>0</v>
      </c>
      <c r="M62" s="10"/>
      <c r="N62" s="10"/>
      <c r="O62" s="10"/>
      <c r="P62" s="10"/>
      <c r="Q62" s="10"/>
      <c r="R62" s="11">
        <f t="shared" si="5"/>
        <v>0</v>
      </c>
      <c r="S62" s="10"/>
      <c r="T62" s="10"/>
      <c r="U62" s="9"/>
      <c r="V62" s="9"/>
      <c r="W62" s="10"/>
      <c r="X62" s="9"/>
      <c r="Y62" s="18"/>
      <c r="Z62" s="17"/>
    </row>
    <row r="63" spans="1:28" ht="18" customHeight="1" x14ac:dyDescent="0.2">
      <c r="A63" s="13">
        <v>1532013</v>
      </c>
      <c r="B63" s="14" t="s">
        <v>88</v>
      </c>
      <c r="C63" s="15">
        <v>89000</v>
      </c>
      <c r="D63" s="10">
        <f>VLOOKUP($A63,'29.07'!$A$9:$W$200,23,0)</f>
        <v>0</v>
      </c>
      <c r="E63" s="15">
        <v>12</v>
      </c>
      <c r="F63" s="15"/>
      <c r="G63" s="15"/>
      <c r="H63" s="9">
        <f>SUM(E63:G63)</f>
        <v>12</v>
      </c>
      <c r="I63" s="15">
        <v>3</v>
      </c>
      <c r="J63" s="15"/>
      <c r="K63" s="15"/>
      <c r="L63" s="9">
        <f t="shared" si="4"/>
        <v>3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>S63+T63</f>
        <v>0</v>
      </c>
      <c r="V63" s="9">
        <f>D63+H63-L63-R63-U63</f>
        <v>9</v>
      </c>
      <c r="W63" s="15">
        <v>9</v>
      </c>
      <c r="X63" s="16">
        <f>W63-V63</f>
        <v>0</v>
      </c>
      <c r="Y63" s="18"/>
      <c r="Z63" s="17"/>
    </row>
    <row r="64" spans="1:28" ht="18" customHeight="1" x14ac:dyDescent="0.2">
      <c r="A64" s="7">
        <v>1540000</v>
      </c>
      <c r="B64" s="8" t="s">
        <v>89</v>
      </c>
      <c r="C64" s="9"/>
      <c r="D64" s="10">
        <f>VLOOKUP($A64,'29.07'!$A$9:$W$200,23,0)</f>
        <v>0</v>
      </c>
      <c r="E64" s="10"/>
      <c r="F64" s="10"/>
      <c r="G64" s="10"/>
      <c r="H64" s="9"/>
      <c r="I64" s="10"/>
      <c r="J64" s="10"/>
      <c r="K64" s="10"/>
      <c r="L64" s="9">
        <f t="shared" si="4"/>
        <v>0</v>
      </c>
      <c r="M64" s="10"/>
      <c r="N64" s="10"/>
      <c r="O64" s="10"/>
      <c r="P64" s="10"/>
      <c r="Q64" s="10"/>
      <c r="R64" s="11">
        <f t="shared" si="5"/>
        <v>0</v>
      </c>
      <c r="S64" s="10"/>
      <c r="T64" s="10"/>
      <c r="U64" s="9"/>
      <c r="V64" s="9"/>
      <c r="W64" s="10"/>
      <c r="X64" s="9"/>
      <c r="Y64" s="18"/>
      <c r="Z64" s="17"/>
    </row>
    <row r="65" spans="1:26" s="24" customFormat="1" ht="18" customHeight="1" x14ac:dyDescent="0.2">
      <c r="A65" s="25">
        <v>1540002</v>
      </c>
      <c r="B65" s="20" t="s">
        <v>90</v>
      </c>
      <c r="C65" s="21">
        <v>19000</v>
      </c>
      <c r="D65" s="10">
        <f>VLOOKUP($A65,'29.07'!$A$9:$W$200,23,0)</f>
        <v>0</v>
      </c>
      <c r="E65" s="15"/>
      <c r="F65" s="15"/>
      <c r="G65" s="15"/>
      <c r="H65" s="9">
        <f>SUM(E65:G65)</f>
        <v>0</v>
      </c>
      <c r="I65" s="15"/>
      <c r="J65" s="15"/>
      <c r="K65" s="15"/>
      <c r="L65" s="9">
        <f t="shared" si="4"/>
        <v>0</v>
      </c>
      <c r="M65" s="15"/>
      <c r="N65" s="15"/>
      <c r="O65" s="15"/>
      <c r="P65" s="15"/>
      <c r="Q65" s="15"/>
      <c r="R65" s="11">
        <f t="shared" si="5"/>
        <v>0</v>
      </c>
      <c r="S65" s="15"/>
      <c r="T65" s="15"/>
      <c r="U65" s="9">
        <f>S65+T65</f>
        <v>0</v>
      </c>
      <c r="V65" s="9">
        <f>D65+H65-L65-R65-U65</f>
        <v>0</v>
      </c>
      <c r="W65" s="15"/>
      <c r="X65" s="16">
        <f>W65-V65</f>
        <v>0</v>
      </c>
      <c r="Y65" s="22"/>
      <c r="Z65" s="23"/>
    </row>
    <row r="66" spans="1:26" s="24" customFormat="1" ht="18" customHeight="1" x14ac:dyDescent="0.2">
      <c r="A66" s="25">
        <v>1540034</v>
      </c>
      <c r="B66" s="20" t="s">
        <v>91</v>
      </c>
      <c r="C66" s="21">
        <v>16000</v>
      </c>
      <c r="D66" s="10">
        <f>VLOOKUP($A66,'29.07'!$A$9:$W$200,23,0)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ht="18" customHeight="1" x14ac:dyDescent="0.2">
      <c r="A67" s="7">
        <v>1560000</v>
      </c>
      <c r="B67" s="8" t="s">
        <v>92</v>
      </c>
      <c r="C67" s="9"/>
      <c r="D67" s="10">
        <f>VLOOKUP($A67,'29.07'!$A$9:$W$200,23,0)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ht="18" customHeight="1" x14ac:dyDescent="0.2">
      <c r="A68" s="13">
        <v>1560001</v>
      </c>
      <c r="B68" s="14" t="s">
        <v>93</v>
      </c>
      <c r="C68" s="15">
        <v>28000</v>
      </c>
      <c r="D68" s="10">
        <f>VLOOKUP($A68,'29.07'!$A$9:$W$200,23,0)</f>
        <v>0</v>
      </c>
      <c r="E68" s="15">
        <v>7</v>
      </c>
      <c r="F68" s="15"/>
      <c r="G68" s="15"/>
      <c r="H68" s="9">
        <f>SUM(E68:G68)</f>
        <v>7</v>
      </c>
      <c r="I68" s="15">
        <v>7</v>
      </c>
      <c r="J68" s="15"/>
      <c r="K68" s="15"/>
      <c r="L68" s="9">
        <f t="shared" si="4"/>
        <v>7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 t="shared" ref="U68:U72" si="10">S68+T68</f>
        <v>0</v>
      </c>
      <c r="V68" s="9">
        <f>D68+H68-L68-R68-U68</f>
        <v>0</v>
      </c>
      <c r="W68" s="15"/>
      <c r="X68" s="16">
        <f t="shared" ref="X68:X72" si="11">W68-V68</f>
        <v>0</v>
      </c>
      <c r="Y68" s="26"/>
      <c r="Z68" s="17"/>
    </row>
    <row r="69" spans="1:26" ht="18" customHeight="1" x14ac:dyDescent="0.2">
      <c r="A69" s="13">
        <v>1560002</v>
      </c>
      <c r="B69" s="14" t="s">
        <v>94</v>
      </c>
      <c r="C69" s="15">
        <v>28000</v>
      </c>
      <c r="D69" s="10">
        <f>VLOOKUP($A69,'29.07'!$A$9:$W$200,23,0)</f>
        <v>0</v>
      </c>
      <c r="E69" s="15">
        <v>8</v>
      </c>
      <c r="F69" s="15"/>
      <c r="G69" s="15"/>
      <c r="H69" s="9">
        <f>SUM(E69:G69)</f>
        <v>8</v>
      </c>
      <c r="I69" s="15">
        <v>8</v>
      </c>
      <c r="J69" s="15"/>
      <c r="K69" s="15"/>
      <c r="L69" s="9">
        <f t="shared" si="4"/>
        <v>8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 t="shared" si="10"/>
        <v>0</v>
      </c>
      <c r="V69" s="9">
        <f>D69+H69-L69-R69-U69</f>
        <v>0</v>
      </c>
      <c r="W69" s="15"/>
      <c r="X69" s="16">
        <f t="shared" si="11"/>
        <v>0</v>
      </c>
      <c r="Y69" s="26"/>
      <c r="Z69" s="17"/>
    </row>
    <row r="70" spans="1:26" ht="18" customHeight="1" x14ac:dyDescent="0.2">
      <c r="A70" s="13">
        <v>1560006</v>
      </c>
      <c r="B70" s="14" t="s">
        <v>95</v>
      </c>
      <c r="C70" s="15">
        <v>28000</v>
      </c>
      <c r="D70" s="10">
        <f>VLOOKUP($A70,'29.07'!$A$9:$W$200,23,0)</f>
        <v>0</v>
      </c>
      <c r="E70" s="15">
        <v>7</v>
      </c>
      <c r="F70" s="15"/>
      <c r="G70" s="15"/>
      <c r="H70" s="9">
        <f>SUM(E70:G70)</f>
        <v>7</v>
      </c>
      <c r="I70" s="15">
        <v>7</v>
      </c>
      <c r="J70" s="15"/>
      <c r="K70" s="15"/>
      <c r="L70" s="9">
        <f t="shared" si="4"/>
        <v>7</v>
      </c>
      <c r="M70" s="15"/>
      <c r="N70" s="15"/>
      <c r="O70" s="15"/>
      <c r="P70" s="15"/>
      <c r="Q70" s="15"/>
      <c r="R70" s="11">
        <f>SUM(M70:Q70)</f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1560008</v>
      </c>
      <c r="B71" s="14" t="s">
        <v>96</v>
      </c>
      <c r="C71" s="15">
        <v>28000</v>
      </c>
      <c r="D71" s="10">
        <f>VLOOKUP($A71,'29.07'!$A$9:$W$200,23,0)</f>
        <v>0</v>
      </c>
      <c r="E71" s="15">
        <v>7</v>
      </c>
      <c r="F71" s="15"/>
      <c r="G71" s="15"/>
      <c r="H71" s="9">
        <f>SUM(E71:G71)</f>
        <v>7</v>
      </c>
      <c r="I71" s="15">
        <v>7</v>
      </c>
      <c r="J71" s="15"/>
      <c r="K71" s="15"/>
      <c r="L71" s="9">
        <f t="shared" si="4"/>
        <v>7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1560048</v>
      </c>
      <c r="B72" s="14" t="s">
        <v>97</v>
      </c>
      <c r="C72" s="15">
        <v>28000</v>
      </c>
      <c r="D72" s="10">
        <f>VLOOKUP($A72,'29.07'!$A$9:$W$200,23,0)</f>
        <v>0</v>
      </c>
      <c r="E72" s="15">
        <v>7</v>
      </c>
      <c r="F72" s="15"/>
      <c r="G72" s="15"/>
      <c r="H72" s="9">
        <f>SUM(E72:G72)</f>
        <v>7</v>
      </c>
      <c r="I72" s="15">
        <v>7</v>
      </c>
      <c r="J72" s="15"/>
      <c r="K72" s="15"/>
      <c r="L72" s="9">
        <f t="shared" si="4"/>
        <v>7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 t="shared" si="10"/>
        <v>0</v>
      </c>
      <c r="V72" s="9">
        <f>D72+H72-L72-R72-U72</f>
        <v>0</v>
      </c>
      <c r="W72" s="15"/>
      <c r="X72" s="16">
        <f t="shared" si="11"/>
        <v>0</v>
      </c>
      <c r="Y72" s="26"/>
      <c r="Z72" s="17"/>
    </row>
    <row r="73" spans="1:26" ht="18" customHeight="1" x14ac:dyDescent="0.2">
      <c r="A73" s="7">
        <v>1510000</v>
      </c>
      <c r="B73" s="8" t="s">
        <v>98</v>
      </c>
      <c r="C73" s="9"/>
      <c r="D73" s="10">
        <f>VLOOKUP($A73,'29.07'!$A$9:$W$200,23,0)</f>
        <v>0</v>
      </c>
      <c r="E73" s="10"/>
      <c r="F73" s="10"/>
      <c r="G73" s="10"/>
      <c r="H73" s="9"/>
      <c r="I73" s="10"/>
      <c r="J73" s="10"/>
      <c r="K73" s="10"/>
      <c r="L73" s="9">
        <f t="shared" si="4"/>
        <v>0</v>
      </c>
      <c r="M73" s="10"/>
      <c r="N73" s="10"/>
      <c r="O73" s="10"/>
      <c r="P73" s="10"/>
      <c r="Q73" s="10"/>
      <c r="R73" s="11">
        <f t="shared" si="5"/>
        <v>0</v>
      </c>
      <c r="S73" s="10"/>
      <c r="T73" s="10"/>
      <c r="U73" s="9"/>
      <c r="V73" s="9"/>
      <c r="W73" s="10"/>
      <c r="X73" s="9"/>
      <c r="Y73" s="18"/>
      <c r="Z73" s="17"/>
    </row>
    <row r="74" spans="1:26" ht="18" customHeight="1" x14ac:dyDescent="0.2">
      <c r="A74" s="13">
        <v>1510001</v>
      </c>
      <c r="B74" s="14" t="s">
        <v>99</v>
      </c>
      <c r="C74" s="15">
        <v>55000</v>
      </c>
      <c r="D74" s="10">
        <f>VLOOKUP($A74,'29.07'!$A$9:$W$200,23,0)</f>
        <v>2</v>
      </c>
      <c r="E74" s="15">
        <v>3</v>
      </c>
      <c r="F74" s="15"/>
      <c r="G74" s="15"/>
      <c r="H74" s="9">
        <f t="shared" ref="H74:H87" si="12">SUM(E74:G74)</f>
        <v>3</v>
      </c>
      <c r="I74" s="15"/>
      <c r="J74" s="15"/>
      <c r="K74" s="15"/>
      <c r="L74" s="9">
        <f t="shared" ref="L74:L137" si="13">SUM(I74:K74)</f>
        <v>0</v>
      </c>
      <c r="M74" s="15">
        <v>2</v>
      </c>
      <c r="N74" s="15"/>
      <c r="O74" s="15"/>
      <c r="P74" s="15"/>
      <c r="Q74" s="15"/>
      <c r="R74" s="11">
        <f t="shared" si="5"/>
        <v>2</v>
      </c>
      <c r="S74" s="15"/>
      <c r="T74" s="15"/>
      <c r="U74" s="9">
        <f t="shared" ref="U74:U87" si="14">S74+T74</f>
        <v>0</v>
      </c>
      <c r="V74" s="9">
        <f t="shared" ref="V74:V87" si="15">D74+H74-L74-R74-U74</f>
        <v>3</v>
      </c>
      <c r="W74" s="15">
        <v>3</v>
      </c>
      <c r="X74" s="16">
        <f t="shared" ref="X74:X87" si="16">W74-V74</f>
        <v>0</v>
      </c>
      <c r="Y74" s="27"/>
      <c r="Z74" s="17"/>
    </row>
    <row r="75" spans="1:26" ht="18" customHeight="1" x14ac:dyDescent="0.2">
      <c r="A75" s="13">
        <v>1510002</v>
      </c>
      <c r="B75" s="14" t="s">
        <v>100</v>
      </c>
      <c r="C75" s="15">
        <v>30000</v>
      </c>
      <c r="D75" s="10">
        <f>VLOOKUP($A75,'29.07'!$A$9:$W$200,23,0)</f>
        <v>9</v>
      </c>
      <c r="E75" s="15">
        <v>6</v>
      </c>
      <c r="F75" s="15"/>
      <c r="G75" s="15"/>
      <c r="H75" s="9">
        <f t="shared" si="12"/>
        <v>6</v>
      </c>
      <c r="I75" s="15">
        <v>2</v>
      </c>
      <c r="J75" s="15"/>
      <c r="K75" s="15"/>
      <c r="L75" s="9">
        <f t="shared" si="13"/>
        <v>2</v>
      </c>
      <c r="M75" s="15">
        <v>5</v>
      </c>
      <c r="N75" s="15"/>
      <c r="O75" s="15"/>
      <c r="P75" s="15"/>
      <c r="Q75" s="15"/>
      <c r="R75" s="11">
        <f t="shared" si="5"/>
        <v>5</v>
      </c>
      <c r="S75" s="15"/>
      <c r="T75" s="15"/>
      <c r="U75" s="9">
        <f t="shared" si="14"/>
        <v>0</v>
      </c>
      <c r="V75" s="9">
        <f t="shared" si="15"/>
        <v>8</v>
      </c>
      <c r="W75" s="15">
        <v>8</v>
      </c>
      <c r="X75" s="16">
        <f t="shared" si="16"/>
        <v>0</v>
      </c>
      <c r="Y75" s="27"/>
      <c r="Z75" s="17"/>
    </row>
    <row r="76" spans="1:26" ht="18" customHeight="1" x14ac:dyDescent="0.2">
      <c r="A76" s="13">
        <v>1510005</v>
      </c>
      <c r="B76" s="14" t="s">
        <v>101</v>
      </c>
      <c r="C76" s="15">
        <v>70000</v>
      </c>
      <c r="D76" s="10">
        <f>VLOOKUP($A76,'29.07'!$A$9:$W$200,23,0)</f>
        <v>0</v>
      </c>
      <c r="E76" s="15"/>
      <c r="F76" s="15"/>
      <c r="G76" s="15"/>
      <c r="H76" s="9">
        <f t="shared" si="12"/>
        <v>0</v>
      </c>
      <c r="I76" s="15"/>
      <c r="J76" s="15"/>
      <c r="K76" s="15"/>
      <c r="L76" s="9">
        <f t="shared" si="13"/>
        <v>0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4"/>
        <v>0</v>
      </c>
      <c r="V76" s="9">
        <f t="shared" si="15"/>
        <v>0</v>
      </c>
      <c r="W76" s="15"/>
      <c r="X76" s="16">
        <f t="shared" si="16"/>
        <v>0</v>
      </c>
      <c r="Y76" s="18"/>
      <c r="Z76" s="17"/>
    </row>
    <row r="77" spans="1:26" ht="18" customHeight="1" x14ac:dyDescent="0.2">
      <c r="A77" s="13">
        <v>1510006</v>
      </c>
      <c r="B77" s="14" t="s">
        <v>102</v>
      </c>
      <c r="C77" s="15">
        <v>38000</v>
      </c>
      <c r="D77" s="10">
        <f>VLOOKUP($A77,'29.07'!$A$9:$W$200,23,0)</f>
        <v>0</v>
      </c>
      <c r="E77" s="15">
        <v>6</v>
      </c>
      <c r="F77" s="15"/>
      <c r="G77" s="15"/>
      <c r="H77" s="9">
        <f t="shared" si="12"/>
        <v>6</v>
      </c>
      <c r="I77" s="15">
        <v>1</v>
      </c>
      <c r="J77" s="15"/>
      <c r="K77" s="15"/>
      <c r="L77" s="9">
        <f t="shared" si="13"/>
        <v>1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4"/>
        <v>0</v>
      </c>
      <c r="V77" s="9">
        <f t="shared" si="15"/>
        <v>5</v>
      </c>
      <c r="W77" s="15">
        <v>5</v>
      </c>
      <c r="X77" s="16">
        <f t="shared" si="16"/>
        <v>0</v>
      </c>
      <c r="Y77" s="26"/>
      <c r="Z77" s="17"/>
    </row>
    <row r="78" spans="1:26" ht="18" customHeight="1" x14ac:dyDescent="0.2">
      <c r="A78" s="13">
        <v>1510007</v>
      </c>
      <c r="B78" s="14" t="s">
        <v>103</v>
      </c>
      <c r="C78" s="15">
        <v>75000</v>
      </c>
      <c r="D78" s="10">
        <f>VLOOKUP($A78,'29.07'!$A$9:$W$200,23,0)</f>
        <v>0</v>
      </c>
      <c r="E78" s="15"/>
      <c r="F78" s="15"/>
      <c r="G78" s="15"/>
      <c r="H78" s="9">
        <f t="shared" si="12"/>
        <v>0</v>
      </c>
      <c r="I78" s="15"/>
      <c r="J78" s="15"/>
      <c r="K78" s="15"/>
      <c r="L78" s="9">
        <f t="shared" si="13"/>
        <v>0</v>
      </c>
      <c r="M78" s="15"/>
      <c r="N78" s="15"/>
      <c r="O78" s="15"/>
      <c r="P78" s="15"/>
      <c r="Q78" s="15"/>
      <c r="R78" s="11">
        <f>SUM(M78:Q78)</f>
        <v>0</v>
      </c>
      <c r="S78" s="15"/>
      <c r="T78" s="15"/>
      <c r="U78" s="9">
        <f>S78+T78</f>
        <v>0</v>
      </c>
      <c r="V78" s="9">
        <f t="shared" si="15"/>
        <v>0</v>
      </c>
      <c r="W78" s="15"/>
      <c r="X78" s="16">
        <f>W78-V78</f>
        <v>0</v>
      </c>
      <c r="Y78" s="18"/>
      <c r="Z78" s="17"/>
    </row>
    <row r="79" spans="1:26" ht="18" customHeight="1" x14ac:dyDescent="0.2">
      <c r="A79" s="13">
        <v>1510008</v>
      </c>
      <c r="B79" s="14" t="s">
        <v>104</v>
      </c>
      <c r="C79" s="15">
        <v>55000</v>
      </c>
      <c r="D79" s="10">
        <f>VLOOKUP($A79,'29.07'!$A$9:$W$200,23,0)</f>
        <v>0</v>
      </c>
      <c r="E79" s="15"/>
      <c r="F79" s="15"/>
      <c r="G79" s="15"/>
      <c r="H79" s="9">
        <f t="shared" si="12"/>
        <v>0</v>
      </c>
      <c r="I79" s="15"/>
      <c r="J79" s="15"/>
      <c r="K79" s="15"/>
      <c r="L79" s="9">
        <f t="shared" si="13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5"/>
        <v>0</v>
      </c>
      <c r="W79" s="15"/>
      <c r="X79" s="16">
        <f>W79-V79</f>
        <v>0</v>
      </c>
      <c r="Y79" s="26"/>
      <c r="Z79" s="17"/>
    </row>
    <row r="80" spans="1:26" ht="18" customHeight="1" x14ac:dyDescent="0.2">
      <c r="A80" s="13">
        <v>1510009</v>
      </c>
      <c r="B80" s="14" t="s">
        <v>105</v>
      </c>
      <c r="C80" s="15">
        <v>30000</v>
      </c>
      <c r="D80" s="10">
        <f>VLOOKUP($A80,'29.07'!$A$9:$W$200,23,0)</f>
        <v>4</v>
      </c>
      <c r="E80" s="15">
        <v>6</v>
      </c>
      <c r="F80" s="15"/>
      <c r="G80" s="15"/>
      <c r="H80" s="9">
        <f t="shared" si="12"/>
        <v>6</v>
      </c>
      <c r="I80" s="15">
        <v>2</v>
      </c>
      <c r="J80" s="15"/>
      <c r="K80" s="15"/>
      <c r="L80" s="9">
        <f t="shared" si="13"/>
        <v>2</v>
      </c>
      <c r="M80" s="15">
        <v>4</v>
      </c>
      <c r="N80" s="15"/>
      <c r="O80" s="15"/>
      <c r="P80" s="15"/>
      <c r="Q80" s="15"/>
      <c r="R80" s="11">
        <f t="shared" si="5"/>
        <v>4</v>
      </c>
      <c r="S80" s="15"/>
      <c r="T80" s="15"/>
      <c r="U80" s="9">
        <f t="shared" si="14"/>
        <v>0</v>
      </c>
      <c r="V80" s="9">
        <f t="shared" si="15"/>
        <v>4</v>
      </c>
      <c r="W80" s="15">
        <v>4</v>
      </c>
      <c r="X80" s="16">
        <f t="shared" si="16"/>
        <v>0</v>
      </c>
      <c r="Y80" s="26"/>
      <c r="Z80" s="17"/>
    </row>
    <row r="81" spans="1:26" ht="18" customHeight="1" x14ac:dyDescent="0.2">
      <c r="A81" s="13">
        <v>1510018</v>
      </c>
      <c r="B81" s="14" t="s">
        <v>106</v>
      </c>
      <c r="C81" s="15">
        <v>60000</v>
      </c>
      <c r="D81" s="10">
        <f>VLOOKUP($A81,'29.07'!$A$9:$W$200,23,0)</f>
        <v>2</v>
      </c>
      <c r="E81" s="15">
        <v>2</v>
      </c>
      <c r="F81" s="15"/>
      <c r="G81" s="15"/>
      <c r="H81" s="9">
        <f t="shared" si="12"/>
        <v>2</v>
      </c>
      <c r="I81" s="15"/>
      <c r="J81" s="15"/>
      <c r="K81" s="15"/>
      <c r="L81" s="9">
        <f t="shared" si="13"/>
        <v>0</v>
      </c>
      <c r="M81" s="15">
        <v>1</v>
      </c>
      <c r="N81" s="15"/>
      <c r="O81" s="15"/>
      <c r="P81" s="15"/>
      <c r="Q81" s="15"/>
      <c r="R81" s="11">
        <f t="shared" si="5"/>
        <v>1</v>
      </c>
      <c r="S81" s="15"/>
      <c r="T81" s="15"/>
      <c r="U81" s="9">
        <f t="shared" si="14"/>
        <v>0</v>
      </c>
      <c r="V81" s="9">
        <f t="shared" si="15"/>
        <v>3</v>
      </c>
      <c r="W81" s="15">
        <v>3</v>
      </c>
      <c r="X81" s="16">
        <f t="shared" si="16"/>
        <v>0</v>
      </c>
      <c r="Y81" s="18"/>
      <c r="Z81" s="17"/>
    </row>
    <row r="82" spans="1:26" ht="18" customHeight="1" x14ac:dyDescent="0.2">
      <c r="A82" s="13">
        <v>1510021</v>
      </c>
      <c r="B82" s="14" t="s">
        <v>107</v>
      </c>
      <c r="C82" s="15">
        <v>38000</v>
      </c>
      <c r="D82" s="10">
        <f>VLOOKUP($A82,'29.07'!$A$9:$W$200,23,0)</f>
        <v>0</v>
      </c>
      <c r="E82" s="15">
        <v>10</v>
      </c>
      <c r="F82" s="15"/>
      <c r="G82" s="15"/>
      <c r="H82" s="9">
        <f t="shared" si="12"/>
        <v>10</v>
      </c>
      <c r="I82" s="15">
        <v>4</v>
      </c>
      <c r="J82" s="15"/>
      <c r="K82" s="15"/>
      <c r="L82" s="9">
        <f t="shared" si="13"/>
        <v>4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4"/>
        <v>0</v>
      </c>
      <c r="V82" s="9">
        <f t="shared" si="15"/>
        <v>6</v>
      </c>
      <c r="W82" s="15">
        <v>6</v>
      </c>
      <c r="X82" s="16">
        <f t="shared" si="16"/>
        <v>0</v>
      </c>
      <c r="Y82" s="18"/>
      <c r="Z82" s="17"/>
    </row>
    <row r="83" spans="1:26" ht="18" customHeight="1" x14ac:dyDescent="0.2">
      <c r="A83" s="13">
        <v>1510023</v>
      </c>
      <c r="B83" s="14" t="s">
        <v>108</v>
      </c>
      <c r="C83" s="15">
        <v>55000</v>
      </c>
      <c r="D83" s="10">
        <f>VLOOKUP($A83,'29.07'!$A$9:$W$200,23,0)</f>
        <v>0</v>
      </c>
      <c r="E83" s="15"/>
      <c r="F83" s="15"/>
      <c r="G83" s="15"/>
      <c r="H83" s="9">
        <f t="shared" si="12"/>
        <v>0</v>
      </c>
      <c r="I83" s="15"/>
      <c r="J83" s="15"/>
      <c r="K83" s="15"/>
      <c r="L83" s="9">
        <f t="shared" si="13"/>
        <v>0</v>
      </c>
      <c r="M83" s="15"/>
      <c r="N83" s="15"/>
      <c r="O83" s="15"/>
      <c r="P83" s="15"/>
      <c r="Q83" s="15"/>
      <c r="R83" s="11">
        <f>SUM(M83:Q83)</f>
        <v>0</v>
      </c>
      <c r="S83" s="15"/>
      <c r="T83" s="15"/>
      <c r="U83" s="9">
        <f>S83+T83</f>
        <v>0</v>
      </c>
      <c r="V83" s="9">
        <f t="shared" si="15"/>
        <v>0</v>
      </c>
      <c r="W83" s="15"/>
      <c r="X83" s="16">
        <f>W83-V83</f>
        <v>0</v>
      </c>
      <c r="Y83" s="18"/>
      <c r="Z83" s="17"/>
    </row>
    <row r="84" spans="1:26" ht="18" customHeight="1" x14ac:dyDescent="0.2">
      <c r="A84" s="13">
        <v>1510024</v>
      </c>
      <c r="B84" s="14" t="s">
        <v>109</v>
      </c>
      <c r="C84" s="15">
        <v>30000</v>
      </c>
      <c r="D84" s="10">
        <f>VLOOKUP($A84,'29.07'!$A$9:$W$200,23,0)</f>
        <v>0</v>
      </c>
      <c r="E84" s="15"/>
      <c r="F84" s="15"/>
      <c r="G84" s="15"/>
      <c r="H84" s="9">
        <f t="shared" si="12"/>
        <v>0</v>
      </c>
      <c r="I84" s="15"/>
      <c r="J84" s="15"/>
      <c r="K84" s="15"/>
      <c r="L84" s="9">
        <f t="shared" si="13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5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1510039</v>
      </c>
      <c r="B85" s="14" t="s">
        <v>110</v>
      </c>
      <c r="C85" s="15">
        <v>30000</v>
      </c>
      <c r="D85" s="10">
        <f>VLOOKUP($A85,'29.07'!$A$9:$W$200,23,0)</f>
        <v>4</v>
      </c>
      <c r="E85" s="15">
        <v>4</v>
      </c>
      <c r="F85" s="15"/>
      <c r="G85" s="15"/>
      <c r="H85" s="9">
        <f t="shared" si="12"/>
        <v>4</v>
      </c>
      <c r="I85" s="15">
        <v>1</v>
      </c>
      <c r="J85" s="15"/>
      <c r="K85" s="15"/>
      <c r="L85" s="9">
        <f t="shared" si="13"/>
        <v>1</v>
      </c>
      <c r="M85" s="15"/>
      <c r="N85" s="15"/>
      <c r="O85" s="15"/>
      <c r="P85" s="15"/>
      <c r="Q85" s="15"/>
      <c r="R85" s="11">
        <f t="shared" si="5"/>
        <v>0</v>
      </c>
      <c r="S85" s="15"/>
      <c r="T85" s="15"/>
      <c r="U85" s="9">
        <f t="shared" si="14"/>
        <v>0</v>
      </c>
      <c r="V85" s="9">
        <f t="shared" si="15"/>
        <v>7</v>
      </c>
      <c r="W85" s="15">
        <v>7</v>
      </c>
      <c r="X85" s="16">
        <f t="shared" si="16"/>
        <v>0</v>
      </c>
      <c r="Y85" s="27"/>
      <c r="Z85" s="17"/>
    </row>
    <row r="86" spans="1:26" ht="18" customHeight="1" x14ac:dyDescent="0.2">
      <c r="A86" s="13">
        <v>1510040</v>
      </c>
      <c r="B86" s="14" t="s">
        <v>111</v>
      </c>
      <c r="C86" s="15">
        <v>55000</v>
      </c>
      <c r="D86" s="10">
        <f>VLOOKUP($A86,'29.07'!$A$9:$W$200,23,0)</f>
        <v>2</v>
      </c>
      <c r="E86" s="15">
        <v>2</v>
      </c>
      <c r="F86" s="15"/>
      <c r="G86" s="15"/>
      <c r="H86" s="9">
        <f t="shared" si="12"/>
        <v>2</v>
      </c>
      <c r="I86" s="15">
        <v>1</v>
      </c>
      <c r="J86" s="15"/>
      <c r="K86" s="15"/>
      <c r="L86" s="9">
        <f t="shared" si="13"/>
        <v>1</v>
      </c>
      <c r="M86" s="15">
        <v>1</v>
      </c>
      <c r="N86" s="15"/>
      <c r="O86" s="15"/>
      <c r="P86" s="15"/>
      <c r="Q86" s="15"/>
      <c r="R86" s="11">
        <f t="shared" si="5"/>
        <v>1</v>
      </c>
      <c r="S86" s="15"/>
      <c r="T86" s="15"/>
      <c r="U86" s="9">
        <f t="shared" si="14"/>
        <v>0</v>
      </c>
      <c r="V86" s="9">
        <f t="shared" si="15"/>
        <v>2</v>
      </c>
      <c r="W86" s="15">
        <v>2</v>
      </c>
      <c r="X86" s="16">
        <f t="shared" si="16"/>
        <v>0</v>
      </c>
      <c r="Y86" s="27"/>
      <c r="Z86" s="17"/>
    </row>
    <row r="87" spans="1:26" ht="18" customHeight="1" x14ac:dyDescent="0.2">
      <c r="A87" s="13">
        <v>1510053</v>
      </c>
      <c r="B87" s="14" t="s">
        <v>112</v>
      </c>
      <c r="C87" s="15">
        <v>35000</v>
      </c>
      <c r="D87" s="10">
        <f>VLOOKUP($A87,'29.07'!$A$9:$W$200,23,0)</f>
        <v>4</v>
      </c>
      <c r="E87" s="15">
        <v>4</v>
      </c>
      <c r="F87" s="15"/>
      <c r="G87" s="15"/>
      <c r="H87" s="9">
        <f t="shared" si="12"/>
        <v>4</v>
      </c>
      <c r="I87" s="15">
        <v>4</v>
      </c>
      <c r="J87" s="15"/>
      <c r="K87" s="15"/>
      <c r="L87" s="9">
        <f t="shared" si="13"/>
        <v>4</v>
      </c>
      <c r="M87" s="15"/>
      <c r="N87" s="15"/>
      <c r="O87" s="15"/>
      <c r="P87" s="15"/>
      <c r="Q87" s="15"/>
      <c r="R87" s="11">
        <f t="shared" ref="R87:R155" si="17">SUM(M87:Q87)</f>
        <v>0</v>
      </c>
      <c r="S87" s="15"/>
      <c r="T87" s="15"/>
      <c r="U87" s="9">
        <f t="shared" si="14"/>
        <v>0</v>
      </c>
      <c r="V87" s="9">
        <f t="shared" si="15"/>
        <v>4</v>
      </c>
      <c r="W87" s="15">
        <v>4</v>
      </c>
      <c r="X87" s="16">
        <f t="shared" si="16"/>
        <v>0</v>
      </c>
      <c r="Y87" s="27"/>
      <c r="Z87" s="17"/>
    </row>
    <row r="88" spans="1:26" ht="18" customHeight="1" x14ac:dyDescent="0.2">
      <c r="A88" s="7">
        <v>3500000</v>
      </c>
      <c r="B88" s="8" t="s">
        <v>113</v>
      </c>
      <c r="C88" s="9"/>
      <c r="D88" s="10">
        <f>VLOOKUP($A88,'29.07'!$A$9:$W$200,23,0)</f>
        <v>0</v>
      </c>
      <c r="E88" s="10"/>
      <c r="F88" s="10"/>
      <c r="G88" s="10"/>
      <c r="H88" s="9"/>
      <c r="I88" s="10"/>
      <c r="J88" s="10"/>
      <c r="K88" s="10"/>
      <c r="L88" s="9">
        <f t="shared" si="13"/>
        <v>0</v>
      </c>
      <c r="M88" s="10"/>
      <c r="N88" s="10"/>
      <c r="O88" s="10"/>
      <c r="P88" s="10"/>
      <c r="Q88" s="10"/>
      <c r="R88" s="11">
        <f t="shared" si="17"/>
        <v>0</v>
      </c>
      <c r="S88" s="10"/>
      <c r="T88" s="10"/>
      <c r="U88" s="9"/>
      <c r="V88" s="9"/>
      <c r="W88" s="10"/>
      <c r="X88" s="9"/>
      <c r="Y88" s="18"/>
      <c r="Z88" s="17"/>
    </row>
    <row r="89" spans="1:26" ht="18" customHeight="1" x14ac:dyDescent="0.2">
      <c r="A89" s="13">
        <v>3500003</v>
      </c>
      <c r="B89" s="14" t="s">
        <v>114</v>
      </c>
      <c r="C89" s="15">
        <v>390000</v>
      </c>
      <c r="D89" s="10">
        <f>VLOOKUP($A89,'29.07'!$A$9:$W$200,23,0)</f>
        <v>0</v>
      </c>
      <c r="E89" s="15"/>
      <c r="F89" s="15"/>
      <c r="G89" s="15"/>
      <c r="H89" s="9">
        <f t="shared" ref="H89:H106" si="18">SUM(E89:G89)</f>
        <v>0</v>
      </c>
      <c r="I89" s="15"/>
      <c r="J89" s="15"/>
      <c r="K89" s="15"/>
      <c r="L89" s="9">
        <f t="shared" si="13"/>
        <v>0</v>
      </c>
      <c r="M89" s="15"/>
      <c r="N89" s="15"/>
      <c r="O89" s="15"/>
      <c r="P89" s="15"/>
      <c r="Q89" s="15"/>
      <c r="R89" s="11">
        <f>SUM(M89:Q89)</f>
        <v>0</v>
      </c>
      <c r="S89" s="15"/>
      <c r="T89" s="15"/>
      <c r="U89" s="9">
        <f>S89+T89</f>
        <v>0</v>
      </c>
      <c r="V89" s="9">
        <f t="shared" ref="V89:V106" si="19">D89+H89-L89-R89-U89</f>
        <v>0</v>
      </c>
      <c r="W89" s="15"/>
      <c r="X89" s="16">
        <f>W89-V89</f>
        <v>0</v>
      </c>
      <c r="Y89" s="18"/>
      <c r="Z89" s="17"/>
    </row>
    <row r="90" spans="1:26" ht="18" customHeight="1" x14ac:dyDescent="0.2">
      <c r="A90" s="13">
        <v>3500004</v>
      </c>
      <c r="B90" s="14" t="s">
        <v>115</v>
      </c>
      <c r="C90" s="15">
        <v>300000</v>
      </c>
      <c r="D90" s="10">
        <f>VLOOKUP($A90,'29.07'!$A$9:$W$200,23,0)</f>
        <v>0</v>
      </c>
      <c r="E90" s="15"/>
      <c r="F90" s="15"/>
      <c r="G90" s="15"/>
      <c r="H90" s="9">
        <f t="shared" si="18"/>
        <v>0</v>
      </c>
      <c r="I90" s="15"/>
      <c r="J90" s="15"/>
      <c r="K90" s="15"/>
      <c r="L90" s="9">
        <f t="shared" si="13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si="19"/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3500001</v>
      </c>
      <c r="B91" s="14" t="s">
        <v>116</v>
      </c>
      <c r="C91" s="15">
        <v>300000</v>
      </c>
      <c r="D91" s="10">
        <f>VLOOKUP($A91,'29.07'!$A$9:$W$200,23,0)</f>
        <v>0</v>
      </c>
      <c r="E91" s="15"/>
      <c r="F91" s="15"/>
      <c r="G91" s="15"/>
      <c r="H91" s="9">
        <f t="shared" si="18"/>
        <v>0</v>
      </c>
      <c r="I91" s="15"/>
      <c r="J91" s="15"/>
      <c r="K91" s="15"/>
      <c r="L91" s="9">
        <f t="shared" si="13"/>
        <v>0</v>
      </c>
      <c r="M91" s="15"/>
      <c r="N91" s="15"/>
      <c r="O91" s="15"/>
      <c r="P91" s="15"/>
      <c r="Q91" s="15"/>
      <c r="R91" s="11">
        <f t="shared" si="17"/>
        <v>0</v>
      </c>
      <c r="S91" s="15"/>
      <c r="T91" s="15"/>
      <c r="U91" s="9">
        <f t="shared" ref="U91:U106" si="20">S91+T91</f>
        <v>0</v>
      </c>
      <c r="V91" s="9">
        <f t="shared" si="19"/>
        <v>0</v>
      </c>
      <c r="W91" s="15"/>
      <c r="X91" s="16">
        <f t="shared" ref="X91:X106" si="21">W91-V91</f>
        <v>0</v>
      </c>
      <c r="Y91" s="18"/>
      <c r="Z91" s="17"/>
    </row>
    <row r="92" spans="1:26" ht="18" customHeight="1" x14ac:dyDescent="0.2">
      <c r="A92" s="13">
        <v>3500009</v>
      </c>
      <c r="B92" s="14" t="s">
        <v>117</v>
      </c>
      <c r="C92" s="15">
        <v>390000</v>
      </c>
      <c r="D92" s="10">
        <f>VLOOKUP($A92,'29.07'!$A$9:$W$200,23,0)</f>
        <v>0</v>
      </c>
      <c r="E92" s="15">
        <v>1</v>
      </c>
      <c r="F92" s="15"/>
      <c r="G92" s="15"/>
      <c r="H92" s="9">
        <f t="shared" si="18"/>
        <v>1</v>
      </c>
      <c r="I92" s="15">
        <v>1</v>
      </c>
      <c r="J92" s="15"/>
      <c r="K92" s="15"/>
      <c r="L92" s="9">
        <f t="shared" si="13"/>
        <v>1</v>
      </c>
      <c r="M92" s="15"/>
      <c r="N92" s="15"/>
      <c r="O92" s="15"/>
      <c r="P92" s="15"/>
      <c r="Q92" s="15"/>
      <c r="R92" s="11">
        <f t="shared" si="17"/>
        <v>0</v>
      </c>
      <c r="S92" s="15"/>
      <c r="T92" s="15"/>
      <c r="U92" s="9">
        <f t="shared" si="20"/>
        <v>0</v>
      </c>
      <c r="V92" s="9">
        <f t="shared" si="19"/>
        <v>0</v>
      </c>
      <c r="W92" s="15"/>
      <c r="X92" s="16">
        <f t="shared" si="21"/>
        <v>0</v>
      </c>
      <c r="Y92" s="18"/>
      <c r="Z92" s="17"/>
    </row>
    <row r="93" spans="1:26" ht="18" customHeight="1" x14ac:dyDescent="0.2">
      <c r="A93" s="13">
        <v>3500021</v>
      </c>
      <c r="B93" s="14" t="s">
        <v>118</v>
      </c>
      <c r="C93" s="15">
        <v>390000</v>
      </c>
      <c r="D93" s="10">
        <f>VLOOKUP($A93,'29.07'!$A$9:$W$200,23,0)</f>
        <v>0</v>
      </c>
      <c r="E93" s="15"/>
      <c r="F93" s="15"/>
      <c r="G93" s="15"/>
      <c r="H93" s="9">
        <f t="shared" si="18"/>
        <v>0</v>
      </c>
      <c r="I93" s="15"/>
      <c r="J93" s="15"/>
      <c r="K93" s="15"/>
      <c r="L93" s="9">
        <f t="shared" si="13"/>
        <v>0</v>
      </c>
      <c r="M93" s="15"/>
      <c r="N93" s="15"/>
      <c r="O93" s="15"/>
      <c r="P93" s="15"/>
      <c r="Q93" s="15"/>
      <c r="R93" s="11">
        <f t="shared" si="17"/>
        <v>0</v>
      </c>
      <c r="S93" s="15"/>
      <c r="T93" s="15"/>
      <c r="U93" s="9">
        <f t="shared" si="20"/>
        <v>0</v>
      </c>
      <c r="V93" s="9">
        <f t="shared" si="19"/>
        <v>0</v>
      </c>
      <c r="W93" s="15"/>
      <c r="X93" s="16">
        <f t="shared" si="21"/>
        <v>0</v>
      </c>
      <c r="Y93" s="18"/>
      <c r="Z93" s="17"/>
    </row>
    <row r="94" spans="1:26" ht="18" customHeight="1" x14ac:dyDescent="0.2">
      <c r="A94" s="13">
        <v>3500022</v>
      </c>
      <c r="B94" s="14" t="s">
        <v>119</v>
      </c>
      <c r="C94" s="15">
        <v>300000</v>
      </c>
      <c r="D94" s="10">
        <f>VLOOKUP($A94,'29.07'!$A$9:$W$200,23,0)</f>
        <v>0</v>
      </c>
      <c r="E94" s="15"/>
      <c r="F94" s="15"/>
      <c r="G94" s="15"/>
      <c r="H94" s="9">
        <f t="shared" si="18"/>
        <v>0</v>
      </c>
      <c r="I94" s="15"/>
      <c r="J94" s="15"/>
      <c r="K94" s="15"/>
      <c r="L94" s="9">
        <f t="shared" si="13"/>
        <v>0</v>
      </c>
      <c r="M94" s="15"/>
      <c r="N94" s="15"/>
      <c r="O94" s="15"/>
      <c r="P94" s="15"/>
      <c r="Q94" s="15"/>
      <c r="R94" s="11">
        <f>SUM(M94:Q94)</f>
        <v>0</v>
      </c>
      <c r="S94" s="15"/>
      <c r="T94" s="15"/>
      <c r="U94" s="9">
        <f>S94+T94</f>
        <v>0</v>
      </c>
      <c r="V94" s="9">
        <f t="shared" si="19"/>
        <v>0</v>
      </c>
      <c r="W94" s="15"/>
      <c r="X94" s="16">
        <f>W94-V94</f>
        <v>0</v>
      </c>
      <c r="Y94" s="18"/>
      <c r="Z94" s="17"/>
    </row>
    <row r="95" spans="1:26" ht="18" customHeight="1" x14ac:dyDescent="0.2">
      <c r="A95" s="13">
        <v>3500029</v>
      </c>
      <c r="B95" s="14" t="s">
        <v>120</v>
      </c>
      <c r="C95" s="15">
        <v>390000</v>
      </c>
      <c r="D95" s="10">
        <f>VLOOKUP($A95,'29.07'!$A$9:$W$200,23,0)</f>
        <v>0</v>
      </c>
      <c r="E95" s="15">
        <v>1</v>
      </c>
      <c r="F95" s="15"/>
      <c r="G95" s="15"/>
      <c r="H95" s="9">
        <f t="shared" si="18"/>
        <v>1</v>
      </c>
      <c r="I95" s="15"/>
      <c r="J95" s="15"/>
      <c r="K95" s="15"/>
      <c r="L95" s="9">
        <f t="shared" si="13"/>
        <v>0</v>
      </c>
      <c r="M95" s="15"/>
      <c r="N95" s="15"/>
      <c r="O95" s="15"/>
      <c r="P95" s="15"/>
      <c r="Q95" s="15"/>
      <c r="R95" s="11">
        <f t="shared" si="17"/>
        <v>0</v>
      </c>
      <c r="S95" s="15"/>
      <c r="T95" s="15"/>
      <c r="U95" s="9">
        <f t="shared" si="20"/>
        <v>0</v>
      </c>
      <c r="V95" s="9">
        <f t="shared" si="19"/>
        <v>1</v>
      </c>
      <c r="W95" s="15">
        <v>1</v>
      </c>
      <c r="X95" s="16">
        <f t="shared" si="21"/>
        <v>0</v>
      </c>
      <c r="Y95" s="18"/>
      <c r="Z95" s="17"/>
    </row>
    <row r="96" spans="1:26" ht="18" customHeight="1" x14ac:dyDescent="0.2">
      <c r="A96" s="13">
        <v>3500030</v>
      </c>
      <c r="B96" s="14" t="s">
        <v>121</v>
      </c>
      <c r="C96" s="15">
        <v>300000</v>
      </c>
      <c r="D96" s="10">
        <f>VLOOKUP($A96,'29.07'!$A$9:$W$200,23,0)</f>
        <v>0</v>
      </c>
      <c r="E96" s="15"/>
      <c r="F96" s="15"/>
      <c r="G96" s="15"/>
      <c r="H96" s="9">
        <f t="shared" si="18"/>
        <v>0</v>
      </c>
      <c r="I96" s="15"/>
      <c r="J96" s="15"/>
      <c r="K96" s="15"/>
      <c r="L96" s="9">
        <f t="shared" si="13"/>
        <v>0</v>
      </c>
      <c r="M96" s="15"/>
      <c r="N96" s="15"/>
      <c r="O96" s="15"/>
      <c r="P96" s="15"/>
      <c r="Q96" s="15"/>
      <c r="R96" s="11">
        <f>SUM(M96:Q96)</f>
        <v>0</v>
      </c>
      <c r="S96" s="15"/>
      <c r="T96" s="15"/>
      <c r="U96" s="9">
        <f>S96+T96</f>
        <v>0</v>
      </c>
      <c r="V96" s="9">
        <f t="shared" si="19"/>
        <v>0</v>
      </c>
      <c r="W96" s="15"/>
      <c r="X96" s="16">
        <f>W96-V96</f>
        <v>0</v>
      </c>
      <c r="Y96" s="18"/>
      <c r="Z96" s="17"/>
    </row>
    <row r="97" spans="1:26" ht="18" customHeight="1" x14ac:dyDescent="0.2">
      <c r="A97" s="13">
        <v>3500049</v>
      </c>
      <c r="B97" s="14" t="s">
        <v>122</v>
      </c>
      <c r="C97" s="15">
        <v>390000</v>
      </c>
      <c r="D97" s="10">
        <f>VLOOKUP($A97,'29.07'!$A$9:$W$200,23,0)</f>
        <v>0</v>
      </c>
      <c r="E97" s="15"/>
      <c r="F97" s="15"/>
      <c r="G97" s="15"/>
      <c r="H97" s="9">
        <f t="shared" si="18"/>
        <v>0</v>
      </c>
      <c r="I97" s="15"/>
      <c r="J97" s="15"/>
      <c r="K97" s="15"/>
      <c r="L97" s="9">
        <f t="shared" si="13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9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3500139</v>
      </c>
      <c r="B98" s="14" t="s">
        <v>123</v>
      </c>
      <c r="C98" s="15">
        <v>390000</v>
      </c>
      <c r="D98" s="10">
        <f>VLOOKUP($A98,'29.07'!$A$9:$W$200,23,0)</f>
        <v>0</v>
      </c>
      <c r="E98" s="15"/>
      <c r="F98" s="15"/>
      <c r="G98" s="15"/>
      <c r="H98" s="9">
        <f t="shared" si="18"/>
        <v>0</v>
      </c>
      <c r="I98" s="15"/>
      <c r="J98" s="15"/>
      <c r="K98" s="15"/>
      <c r="L98" s="9">
        <f t="shared" si="13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9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3500140</v>
      </c>
      <c r="B99" s="14" t="s">
        <v>124</v>
      </c>
      <c r="C99" s="15">
        <v>300000</v>
      </c>
      <c r="D99" s="10">
        <f>VLOOKUP($A99,'29.07'!$A$9:$W$200,23,0)</f>
        <v>0</v>
      </c>
      <c r="E99" s="15"/>
      <c r="F99" s="15"/>
      <c r="G99" s="15"/>
      <c r="H99" s="9">
        <f t="shared" si="18"/>
        <v>0</v>
      </c>
      <c r="I99" s="15"/>
      <c r="J99" s="15"/>
      <c r="K99" s="15"/>
      <c r="L99" s="9">
        <f t="shared" si="13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9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3500155</v>
      </c>
      <c r="B100" s="14" t="s">
        <v>125</v>
      </c>
      <c r="C100" s="15">
        <v>300000</v>
      </c>
      <c r="D100" s="10">
        <f>VLOOKUP($A100,'29.07'!$A$9:$W$200,23,0)</f>
        <v>0</v>
      </c>
      <c r="E100" s="15"/>
      <c r="F100" s="15"/>
      <c r="G100" s="15"/>
      <c r="H100" s="9">
        <f t="shared" si="18"/>
        <v>0</v>
      </c>
      <c r="I100" s="15"/>
      <c r="J100" s="15"/>
      <c r="K100" s="15"/>
      <c r="L100" s="9">
        <f t="shared" si="13"/>
        <v>0</v>
      </c>
      <c r="M100" s="15"/>
      <c r="N100" s="15"/>
      <c r="O100" s="15"/>
      <c r="P100" s="15"/>
      <c r="Q100" s="15"/>
      <c r="R100" s="11">
        <f t="shared" si="17"/>
        <v>0</v>
      </c>
      <c r="S100" s="15"/>
      <c r="T100" s="15"/>
      <c r="U100" s="9">
        <f t="shared" si="20"/>
        <v>0</v>
      </c>
      <c r="V100" s="9">
        <f t="shared" si="19"/>
        <v>0</v>
      </c>
      <c r="W100" s="15"/>
      <c r="X100" s="16">
        <f t="shared" si="21"/>
        <v>0</v>
      </c>
      <c r="Y100" s="18"/>
      <c r="Z100" s="17"/>
    </row>
    <row r="101" spans="1:26" ht="18" customHeight="1" x14ac:dyDescent="0.2">
      <c r="A101" s="13">
        <v>3500156</v>
      </c>
      <c r="B101" s="14" t="s">
        <v>126</v>
      </c>
      <c r="C101" s="15">
        <v>390000</v>
      </c>
      <c r="D101" s="10">
        <f>VLOOKUP($A101,'29.07'!$A$9:$W$200,23,0)</f>
        <v>0</v>
      </c>
      <c r="E101" s="15"/>
      <c r="F101" s="15"/>
      <c r="G101" s="15"/>
      <c r="H101" s="9">
        <f t="shared" si="18"/>
        <v>0</v>
      </c>
      <c r="I101" s="15"/>
      <c r="J101" s="15"/>
      <c r="K101" s="15"/>
      <c r="L101" s="9">
        <f t="shared" si="13"/>
        <v>0</v>
      </c>
      <c r="M101" s="15"/>
      <c r="N101" s="15"/>
      <c r="O101" s="15"/>
      <c r="P101" s="15"/>
      <c r="Q101" s="15"/>
      <c r="R101" s="11">
        <f t="shared" si="17"/>
        <v>0</v>
      </c>
      <c r="S101" s="15"/>
      <c r="T101" s="15"/>
      <c r="U101" s="9">
        <f t="shared" si="20"/>
        <v>0</v>
      </c>
      <c r="V101" s="9">
        <f t="shared" si="19"/>
        <v>0</v>
      </c>
      <c r="W101" s="15"/>
      <c r="X101" s="16">
        <f t="shared" si="21"/>
        <v>0</v>
      </c>
      <c r="Y101" s="18"/>
      <c r="Z101" s="17"/>
    </row>
    <row r="102" spans="1:26" ht="18" customHeight="1" x14ac:dyDescent="0.2">
      <c r="A102" s="13">
        <v>3500141</v>
      </c>
      <c r="B102" s="14" t="s">
        <v>127</v>
      </c>
      <c r="C102" s="15">
        <v>300000</v>
      </c>
      <c r="D102" s="10">
        <f>VLOOKUP($A102,'29.07'!$A$9:$W$200,23,0)</f>
        <v>0</v>
      </c>
      <c r="E102" s="15"/>
      <c r="F102" s="15"/>
      <c r="G102" s="15"/>
      <c r="H102" s="9">
        <f t="shared" si="18"/>
        <v>0</v>
      </c>
      <c r="I102" s="15"/>
      <c r="J102" s="15"/>
      <c r="K102" s="15"/>
      <c r="L102" s="9">
        <f t="shared" si="13"/>
        <v>0</v>
      </c>
      <c r="M102" s="15"/>
      <c r="N102" s="15"/>
      <c r="O102" s="15"/>
      <c r="P102" s="15"/>
      <c r="Q102" s="15"/>
      <c r="R102" s="11">
        <f t="shared" si="17"/>
        <v>0</v>
      </c>
      <c r="S102" s="15"/>
      <c r="T102" s="15"/>
      <c r="U102" s="9">
        <f t="shared" si="20"/>
        <v>0</v>
      </c>
      <c r="V102" s="9">
        <f t="shared" si="19"/>
        <v>0</v>
      </c>
      <c r="W102" s="15"/>
      <c r="X102" s="16">
        <f t="shared" si="21"/>
        <v>0</v>
      </c>
      <c r="Y102" s="18"/>
      <c r="Z102" s="17"/>
    </row>
    <row r="103" spans="1:26" ht="18" customHeight="1" x14ac:dyDescent="0.2">
      <c r="A103" s="13">
        <v>3500142</v>
      </c>
      <c r="B103" s="14" t="s">
        <v>128</v>
      </c>
      <c r="C103" s="15">
        <v>390000</v>
      </c>
      <c r="D103" s="10">
        <f>VLOOKUP($A103,'29.07'!$A$9:$W$200,23,0)</f>
        <v>0</v>
      </c>
      <c r="E103" s="15">
        <v>1</v>
      </c>
      <c r="F103" s="15"/>
      <c r="G103" s="15"/>
      <c r="H103" s="9">
        <f t="shared" si="18"/>
        <v>1</v>
      </c>
      <c r="I103" s="15">
        <v>1</v>
      </c>
      <c r="J103" s="15"/>
      <c r="K103" s="15"/>
      <c r="L103" s="9">
        <f t="shared" si="13"/>
        <v>1</v>
      </c>
      <c r="M103" s="15"/>
      <c r="N103" s="15"/>
      <c r="O103" s="15"/>
      <c r="P103" s="15"/>
      <c r="Q103" s="15"/>
      <c r="R103" s="11">
        <f t="shared" si="17"/>
        <v>0</v>
      </c>
      <c r="S103" s="15"/>
      <c r="T103" s="15"/>
      <c r="U103" s="9">
        <f t="shared" si="20"/>
        <v>0</v>
      </c>
      <c r="V103" s="9">
        <f t="shared" si="19"/>
        <v>0</v>
      </c>
      <c r="W103" s="15"/>
      <c r="X103" s="16">
        <f t="shared" si="21"/>
        <v>0</v>
      </c>
      <c r="Y103" s="18"/>
      <c r="Z103" s="17"/>
    </row>
    <row r="104" spans="1:26" ht="18" customHeight="1" x14ac:dyDescent="0.2">
      <c r="A104" s="13">
        <v>3500143</v>
      </c>
      <c r="B104" s="14" t="s">
        <v>129</v>
      </c>
      <c r="C104" s="15">
        <v>220000</v>
      </c>
      <c r="D104" s="10">
        <f>VLOOKUP($A104,'29.07'!$A$9:$W$200,23,0)</f>
        <v>0</v>
      </c>
      <c r="E104" s="15">
        <v>3</v>
      </c>
      <c r="F104" s="15"/>
      <c r="G104" s="15"/>
      <c r="H104" s="9">
        <f t="shared" si="18"/>
        <v>3</v>
      </c>
      <c r="I104" s="15">
        <v>2</v>
      </c>
      <c r="J104" s="15"/>
      <c r="K104" s="15"/>
      <c r="L104" s="9">
        <f t="shared" si="13"/>
        <v>2</v>
      </c>
      <c r="M104" s="15"/>
      <c r="N104" s="15"/>
      <c r="O104" s="15"/>
      <c r="P104" s="15"/>
      <c r="Q104" s="15"/>
      <c r="R104" s="11">
        <f t="shared" si="17"/>
        <v>0</v>
      </c>
      <c r="S104" s="15"/>
      <c r="T104" s="15"/>
      <c r="U104" s="9">
        <f t="shared" si="20"/>
        <v>0</v>
      </c>
      <c r="V104" s="9">
        <f t="shared" si="19"/>
        <v>1</v>
      </c>
      <c r="W104" s="15">
        <v>1</v>
      </c>
      <c r="X104" s="16">
        <f t="shared" si="21"/>
        <v>0</v>
      </c>
      <c r="Y104" s="18"/>
      <c r="Z104" s="17"/>
    </row>
    <row r="105" spans="1:26" ht="18" customHeight="1" x14ac:dyDescent="0.2">
      <c r="A105" s="13">
        <v>3500144</v>
      </c>
      <c r="B105" s="14" t="s">
        <v>130</v>
      </c>
      <c r="C105" s="15">
        <v>260000</v>
      </c>
      <c r="D105" s="10">
        <f>VLOOKUP($A105,'29.07'!$A$9:$W$200,23,0)</f>
        <v>5</v>
      </c>
      <c r="E105" s="15">
        <v>1</v>
      </c>
      <c r="F105" s="15"/>
      <c r="G105" s="15"/>
      <c r="H105" s="9">
        <f t="shared" si="18"/>
        <v>1</v>
      </c>
      <c r="I105" s="15">
        <v>5</v>
      </c>
      <c r="J105" s="15"/>
      <c r="K105" s="15"/>
      <c r="L105" s="9">
        <f t="shared" si="13"/>
        <v>5</v>
      </c>
      <c r="M105" s="15"/>
      <c r="N105" s="15"/>
      <c r="O105" s="15"/>
      <c r="P105" s="15"/>
      <c r="Q105" s="15"/>
      <c r="R105" s="11">
        <f t="shared" si="17"/>
        <v>0</v>
      </c>
      <c r="S105" s="15"/>
      <c r="T105" s="15"/>
      <c r="U105" s="9">
        <f t="shared" si="20"/>
        <v>0</v>
      </c>
      <c r="V105" s="9">
        <f t="shared" si="19"/>
        <v>1</v>
      </c>
      <c r="W105" s="15">
        <v>1</v>
      </c>
      <c r="X105" s="16">
        <f t="shared" si="21"/>
        <v>0</v>
      </c>
      <c r="Y105" s="18"/>
      <c r="Z105" s="17"/>
    </row>
    <row r="106" spans="1:26" ht="18" customHeight="1" x14ac:dyDescent="0.2">
      <c r="A106" s="13">
        <v>3500145</v>
      </c>
      <c r="B106" s="14" t="s">
        <v>131</v>
      </c>
      <c r="C106" s="15">
        <v>350000</v>
      </c>
      <c r="D106" s="10">
        <f>VLOOKUP($A106,'29.07'!$A$9:$W$200,23,0)</f>
        <v>0</v>
      </c>
      <c r="E106" s="15"/>
      <c r="F106" s="15"/>
      <c r="G106" s="15"/>
      <c r="H106" s="9">
        <f t="shared" si="18"/>
        <v>0</v>
      </c>
      <c r="I106" s="15"/>
      <c r="J106" s="15"/>
      <c r="K106" s="15"/>
      <c r="L106" s="9">
        <f t="shared" si="13"/>
        <v>0</v>
      </c>
      <c r="M106" s="15"/>
      <c r="N106" s="15"/>
      <c r="O106" s="15"/>
      <c r="P106" s="15"/>
      <c r="Q106" s="15"/>
      <c r="R106" s="11">
        <f t="shared" si="17"/>
        <v>0</v>
      </c>
      <c r="S106" s="15"/>
      <c r="T106" s="15"/>
      <c r="U106" s="9">
        <f t="shared" si="20"/>
        <v>0</v>
      </c>
      <c r="V106" s="9">
        <f t="shared" si="19"/>
        <v>0</v>
      </c>
      <c r="W106" s="15"/>
      <c r="X106" s="16">
        <f t="shared" si="21"/>
        <v>0</v>
      </c>
      <c r="Y106" s="18"/>
      <c r="Z106" s="17"/>
    </row>
    <row r="107" spans="1:26" ht="18" customHeight="1" x14ac:dyDescent="0.2">
      <c r="A107" s="7">
        <v>3510000</v>
      </c>
      <c r="B107" s="8" t="s">
        <v>132</v>
      </c>
      <c r="C107" s="9"/>
      <c r="D107" s="10">
        <f>VLOOKUP($A107,'29.07'!$A$9:$W$200,23,0)</f>
        <v>0</v>
      </c>
      <c r="E107" s="10"/>
      <c r="F107" s="10"/>
      <c r="G107" s="10"/>
      <c r="H107" s="9"/>
      <c r="I107" s="10"/>
      <c r="J107" s="10"/>
      <c r="K107" s="10"/>
      <c r="L107" s="9">
        <f t="shared" si="13"/>
        <v>0</v>
      </c>
      <c r="M107" s="10"/>
      <c r="N107" s="10"/>
      <c r="O107" s="10"/>
      <c r="P107" s="10"/>
      <c r="Q107" s="10"/>
      <c r="R107" s="11">
        <f t="shared" si="17"/>
        <v>0</v>
      </c>
      <c r="S107" s="10"/>
      <c r="T107" s="10"/>
      <c r="U107" s="9"/>
      <c r="V107" s="9"/>
      <c r="W107" s="10"/>
      <c r="X107" s="9"/>
      <c r="Y107" s="18"/>
      <c r="Z107" s="17"/>
    </row>
    <row r="108" spans="1:26" ht="18" customHeight="1" x14ac:dyDescent="0.2">
      <c r="A108" s="13">
        <v>3510004</v>
      </c>
      <c r="B108" s="14" t="s">
        <v>133</v>
      </c>
      <c r="C108" s="15">
        <v>43000</v>
      </c>
      <c r="D108" s="10">
        <f>VLOOKUP($A108,'29.07'!$A$9:$W$200,23,0)</f>
        <v>0</v>
      </c>
      <c r="E108" s="15">
        <v>9</v>
      </c>
      <c r="F108" s="15"/>
      <c r="G108" s="15"/>
      <c r="H108" s="9">
        <f t="shared" ref="H108:H117" si="22">SUM(E108:G108)</f>
        <v>9</v>
      </c>
      <c r="I108" s="15">
        <v>7</v>
      </c>
      <c r="J108" s="15"/>
      <c r="K108" s="15"/>
      <c r="L108" s="9">
        <f t="shared" si="13"/>
        <v>7</v>
      </c>
      <c r="M108" s="15"/>
      <c r="N108" s="15"/>
      <c r="O108" s="15"/>
      <c r="P108" s="15"/>
      <c r="Q108" s="15"/>
      <c r="R108" s="11">
        <f>SUM(M108:Q108)</f>
        <v>0</v>
      </c>
      <c r="S108" s="15"/>
      <c r="T108" s="15"/>
      <c r="U108" s="9">
        <f>S108+T108</f>
        <v>0</v>
      </c>
      <c r="V108" s="9">
        <f t="shared" ref="V108:V117" si="23">D108+H108-L108-R108-U108</f>
        <v>2</v>
      </c>
      <c r="W108" s="15">
        <v>2</v>
      </c>
      <c r="X108" s="16">
        <f>W108-V108</f>
        <v>0</v>
      </c>
      <c r="Y108" s="18"/>
      <c r="Z108" s="17"/>
    </row>
    <row r="109" spans="1:26" ht="18" customHeight="1" x14ac:dyDescent="0.2">
      <c r="A109" s="13">
        <v>3510011</v>
      </c>
      <c r="B109" s="14" t="s">
        <v>134</v>
      </c>
      <c r="C109" s="15">
        <v>42000</v>
      </c>
      <c r="D109" s="10">
        <f>VLOOKUP($A109,'29.07'!$A$9:$W$200,23,0)</f>
        <v>7</v>
      </c>
      <c r="E109" s="15"/>
      <c r="F109" s="15"/>
      <c r="G109" s="15"/>
      <c r="H109" s="9">
        <f t="shared" si="22"/>
        <v>0</v>
      </c>
      <c r="I109" s="15">
        <v>4</v>
      </c>
      <c r="J109" s="15"/>
      <c r="K109" s="15"/>
      <c r="L109" s="9">
        <f t="shared" si="13"/>
        <v>4</v>
      </c>
      <c r="M109" s="15"/>
      <c r="N109" s="15"/>
      <c r="O109" s="15"/>
      <c r="P109" s="15"/>
      <c r="Q109" s="15"/>
      <c r="R109" s="11">
        <f t="shared" si="17"/>
        <v>0</v>
      </c>
      <c r="S109" s="15"/>
      <c r="T109" s="15"/>
      <c r="U109" s="9">
        <f t="shared" ref="U109:U117" si="24">S109+T109</f>
        <v>0</v>
      </c>
      <c r="V109" s="9">
        <f t="shared" si="23"/>
        <v>3</v>
      </c>
      <c r="W109" s="15">
        <v>3</v>
      </c>
      <c r="X109" s="16">
        <f t="shared" ref="X109:X117" si="25">W109-V109</f>
        <v>0</v>
      </c>
      <c r="Y109" s="18"/>
      <c r="Z109" s="17"/>
    </row>
    <row r="110" spans="1:26" ht="18" customHeight="1" x14ac:dyDescent="0.2">
      <c r="A110" s="13">
        <v>3510012</v>
      </c>
      <c r="B110" s="14" t="s">
        <v>135</v>
      </c>
      <c r="C110" s="15">
        <v>43000</v>
      </c>
      <c r="D110" s="10">
        <f>VLOOKUP($A110,'29.07'!$A$9:$W$200,23,0)</f>
        <v>1</v>
      </c>
      <c r="E110" s="15"/>
      <c r="F110" s="15"/>
      <c r="G110" s="15"/>
      <c r="H110" s="9">
        <f t="shared" si="22"/>
        <v>0</v>
      </c>
      <c r="I110" s="15">
        <v>1</v>
      </c>
      <c r="J110" s="15"/>
      <c r="K110" s="15"/>
      <c r="L110" s="9">
        <f t="shared" si="13"/>
        <v>1</v>
      </c>
      <c r="M110" s="15"/>
      <c r="N110" s="15"/>
      <c r="O110" s="15"/>
      <c r="P110" s="15"/>
      <c r="Q110" s="15"/>
      <c r="R110" s="11">
        <f>SUM(M110:Q110)</f>
        <v>0</v>
      </c>
      <c r="S110" s="15"/>
      <c r="T110" s="15"/>
      <c r="U110" s="9">
        <f>S110+T110</f>
        <v>0</v>
      </c>
      <c r="V110" s="9">
        <f t="shared" si="23"/>
        <v>0</v>
      </c>
      <c r="W110" s="15"/>
      <c r="X110" s="16">
        <f>W110-V110</f>
        <v>0</v>
      </c>
      <c r="Y110" s="18"/>
      <c r="Z110" s="17"/>
    </row>
    <row r="111" spans="1:26" ht="18" customHeight="1" x14ac:dyDescent="0.2">
      <c r="A111" s="13">
        <v>3510018</v>
      </c>
      <c r="B111" s="14" t="s">
        <v>136</v>
      </c>
      <c r="C111" s="15">
        <v>65000</v>
      </c>
      <c r="D111" s="10">
        <f>VLOOKUP($A111,'29.07'!$A$9:$W$200,23,0)</f>
        <v>2</v>
      </c>
      <c r="E111" s="15"/>
      <c r="F111" s="15"/>
      <c r="G111" s="15"/>
      <c r="H111" s="9">
        <f t="shared" si="22"/>
        <v>0</v>
      </c>
      <c r="I111" s="15">
        <v>1</v>
      </c>
      <c r="J111" s="15"/>
      <c r="K111" s="15"/>
      <c r="L111" s="9">
        <f t="shared" si="13"/>
        <v>1</v>
      </c>
      <c r="M111" s="15"/>
      <c r="N111" s="15"/>
      <c r="O111" s="15"/>
      <c r="P111" s="15"/>
      <c r="Q111" s="15"/>
      <c r="R111" s="11">
        <f t="shared" si="17"/>
        <v>0</v>
      </c>
      <c r="S111" s="15"/>
      <c r="T111" s="15"/>
      <c r="U111" s="9">
        <f t="shared" si="24"/>
        <v>0</v>
      </c>
      <c r="V111" s="9">
        <f t="shared" si="23"/>
        <v>1</v>
      </c>
      <c r="W111" s="15">
        <v>1</v>
      </c>
      <c r="X111" s="16">
        <f t="shared" si="25"/>
        <v>0</v>
      </c>
      <c r="Y111" s="18"/>
      <c r="Z111" s="17"/>
    </row>
    <row r="112" spans="1:26" ht="18" customHeight="1" x14ac:dyDescent="0.2">
      <c r="A112" s="13">
        <v>3510066</v>
      </c>
      <c r="B112" s="14" t="s">
        <v>137</v>
      </c>
      <c r="C112" s="15">
        <v>42000</v>
      </c>
      <c r="D112" s="10">
        <f>VLOOKUP($A112,'29.07'!$A$9:$W$200,23,0)</f>
        <v>0</v>
      </c>
      <c r="E112" s="15"/>
      <c r="F112" s="15"/>
      <c r="G112" s="15"/>
      <c r="H112" s="9">
        <f t="shared" si="22"/>
        <v>0</v>
      </c>
      <c r="I112" s="15"/>
      <c r="J112" s="15"/>
      <c r="K112" s="15"/>
      <c r="L112" s="9">
        <f t="shared" si="13"/>
        <v>0</v>
      </c>
      <c r="M112" s="15"/>
      <c r="N112" s="15"/>
      <c r="O112" s="15"/>
      <c r="P112" s="15"/>
      <c r="Q112" s="15"/>
      <c r="R112" s="11">
        <f t="shared" si="17"/>
        <v>0</v>
      </c>
      <c r="S112" s="15"/>
      <c r="T112" s="15"/>
      <c r="U112" s="9">
        <f t="shared" si="24"/>
        <v>0</v>
      </c>
      <c r="V112" s="9">
        <f t="shared" si="23"/>
        <v>0</v>
      </c>
      <c r="W112" s="15"/>
      <c r="X112" s="16">
        <f t="shared" si="25"/>
        <v>0</v>
      </c>
      <c r="Y112" s="18"/>
      <c r="Z112" s="17"/>
    </row>
    <row r="113" spans="1:26" ht="18" customHeight="1" x14ac:dyDescent="0.2">
      <c r="A113" s="13">
        <v>3510067</v>
      </c>
      <c r="B113" s="14" t="s">
        <v>138</v>
      </c>
      <c r="C113" s="15">
        <v>43000</v>
      </c>
      <c r="D113" s="10">
        <f>VLOOKUP($A113,'29.07'!$A$9:$W$200,23,0)</f>
        <v>5</v>
      </c>
      <c r="E113" s="15">
        <v>8</v>
      </c>
      <c r="F113" s="15"/>
      <c r="G113" s="15"/>
      <c r="H113" s="9">
        <f t="shared" si="22"/>
        <v>8</v>
      </c>
      <c r="I113" s="15">
        <v>8</v>
      </c>
      <c r="J113" s="15"/>
      <c r="K113" s="15"/>
      <c r="L113" s="9">
        <f t="shared" si="13"/>
        <v>8</v>
      </c>
      <c r="M113" s="15"/>
      <c r="N113" s="15"/>
      <c r="O113" s="15"/>
      <c r="P113" s="15"/>
      <c r="Q113" s="15"/>
      <c r="R113" s="11">
        <f t="shared" si="17"/>
        <v>0</v>
      </c>
      <c r="S113" s="15"/>
      <c r="T113" s="15"/>
      <c r="U113" s="9">
        <f t="shared" si="24"/>
        <v>0</v>
      </c>
      <c r="V113" s="9">
        <f t="shared" si="23"/>
        <v>5</v>
      </c>
      <c r="W113" s="15">
        <v>5</v>
      </c>
      <c r="X113" s="16">
        <f t="shared" si="25"/>
        <v>0</v>
      </c>
      <c r="Y113" s="18"/>
      <c r="Z113" s="17"/>
    </row>
    <row r="114" spans="1:26" ht="18" customHeight="1" x14ac:dyDescent="0.2">
      <c r="A114" s="13">
        <v>3510068</v>
      </c>
      <c r="B114" s="14" t="s">
        <v>139</v>
      </c>
      <c r="C114" s="15">
        <v>12000</v>
      </c>
      <c r="D114" s="10">
        <f>VLOOKUP($A114,'29.07'!$A$9:$W$200,23,0)</f>
        <v>18</v>
      </c>
      <c r="E114" s="15"/>
      <c r="F114" s="15"/>
      <c r="G114" s="15"/>
      <c r="H114" s="9">
        <f t="shared" si="22"/>
        <v>0</v>
      </c>
      <c r="I114" s="15">
        <v>10</v>
      </c>
      <c r="J114" s="15"/>
      <c r="K114" s="15"/>
      <c r="L114" s="9">
        <f t="shared" si="13"/>
        <v>10</v>
      </c>
      <c r="M114" s="15"/>
      <c r="N114" s="15"/>
      <c r="O114" s="15"/>
      <c r="P114" s="15"/>
      <c r="Q114" s="15"/>
      <c r="R114" s="11">
        <f>SUM(M114:Q114)</f>
        <v>0</v>
      </c>
      <c r="S114" s="15"/>
      <c r="T114" s="15"/>
      <c r="U114" s="9">
        <f>S114+T114</f>
        <v>0</v>
      </c>
      <c r="V114" s="9">
        <f t="shared" si="23"/>
        <v>8</v>
      </c>
      <c r="W114" s="15">
        <v>8</v>
      </c>
      <c r="X114" s="16">
        <f>W114-V114</f>
        <v>0</v>
      </c>
      <c r="Y114" s="18"/>
      <c r="Z114" s="17"/>
    </row>
    <row r="115" spans="1:26" ht="18" customHeight="1" x14ac:dyDescent="0.2">
      <c r="A115" s="13">
        <v>3510069</v>
      </c>
      <c r="B115" s="14" t="s">
        <v>140</v>
      </c>
      <c r="C115" s="15">
        <v>12000</v>
      </c>
      <c r="D115" s="10">
        <f>VLOOKUP($A115,'29.07'!$A$9:$W$200,23,0)</f>
        <v>21</v>
      </c>
      <c r="E115" s="15"/>
      <c r="F115" s="15"/>
      <c r="G115" s="15"/>
      <c r="H115" s="9">
        <f t="shared" si="22"/>
        <v>0</v>
      </c>
      <c r="I115" s="15">
        <v>3</v>
      </c>
      <c r="J115" s="15"/>
      <c r="K115" s="15"/>
      <c r="L115" s="9">
        <f t="shared" si="13"/>
        <v>3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3"/>
        <v>18</v>
      </c>
      <c r="W115" s="15">
        <v>18</v>
      </c>
      <c r="X115" s="16">
        <f>W115-V115</f>
        <v>0</v>
      </c>
      <c r="Y115" s="18"/>
      <c r="Z115" s="17"/>
    </row>
    <row r="116" spans="1:26" ht="18" customHeight="1" x14ac:dyDescent="0.2">
      <c r="A116" s="13">
        <v>3510070</v>
      </c>
      <c r="B116" s="14" t="s">
        <v>141</v>
      </c>
      <c r="C116" s="15">
        <v>12000</v>
      </c>
      <c r="D116" s="10">
        <f>VLOOKUP($A116,'29.07'!$A$9:$W$200,23,0)</f>
        <v>11</v>
      </c>
      <c r="E116" s="15"/>
      <c r="F116" s="15"/>
      <c r="G116" s="15"/>
      <c r="H116" s="9">
        <f t="shared" si="22"/>
        <v>0</v>
      </c>
      <c r="I116" s="15">
        <v>7</v>
      </c>
      <c r="J116" s="15"/>
      <c r="K116" s="15"/>
      <c r="L116" s="9">
        <f t="shared" si="13"/>
        <v>7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3"/>
        <v>4</v>
      </c>
      <c r="W116" s="15">
        <v>4</v>
      </c>
      <c r="X116" s="16">
        <f>W116-V116</f>
        <v>0</v>
      </c>
      <c r="Y116" s="18"/>
      <c r="Z116" s="17"/>
    </row>
    <row r="117" spans="1:26" ht="18" customHeight="1" x14ac:dyDescent="0.2">
      <c r="A117" s="13">
        <v>3512008</v>
      </c>
      <c r="B117" s="14" t="s">
        <v>142</v>
      </c>
      <c r="C117" s="15">
        <v>44000</v>
      </c>
      <c r="D117" s="10">
        <f>VLOOKUP($A117,'29.07'!$A$9:$W$200,23,0)</f>
        <v>5</v>
      </c>
      <c r="E117" s="15"/>
      <c r="F117" s="15"/>
      <c r="G117" s="15"/>
      <c r="H117" s="9">
        <f t="shared" si="22"/>
        <v>0</v>
      </c>
      <c r="I117" s="15">
        <v>1</v>
      </c>
      <c r="J117" s="15"/>
      <c r="K117" s="15"/>
      <c r="L117" s="9">
        <f t="shared" si="13"/>
        <v>1</v>
      </c>
      <c r="M117" s="15"/>
      <c r="N117" s="15"/>
      <c r="O117" s="15"/>
      <c r="P117" s="15"/>
      <c r="Q117" s="15"/>
      <c r="R117" s="11">
        <f t="shared" si="17"/>
        <v>0</v>
      </c>
      <c r="S117" s="15">
        <v>4</v>
      </c>
      <c r="T117" s="15"/>
      <c r="U117" s="9">
        <f t="shared" si="24"/>
        <v>4</v>
      </c>
      <c r="V117" s="9">
        <f t="shared" si="23"/>
        <v>0</v>
      </c>
      <c r="W117" s="15"/>
      <c r="X117" s="16">
        <f t="shared" si="25"/>
        <v>0</v>
      </c>
      <c r="Y117" s="18"/>
      <c r="Z117" s="17"/>
    </row>
    <row r="118" spans="1:26" ht="18" customHeight="1" x14ac:dyDescent="0.2">
      <c r="A118" s="7">
        <v>3530000</v>
      </c>
      <c r="B118" s="28" t="s">
        <v>143</v>
      </c>
      <c r="C118" s="9"/>
      <c r="D118" s="10">
        <f>VLOOKUP($A118,'29.07'!$A$9:$W$200,23,0)</f>
        <v>0</v>
      </c>
      <c r="E118" s="10"/>
      <c r="F118" s="10"/>
      <c r="G118" s="10"/>
      <c r="H118" s="9"/>
      <c r="I118" s="10"/>
      <c r="J118" s="10"/>
      <c r="K118" s="10"/>
      <c r="L118" s="9">
        <f t="shared" si="13"/>
        <v>0</v>
      </c>
      <c r="M118" s="10"/>
      <c r="N118" s="10"/>
      <c r="O118" s="10"/>
      <c r="P118" s="10"/>
      <c r="Q118" s="10"/>
      <c r="R118" s="11">
        <f t="shared" si="17"/>
        <v>0</v>
      </c>
      <c r="S118" s="10"/>
      <c r="T118" s="10"/>
      <c r="U118" s="9"/>
      <c r="V118" s="9"/>
      <c r="W118" s="10"/>
      <c r="X118" s="9"/>
      <c r="Y118" s="18"/>
      <c r="Z118" s="17"/>
    </row>
    <row r="119" spans="1:26" ht="18" customHeight="1" x14ac:dyDescent="0.2">
      <c r="A119" s="13">
        <v>3530003</v>
      </c>
      <c r="B119" s="14" t="s">
        <v>144</v>
      </c>
      <c r="C119" s="15">
        <v>20000</v>
      </c>
      <c r="D119" s="10">
        <f>VLOOKUP($A119,'29.07'!$A$9:$W$200,23,0)</f>
        <v>0</v>
      </c>
      <c r="E119" s="15"/>
      <c r="F119" s="15"/>
      <c r="G119" s="15"/>
      <c r="H119" s="9">
        <f t="shared" ref="H119:H131" si="26">SUM(E119:G119)</f>
        <v>0</v>
      </c>
      <c r="I119" s="15"/>
      <c r="J119" s="15"/>
      <c r="K119" s="15"/>
      <c r="L119" s="9">
        <f t="shared" si="13"/>
        <v>0</v>
      </c>
      <c r="M119" s="15"/>
      <c r="N119" s="15"/>
      <c r="O119" s="15"/>
      <c r="P119" s="15"/>
      <c r="Q119" s="15"/>
      <c r="R119" s="11">
        <f t="shared" si="17"/>
        <v>0</v>
      </c>
      <c r="S119" s="15"/>
      <c r="T119" s="15"/>
      <c r="U119" s="9">
        <f t="shared" ref="U119:U131" si="27">S119+T119</f>
        <v>0</v>
      </c>
      <c r="V119" s="9">
        <f t="shared" ref="V119:V131" si="28">D119+H119-L119-R119-U119</f>
        <v>0</v>
      </c>
      <c r="W119" s="15"/>
      <c r="X119" s="16">
        <f t="shared" ref="X119:X131" si="29">W119-V119</f>
        <v>0</v>
      </c>
      <c r="Y119" s="18"/>
      <c r="Z119" s="17"/>
    </row>
    <row r="120" spans="1:26" ht="18" customHeight="1" x14ac:dyDescent="0.2">
      <c r="A120" s="13">
        <v>3530008</v>
      </c>
      <c r="B120" s="14" t="s">
        <v>145</v>
      </c>
      <c r="C120" s="15">
        <v>20000</v>
      </c>
      <c r="D120" s="10">
        <f>VLOOKUP($A120,'29.07'!$A$9:$W$200,23,0)</f>
        <v>0</v>
      </c>
      <c r="E120" s="15"/>
      <c r="F120" s="15"/>
      <c r="G120" s="15"/>
      <c r="H120" s="9">
        <f t="shared" si="26"/>
        <v>0</v>
      </c>
      <c r="I120" s="15"/>
      <c r="J120" s="15"/>
      <c r="K120" s="15"/>
      <c r="L120" s="9">
        <f t="shared" si="13"/>
        <v>0</v>
      </c>
      <c r="M120" s="15"/>
      <c r="N120" s="15"/>
      <c r="O120" s="15"/>
      <c r="P120" s="15"/>
      <c r="Q120" s="15"/>
      <c r="R120" s="11">
        <f t="shared" si="17"/>
        <v>0</v>
      </c>
      <c r="S120" s="15"/>
      <c r="T120" s="15"/>
      <c r="U120" s="9">
        <f t="shared" si="27"/>
        <v>0</v>
      </c>
      <c r="V120" s="9">
        <f t="shared" si="28"/>
        <v>0</v>
      </c>
      <c r="W120" s="15"/>
      <c r="X120" s="16">
        <f t="shared" si="29"/>
        <v>0</v>
      </c>
      <c r="Y120" s="18"/>
      <c r="Z120" s="17"/>
    </row>
    <row r="121" spans="1:26" ht="18" customHeight="1" x14ac:dyDescent="0.2">
      <c r="A121" s="13">
        <v>3530009</v>
      </c>
      <c r="B121" s="14" t="s">
        <v>146</v>
      </c>
      <c r="C121" s="15">
        <v>20000</v>
      </c>
      <c r="D121" s="10">
        <f>VLOOKUP($A121,'29.07'!$A$9:$W$200,23,0)</f>
        <v>54</v>
      </c>
      <c r="E121" s="15"/>
      <c r="F121" s="15"/>
      <c r="G121" s="15"/>
      <c r="H121" s="9">
        <f t="shared" si="26"/>
        <v>0</v>
      </c>
      <c r="I121" s="15">
        <v>39</v>
      </c>
      <c r="J121" s="15"/>
      <c r="K121" s="15"/>
      <c r="L121" s="9">
        <f t="shared" si="13"/>
        <v>39</v>
      </c>
      <c r="M121" s="15"/>
      <c r="N121" s="15"/>
      <c r="O121" s="15"/>
      <c r="P121" s="15"/>
      <c r="Q121" s="15"/>
      <c r="R121" s="11">
        <f t="shared" si="17"/>
        <v>0</v>
      </c>
      <c r="S121" s="15"/>
      <c r="T121" s="15"/>
      <c r="U121" s="9">
        <f t="shared" si="27"/>
        <v>0</v>
      </c>
      <c r="V121" s="9">
        <f t="shared" si="28"/>
        <v>15</v>
      </c>
      <c r="W121" s="15">
        <v>15</v>
      </c>
      <c r="X121" s="16">
        <f t="shared" si="29"/>
        <v>0</v>
      </c>
      <c r="Y121" s="18"/>
      <c r="Z121" s="17"/>
    </row>
    <row r="122" spans="1:26" ht="18" customHeight="1" x14ac:dyDescent="0.2">
      <c r="A122" s="13">
        <v>3530010</v>
      </c>
      <c r="B122" s="14" t="s">
        <v>147</v>
      </c>
      <c r="C122" s="15">
        <v>108000</v>
      </c>
      <c r="D122" s="10">
        <f>VLOOKUP($A122,'29.07'!$A$9:$W$200,23,0)</f>
        <v>2</v>
      </c>
      <c r="E122" s="15"/>
      <c r="F122" s="15"/>
      <c r="G122" s="15"/>
      <c r="H122" s="9">
        <f t="shared" si="26"/>
        <v>0</v>
      </c>
      <c r="I122" s="15">
        <v>2</v>
      </c>
      <c r="J122" s="15"/>
      <c r="K122" s="15"/>
      <c r="L122" s="9">
        <f t="shared" si="13"/>
        <v>2</v>
      </c>
      <c r="M122" s="15"/>
      <c r="N122" s="15"/>
      <c r="O122" s="15"/>
      <c r="P122" s="15"/>
      <c r="Q122" s="15"/>
      <c r="R122" s="11">
        <f t="shared" si="17"/>
        <v>0</v>
      </c>
      <c r="S122" s="15"/>
      <c r="T122" s="15"/>
      <c r="U122" s="9">
        <f t="shared" si="27"/>
        <v>0</v>
      </c>
      <c r="V122" s="9">
        <f t="shared" si="28"/>
        <v>0</v>
      </c>
      <c r="W122" s="15"/>
      <c r="X122" s="16">
        <f t="shared" si="29"/>
        <v>0</v>
      </c>
      <c r="Y122" s="18"/>
      <c r="Z122" s="17"/>
    </row>
    <row r="123" spans="1:26" ht="18" customHeight="1" x14ac:dyDescent="0.2">
      <c r="A123" s="13">
        <v>3530014</v>
      </c>
      <c r="B123" s="14" t="s">
        <v>148</v>
      </c>
      <c r="C123" s="15">
        <v>20000</v>
      </c>
      <c r="D123" s="10">
        <f>VLOOKUP($A123,'29.07'!$A$9:$W$200,23,0)</f>
        <v>0</v>
      </c>
      <c r="E123" s="15"/>
      <c r="F123" s="15"/>
      <c r="G123" s="15"/>
      <c r="H123" s="9">
        <f t="shared" si="26"/>
        <v>0</v>
      </c>
      <c r="I123" s="15"/>
      <c r="J123" s="15"/>
      <c r="K123" s="15"/>
      <c r="L123" s="9">
        <f t="shared" si="13"/>
        <v>0</v>
      </c>
      <c r="M123" s="15"/>
      <c r="N123" s="15"/>
      <c r="O123" s="15"/>
      <c r="P123" s="15"/>
      <c r="Q123" s="15"/>
      <c r="R123" s="11">
        <f>SUM(M123:Q123)</f>
        <v>0</v>
      </c>
      <c r="S123" s="15"/>
      <c r="T123" s="15"/>
      <c r="U123" s="9">
        <f>S123+T123</f>
        <v>0</v>
      </c>
      <c r="V123" s="9">
        <f t="shared" si="28"/>
        <v>0</v>
      </c>
      <c r="W123" s="15"/>
      <c r="X123" s="16">
        <f>W123-V123</f>
        <v>0</v>
      </c>
      <c r="Y123" s="18"/>
      <c r="Z123" s="17"/>
    </row>
    <row r="124" spans="1:26" ht="18" customHeight="1" x14ac:dyDescent="0.2">
      <c r="A124" s="13">
        <v>3530087</v>
      </c>
      <c r="B124" s="14" t="s">
        <v>149</v>
      </c>
      <c r="C124" s="15"/>
      <c r="D124" s="10">
        <f>VLOOKUP($A124,'29.07'!$A$9:$W$200,23,0)</f>
        <v>0</v>
      </c>
      <c r="E124" s="15"/>
      <c r="F124" s="15"/>
      <c r="G124" s="15"/>
      <c r="H124" s="9">
        <f t="shared" si="26"/>
        <v>0</v>
      </c>
      <c r="I124" s="15"/>
      <c r="J124" s="15"/>
      <c r="K124" s="15"/>
      <c r="L124" s="9">
        <f t="shared" si="13"/>
        <v>0</v>
      </c>
      <c r="M124" s="15"/>
      <c r="N124" s="15"/>
      <c r="O124" s="15"/>
      <c r="P124" s="15"/>
      <c r="Q124" s="15"/>
      <c r="R124" s="11">
        <f t="shared" si="17"/>
        <v>0</v>
      </c>
      <c r="S124" s="15"/>
      <c r="T124" s="15"/>
      <c r="U124" s="9">
        <f t="shared" si="27"/>
        <v>0</v>
      </c>
      <c r="V124" s="9">
        <f t="shared" si="28"/>
        <v>0</v>
      </c>
      <c r="W124" s="15"/>
      <c r="X124" s="16">
        <f t="shared" si="29"/>
        <v>0</v>
      </c>
      <c r="Y124" s="18"/>
      <c r="Z124" s="17"/>
    </row>
    <row r="125" spans="1:26" ht="18" customHeight="1" x14ac:dyDescent="0.2">
      <c r="A125" s="13">
        <v>3530088</v>
      </c>
      <c r="B125" s="14" t="s">
        <v>150</v>
      </c>
      <c r="C125" s="15">
        <v>20000</v>
      </c>
      <c r="D125" s="10">
        <f>VLOOKUP($A125,'29.07'!$A$9:$W$200,23,0)</f>
        <v>19</v>
      </c>
      <c r="E125" s="15"/>
      <c r="F125" s="15"/>
      <c r="G125" s="15"/>
      <c r="H125" s="9">
        <f t="shared" si="26"/>
        <v>0</v>
      </c>
      <c r="I125" s="15">
        <v>17</v>
      </c>
      <c r="J125" s="15"/>
      <c r="K125" s="15"/>
      <c r="L125" s="9">
        <f t="shared" si="13"/>
        <v>17</v>
      </c>
      <c r="M125" s="15"/>
      <c r="N125" s="15"/>
      <c r="O125" s="15"/>
      <c r="P125" s="15"/>
      <c r="Q125" s="15"/>
      <c r="R125" s="11">
        <f t="shared" si="17"/>
        <v>0</v>
      </c>
      <c r="S125" s="15">
        <v>2</v>
      </c>
      <c r="T125" s="15"/>
      <c r="U125" s="9">
        <f t="shared" si="27"/>
        <v>2</v>
      </c>
      <c r="V125" s="9">
        <f t="shared" si="28"/>
        <v>0</v>
      </c>
      <c r="W125" s="15"/>
      <c r="X125" s="16">
        <f t="shared" si="29"/>
        <v>0</v>
      </c>
      <c r="Y125" s="26"/>
      <c r="Z125" s="17"/>
    </row>
    <row r="126" spans="1:26" ht="18" customHeight="1" x14ac:dyDescent="0.2">
      <c r="A126" s="13">
        <v>3530089</v>
      </c>
      <c r="B126" s="14" t="s">
        <v>151</v>
      </c>
      <c r="C126" s="15">
        <v>95000</v>
      </c>
      <c r="D126" s="10">
        <f>VLOOKUP($A126,'29.07'!$A$9:$W$200,23,0)</f>
        <v>0</v>
      </c>
      <c r="E126" s="15"/>
      <c r="F126" s="15"/>
      <c r="G126" s="15"/>
      <c r="H126" s="9">
        <f t="shared" si="26"/>
        <v>0</v>
      </c>
      <c r="I126" s="15"/>
      <c r="J126" s="15"/>
      <c r="K126" s="15"/>
      <c r="L126" s="9">
        <f t="shared" si="13"/>
        <v>0</v>
      </c>
      <c r="M126" s="15"/>
      <c r="N126" s="15"/>
      <c r="O126" s="15"/>
      <c r="P126" s="15"/>
      <c r="Q126" s="15"/>
      <c r="R126" s="11">
        <f t="shared" si="17"/>
        <v>0</v>
      </c>
      <c r="S126" s="15"/>
      <c r="T126" s="15"/>
      <c r="U126" s="9">
        <f t="shared" si="27"/>
        <v>0</v>
      </c>
      <c r="V126" s="9">
        <f t="shared" si="28"/>
        <v>0</v>
      </c>
      <c r="W126" s="15"/>
      <c r="X126" s="16">
        <f t="shared" si="29"/>
        <v>0</v>
      </c>
      <c r="Y126" s="26"/>
      <c r="Z126" s="17"/>
    </row>
    <row r="127" spans="1:26" ht="18" customHeight="1" x14ac:dyDescent="0.2">
      <c r="A127" s="13">
        <v>3530100</v>
      </c>
      <c r="B127" s="14" t="s">
        <v>152</v>
      </c>
      <c r="C127" s="15">
        <v>22000</v>
      </c>
      <c r="D127" s="10">
        <f>VLOOKUP($A127,'29.07'!$A$9:$W$200,23,0)</f>
        <v>0</v>
      </c>
      <c r="E127" s="15"/>
      <c r="F127" s="15"/>
      <c r="G127" s="15"/>
      <c r="H127" s="9">
        <f t="shared" si="26"/>
        <v>0</v>
      </c>
      <c r="I127" s="15"/>
      <c r="J127" s="15"/>
      <c r="K127" s="15"/>
      <c r="L127" s="9">
        <f t="shared" si="13"/>
        <v>0</v>
      </c>
      <c r="M127" s="15"/>
      <c r="N127" s="15"/>
      <c r="O127" s="15"/>
      <c r="P127" s="15"/>
      <c r="Q127" s="15"/>
      <c r="R127" s="11">
        <f t="shared" si="17"/>
        <v>0</v>
      </c>
      <c r="S127" s="15"/>
      <c r="T127" s="15"/>
      <c r="U127" s="9">
        <f t="shared" si="27"/>
        <v>0</v>
      </c>
      <c r="V127" s="9">
        <f t="shared" si="28"/>
        <v>0</v>
      </c>
      <c r="W127" s="15"/>
      <c r="X127" s="16">
        <f t="shared" si="29"/>
        <v>0</v>
      </c>
      <c r="Y127" s="26"/>
      <c r="Z127" s="17"/>
    </row>
    <row r="128" spans="1:26" ht="18" customHeight="1" x14ac:dyDescent="0.2">
      <c r="A128" s="13">
        <v>3550002</v>
      </c>
      <c r="B128" s="14" t="s">
        <v>153</v>
      </c>
      <c r="C128" s="15">
        <v>20000</v>
      </c>
      <c r="D128" s="10">
        <f>VLOOKUP($A128,'29.07'!$A$9:$W$200,23,0)</f>
        <v>12</v>
      </c>
      <c r="E128" s="15">
        <v>28</v>
      </c>
      <c r="F128" s="15"/>
      <c r="G128" s="15"/>
      <c r="H128" s="9">
        <f>SUM(E128:G128)</f>
        <v>28</v>
      </c>
      <c r="I128" s="15">
        <v>13</v>
      </c>
      <c r="J128" s="15"/>
      <c r="K128" s="15"/>
      <c r="L128" s="9">
        <f t="shared" si="13"/>
        <v>13</v>
      </c>
      <c r="M128" s="15"/>
      <c r="N128" s="15"/>
      <c r="O128" s="15"/>
      <c r="P128" s="15"/>
      <c r="Q128" s="15"/>
      <c r="R128" s="11">
        <f t="shared" si="17"/>
        <v>0</v>
      </c>
      <c r="S128" s="15"/>
      <c r="T128" s="15"/>
      <c r="U128" s="9">
        <f t="shared" si="27"/>
        <v>0</v>
      </c>
      <c r="V128" s="9">
        <f t="shared" si="28"/>
        <v>27</v>
      </c>
      <c r="W128" s="15">
        <v>27</v>
      </c>
      <c r="X128" s="16">
        <f t="shared" si="29"/>
        <v>0</v>
      </c>
      <c r="Y128" s="26"/>
      <c r="Z128" s="17"/>
    </row>
    <row r="129" spans="1:26" ht="18" customHeight="1" x14ac:dyDescent="0.2">
      <c r="A129" s="13">
        <v>3550005</v>
      </c>
      <c r="B129" s="14" t="s">
        <v>154</v>
      </c>
      <c r="C129" s="15">
        <v>20000</v>
      </c>
      <c r="D129" s="10">
        <f>VLOOKUP($A129,'29.07'!$A$9:$W$200,23,0)</f>
        <v>48</v>
      </c>
      <c r="E129" s="15"/>
      <c r="F129" s="15"/>
      <c r="G129" s="15"/>
      <c r="H129" s="9">
        <f>SUM(E129:G129)</f>
        <v>0</v>
      </c>
      <c r="I129" s="15">
        <v>14</v>
      </c>
      <c r="J129" s="15"/>
      <c r="K129" s="15"/>
      <c r="L129" s="9">
        <f t="shared" si="13"/>
        <v>14</v>
      </c>
      <c r="M129" s="15"/>
      <c r="N129" s="15"/>
      <c r="O129" s="15"/>
      <c r="P129" s="15"/>
      <c r="Q129" s="15"/>
      <c r="R129" s="11">
        <f t="shared" si="17"/>
        <v>0</v>
      </c>
      <c r="S129" s="15">
        <v>7</v>
      </c>
      <c r="T129" s="15"/>
      <c r="U129" s="9">
        <f t="shared" si="27"/>
        <v>7</v>
      </c>
      <c r="V129" s="9">
        <f t="shared" si="28"/>
        <v>27</v>
      </c>
      <c r="W129" s="15">
        <v>27</v>
      </c>
      <c r="X129" s="16">
        <f t="shared" si="29"/>
        <v>0</v>
      </c>
      <c r="Y129" s="26"/>
      <c r="Z129" s="17"/>
    </row>
    <row r="130" spans="1:26" ht="18" customHeight="1" x14ac:dyDescent="0.2">
      <c r="A130" s="13">
        <v>3550007</v>
      </c>
      <c r="B130" s="14" t="s">
        <v>155</v>
      </c>
      <c r="C130" s="15">
        <v>20000</v>
      </c>
      <c r="D130" s="10">
        <f>VLOOKUP($A130,'29.07'!$A$9:$W$200,23,0)</f>
        <v>34</v>
      </c>
      <c r="E130" s="15">
        <v>27</v>
      </c>
      <c r="F130" s="15"/>
      <c r="G130" s="15"/>
      <c r="H130" s="9">
        <f>SUM(E130:G130)</f>
        <v>27</v>
      </c>
      <c r="I130" s="15">
        <v>12</v>
      </c>
      <c r="J130" s="15"/>
      <c r="K130" s="15"/>
      <c r="L130" s="9">
        <f t="shared" si="13"/>
        <v>12</v>
      </c>
      <c r="M130" s="15"/>
      <c r="N130" s="15"/>
      <c r="O130" s="15"/>
      <c r="P130" s="15"/>
      <c r="Q130" s="15"/>
      <c r="R130" s="11">
        <f t="shared" si="17"/>
        <v>0</v>
      </c>
      <c r="S130" s="15">
        <v>9</v>
      </c>
      <c r="T130" s="15"/>
      <c r="U130" s="9">
        <f t="shared" si="27"/>
        <v>9</v>
      </c>
      <c r="V130" s="9">
        <f t="shared" si="28"/>
        <v>40</v>
      </c>
      <c r="W130" s="15">
        <v>40</v>
      </c>
      <c r="X130" s="16">
        <f t="shared" si="29"/>
        <v>0</v>
      </c>
      <c r="Y130" s="26"/>
      <c r="Z130" s="17"/>
    </row>
    <row r="131" spans="1:26" ht="18" customHeight="1" x14ac:dyDescent="0.2">
      <c r="A131" s="13">
        <v>3550011</v>
      </c>
      <c r="B131" s="14" t="s">
        <v>156</v>
      </c>
      <c r="C131" s="15">
        <v>85000</v>
      </c>
      <c r="D131" s="10">
        <f>VLOOKUP($A131,'29.07'!$A$9:$W$200,23,0)</f>
        <v>0</v>
      </c>
      <c r="E131" s="15">
        <v>3</v>
      </c>
      <c r="F131" s="15"/>
      <c r="G131" s="15"/>
      <c r="H131" s="9">
        <f t="shared" si="26"/>
        <v>3</v>
      </c>
      <c r="I131" s="15"/>
      <c r="J131" s="15"/>
      <c r="K131" s="15"/>
      <c r="L131" s="9">
        <f t="shared" si="13"/>
        <v>0</v>
      </c>
      <c r="M131" s="15"/>
      <c r="N131" s="15"/>
      <c r="O131" s="15"/>
      <c r="P131" s="15"/>
      <c r="Q131" s="15"/>
      <c r="R131" s="11">
        <f t="shared" si="17"/>
        <v>0</v>
      </c>
      <c r="S131" s="15"/>
      <c r="T131" s="15"/>
      <c r="U131" s="9">
        <f t="shared" si="27"/>
        <v>0</v>
      </c>
      <c r="V131" s="9">
        <f t="shared" si="28"/>
        <v>3</v>
      </c>
      <c r="W131" s="15">
        <v>3</v>
      </c>
      <c r="X131" s="16">
        <f t="shared" si="29"/>
        <v>0</v>
      </c>
      <c r="Y131" s="18"/>
      <c r="Z131" s="17"/>
    </row>
    <row r="132" spans="1:26" ht="18" customHeight="1" x14ac:dyDescent="0.2">
      <c r="A132" s="7">
        <v>5530000</v>
      </c>
      <c r="B132" s="28" t="s">
        <v>157</v>
      </c>
      <c r="C132" s="9"/>
      <c r="D132" s="10">
        <f>VLOOKUP($A132,'29.07'!$A$9:$W$200,23,0)</f>
        <v>0</v>
      </c>
      <c r="E132" s="10"/>
      <c r="F132" s="10"/>
      <c r="G132" s="10"/>
      <c r="H132" s="9"/>
      <c r="I132" s="10"/>
      <c r="J132" s="10"/>
      <c r="K132" s="10"/>
      <c r="L132" s="9">
        <f t="shared" si="13"/>
        <v>0</v>
      </c>
      <c r="M132" s="10"/>
      <c r="N132" s="10"/>
      <c r="O132" s="10"/>
      <c r="P132" s="10"/>
      <c r="Q132" s="10"/>
      <c r="R132" s="11">
        <f t="shared" si="17"/>
        <v>0</v>
      </c>
      <c r="S132" s="10"/>
      <c r="T132" s="10"/>
      <c r="U132" s="9"/>
      <c r="V132" s="9"/>
      <c r="W132" s="10"/>
      <c r="X132" s="9"/>
      <c r="Y132" s="18"/>
      <c r="Z132" s="17"/>
    </row>
    <row r="133" spans="1:26" ht="18" customHeight="1" x14ac:dyDescent="0.2">
      <c r="A133" s="13">
        <v>5530012</v>
      </c>
      <c r="B133" s="14" t="s">
        <v>158</v>
      </c>
      <c r="C133" s="15">
        <v>30000</v>
      </c>
      <c r="D133" s="10">
        <f>VLOOKUP($A133,'29.07'!$A$9:$W$200,23,0)</f>
        <v>0</v>
      </c>
      <c r="E133" s="15"/>
      <c r="F133" s="15"/>
      <c r="G133" s="15"/>
      <c r="H133" s="9">
        <f t="shared" ref="H133:H140" si="30">SUM(E133:G133)</f>
        <v>0</v>
      </c>
      <c r="I133" s="15"/>
      <c r="J133" s="15"/>
      <c r="K133" s="15"/>
      <c r="L133" s="9">
        <f t="shared" si="13"/>
        <v>0</v>
      </c>
      <c r="M133" s="15"/>
      <c r="N133" s="15"/>
      <c r="O133" s="15"/>
      <c r="P133" s="15"/>
      <c r="Q133" s="15"/>
      <c r="R133" s="11">
        <f t="shared" si="17"/>
        <v>0</v>
      </c>
      <c r="S133" s="15"/>
      <c r="T133" s="15"/>
      <c r="U133" s="9">
        <f t="shared" ref="U133:U140" si="31">S133+T133</f>
        <v>0</v>
      </c>
      <c r="V133" s="9">
        <f t="shared" ref="V133:V140" si="32">D133+H133-L133-R133-U133</f>
        <v>0</v>
      </c>
      <c r="W133" s="15"/>
      <c r="X133" s="16">
        <f t="shared" ref="X133:X140" si="33">W133-V133</f>
        <v>0</v>
      </c>
      <c r="Y133" s="18"/>
      <c r="Z133" s="17"/>
    </row>
    <row r="134" spans="1:26" ht="18" customHeight="1" x14ac:dyDescent="0.2">
      <c r="A134" s="13">
        <v>5530013</v>
      </c>
      <c r="B134" s="14" t="s">
        <v>159</v>
      </c>
      <c r="C134" s="15">
        <v>30000</v>
      </c>
      <c r="D134" s="10">
        <f>VLOOKUP($A134,'29.07'!$A$9:$W$200,23,0)</f>
        <v>0</v>
      </c>
      <c r="E134" s="15"/>
      <c r="F134" s="15"/>
      <c r="G134" s="15"/>
      <c r="H134" s="9">
        <f t="shared" si="30"/>
        <v>0</v>
      </c>
      <c r="I134" s="15"/>
      <c r="J134" s="15"/>
      <c r="K134" s="15"/>
      <c r="L134" s="9">
        <f t="shared" si="13"/>
        <v>0</v>
      </c>
      <c r="M134" s="15"/>
      <c r="N134" s="15"/>
      <c r="O134" s="15"/>
      <c r="P134" s="15"/>
      <c r="Q134" s="15"/>
      <c r="R134" s="11">
        <f t="shared" si="17"/>
        <v>0</v>
      </c>
      <c r="S134" s="15"/>
      <c r="T134" s="15"/>
      <c r="U134" s="9">
        <f t="shared" si="31"/>
        <v>0</v>
      </c>
      <c r="V134" s="9">
        <f t="shared" si="32"/>
        <v>0</v>
      </c>
      <c r="W134" s="15"/>
      <c r="X134" s="16">
        <f t="shared" si="33"/>
        <v>0</v>
      </c>
      <c r="Y134" s="18"/>
      <c r="Z134" s="17"/>
    </row>
    <row r="135" spans="1:26" ht="18" customHeight="1" x14ac:dyDescent="0.2">
      <c r="A135" s="13">
        <v>5530014</v>
      </c>
      <c r="B135" s="14" t="s">
        <v>160</v>
      </c>
      <c r="C135" s="15">
        <v>30000</v>
      </c>
      <c r="D135" s="10">
        <f>VLOOKUP($A135,'29.07'!$A$9:$W$200,23,0)</f>
        <v>0</v>
      </c>
      <c r="E135" s="15"/>
      <c r="F135" s="15"/>
      <c r="G135" s="15"/>
      <c r="H135" s="9">
        <f t="shared" si="30"/>
        <v>0</v>
      </c>
      <c r="I135" s="15"/>
      <c r="J135" s="15"/>
      <c r="K135" s="15"/>
      <c r="L135" s="9">
        <f t="shared" si="13"/>
        <v>0</v>
      </c>
      <c r="M135" s="15"/>
      <c r="N135" s="15"/>
      <c r="O135" s="15"/>
      <c r="P135" s="15"/>
      <c r="Q135" s="15"/>
      <c r="R135" s="11">
        <f t="shared" si="17"/>
        <v>0</v>
      </c>
      <c r="S135" s="15"/>
      <c r="T135" s="15"/>
      <c r="U135" s="9">
        <f t="shared" si="31"/>
        <v>0</v>
      </c>
      <c r="V135" s="9">
        <f t="shared" si="32"/>
        <v>0</v>
      </c>
      <c r="W135" s="15"/>
      <c r="X135" s="16">
        <f t="shared" si="33"/>
        <v>0</v>
      </c>
      <c r="Y135" s="18"/>
      <c r="Z135" s="17"/>
    </row>
    <row r="136" spans="1:26" ht="18" customHeight="1" x14ac:dyDescent="0.2">
      <c r="A136" s="13">
        <v>5530015</v>
      </c>
      <c r="B136" s="14" t="s">
        <v>161</v>
      </c>
      <c r="C136" s="15">
        <v>30000</v>
      </c>
      <c r="D136" s="10">
        <f>VLOOKUP($A136,'29.07'!$A$9:$W$200,23,0)</f>
        <v>8</v>
      </c>
      <c r="E136" s="15"/>
      <c r="F136" s="15"/>
      <c r="G136" s="15"/>
      <c r="H136" s="9">
        <f t="shared" si="30"/>
        <v>0</v>
      </c>
      <c r="I136" s="15">
        <v>4</v>
      </c>
      <c r="J136" s="15"/>
      <c r="K136" s="15"/>
      <c r="L136" s="9">
        <f t="shared" si="13"/>
        <v>4</v>
      </c>
      <c r="M136" s="15"/>
      <c r="N136" s="15"/>
      <c r="O136" s="15"/>
      <c r="P136" s="15"/>
      <c r="Q136" s="15"/>
      <c r="R136" s="11">
        <f t="shared" si="17"/>
        <v>0</v>
      </c>
      <c r="S136" s="15">
        <v>4</v>
      </c>
      <c r="T136" s="15"/>
      <c r="U136" s="9">
        <f t="shared" si="31"/>
        <v>4</v>
      </c>
      <c r="V136" s="9">
        <f t="shared" si="32"/>
        <v>0</v>
      </c>
      <c r="W136" s="15"/>
      <c r="X136" s="16">
        <f t="shared" si="33"/>
        <v>0</v>
      </c>
      <c r="Y136" s="18"/>
      <c r="Z136" s="17"/>
    </row>
    <row r="137" spans="1:26" ht="18" customHeight="1" x14ac:dyDescent="0.2">
      <c r="A137" s="13">
        <v>5530016</v>
      </c>
      <c r="B137" s="14" t="s">
        <v>162</v>
      </c>
      <c r="C137" s="15">
        <v>30000</v>
      </c>
      <c r="D137" s="10">
        <f>VLOOKUP($A137,'29.07'!$A$9:$W$200,23,0)</f>
        <v>9</v>
      </c>
      <c r="E137" s="15"/>
      <c r="F137" s="15"/>
      <c r="G137" s="15"/>
      <c r="H137" s="9">
        <f t="shared" si="30"/>
        <v>0</v>
      </c>
      <c r="I137" s="15">
        <v>4</v>
      </c>
      <c r="J137" s="15"/>
      <c r="K137" s="15"/>
      <c r="L137" s="9">
        <f t="shared" si="13"/>
        <v>4</v>
      </c>
      <c r="M137" s="15"/>
      <c r="N137" s="15"/>
      <c r="O137" s="15"/>
      <c r="P137" s="15"/>
      <c r="Q137" s="15"/>
      <c r="R137" s="11">
        <f t="shared" si="17"/>
        <v>0</v>
      </c>
      <c r="S137" s="15">
        <v>5</v>
      </c>
      <c r="T137" s="15"/>
      <c r="U137" s="9">
        <f t="shared" si="31"/>
        <v>5</v>
      </c>
      <c r="V137" s="9">
        <f t="shared" si="32"/>
        <v>0</v>
      </c>
      <c r="W137" s="15"/>
      <c r="X137" s="16">
        <f t="shared" si="33"/>
        <v>0</v>
      </c>
      <c r="Y137" s="18"/>
      <c r="Z137" s="17"/>
    </row>
    <row r="138" spans="1:26" ht="18" customHeight="1" x14ac:dyDescent="0.2">
      <c r="A138" s="13">
        <v>5530018</v>
      </c>
      <c r="B138" s="14" t="s">
        <v>163</v>
      </c>
      <c r="C138" s="15">
        <v>30000</v>
      </c>
      <c r="D138" s="10">
        <f>VLOOKUP($A138,'29.07'!$A$9:$W$200,23,0)</f>
        <v>0</v>
      </c>
      <c r="E138" s="15"/>
      <c r="F138" s="15"/>
      <c r="G138" s="15"/>
      <c r="H138" s="9">
        <f t="shared" si="30"/>
        <v>0</v>
      </c>
      <c r="I138" s="15"/>
      <c r="J138" s="15"/>
      <c r="K138" s="15"/>
      <c r="L138" s="9">
        <f t="shared" ref="L138:L200" si="34">SUM(I138:K138)</f>
        <v>0</v>
      </c>
      <c r="M138" s="15"/>
      <c r="N138" s="15"/>
      <c r="O138" s="15"/>
      <c r="P138" s="15"/>
      <c r="Q138" s="15"/>
      <c r="R138" s="11">
        <f>SUM(M138:Q138)</f>
        <v>0</v>
      </c>
      <c r="S138" s="15"/>
      <c r="T138" s="15"/>
      <c r="U138" s="9">
        <f>S138+T138</f>
        <v>0</v>
      </c>
      <c r="V138" s="9">
        <f t="shared" si="32"/>
        <v>0</v>
      </c>
      <c r="W138" s="15"/>
      <c r="X138" s="16">
        <f>W138-V138</f>
        <v>0</v>
      </c>
      <c r="Y138" s="18"/>
      <c r="Z138" s="17"/>
    </row>
    <row r="139" spans="1:26" ht="18" customHeight="1" x14ac:dyDescent="0.2">
      <c r="A139" s="13">
        <v>5530019</v>
      </c>
      <c r="B139" s="14" t="s">
        <v>164</v>
      </c>
      <c r="C139" s="15">
        <v>30000</v>
      </c>
      <c r="D139" s="10">
        <f>VLOOKUP($A139,'29.07'!$A$9:$W$200,23,0)</f>
        <v>0</v>
      </c>
      <c r="E139" s="15"/>
      <c r="F139" s="15"/>
      <c r="G139" s="15"/>
      <c r="H139" s="9">
        <f t="shared" si="30"/>
        <v>0</v>
      </c>
      <c r="I139" s="15"/>
      <c r="J139" s="15"/>
      <c r="K139" s="15"/>
      <c r="L139" s="9">
        <f t="shared" si="34"/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2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5530020</v>
      </c>
      <c r="B140" s="14" t="s">
        <v>165</v>
      </c>
      <c r="C140" s="15">
        <v>30000</v>
      </c>
      <c r="D140" s="10">
        <f>VLOOKUP($A140,'29.07'!$A$9:$W$200,23,0)</f>
        <v>0</v>
      </c>
      <c r="E140" s="15"/>
      <c r="F140" s="15"/>
      <c r="G140" s="15"/>
      <c r="H140" s="9">
        <f t="shared" si="30"/>
        <v>0</v>
      </c>
      <c r="I140" s="15"/>
      <c r="J140" s="15"/>
      <c r="K140" s="15"/>
      <c r="L140" s="9">
        <f t="shared" si="34"/>
        <v>0</v>
      </c>
      <c r="M140" s="15"/>
      <c r="N140" s="15"/>
      <c r="O140" s="15"/>
      <c r="P140" s="15"/>
      <c r="Q140" s="15"/>
      <c r="R140" s="11">
        <f t="shared" si="17"/>
        <v>0</v>
      </c>
      <c r="S140" s="15"/>
      <c r="T140" s="15"/>
      <c r="U140" s="9">
        <f t="shared" si="31"/>
        <v>0</v>
      </c>
      <c r="V140" s="9">
        <f t="shared" si="32"/>
        <v>0</v>
      </c>
      <c r="W140" s="15"/>
      <c r="X140" s="16">
        <f t="shared" si="33"/>
        <v>0</v>
      </c>
      <c r="Y140" s="18"/>
      <c r="Z140" s="17"/>
    </row>
    <row r="141" spans="1:26" ht="18" customHeight="1" x14ac:dyDescent="0.2">
      <c r="A141" s="7">
        <v>7550000</v>
      </c>
      <c r="B141" s="8" t="s">
        <v>166</v>
      </c>
      <c r="C141" s="9"/>
      <c r="D141" s="10">
        <f>VLOOKUP($A141,'29.07'!$A$9:$W$200,23,0)</f>
        <v>0</v>
      </c>
      <c r="E141" s="10"/>
      <c r="F141" s="10"/>
      <c r="G141" s="10"/>
      <c r="H141" s="9"/>
      <c r="I141" s="10"/>
      <c r="J141" s="10"/>
      <c r="K141" s="10"/>
      <c r="L141" s="9">
        <f t="shared" si="34"/>
        <v>0</v>
      </c>
      <c r="M141" s="10"/>
      <c r="N141" s="10"/>
      <c r="O141" s="10"/>
      <c r="P141" s="10"/>
      <c r="Q141" s="10"/>
      <c r="R141" s="11">
        <f t="shared" si="17"/>
        <v>0</v>
      </c>
      <c r="S141" s="10"/>
      <c r="T141" s="10"/>
      <c r="U141" s="9"/>
      <c r="V141" s="9"/>
      <c r="W141" s="10"/>
      <c r="X141" s="9"/>
      <c r="Y141" s="18"/>
      <c r="Z141" s="17"/>
    </row>
    <row r="142" spans="1:26" ht="18" customHeight="1" x14ac:dyDescent="0.2">
      <c r="A142" s="13">
        <v>7520001</v>
      </c>
      <c r="B142" s="14" t="s">
        <v>167</v>
      </c>
      <c r="C142" s="15">
        <v>80000</v>
      </c>
      <c r="D142" s="10">
        <f>VLOOKUP($A142,'29.07'!$A$9:$W$200,23,0)</f>
        <v>0</v>
      </c>
      <c r="E142" s="15"/>
      <c r="F142" s="15"/>
      <c r="G142" s="15"/>
      <c r="H142" s="9">
        <f t="shared" ref="H142:H156" si="35">SUM(E142:G142)</f>
        <v>0</v>
      </c>
      <c r="I142" s="15"/>
      <c r="J142" s="15"/>
      <c r="K142" s="15"/>
      <c r="L142" s="9">
        <f t="shared" si="34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ref="V142:V156" si="36">D142+H142-L142-R142-U142</f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7520012</v>
      </c>
      <c r="B143" s="14" t="s">
        <v>168</v>
      </c>
      <c r="C143" s="15">
        <v>80000</v>
      </c>
      <c r="D143" s="10">
        <f>VLOOKUP($A143,'29.07'!$A$9:$W$200,23,0)</f>
        <v>4</v>
      </c>
      <c r="E143" s="15"/>
      <c r="F143" s="15"/>
      <c r="G143" s="15"/>
      <c r="H143" s="9">
        <f t="shared" si="35"/>
        <v>0</v>
      </c>
      <c r="I143" s="15"/>
      <c r="J143" s="15"/>
      <c r="K143" s="15"/>
      <c r="L143" s="9">
        <f t="shared" si="34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si="36"/>
        <v>4</v>
      </c>
      <c r="W143" s="15">
        <v>4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7520013</v>
      </c>
      <c r="B144" s="14" t="s">
        <v>169</v>
      </c>
      <c r="C144" s="15">
        <v>80000</v>
      </c>
      <c r="D144" s="10">
        <f>VLOOKUP($A144,'29.07'!$A$9:$W$200,23,0)</f>
        <v>8</v>
      </c>
      <c r="E144" s="15"/>
      <c r="F144" s="15"/>
      <c r="G144" s="15"/>
      <c r="H144" s="9">
        <f t="shared" si="35"/>
        <v>0</v>
      </c>
      <c r="I144" s="15"/>
      <c r="J144" s="15"/>
      <c r="K144" s="15"/>
      <c r="L144" s="9">
        <f t="shared" si="34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6"/>
        <v>8</v>
      </c>
      <c r="W144" s="15">
        <v>8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7520014</v>
      </c>
      <c r="B145" s="14" t="s">
        <v>170</v>
      </c>
      <c r="C145" s="15">
        <v>5000</v>
      </c>
      <c r="D145" s="10">
        <f>VLOOKUP($A145,'29.07'!$A$9:$W$200,23,0)</f>
        <v>0</v>
      </c>
      <c r="E145" s="15"/>
      <c r="F145" s="15"/>
      <c r="G145" s="15"/>
      <c r="H145" s="9">
        <f t="shared" si="35"/>
        <v>0</v>
      </c>
      <c r="I145" s="15"/>
      <c r="J145" s="15"/>
      <c r="K145" s="15"/>
      <c r="L145" s="9">
        <f t="shared" si="34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6"/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7550006</v>
      </c>
      <c r="B146" s="14" t="s">
        <v>171</v>
      </c>
      <c r="C146" s="15">
        <v>12000</v>
      </c>
      <c r="D146" s="10">
        <f>VLOOKUP($A146,'29.07'!$A$9:$W$200,23,0)</f>
        <v>2</v>
      </c>
      <c r="E146" s="15"/>
      <c r="F146" s="15"/>
      <c r="G146" s="15"/>
      <c r="H146" s="9">
        <f t="shared" si="35"/>
        <v>0</v>
      </c>
      <c r="I146" s="15">
        <v>1</v>
      </c>
      <c r="J146" s="15"/>
      <c r="K146" s="15"/>
      <c r="L146" s="9">
        <f t="shared" si="34"/>
        <v>1</v>
      </c>
      <c r="M146" s="15"/>
      <c r="N146" s="15"/>
      <c r="O146" s="15"/>
      <c r="P146" s="15"/>
      <c r="Q146" s="15"/>
      <c r="R146" s="11">
        <f t="shared" si="17"/>
        <v>0</v>
      </c>
      <c r="S146" s="15"/>
      <c r="T146" s="15"/>
      <c r="U146" s="9">
        <f t="shared" ref="U146:U156" si="37">S146+T146</f>
        <v>0</v>
      </c>
      <c r="V146" s="9">
        <f t="shared" si="36"/>
        <v>1</v>
      </c>
      <c r="W146" s="15">
        <v>1</v>
      </c>
      <c r="X146" s="16">
        <f t="shared" ref="X146:X156" si="38">W146-V146</f>
        <v>0</v>
      </c>
      <c r="Y146" s="18"/>
      <c r="Z146" s="17"/>
    </row>
    <row r="147" spans="1:26" ht="18" customHeight="1" x14ac:dyDescent="0.2">
      <c r="A147" s="13">
        <v>7550007</v>
      </c>
      <c r="B147" s="14" t="s">
        <v>172</v>
      </c>
      <c r="C147" s="15">
        <v>9000</v>
      </c>
      <c r="D147" s="10">
        <f>VLOOKUP($A147,'29.07'!$A$9:$W$200,23,0)</f>
        <v>2</v>
      </c>
      <c r="E147" s="15"/>
      <c r="F147" s="15"/>
      <c r="G147" s="15"/>
      <c r="H147" s="9">
        <f t="shared" si="35"/>
        <v>0</v>
      </c>
      <c r="I147" s="15"/>
      <c r="J147" s="15"/>
      <c r="K147" s="15"/>
      <c r="L147" s="9">
        <f t="shared" si="34"/>
        <v>0</v>
      </c>
      <c r="M147" s="15"/>
      <c r="N147" s="15"/>
      <c r="O147" s="15"/>
      <c r="P147" s="15"/>
      <c r="Q147" s="15"/>
      <c r="R147" s="11">
        <f t="shared" si="17"/>
        <v>0</v>
      </c>
      <c r="S147" s="15"/>
      <c r="T147" s="15"/>
      <c r="U147" s="9">
        <f t="shared" si="37"/>
        <v>0</v>
      </c>
      <c r="V147" s="9">
        <f t="shared" si="36"/>
        <v>2</v>
      </c>
      <c r="W147" s="15">
        <v>2</v>
      </c>
      <c r="X147" s="16">
        <f t="shared" si="38"/>
        <v>0</v>
      </c>
      <c r="Y147" s="18"/>
      <c r="Z147" s="17"/>
    </row>
    <row r="148" spans="1:26" ht="18" customHeight="1" x14ac:dyDescent="0.2">
      <c r="A148" s="13">
        <v>7550008</v>
      </c>
      <c r="B148" s="14" t="s">
        <v>173</v>
      </c>
      <c r="C148" s="15">
        <v>21000</v>
      </c>
      <c r="D148" s="10">
        <f>VLOOKUP($A148,'29.07'!$A$9:$W$200,23,0)</f>
        <v>8</v>
      </c>
      <c r="E148" s="15"/>
      <c r="F148" s="15"/>
      <c r="G148" s="15"/>
      <c r="H148" s="9">
        <f t="shared" si="35"/>
        <v>0</v>
      </c>
      <c r="I148" s="15"/>
      <c r="J148" s="15"/>
      <c r="K148" s="15"/>
      <c r="L148" s="9">
        <f t="shared" si="34"/>
        <v>0</v>
      </c>
      <c r="M148" s="15"/>
      <c r="N148" s="15"/>
      <c r="O148" s="15"/>
      <c r="P148" s="15"/>
      <c r="Q148" s="15"/>
      <c r="R148" s="11">
        <f t="shared" si="17"/>
        <v>0</v>
      </c>
      <c r="S148" s="15"/>
      <c r="T148" s="15"/>
      <c r="U148" s="9">
        <f t="shared" si="37"/>
        <v>0</v>
      </c>
      <c r="V148" s="9">
        <f t="shared" si="36"/>
        <v>8</v>
      </c>
      <c r="W148" s="15">
        <v>8</v>
      </c>
      <c r="X148" s="16">
        <f t="shared" si="38"/>
        <v>0</v>
      </c>
      <c r="Y148" s="18"/>
      <c r="Z148" s="17"/>
    </row>
    <row r="149" spans="1:26" ht="18" customHeight="1" x14ac:dyDescent="0.2">
      <c r="A149" s="13">
        <v>7550011</v>
      </c>
      <c r="B149" s="14" t="s">
        <v>174</v>
      </c>
      <c r="C149" s="15">
        <v>16000</v>
      </c>
      <c r="D149" s="10">
        <f>VLOOKUP($A149,'29.07'!$A$9:$W$200,23,0)</f>
        <v>5</v>
      </c>
      <c r="E149" s="15"/>
      <c r="F149" s="15"/>
      <c r="G149" s="15"/>
      <c r="H149" s="9">
        <f t="shared" si="35"/>
        <v>0</v>
      </c>
      <c r="I149" s="15"/>
      <c r="J149" s="15"/>
      <c r="K149" s="15"/>
      <c r="L149" s="9">
        <f t="shared" si="34"/>
        <v>0</v>
      </c>
      <c r="M149" s="15"/>
      <c r="N149" s="15"/>
      <c r="O149" s="15"/>
      <c r="P149" s="15"/>
      <c r="Q149" s="15"/>
      <c r="R149" s="11">
        <f t="shared" si="17"/>
        <v>0</v>
      </c>
      <c r="S149" s="15"/>
      <c r="T149" s="15"/>
      <c r="U149" s="9">
        <f t="shared" si="37"/>
        <v>0</v>
      </c>
      <c r="V149" s="9">
        <f t="shared" si="36"/>
        <v>5</v>
      </c>
      <c r="W149" s="15">
        <v>5</v>
      </c>
      <c r="X149" s="16">
        <f t="shared" si="38"/>
        <v>0</v>
      </c>
      <c r="Y149" s="18"/>
      <c r="Z149" s="17"/>
    </row>
    <row r="150" spans="1:26" ht="18" customHeight="1" x14ac:dyDescent="0.2">
      <c r="A150" s="13">
        <v>7550012</v>
      </c>
      <c r="B150" s="14" t="s">
        <v>175</v>
      </c>
      <c r="C150" s="15">
        <v>24000</v>
      </c>
      <c r="D150" s="10">
        <f>VLOOKUP($A150,'29.07'!$A$9:$W$200,23,0)</f>
        <v>6</v>
      </c>
      <c r="E150" s="15"/>
      <c r="F150" s="15"/>
      <c r="G150" s="15"/>
      <c r="H150" s="9">
        <f t="shared" si="35"/>
        <v>0</v>
      </c>
      <c r="I150" s="15">
        <v>1</v>
      </c>
      <c r="J150" s="15"/>
      <c r="K150" s="15"/>
      <c r="L150" s="9">
        <f t="shared" si="34"/>
        <v>1</v>
      </c>
      <c r="M150" s="15"/>
      <c r="N150" s="15"/>
      <c r="O150" s="15"/>
      <c r="P150" s="15"/>
      <c r="Q150" s="15"/>
      <c r="R150" s="11">
        <f t="shared" si="17"/>
        <v>0</v>
      </c>
      <c r="S150" s="15"/>
      <c r="T150" s="15"/>
      <c r="U150" s="9">
        <f t="shared" si="37"/>
        <v>0</v>
      </c>
      <c r="V150" s="9">
        <f t="shared" si="36"/>
        <v>5</v>
      </c>
      <c r="W150" s="15">
        <v>5</v>
      </c>
      <c r="X150" s="16">
        <f t="shared" si="38"/>
        <v>0</v>
      </c>
      <c r="Y150" s="18"/>
      <c r="Z150" s="17"/>
    </row>
    <row r="151" spans="1:26" ht="18" customHeight="1" x14ac:dyDescent="0.2">
      <c r="A151" s="13">
        <v>7550015</v>
      </c>
      <c r="B151" s="14" t="s">
        <v>176</v>
      </c>
      <c r="C151" s="15">
        <v>14000</v>
      </c>
      <c r="D151" s="10">
        <f>VLOOKUP($A151,'29.07'!$A$9:$W$200,23,0)</f>
        <v>9</v>
      </c>
      <c r="E151" s="15"/>
      <c r="F151" s="15"/>
      <c r="G151" s="15"/>
      <c r="H151" s="9">
        <f t="shared" si="35"/>
        <v>0</v>
      </c>
      <c r="I151" s="15">
        <v>1</v>
      </c>
      <c r="J151" s="15"/>
      <c r="K151" s="15"/>
      <c r="L151" s="9">
        <f t="shared" si="34"/>
        <v>1</v>
      </c>
      <c r="M151" s="15"/>
      <c r="N151" s="15"/>
      <c r="O151" s="15"/>
      <c r="P151" s="15"/>
      <c r="Q151" s="15"/>
      <c r="R151" s="11">
        <f t="shared" si="17"/>
        <v>0</v>
      </c>
      <c r="S151" s="15"/>
      <c r="T151" s="15"/>
      <c r="U151" s="9">
        <f t="shared" si="37"/>
        <v>0</v>
      </c>
      <c r="V151" s="9">
        <f t="shared" si="36"/>
        <v>8</v>
      </c>
      <c r="W151" s="15">
        <v>8</v>
      </c>
      <c r="X151" s="16">
        <f t="shared" si="38"/>
        <v>0</v>
      </c>
      <c r="Y151" s="18"/>
      <c r="Z151" s="17"/>
    </row>
    <row r="152" spans="1:26" ht="18" customHeight="1" x14ac:dyDescent="0.2">
      <c r="A152" s="13">
        <v>7550016</v>
      </c>
      <c r="B152" s="14" t="s">
        <v>177</v>
      </c>
      <c r="C152" s="15">
        <v>14000</v>
      </c>
      <c r="D152" s="10">
        <f>VLOOKUP($A152,'29.07'!$A$9:$W$200,23,0)</f>
        <v>2</v>
      </c>
      <c r="E152" s="15"/>
      <c r="F152" s="15"/>
      <c r="G152" s="15"/>
      <c r="H152" s="9">
        <f t="shared" si="35"/>
        <v>0</v>
      </c>
      <c r="I152" s="15">
        <v>1</v>
      </c>
      <c r="J152" s="15"/>
      <c r="K152" s="15"/>
      <c r="L152" s="9">
        <f t="shared" si="34"/>
        <v>1</v>
      </c>
      <c r="M152" s="15"/>
      <c r="N152" s="15"/>
      <c r="O152" s="15"/>
      <c r="P152" s="15"/>
      <c r="Q152" s="15"/>
      <c r="R152" s="11">
        <f t="shared" si="17"/>
        <v>0</v>
      </c>
      <c r="S152" s="15"/>
      <c r="T152" s="15"/>
      <c r="U152" s="9">
        <f t="shared" si="37"/>
        <v>0</v>
      </c>
      <c r="V152" s="9">
        <f t="shared" si="36"/>
        <v>1</v>
      </c>
      <c r="W152" s="15">
        <v>1</v>
      </c>
      <c r="X152" s="16">
        <f t="shared" si="38"/>
        <v>0</v>
      </c>
      <c r="Y152" s="18"/>
      <c r="Z152" s="17"/>
    </row>
    <row r="153" spans="1:26" ht="18" customHeight="1" x14ac:dyDescent="0.2">
      <c r="A153" s="13">
        <v>7550017</v>
      </c>
      <c r="B153" s="14" t="s">
        <v>178</v>
      </c>
      <c r="C153" s="15">
        <v>14000</v>
      </c>
      <c r="D153" s="10">
        <f>VLOOKUP($A153,'29.07'!$A$9:$W$200,23,0)</f>
        <v>1</v>
      </c>
      <c r="E153" s="15"/>
      <c r="F153" s="15"/>
      <c r="G153" s="15"/>
      <c r="H153" s="9">
        <f t="shared" si="35"/>
        <v>0</v>
      </c>
      <c r="I153" s="15"/>
      <c r="J153" s="15"/>
      <c r="K153" s="15"/>
      <c r="L153" s="9">
        <f t="shared" si="34"/>
        <v>0</v>
      </c>
      <c r="M153" s="15"/>
      <c r="N153" s="15"/>
      <c r="O153" s="15"/>
      <c r="P153" s="15"/>
      <c r="Q153" s="15"/>
      <c r="R153" s="11">
        <f t="shared" si="17"/>
        <v>0</v>
      </c>
      <c r="S153" s="15"/>
      <c r="T153" s="15"/>
      <c r="U153" s="9">
        <f t="shared" si="37"/>
        <v>0</v>
      </c>
      <c r="V153" s="9">
        <f t="shared" si="36"/>
        <v>1</v>
      </c>
      <c r="W153" s="15">
        <v>1</v>
      </c>
      <c r="X153" s="16">
        <f t="shared" si="38"/>
        <v>0</v>
      </c>
      <c r="Y153" s="18"/>
      <c r="Z153" s="17"/>
    </row>
    <row r="154" spans="1:26" ht="18" customHeight="1" x14ac:dyDescent="0.2">
      <c r="A154" s="13">
        <v>7550019</v>
      </c>
      <c r="B154" s="14" t="s">
        <v>179</v>
      </c>
      <c r="C154" s="15">
        <v>10000</v>
      </c>
      <c r="D154" s="10">
        <f>VLOOKUP($A154,'29.07'!$A$9:$W$200,23,0)</f>
        <v>0</v>
      </c>
      <c r="E154" s="15"/>
      <c r="F154" s="15"/>
      <c r="G154" s="15"/>
      <c r="H154" s="9">
        <f t="shared" si="35"/>
        <v>0</v>
      </c>
      <c r="I154" s="15"/>
      <c r="J154" s="15"/>
      <c r="K154" s="15"/>
      <c r="L154" s="9">
        <f t="shared" si="34"/>
        <v>0</v>
      </c>
      <c r="M154" s="15"/>
      <c r="N154" s="15"/>
      <c r="O154" s="15"/>
      <c r="P154" s="15"/>
      <c r="Q154" s="15"/>
      <c r="R154" s="11">
        <f t="shared" si="17"/>
        <v>0</v>
      </c>
      <c r="S154" s="15"/>
      <c r="T154" s="15"/>
      <c r="U154" s="9">
        <f t="shared" si="37"/>
        <v>0</v>
      </c>
      <c r="V154" s="9">
        <f t="shared" si="36"/>
        <v>0</v>
      </c>
      <c r="W154" s="15"/>
      <c r="X154" s="16">
        <f t="shared" si="38"/>
        <v>0</v>
      </c>
      <c r="Y154" s="18"/>
      <c r="Z154" s="17"/>
    </row>
    <row r="155" spans="1:26" ht="18" customHeight="1" x14ac:dyDescent="0.2">
      <c r="A155" s="13">
        <v>7550026</v>
      </c>
      <c r="B155" s="14" t="s">
        <v>180</v>
      </c>
      <c r="C155" s="15">
        <v>26000</v>
      </c>
      <c r="D155" s="10">
        <f>VLOOKUP($A155,'29.07'!$A$9:$W$200,23,0)</f>
        <v>57</v>
      </c>
      <c r="E155" s="15"/>
      <c r="F155" s="15"/>
      <c r="G155" s="15"/>
      <c r="H155" s="9">
        <f t="shared" si="35"/>
        <v>0</v>
      </c>
      <c r="I155" s="15">
        <v>16</v>
      </c>
      <c r="J155" s="15"/>
      <c r="K155" s="15"/>
      <c r="L155" s="9">
        <f t="shared" si="34"/>
        <v>16</v>
      </c>
      <c r="M155" s="15"/>
      <c r="N155" s="15"/>
      <c r="O155" s="15"/>
      <c r="P155" s="15"/>
      <c r="Q155" s="15"/>
      <c r="R155" s="11">
        <f t="shared" si="17"/>
        <v>0</v>
      </c>
      <c r="S155" s="15"/>
      <c r="T155" s="15"/>
      <c r="U155" s="9">
        <f t="shared" si="37"/>
        <v>0</v>
      </c>
      <c r="V155" s="9">
        <f t="shared" si="36"/>
        <v>41</v>
      </c>
      <c r="W155" s="15">
        <v>41</v>
      </c>
      <c r="X155" s="16">
        <f t="shared" si="38"/>
        <v>0</v>
      </c>
      <c r="Y155" s="18"/>
      <c r="Z155" s="17"/>
    </row>
    <row r="156" spans="1:26" ht="18" customHeight="1" x14ac:dyDescent="0.2">
      <c r="A156" s="13">
        <v>4551001</v>
      </c>
      <c r="B156" s="14" t="s">
        <v>225</v>
      </c>
      <c r="C156" s="15">
        <v>15000</v>
      </c>
      <c r="D156" s="10">
        <f>VLOOKUP($A156,'29.07'!$A$9:$W$200,23,0)</f>
        <v>0</v>
      </c>
      <c r="E156" s="15"/>
      <c r="F156" s="15"/>
      <c r="G156" s="15"/>
      <c r="H156" s="9">
        <f t="shared" si="35"/>
        <v>0</v>
      </c>
      <c r="I156" s="15"/>
      <c r="J156" s="15"/>
      <c r="K156" s="15"/>
      <c r="L156" s="9">
        <f t="shared" si="34"/>
        <v>0</v>
      </c>
      <c r="M156" s="15"/>
      <c r="N156" s="15"/>
      <c r="O156" s="15"/>
      <c r="P156" s="15"/>
      <c r="Q156" s="15"/>
      <c r="R156" s="11">
        <f t="shared" ref="R156:R200" si="39">SUM(M156:Q156)</f>
        <v>0</v>
      </c>
      <c r="S156" s="15"/>
      <c r="T156" s="15"/>
      <c r="U156" s="9">
        <f t="shared" si="37"/>
        <v>0</v>
      </c>
      <c r="V156" s="9">
        <f t="shared" si="36"/>
        <v>0</v>
      </c>
      <c r="W156" s="15"/>
      <c r="X156" s="16">
        <f t="shared" si="38"/>
        <v>0</v>
      </c>
      <c r="Y156" s="18"/>
      <c r="Z156" s="17"/>
    </row>
    <row r="157" spans="1:26" ht="18" customHeight="1" x14ac:dyDescent="0.2">
      <c r="A157" s="7">
        <v>5500000</v>
      </c>
      <c r="B157" s="8" t="s">
        <v>181</v>
      </c>
      <c r="C157" s="9"/>
      <c r="D157" s="10">
        <f>VLOOKUP($A157,'29.07'!$A$9:$W$200,23,0)</f>
        <v>0</v>
      </c>
      <c r="E157" s="10"/>
      <c r="F157" s="10"/>
      <c r="G157" s="10"/>
      <c r="H157" s="9"/>
      <c r="I157" s="10"/>
      <c r="J157" s="10"/>
      <c r="K157" s="10"/>
      <c r="L157" s="9">
        <f t="shared" si="34"/>
        <v>0</v>
      </c>
      <c r="M157" s="10"/>
      <c r="N157" s="10"/>
      <c r="O157" s="10"/>
      <c r="P157" s="10"/>
      <c r="Q157" s="10"/>
      <c r="R157" s="11">
        <f t="shared" si="39"/>
        <v>0</v>
      </c>
      <c r="S157" s="10"/>
      <c r="T157" s="10"/>
      <c r="U157" s="9"/>
      <c r="V157" s="9"/>
      <c r="W157" s="10"/>
      <c r="X157" s="9"/>
      <c r="Y157" s="18"/>
      <c r="Z157" s="17"/>
    </row>
    <row r="158" spans="1:26" s="24" customFormat="1" ht="18" customHeight="1" x14ac:dyDescent="0.2">
      <c r="A158" s="13">
        <v>5500044</v>
      </c>
      <c r="B158" s="20" t="s">
        <v>182</v>
      </c>
      <c r="C158" s="21">
        <v>28000</v>
      </c>
      <c r="D158" s="10">
        <f>VLOOKUP($A158,'29.07'!$A$9:$W$200,23,0)</f>
        <v>0</v>
      </c>
      <c r="E158" s="15"/>
      <c r="F158" s="15"/>
      <c r="G158" s="15"/>
      <c r="H158" s="9">
        <f t="shared" ref="H158:H198" si="40">SUM(E158:G158)</f>
        <v>0</v>
      </c>
      <c r="I158" s="15"/>
      <c r="J158" s="15"/>
      <c r="K158" s="15"/>
      <c r="L158" s="9">
        <f t="shared" si="34"/>
        <v>0</v>
      </c>
      <c r="M158" s="15"/>
      <c r="N158" s="15"/>
      <c r="O158" s="15"/>
      <c r="P158" s="15"/>
      <c r="Q158" s="15"/>
      <c r="R158" s="11">
        <f t="shared" si="39"/>
        <v>0</v>
      </c>
      <c r="S158" s="15"/>
      <c r="T158" s="15"/>
      <c r="U158" s="9">
        <f t="shared" ref="U158:U184" si="41">S158+T158</f>
        <v>0</v>
      </c>
      <c r="V158" s="9">
        <f t="shared" ref="V158:V199" si="42">D158+H158-L158-R158-U158</f>
        <v>0</v>
      </c>
      <c r="W158" s="15"/>
      <c r="X158" s="16">
        <f t="shared" ref="X158:X184" si="43">W158-V158</f>
        <v>0</v>
      </c>
      <c r="Y158" s="22"/>
      <c r="Z158" s="23"/>
    </row>
    <row r="159" spans="1:26" s="24" customFormat="1" ht="18" customHeight="1" x14ac:dyDescent="0.2">
      <c r="A159" s="13">
        <v>5500045</v>
      </c>
      <c r="B159" s="20" t="s">
        <v>183</v>
      </c>
      <c r="C159" s="21">
        <v>30000</v>
      </c>
      <c r="D159" s="10">
        <f>VLOOKUP($A159,'29.07'!$A$9:$W$200,23,0)</f>
        <v>0</v>
      </c>
      <c r="E159" s="15">
        <v>1</v>
      </c>
      <c r="F159" s="15"/>
      <c r="G159" s="15"/>
      <c r="H159" s="9">
        <f t="shared" si="40"/>
        <v>1</v>
      </c>
      <c r="I159" s="15">
        <v>1</v>
      </c>
      <c r="J159" s="15"/>
      <c r="K159" s="15"/>
      <c r="L159" s="9">
        <f t="shared" si="34"/>
        <v>1</v>
      </c>
      <c r="M159" s="15"/>
      <c r="N159" s="15"/>
      <c r="O159" s="15"/>
      <c r="P159" s="15"/>
      <c r="Q159" s="15"/>
      <c r="R159" s="11">
        <f t="shared" si="39"/>
        <v>0</v>
      </c>
      <c r="S159" s="15"/>
      <c r="T159" s="15"/>
      <c r="U159" s="9">
        <f t="shared" si="41"/>
        <v>0</v>
      </c>
      <c r="V159" s="9">
        <f t="shared" si="42"/>
        <v>0</v>
      </c>
      <c r="W159" s="15"/>
      <c r="X159" s="16">
        <f t="shared" si="43"/>
        <v>0</v>
      </c>
      <c r="Y159" s="22"/>
      <c r="Z159" s="23"/>
    </row>
    <row r="160" spans="1:26" ht="18" customHeight="1" x14ac:dyDescent="0.2">
      <c r="A160" s="13">
        <v>5500063</v>
      </c>
      <c r="B160" s="14" t="s">
        <v>184</v>
      </c>
      <c r="C160" s="15">
        <v>21000</v>
      </c>
      <c r="D160" s="10">
        <f>VLOOKUP($A160,'29.07'!$A$9:$W$200,23,0)</f>
        <v>0</v>
      </c>
      <c r="E160" s="15">
        <v>15</v>
      </c>
      <c r="F160" s="15"/>
      <c r="G160" s="15"/>
      <c r="H160" s="9">
        <f t="shared" si="40"/>
        <v>15</v>
      </c>
      <c r="I160" s="15">
        <v>15</v>
      </c>
      <c r="J160" s="15"/>
      <c r="K160" s="15"/>
      <c r="L160" s="9">
        <f t="shared" si="34"/>
        <v>15</v>
      </c>
      <c r="M160" s="15"/>
      <c r="N160" s="15"/>
      <c r="O160" s="15"/>
      <c r="P160" s="15"/>
      <c r="Q160" s="15"/>
      <c r="R160" s="11">
        <f t="shared" si="39"/>
        <v>0</v>
      </c>
      <c r="S160" s="15"/>
      <c r="T160" s="15"/>
      <c r="U160" s="9">
        <f t="shared" si="41"/>
        <v>0</v>
      </c>
      <c r="V160" s="9">
        <f t="shared" si="42"/>
        <v>0</v>
      </c>
      <c r="W160" s="15"/>
      <c r="X160" s="16">
        <f t="shared" si="43"/>
        <v>0</v>
      </c>
      <c r="Y160" s="18"/>
      <c r="Z160" s="17"/>
    </row>
    <row r="161" spans="1:26" ht="18" customHeight="1" x14ac:dyDescent="0.2">
      <c r="A161" s="13">
        <v>5500064</v>
      </c>
      <c r="B161" s="14" t="s">
        <v>185</v>
      </c>
      <c r="C161" s="15">
        <v>26000</v>
      </c>
      <c r="D161" s="10">
        <f>VLOOKUP($A161,'29.07'!$A$9:$W$200,23,0)</f>
        <v>0</v>
      </c>
      <c r="E161" s="15"/>
      <c r="F161" s="15"/>
      <c r="G161" s="15"/>
      <c r="H161" s="9">
        <f t="shared" si="40"/>
        <v>0</v>
      </c>
      <c r="I161" s="15"/>
      <c r="J161" s="15"/>
      <c r="K161" s="15"/>
      <c r="L161" s="9">
        <f t="shared" si="34"/>
        <v>0</v>
      </c>
      <c r="M161" s="15"/>
      <c r="N161" s="15"/>
      <c r="O161" s="15"/>
      <c r="P161" s="15"/>
      <c r="Q161" s="15"/>
      <c r="R161" s="11">
        <f t="shared" si="39"/>
        <v>0</v>
      </c>
      <c r="S161" s="15"/>
      <c r="T161" s="15"/>
      <c r="U161" s="9">
        <f t="shared" si="41"/>
        <v>0</v>
      </c>
      <c r="V161" s="9">
        <f t="shared" si="42"/>
        <v>0</v>
      </c>
      <c r="W161" s="15"/>
      <c r="X161" s="16">
        <f t="shared" si="43"/>
        <v>0</v>
      </c>
      <c r="Y161" s="18"/>
      <c r="Z161" s="17"/>
    </row>
    <row r="162" spans="1:26" ht="18" customHeight="1" x14ac:dyDescent="0.2">
      <c r="A162" s="13">
        <v>5500065</v>
      </c>
      <c r="B162" s="14" t="s">
        <v>186</v>
      </c>
      <c r="C162" s="15">
        <v>24000</v>
      </c>
      <c r="D162" s="10">
        <f>VLOOKUP($A162,'29.07'!$A$9:$W$200,23,0)</f>
        <v>0</v>
      </c>
      <c r="E162" s="15"/>
      <c r="F162" s="15"/>
      <c r="G162" s="15"/>
      <c r="H162" s="9">
        <f t="shared" si="40"/>
        <v>0</v>
      </c>
      <c r="I162" s="15"/>
      <c r="J162" s="15"/>
      <c r="K162" s="15"/>
      <c r="L162" s="9">
        <f t="shared" si="34"/>
        <v>0</v>
      </c>
      <c r="M162" s="15"/>
      <c r="N162" s="15"/>
      <c r="O162" s="15"/>
      <c r="P162" s="15"/>
      <c r="Q162" s="15"/>
      <c r="R162" s="11">
        <f t="shared" si="39"/>
        <v>0</v>
      </c>
      <c r="S162" s="15"/>
      <c r="T162" s="15"/>
      <c r="U162" s="9">
        <f t="shared" si="41"/>
        <v>0</v>
      </c>
      <c r="V162" s="9">
        <f t="shared" si="42"/>
        <v>0</v>
      </c>
      <c r="W162" s="15"/>
      <c r="X162" s="16">
        <f t="shared" si="43"/>
        <v>0</v>
      </c>
      <c r="Y162" s="18"/>
      <c r="Z162" s="17"/>
    </row>
    <row r="163" spans="1:26" ht="18" customHeight="1" x14ac:dyDescent="0.2">
      <c r="A163" s="13">
        <v>5500066</v>
      </c>
      <c r="B163" s="14" t="s">
        <v>187</v>
      </c>
      <c r="C163" s="15">
        <v>32000</v>
      </c>
      <c r="D163" s="10">
        <f>VLOOKUP($A163,'29.07'!$A$9:$W$200,23,0)</f>
        <v>0</v>
      </c>
      <c r="E163" s="15"/>
      <c r="F163" s="15"/>
      <c r="G163" s="15"/>
      <c r="H163" s="9">
        <f t="shared" si="40"/>
        <v>0</v>
      </c>
      <c r="I163" s="15"/>
      <c r="J163" s="15"/>
      <c r="K163" s="15"/>
      <c r="L163" s="9">
        <f t="shared" si="34"/>
        <v>0</v>
      </c>
      <c r="M163" s="15"/>
      <c r="N163" s="15"/>
      <c r="O163" s="15"/>
      <c r="P163" s="15"/>
      <c r="Q163" s="15"/>
      <c r="R163" s="11">
        <f t="shared" si="39"/>
        <v>0</v>
      </c>
      <c r="S163" s="15"/>
      <c r="T163" s="15"/>
      <c r="U163" s="9">
        <f t="shared" si="41"/>
        <v>0</v>
      </c>
      <c r="V163" s="9">
        <f t="shared" si="42"/>
        <v>0</v>
      </c>
      <c r="W163" s="15"/>
      <c r="X163" s="16">
        <f t="shared" si="43"/>
        <v>0</v>
      </c>
      <c r="Y163" s="18"/>
      <c r="Z163" s="17"/>
    </row>
    <row r="164" spans="1:26" ht="18" customHeight="1" x14ac:dyDescent="0.2">
      <c r="A164" s="13">
        <v>5510070</v>
      </c>
      <c r="B164" s="14" t="s">
        <v>188</v>
      </c>
      <c r="C164" s="15">
        <v>28000</v>
      </c>
      <c r="D164" s="10">
        <f>VLOOKUP($A164,'29.07'!$A$9:$W$200,23,0)</f>
        <v>0</v>
      </c>
      <c r="E164" s="15">
        <v>4</v>
      </c>
      <c r="F164" s="15"/>
      <c r="G164" s="15"/>
      <c r="H164" s="9">
        <f t="shared" si="40"/>
        <v>4</v>
      </c>
      <c r="I164" s="15">
        <v>4</v>
      </c>
      <c r="J164" s="15"/>
      <c r="K164" s="15"/>
      <c r="L164" s="9">
        <f t="shared" si="34"/>
        <v>4</v>
      </c>
      <c r="M164" s="15"/>
      <c r="N164" s="15"/>
      <c r="O164" s="15"/>
      <c r="P164" s="15"/>
      <c r="Q164" s="15"/>
      <c r="R164" s="11">
        <f t="shared" si="39"/>
        <v>0</v>
      </c>
      <c r="S164" s="15"/>
      <c r="T164" s="15"/>
      <c r="U164" s="9">
        <f t="shared" si="41"/>
        <v>0</v>
      </c>
      <c r="V164" s="9">
        <f t="shared" si="42"/>
        <v>0</v>
      </c>
      <c r="W164" s="15"/>
      <c r="X164" s="16">
        <f t="shared" si="43"/>
        <v>0</v>
      </c>
      <c r="Y164" s="18"/>
      <c r="Z164" s="17"/>
    </row>
    <row r="165" spans="1:26" ht="18" customHeight="1" x14ac:dyDescent="0.2">
      <c r="A165" s="13">
        <v>5510072</v>
      </c>
      <c r="B165" s="14" t="s">
        <v>189</v>
      </c>
      <c r="C165" s="15">
        <v>29000</v>
      </c>
      <c r="D165" s="10">
        <f>VLOOKUP($A165,'29.07'!$A$9:$W$200,23,0)</f>
        <v>0</v>
      </c>
      <c r="E165" s="15">
        <v>1</v>
      </c>
      <c r="F165" s="15"/>
      <c r="G165" s="15"/>
      <c r="H165" s="9">
        <f t="shared" si="40"/>
        <v>1</v>
      </c>
      <c r="I165" s="15">
        <v>1</v>
      </c>
      <c r="J165" s="15"/>
      <c r="K165" s="15"/>
      <c r="L165" s="9">
        <f t="shared" si="34"/>
        <v>1</v>
      </c>
      <c r="M165" s="15"/>
      <c r="N165" s="15"/>
      <c r="O165" s="15"/>
      <c r="P165" s="15"/>
      <c r="Q165" s="15"/>
      <c r="R165" s="11">
        <f t="shared" si="39"/>
        <v>0</v>
      </c>
      <c r="S165" s="15"/>
      <c r="T165" s="15"/>
      <c r="U165" s="9">
        <f t="shared" si="41"/>
        <v>0</v>
      </c>
      <c r="V165" s="9">
        <f t="shared" si="42"/>
        <v>0</v>
      </c>
      <c r="W165" s="15"/>
      <c r="X165" s="16">
        <f t="shared" si="43"/>
        <v>0</v>
      </c>
      <c r="Y165" s="18"/>
      <c r="Z165" s="17"/>
    </row>
    <row r="166" spans="1:26" ht="18" customHeight="1" x14ac:dyDescent="0.2">
      <c r="A166" s="13">
        <v>5510074</v>
      </c>
      <c r="B166" s="14" t="s">
        <v>190</v>
      </c>
      <c r="C166" s="15">
        <v>30000</v>
      </c>
      <c r="D166" s="10">
        <f>VLOOKUP($A166,'29.07'!$A$9:$W$200,23,0)</f>
        <v>0</v>
      </c>
      <c r="E166" s="15">
        <v>6</v>
      </c>
      <c r="F166" s="15"/>
      <c r="G166" s="15"/>
      <c r="H166" s="9">
        <f t="shared" si="40"/>
        <v>6</v>
      </c>
      <c r="I166" s="15">
        <v>6</v>
      </c>
      <c r="J166" s="15"/>
      <c r="K166" s="15"/>
      <c r="L166" s="9">
        <f t="shared" si="34"/>
        <v>6</v>
      </c>
      <c r="M166" s="15"/>
      <c r="N166" s="15"/>
      <c r="O166" s="15"/>
      <c r="P166" s="15"/>
      <c r="Q166" s="15"/>
      <c r="R166" s="11">
        <f t="shared" si="39"/>
        <v>0</v>
      </c>
      <c r="S166" s="15"/>
      <c r="T166" s="15"/>
      <c r="U166" s="9">
        <f t="shared" si="41"/>
        <v>0</v>
      </c>
      <c r="V166" s="9">
        <f t="shared" si="42"/>
        <v>0</v>
      </c>
      <c r="W166" s="15"/>
      <c r="X166" s="16">
        <f t="shared" si="43"/>
        <v>0</v>
      </c>
      <c r="Y166" s="18"/>
      <c r="Z166" s="17"/>
    </row>
    <row r="167" spans="1:26" ht="18" customHeight="1" x14ac:dyDescent="0.2">
      <c r="A167" s="13">
        <v>5520002</v>
      </c>
      <c r="B167" s="14" t="s">
        <v>191</v>
      </c>
      <c r="C167" s="15">
        <v>34000</v>
      </c>
      <c r="D167" s="10">
        <f>VLOOKUP($A167,'29.07'!$A$9:$W$200,23,0)</f>
        <v>0</v>
      </c>
      <c r="E167" s="15">
        <v>3</v>
      </c>
      <c r="F167" s="15"/>
      <c r="G167" s="15"/>
      <c r="H167" s="9">
        <f t="shared" si="40"/>
        <v>3</v>
      </c>
      <c r="I167" s="15">
        <v>3</v>
      </c>
      <c r="J167" s="15"/>
      <c r="K167" s="15"/>
      <c r="L167" s="9">
        <f t="shared" si="34"/>
        <v>3</v>
      </c>
      <c r="M167" s="15"/>
      <c r="N167" s="15"/>
      <c r="O167" s="15"/>
      <c r="P167" s="15"/>
      <c r="Q167" s="15"/>
      <c r="R167" s="11">
        <f>SUM(M167:Q167)</f>
        <v>0</v>
      </c>
      <c r="S167" s="15"/>
      <c r="T167" s="15"/>
      <c r="U167" s="9">
        <f>S167+T167</f>
        <v>0</v>
      </c>
      <c r="V167" s="9">
        <f t="shared" si="42"/>
        <v>0</v>
      </c>
      <c r="W167" s="15"/>
      <c r="X167" s="16">
        <f>W167-V167</f>
        <v>0</v>
      </c>
      <c r="Y167" s="18"/>
      <c r="Z167" s="17"/>
    </row>
    <row r="168" spans="1:26" ht="18" customHeight="1" x14ac:dyDescent="0.2">
      <c r="A168" s="13">
        <v>5520003</v>
      </c>
      <c r="B168" s="14" t="s">
        <v>192</v>
      </c>
      <c r="C168" s="15">
        <v>34000</v>
      </c>
      <c r="D168" s="10">
        <f>VLOOKUP($A168,'29.07'!$A$9:$W$200,23,0)</f>
        <v>0</v>
      </c>
      <c r="E168" s="15">
        <v>3</v>
      </c>
      <c r="F168" s="15"/>
      <c r="G168" s="15"/>
      <c r="H168" s="9">
        <f t="shared" si="40"/>
        <v>3</v>
      </c>
      <c r="I168" s="15">
        <v>3</v>
      </c>
      <c r="J168" s="15"/>
      <c r="K168" s="15"/>
      <c r="L168" s="9">
        <f t="shared" si="34"/>
        <v>3</v>
      </c>
      <c r="M168" s="15"/>
      <c r="N168" s="15"/>
      <c r="O168" s="15"/>
      <c r="P168" s="15"/>
      <c r="Q168" s="15"/>
      <c r="R168" s="11">
        <f>SUM(M168:Q168)</f>
        <v>0</v>
      </c>
      <c r="S168" s="15"/>
      <c r="T168" s="15"/>
      <c r="U168" s="9">
        <f>S168+T168</f>
        <v>0</v>
      </c>
      <c r="V168" s="9">
        <f t="shared" si="42"/>
        <v>0</v>
      </c>
      <c r="W168" s="15"/>
      <c r="X168" s="16">
        <f>W168-V168</f>
        <v>0</v>
      </c>
      <c r="Y168" s="18"/>
      <c r="Z168" s="17"/>
    </row>
    <row r="169" spans="1:26" ht="18" customHeight="1" x14ac:dyDescent="0.2">
      <c r="A169" s="13">
        <v>5520005</v>
      </c>
      <c r="B169" s="14" t="s">
        <v>193</v>
      </c>
      <c r="C169" s="15">
        <v>19000</v>
      </c>
      <c r="D169" s="10">
        <f>VLOOKUP($A169,'29.07'!$A$9:$W$200,23,0)</f>
        <v>0</v>
      </c>
      <c r="E169" s="15">
        <v>17</v>
      </c>
      <c r="F169" s="15"/>
      <c r="G169" s="15"/>
      <c r="H169" s="9">
        <f t="shared" si="40"/>
        <v>17</v>
      </c>
      <c r="I169" s="15">
        <v>17</v>
      </c>
      <c r="J169" s="15"/>
      <c r="K169" s="15"/>
      <c r="L169" s="9">
        <f t="shared" si="34"/>
        <v>17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2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5530001</v>
      </c>
      <c r="B170" s="14" t="s">
        <v>194</v>
      </c>
      <c r="C170" s="15">
        <v>46000</v>
      </c>
      <c r="D170" s="10">
        <f>VLOOKUP($A170,'29.07'!$A$9:$W$200,23,0)</f>
        <v>0</v>
      </c>
      <c r="E170" s="15">
        <v>4</v>
      </c>
      <c r="F170" s="15"/>
      <c r="G170" s="15"/>
      <c r="H170" s="9">
        <f t="shared" si="40"/>
        <v>4</v>
      </c>
      <c r="I170" s="15">
        <v>4</v>
      </c>
      <c r="J170" s="15"/>
      <c r="K170" s="15"/>
      <c r="L170" s="9">
        <f t="shared" si="34"/>
        <v>4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2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5530002</v>
      </c>
      <c r="B171" s="14" t="s">
        <v>195</v>
      </c>
      <c r="C171" s="15">
        <v>38000</v>
      </c>
      <c r="D171" s="10">
        <f>VLOOKUP($A171,'29.07'!$A$9:$W$200,23,0)</f>
        <v>0</v>
      </c>
      <c r="E171" s="15">
        <v>1</v>
      </c>
      <c r="F171" s="15"/>
      <c r="G171" s="15"/>
      <c r="H171" s="9">
        <f t="shared" si="40"/>
        <v>1</v>
      </c>
      <c r="I171" s="15">
        <v>1</v>
      </c>
      <c r="J171" s="15"/>
      <c r="K171" s="15"/>
      <c r="L171" s="9">
        <f t="shared" si="34"/>
        <v>1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2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5530003</v>
      </c>
      <c r="B172" s="14" t="s">
        <v>196</v>
      </c>
      <c r="C172" s="15">
        <v>38000</v>
      </c>
      <c r="D172" s="10">
        <f>VLOOKUP($A172,'29.07'!$A$9:$W$200,23,0)</f>
        <v>0</v>
      </c>
      <c r="E172" s="15">
        <v>2</v>
      </c>
      <c r="F172" s="15"/>
      <c r="G172" s="15"/>
      <c r="H172" s="9">
        <f t="shared" si="40"/>
        <v>2</v>
      </c>
      <c r="I172" s="15">
        <v>2</v>
      </c>
      <c r="J172" s="15"/>
      <c r="K172" s="15"/>
      <c r="L172" s="9">
        <f t="shared" si="34"/>
        <v>2</v>
      </c>
      <c r="M172" s="15"/>
      <c r="N172" s="15"/>
      <c r="O172" s="15"/>
      <c r="P172" s="15"/>
      <c r="Q172" s="15"/>
      <c r="R172" s="11">
        <f t="shared" si="39"/>
        <v>0</v>
      </c>
      <c r="S172" s="15"/>
      <c r="T172" s="15"/>
      <c r="U172" s="9">
        <f t="shared" si="41"/>
        <v>0</v>
      </c>
      <c r="V172" s="9">
        <f t="shared" si="42"/>
        <v>0</v>
      </c>
      <c r="W172" s="15"/>
      <c r="X172" s="16">
        <f t="shared" si="43"/>
        <v>0</v>
      </c>
      <c r="Y172" s="18"/>
      <c r="Z172" s="17"/>
    </row>
    <row r="173" spans="1:26" ht="18" customHeight="1" x14ac:dyDescent="0.2">
      <c r="A173" s="13">
        <v>5530004</v>
      </c>
      <c r="B173" s="14" t="s">
        <v>197</v>
      </c>
      <c r="C173" s="15">
        <v>39000</v>
      </c>
      <c r="D173" s="10">
        <f>VLOOKUP($A173,'29.07'!$A$9:$W$200,23,0)</f>
        <v>0</v>
      </c>
      <c r="E173" s="15"/>
      <c r="F173" s="15"/>
      <c r="G173" s="15"/>
      <c r="H173" s="9">
        <f t="shared" si="40"/>
        <v>0</v>
      </c>
      <c r="I173" s="15"/>
      <c r="J173" s="15"/>
      <c r="K173" s="15"/>
      <c r="L173" s="9">
        <f t="shared" si="34"/>
        <v>0</v>
      </c>
      <c r="M173" s="15"/>
      <c r="N173" s="15"/>
      <c r="O173" s="15"/>
      <c r="P173" s="15"/>
      <c r="Q173" s="15"/>
      <c r="R173" s="11">
        <f t="shared" si="39"/>
        <v>0</v>
      </c>
      <c r="S173" s="15"/>
      <c r="T173" s="15"/>
      <c r="U173" s="9">
        <f t="shared" si="41"/>
        <v>0</v>
      </c>
      <c r="V173" s="9">
        <f t="shared" si="42"/>
        <v>0</v>
      </c>
      <c r="W173" s="15"/>
      <c r="X173" s="16">
        <f t="shared" si="43"/>
        <v>0</v>
      </c>
      <c r="Y173" s="18"/>
      <c r="Z173" s="17"/>
    </row>
    <row r="174" spans="1:26" ht="18" customHeight="1" x14ac:dyDescent="0.2">
      <c r="A174" s="13">
        <v>5530005</v>
      </c>
      <c r="B174" s="14" t="s">
        <v>198</v>
      </c>
      <c r="C174" s="15">
        <v>35000</v>
      </c>
      <c r="D174" s="10">
        <f>VLOOKUP($A174,'29.07'!$A$9:$W$200,23,0)</f>
        <v>0</v>
      </c>
      <c r="E174" s="15"/>
      <c r="F174" s="15"/>
      <c r="G174" s="15"/>
      <c r="H174" s="9">
        <f t="shared" si="40"/>
        <v>0</v>
      </c>
      <c r="I174" s="15"/>
      <c r="J174" s="15"/>
      <c r="K174" s="15"/>
      <c r="L174" s="9">
        <f t="shared" si="34"/>
        <v>0</v>
      </c>
      <c r="M174" s="15"/>
      <c r="N174" s="15"/>
      <c r="O174" s="15"/>
      <c r="P174" s="15"/>
      <c r="Q174" s="15"/>
      <c r="R174" s="11">
        <f t="shared" si="39"/>
        <v>0</v>
      </c>
      <c r="S174" s="15"/>
      <c r="T174" s="15"/>
      <c r="U174" s="9">
        <f t="shared" si="41"/>
        <v>0</v>
      </c>
      <c r="V174" s="9">
        <f t="shared" si="42"/>
        <v>0</v>
      </c>
      <c r="W174" s="15"/>
      <c r="X174" s="16">
        <f t="shared" si="43"/>
        <v>0</v>
      </c>
      <c r="Y174" s="18"/>
      <c r="Z174" s="17"/>
    </row>
    <row r="175" spans="1:26" ht="18" customHeight="1" x14ac:dyDescent="0.2">
      <c r="A175" s="13">
        <v>5530008</v>
      </c>
      <c r="B175" s="14" t="s">
        <v>199</v>
      </c>
      <c r="C175" s="15">
        <v>29000</v>
      </c>
      <c r="D175" s="10">
        <f>VLOOKUP($A175,'29.07'!$A$9:$W$200,23,0)</f>
        <v>0</v>
      </c>
      <c r="E175" s="15">
        <v>1</v>
      </c>
      <c r="F175" s="15"/>
      <c r="G175" s="15"/>
      <c r="H175" s="9">
        <f t="shared" si="40"/>
        <v>1</v>
      </c>
      <c r="I175" s="15">
        <v>1</v>
      </c>
      <c r="J175" s="15"/>
      <c r="K175" s="15"/>
      <c r="L175" s="9">
        <f t="shared" si="34"/>
        <v>1</v>
      </c>
      <c r="M175" s="15"/>
      <c r="N175" s="15"/>
      <c r="O175" s="15"/>
      <c r="P175" s="15"/>
      <c r="Q175" s="15"/>
      <c r="R175" s="11">
        <f t="shared" si="39"/>
        <v>0</v>
      </c>
      <c r="S175" s="15"/>
      <c r="T175" s="15"/>
      <c r="U175" s="9">
        <f t="shared" si="41"/>
        <v>0</v>
      </c>
      <c r="V175" s="9">
        <f t="shared" si="42"/>
        <v>0</v>
      </c>
      <c r="W175" s="15"/>
      <c r="X175" s="16">
        <f t="shared" si="43"/>
        <v>0</v>
      </c>
      <c r="Y175" s="18"/>
      <c r="Z175" s="17"/>
    </row>
    <row r="176" spans="1:26" ht="18" customHeight="1" x14ac:dyDescent="0.2">
      <c r="A176" s="13">
        <v>5540001</v>
      </c>
      <c r="B176" s="14" t="s">
        <v>200</v>
      </c>
      <c r="C176" s="15">
        <v>18000</v>
      </c>
      <c r="D176" s="10">
        <f>VLOOKUP($A176,'29.07'!$A$9:$W$200,23,0)</f>
        <v>0</v>
      </c>
      <c r="E176" s="15"/>
      <c r="F176" s="15"/>
      <c r="G176" s="15"/>
      <c r="H176" s="9">
        <f t="shared" si="40"/>
        <v>0</v>
      </c>
      <c r="I176" s="15"/>
      <c r="J176" s="15"/>
      <c r="K176" s="15"/>
      <c r="L176" s="9">
        <f t="shared" si="34"/>
        <v>0</v>
      </c>
      <c r="M176" s="15"/>
      <c r="N176" s="15"/>
      <c r="O176" s="15"/>
      <c r="P176" s="15"/>
      <c r="Q176" s="15"/>
      <c r="R176" s="11">
        <f>SUM(M176:Q176)</f>
        <v>0</v>
      </c>
      <c r="S176" s="15"/>
      <c r="T176" s="15"/>
      <c r="U176" s="9">
        <f>S176+T176</f>
        <v>0</v>
      </c>
      <c r="V176" s="9">
        <f t="shared" si="42"/>
        <v>0</v>
      </c>
      <c r="W176" s="15"/>
      <c r="X176" s="16">
        <f>W176-V176</f>
        <v>0</v>
      </c>
      <c r="Y176" s="18"/>
      <c r="Z176" s="17"/>
    </row>
    <row r="177" spans="1:26" ht="18" customHeight="1" x14ac:dyDescent="0.2">
      <c r="A177" s="13">
        <v>5540003</v>
      </c>
      <c r="B177" s="14" t="s">
        <v>201</v>
      </c>
      <c r="C177" s="15">
        <v>18000</v>
      </c>
      <c r="D177" s="10">
        <f>VLOOKUP($A177,'29.07'!$A$9:$W$200,23,0)</f>
        <v>84</v>
      </c>
      <c r="E177" s="15"/>
      <c r="F177" s="15"/>
      <c r="G177" s="15"/>
      <c r="H177" s="9">
        <f t="shared" si="40"/>
        <v>0</v>
      </c>
      <c r="I177" s="15"/>
      <c r="J177" s="15"/>
      <c r="K177" s="15"/>
      <c r="L177" s="9">
        <f t="shared" si="34"/>
        <v>0</v>
      </c>
      <c r="M177" s="15"/>
      <c r="N177" s="15"/>
      <c r="O177" s="15"/>
      <c r="P177" s="15"/>
      <c r="Q177" s="15"/>
      <c r="R177" s="11">
        <f t="shared" si="39"/>
        <v>0</v>
      </c>
      <c r="S177" s="15"/>
      <c r="T177" s="15"/>
      <c r="U177" s="9">
        <f t="shared" si="41"/>
        <v>0</v>
      </c>
      <c r="V177" s="9">
        <f t="shared" si="42"/>
        <v>84</v>
      </c>
      <c r="W177" s="15">
        <v>84</v>
      </c>
      <c r="X177" s="16">
        <f t="shared" si="43"/>
        <v>0</v>
      </c>
      <c r="Y177" s="18"/>
      <c r="Z177" s="17"/>
    </row>
    <row r="178" spans="1:26" ht="18" customHeight="1" x14ac:dyDescent="0.2">
      <c r="A178" s="13">
        <v>5540008</v>
      </c>
      <c r="B178" s="14" t="s">
        <v>202</v>
      </c>
      <c r="C178" s="15">
        <v>15000</v>
      </c>
      <c r="D178" s="10">
        <f>VLOOKUP($A178,'29.07'!$A$9:$W$200,23,0)</f>
        <v>0</v>
      </c>
      <c r="E178" s="15"/>
      <c r="F178" s="15"/>
      <c r="G178" s="15"/>
      <c r="H178" s="9">
        <f t="shared" si="40"/>
        <v>0</v>
      </c>
      <c r="I178" s="15"/>
      <c r="J178" s="15"/>
      <c r="K178" s="15"/>
      <c r="L178" s="9">
        <f t="shared" si="34"/>
        <v>0</v>
      </c>
      <c r="M178" s="15"/>
      <c r="N178" s="15"/>
      <c r="O178" s="15"/>
      <c r="P178" s="15"/>
      <c r="Q178" s="15"/>
      <c r="R178" s="11">
        <f t="shared" si="39"/>
        <v>0</v>
      </c>
      <c r="S178" s="15"/>
      <c r="T178" s="15"/>
      <c r="U178" s="9">
        <f t="shared" si="41"/>
        <v>0</v>
      </c>
      <c r="V178" s="9">
        <f t="shared" si="42"/>
        <v>0</v>
      </c>
      <c r="W178" s="15"/>
      <c r="X178" s="16">
        <f t="shared" si="43"/>
        <v>0</v>
      </c>
      <c r="Y178" s="18"/>
      <c r="Z178" s="17"/>
    </row>
    <row r="179" spans="1:26" ht="18" customHeight="1" x14ac:dyDescent="0.2">
      <c r="A179" s="13">
        <v>5540017</v>
      </c>
      <c r="B179" s="14" t="s">
        <v>203</v>
      </c>
      <c r="C179" s="15">
        <v>25000</v>
      </c>
      <c r="D179" s="10">
        <f>VLOOKUP($A179,'29.07'!$A$9:$W$200,23,0)</f>
        <v>0</v>
      </c>
      <c r="E179" s="15">
        <v>7</v>
      </c>
      <c r="F179" s="15"/>
      <c r="G179" s="15"/>
      <c r="H179" s="9">
        <f t="shared" si="40"/>
        <v>7</v>
      </c>
      <c r="I179" s="15">
        <v>7</v>
      </c>
      <c r="J179" s="15"/>
      <c r="K179" s="15"/>
      <c r="L179" s="9">
        <f t="shared" si="34"/>
        <v>7</v>
      </c>
      <c r="M179" s="15"/>
      <c r="N179" s="15"/>
      <c r="O179" s="15"/>
      <c r="P179" s="15"/>
      <c r="Q179" s="15"/>
      <c r="R179" s="11">
        <f t="shared" si="39"/>
        <v>0</v>
      </c>
      <c r="S179" s="15"/>
      <c r="T179" s="15"/>
      <c r="U179" s="9">
        <f t="shared" si="41"/>
        <v>0</v>
      </c>
      <c r="V179" s="9">
        <f t="shared" si="42"/>
        <v>0</v>
      </c>
      <c r="W179" s="15"/>
      <c r="X179" s="16">
        <f t="shared" si="43"/>
        <v>0</v>
      </c>
      <c r="Y179" s="18"/>
      <c r="Z179" s="17"/>
    </row>
    <row r="180" spans="1:26" ht="18" customHeight="1" x14ac:dyDescent="0.2">
      <c r="A180" s="13">
        <v>5540018</v>
      </c>
      <c r="B180" s="14" t="s">
        <v>204</v>
      </c>
      <c r="C180" s="15">
        <v>32000</v>
      </c>
      <c r="D180" s="10">
        <f>VLOOKUP($A180,'29.07'!$A$9:$W$200,23,0)</f>
        <v>0</v>
      </c>
      <c r="E180" s="15">
        <v>16</v>
      </c>
      <c r="F180" s="15"/>
      <c r="G180" s="15"/>
      <c r="H180" s="9">
        <f t="shared" si="40"/>
        <v>16</v>
      </c>
      <c r="I180" s="15">
        <v>16</v>
      </c>
      <c r="J180" s="15"/>
      <c r="K180" s="15"/>
      <c r="L180" s="9">
        <f t="shared" si="34"/>
        <v>16</v>
      </c>
      <c r="M180" s="15"/>
      <c r="N180" s="15"/>
      <c r="O180" s="15"/>
      <c r="P180" s="15"/>
      <c r="Q180" s="15"/>
      <c r="R180" s="11">
        <f t="shared" si="39"/>
        <v>0</v>
      </c>
      <c r="S180" s="15"/>
      <c r="T180" s="15"/>
      <c r="U180" s="9">
        <f t="shared" si="41"/>
        <v>0</v>
      </c>
      <c r="V180" s="9">
        <f t="shared" si="42"/>
        <v>0</v>
      </c>
      <c r="W180" s="15"/>
      <c r="X180" s="16">
        <f t="shared" si="43"/>
        <v>0</v>
      </c>
      <c r="Y180" s="18"/>
      <c r="Z180" s="17"/>
    </row>
    <row r="181" spans="1:26" ht="18" customHeight="1" x14ac:dyDescent="0.2">
      <c r="A181" s="13">
        <v>5540019</v>
      </c>
      <c r="B181" s="14" t="s">
        <v>205</v>
      </c>
      <c r="C181" s="15">
        <v>39000</v>
      </c>
      <c r="D181" s="10">
        <f>VLOOKUP($A181,'29.07'!$A$9:$W$200,23,0)</f>
        <v>0</v>
      </c>
      <c r="E181" s="15">
        <v>3</v>
      </c>
      <c r="F181" s="15"/>
      <c r="G181" s="15"/>
      <c r="H181" s="9">
        <f t="shared" si="40"/>
        <v>3</v>
      </c>
      <c r="I181" s="15">
        <v>3</v>
      </c>
      <c r="J181" s="15"/>
      <c r="K181" s="15"/>
      <c r="L181" s="9">
        <f t="shared" si="34"/>
        <v>3</v>
      </c>
      <c r="M181" s="15"/>
      <c r="N181" s="15"/>
      <c r="O181" s="15"/>
      <c r="P181" s="15"/>
      <c r="Q181" s="15"/>
      <c r="R181" s="11">
        <f t="shared" si="39"/>
        <v>0</v>
      </c>
      <c r="S181" s="15"/>
      <c r="T181" s="15"/>
      <c r="U181" s="9">
        <f t="shared" si="41"/>
        <v>0</v>
      </c>
      <c r="V181" s="9">
        <f t="shared" si="42"/>
        <v>0</v>
      </c>
      <c r="W181" s="15"/>
      <c r="X181" s="16">
        <f t="shared" si="43"/>
        <v>0</v>
      </c>
      <c r="Y181" s="18"/>
      <c r="Z181" s="17"/>
    </row>
    <row r="182" spans="1:26" ht="18" customHeight="1" x14ac:dyDescent="0.2">
      <c r="A182" s="13">
        <v>5540020</v>
      </c>
      <c r="B182" s="14" t="s">
        <v>206</v>
      </c>
      <c r="C182" s="15">
        <v>40000</v>
      </c>
      <c r="D182" s="10">
        <f>VLOOKUP($A182,'29.07'!$A$9:$W$200,23,0)</f>
        <v>0</v>
      </c>
      <c r="E182" s="15">
        <v>11</v>
      </c>
      <c r="F182" s="15"/>
      <c r="G182" s="15"/>
      <c r="H182" s="9">
        <f t="shared" si="40"/>
        <v>11</v>
      </c>
      <c r="I182" s="15">
        <v>11</v>
      </c>
      <c r="J182" s="15"/>
      <c r="K182" s="15"/>
      <c r="L182" s="9">
        <f t="shared" si="34"/>
        <v>11</v>
      </c>
      <c r="M182" s="15"/>
      <c r="N182" s="15"/>
      <c r="O182" s="15"/>
      <c r="P182" s="15"/>
      <c r="Q182" s="15"/>
      <c r="R182" s="11">
        <f t="shared" si="39"/>
        <v>0</v>
      </c>
      <c r="S182" s="15"/>
      <c r="T182" s="15"/>
      <c r="U182" s="9">
        <f t="shared" si="41"/>
        <v>0</v>
      </c>
      <c r="V182" s="9">
        <f t="shared" si="42"/>
        <v>0</v>
      </c>
      <c r="W182" s="15"/>
      <c r="X182" s="16">
        <f t="shared" si="43"/>
        <v>0</v>
      </c>
      <c r="Y182" s="18"/>
      <c r="Z182" s="17"/>
    </row>
    <row r="183" spans="1:26" ht="18" customHeight="1" x14ac:dyDescent="0.2">
      <c r="A183" s="13">
        <v>5540021</v>
      </c>
      <c r="B183" s="14" t="s">
        <v>207</v>
      </c>
      <c r="C183" s="15">
        <v>46000</v>
      </c>
      <c r="D183" s="10">
        <f>VLOOKUP($A183,'29.07'!$A$9:$W$200,23,0)</f>
        <v>0</v>
      </c>
      <c r="E183" s="15"/>
      <c r="F183" s="15"/>
      <c r="G183" s="15"/>
      <c r="H183" s="9">
        <f t="shared" si="40"/>
        <v>0</v>
      </c>
      <c r="I183" s="15"/>
      <c r="J183" s="15"/>
      <c r="K183" s="15"/>
      <c r="L183" s="9">
        <f t="shared" si="34"/>
        <v>0</v>
      </c>
      <c r="M183" s="15"/>
      <c r="N183" s="15"/>
      <c r="O183" s="15"/>
      <c r="P183" s="15"/>
      <c r="Q183" s="15"/>
      <c r="R183" s="11">
        <f t="shared" si="39"/>
        <v>0</v>
      </c>
      <c r="S183" s="15"/>
      <c r="T183" s="15"/>
      <c r="U183" s="9">
        <f t="shared" si="41"/>
        <v>0</v>
      </c>
      <c r="V183" s="9">
        <f t="shared" si="42"/>
        <v>0</v>
      </c>
      <c r="W183" s="15"/>
      <c r="X183" s="16">
        <f t="shared" si="43"/>
        <v>0</v>
      </c>
      <c r="Y183" s="18"/>
      <c r="Z183" s="17"/>
    </row>
    <row r="184" spans="1:26" ht="18" customHeight="1" x14ac:dyDescent="0.2">
      <c r="A184" s="13">
        <v>5540029</v>
      </c>
      <c r="B184" s="14" t="s">
        <v>208</v>
      </c>
      <c r="C184" s="15">
        <v>18000</v>
      </c>
      <c r="D184" s="10">
        <f>VLOOKUP($A184,'29.07'!$A$9:$W$200,23,0)</f>
        <v>20</v>
      </c>
      <c r="E184" s="15"/>
      <c r="F184" s="15"/>
      <c r="G184" s="15"/>
      <c r="H184" s="9">
        <f t="shared" si="40"/>
        <v>0</v>
      </c>
      <c r="I184" s="15"/>
      <c r="J184" s="15"/>
      <c r="K184" s="15"/>
      <c r="L184" s="9">
        <f t="shared" si="34"/>
        <v>0</v>
      </c>
      <c r="M184" s="15"/>
      <c r="N184" s="15"/>
      <c r="O184" s="15"/>
      <c r="P184" s="15"/>
      <c r="Q184" s="15"/>
      <c r="R184" s="11">
        <f t="shared" si="39"/>
        <v>0</v>
      </c>
      <c r="S184" s="15"/>
      <c r="T184" s="15"/>
      <c r="U184" s="9">
        <f t="shared" si="41"/>
        <v>0</v>
      </c>
      <c r="V184" s="9">
        <f t="shared" si="42"/>
        <v>20</v>
      </c>
      <c r="W184" s="15">
        <v>20</v>
      </c>
      <c r="X184" s="16">
        <f t="shared" si="43"/>
        <v>0</v>
      </c>
      <c r="Y184" s="18"/>
      <c r="Z184" s="17"/>
    </row>
    <row r="185" spans="1:26" ht="18" customHeight="1" x14ac:dyDescent="0.2">
      <c r="A185" s="13">
        <v>5540030</v>
      </c>
      <c r="B185" s="14" t="s">
        <v>209</v>
      </c>
      <c r="C185" s="15">
        <v>20000</v>
      </c>
      <c r="D185" s="10">
        <f>VLOOKUP($A185,'29.07'!$A$9:$W$200,23,0)</f>
        <v>24</v>
      </c>
      <c r="E185" s="15"/>
      <c r="F185" s="15"/>
      <c r="G185" s="15"/>
      <c r="H185" s="9">
        <f t="shared" si="40"/>
        <v>0</v>
      </c>
      <c r="I185" s="15">
        <v>3</v>
      </c>
      <c r="J185" s="15"/>
      <c r="K185" s="15"/>
      <c r="L185" s="9">
        <f t="shared" si="34"/>
        <v>3</v>
      </c>
      <c r="M185" s="15"/>
      <c r="N185" s="15"/>
      <c r="O185" s="15"/>
      <c r="P185" s="15"/>
      <c r="Q185" s="15"/>
      <c r="R185" s="11">
        <f>SUM(M185:Q185)</f>
        <v>0</v>
      </c>
      <c r="S185" s="15"/>
      <c r="T185" s="15"/>
      <c r="U185" s="9">
        <f>S185+T185</f>
        <v>0</v>
      </c>
      <c r="V185" s="9">
        <f t="shared" si="42"/>
        <v>21</v>
      </c>
      <c r="W185" s="15">
        <v>21</v>
      </c>
      <c r="X185" s="16">
        <f>W185-V185</f>
        <v>0</v>
      </c>
      <c r="Y185" s="18"/>
      <c r="Z185" s="17"/>
    </row>
    <row r="186" spans="1:26" ht="18" customHeight="1" x14ac:dyDescent="0.2">
      <c r="A186" s="13">
        <v>5540031</v>
      </c>
      <c r="B186" s="14" t="s">
        <v>210</v>
      </c>
      <c r="C186" s="15">
        <v>20000</v>
      </c>
      <c r="D186" s="10">
        <f>VLOOKUP($A186,'29.07'!$A$9:$W$200,23,0)</f>
        <v>20</v>
      </c>
      <c r="E186" s="15"/>
      <c r="F186" s="15"/>
      <c r="G186" s="15"/>
      <c r="H186" s="9">
        <f t="shared" si="40"/>
        <v>0</v>
      </c>
      <c r="I186" s="15">
        <v>6</v>
      </c>
      <c r="J186" s="15"/>
      <c r="K186" s="15"/>
      <c r="L186" s="9">
        <f t="shared" si="34"/>
        <v>6</v>
      </c>
      <c r="M186" s="15"/>
      <c r="N186" s="15"/>
      <c r="O186" s="15"/>
      <c r="P186" s="15"/>
      <c r="Q186" s="15"/>
      <c r="R186" s="11">
        <f t="shared" si="39"/>
        <v>0</v>
      </c>
      <c r="S186" s="15"/>
      <c r="T186" s="15"/>
      <c r="U186" s="9">
        <f t="shared" ref="U186:U199" si="44">S186+T186</f>
        <v>0</v>
      </c>
      <c r="V186" s="9">
        <f t="shared" si="42"/>
        <v>14</v>
      </c>
      <c r="W186" s="15">
        <v>14</v>
      </c>
      <c r="X186" s="16">
        <f t="shared" ref="X186:X199" si="45">W186-V186</f>
        <v>0</v>
      </c>
      <c r="Y186" s="18"/>
      <c r="Z186" s="17"/>
    </row>
    <row r="187" spans="1:26" ht="18" customHeight="1" x14ac:dyDescent="0.2">
      <c r="A187" s="13">
        <v>5540032</v>
      </c>
      <c r="B187" s="14" t="s">
        <v>211</v>
      </c>
      <c r="C187" s="15">
        <v>15000</v>
      </c>
      <c r="D187" s="10">
        <f>VLOOKUP($A187,'29.07'!$A$9:$W$200,23,0)</f>
        <v>129</v>
      </c>
      <c r="E187" s="15"/>
      <c r="F187" s="15"/>
      <c r="G187" s="15"/>
      <c r="H187" s="9">
        <f t="shared" si="40"/>
        <v>0</v>
      </c>
      <c r="I187" s="15">
        <v>5</v>
      </c>
      <c r="J187" s="15"/>
      <c r="K187" s="15"/>
      <c r="L187" s="9">
        <f t="shared" si="34"/>
        <v>5</v>
      </c>
      <c r="M187" s="15"/>
      <c r="N187" s="15"/>
      <c r="O187" s="15"/>
      <c r="P187" s="15"/>
      <c r="Q187" s="15"/>
      <c r="R187" s="11">
        <f t="shared" si="39"/>
        <v>0</v>
      </c>
      <c r="S187" s="15"/>
      <c r="T187" s="15"/>
      <c r="U187" s="9">
        <f t="shared" si="44"/>
        <v>0</v>
      </c>
      <c r="V187" s="9">
        <f t="shared" si="42"/>
        <v>124</v>
      </c>
      <c r="W187" s="15">
        <v>124</v>
      </c>
      <c r="X187" s="16">
        <f t="shared" si="45"/>
        <v>0</v>
      </c>
      <c r="Y187" s="18"/>
      <c r="Z187" s="17"/>
    </row>
    <row r="188" spans="1:26" ht="18" customHeight="1" x14ac:dyDescent="0.2">
      <c r="A188" s="13">
        <v>5540033</v>
      </c>
      <c r="B188" s="14" t="s">
        <v>212</v>
      </c>
      <c r="C188" s="15">
        <v>15000</v>
      </c>
      <c r="D188" s="10">
        <f>VLOOKUP($A188,'29.07'!$A$9:$W$200,23,0)</f>
        <v>22</v>
      </c>
      <c r="E188" s="15"/>
      <c r="F188" s="15"/>
      <c r="G188" s="15"/>
      <c r="H188" s="9">
        <f t="shared" si="40"/>
        <v>0</v>
      </c>
      <c r="I188" s="15">
        <v>2</v>
      </c>
      <c r="J188" s="15"/>
      <c r="K188" s="15"/>
      <c r="L188" s="9">
        <f t="shared" si="34"/>
        <v>2</v>
      </c>
      <c r="M188" s="15"/>
      <c r="N188" s="15"/>
      <c r="O188" s="15"/>
      <c r="P188" s="15"/>
      <c r="Q188" s="15"/>
      <c r="R188" s="11">
        <f t="shared" si="39"/>
        <v>0</v>
      </c>
      <c r="S188" s="15"/>
      <c r="T188" s="15"/>
      <c r="U188" s="9">
        <f t="shared" si="44"/>
        <v>0</v>
      </c>
      <c r="V188" s="9">
        <f t="shared" si="42"/>
        <v>20</v>
      </c>
      <c r="W188" s="15">
        <v>20</v>
      </c>
      <c r="X188" s="16">
        <f t="shared" si="45"/>
        <v>0</v>
      </c>
      <c r="Y188" s="18"/>
      <c r="Z188" s="17"/>
    </row>
    <row r="189" spans="1:26" ht="18" customHeight="1" x14ac:dyDescent="0.2">
      <c r="A189" s="13">
        <v>5540035</v>
      </c>
      <c r="B189" s="14" t="s">
        <v>213</v>
      </c>
      <c r="C189" s="15">
        <v>20000</v>
      </c>
      <c r="D189" s="10">
        <f>VLOOKUP($A189,'29.07'!$A$9:$W$200,23,0)</f>
        <v>22</v>
      </c>
      <c r="E189" s="15"/>
      <c r="F189" s="15"/>
      <c r="G189" s="15"/>
      <c r="H189" s="9">
        <f t="shared" si="40"/>
        <v>0</v>
      </c>
      <c r="I189" s="15">
        <v>1</v>
      </c>
      <c r="J189" s="15"/>
      <c r="K189" s="15"/>
      <c r="L189" s="9">
        <f t="shared" si="34"/>
        <v>1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2"/>
        <v>21</v>
      </c>
      <c r="W189" s="15">
        <v>21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5540037</v>
      </c>
      <c r="B190" s="14" t="s">
        <v>214</v>
      </c>
      <c r="C190" s="15">
        <v>18000</v>
      </c>
      <c r="D190" s="10">
        <f>VLOOKUP($A190,'29.07'!$A$9:$W$200,23,0)</f>
        <v>76</v>
      </c>
      <c r="E190" s="15"/>
      <c r="F190" s="15"/>
      <c r="G190" s="15"/>
      <c r="H190" s="9">
        <f t="shared" si="40"/>
        <v>0</v>
      </c>
      <c r="I190" s="15">
        <v>15</v>
      </c>
      <c r="J190" s="15"/>
      <c r="K190" s="15"/>
      <c r="L190" s="9">
        <f t="shared" si="34"/>
        <v>15</v>
      </c>
      <c r="M190" s="15"/>
      <c r="N190" s="15"/>
      <c r="O190" s="15"/>
      <c r="P190" s="15"/>
      <c r="Q190" s="15"/>
      <c r="R190" s="11">
        <f t="shared" si="39"/>
        <v>0</v>
      </c>
      <c r="S190" s="15"/>
      <c r="T190" s="15"/>
      <c r="U190" s="9">
        <f t="shared" si="44"/>
        <v>0</v>
      </c>
      <c r="V190" s="9">
        <f t="shared" si="42"/>
        <v>61</v>
      </c>
      <c r="W190" s="15">
        <v>61</v>
      </c>
      <c r="X190" s="16">
        <f t="shared" si="45"/>
        <v>0</v>
      </c>
      <c r="Y190" s="18"/>
      <c r="Z190" s="17"/>
    </row>
    <row r="191" spans="1:26" ht="18" customHeight="1" x14ac:dyDescent="0.2">
      <c r="A191" s="13">
        <v>5541001</v>
      </c>
      <c r="B191" s="14" t="s">
        <v>215</v>
      </c>
      <c r="C191" s="15">
        <v>29000</v>
      </c>
      <c r="D191" s="10">
        <f>VLOOKUP($A191,'29.07'!$A$9:$W$200,23,0)</f>
        <v>0</v>
      </c>
      <c r="E191" s="15">
        <v>10</v>
      </c>
      <c r="F191" s="15"/>
      <c r="G191" s="15"/>
      <c r="H191" s="9">
        <f t="shared" si="40"/>
        <v>10</v>
      </c>
      <c r="I191" s="15">
        <v>10</v>
      </c>
      <c r="J191" s="15"/>
      <c r="K191" s="15"/>
      <c r="L191" s="9">
        <f t="shared" si="34"/>
        <v>10</v>
      </c>
      <c r="M191" s="15"/>
      <c r="N191" s="15"/>
      <c r="O191" s="15"/>
      <c r="P191" s="15"/>
      <c r="Q191" s="15"/>
      <c r="R191" s="11">
        <f t="shared" si="39"/>
        <v>0</v>
      </c>
      <c r="S191" s="15"/>
      <c r="T191" s="15"/>
      <c r="U191" s="9">
        <f t="shared" si="44"/>
        <v>0</v>
      </c>
      <c r="V191" s="9">
        <f t="shared" si="42"/>
        <v>0</v>
      </c>
      <c r="W191" s="15"/>
      <c r="X191" s="16">
        <f t="shared" si="45"/>
        <v>0</v>
      </c>
      <c r="Y191" s="18"/>
      <c r="Z191" s="17"/>
    </row>
    <row r="192" spans="1:26" ht="18" customHeight="1" x14ac:dyDescent="0.2">
      <c r="A192" s="13">
        <v>7111005</v>
      </c>
      <c r="B192" s="14" t="s">
        <v>216</v>
      </c>
      <c r="C192" s="15">
        <v>10000</v>
      </c>
      <c r="D192" s="10">
        <f>VLOOKUP($A192,'29.07'!$A$9:$W$200,23,0)</f>
        <v>0</v>
      </c>
      <c r="E192" s="15"/>
      <c r="F192" s="15"/>
      <c r="G192" s="15"/>
      <c r="H192" s="9">
        <f t="shared" si="40"/>
        <v>0</v>
      </c>
      <c r="I192" s="15"/>
      <c r="J192" s="15"/>
      <c r="K192" s="15"/>
      <c r="L192" s="9">
        <f t="shared" si="34"/>
        <v>0</v>
      </c>
      <c r="M192" s="15"/>
      <c r="N192" s="15"/>
      <c r="O192" s="15"/>
      <c r="P192" s="15"/>
      <c r="Q192" s="15"/>
      <c r="R192" s="11">
        <f t="shared" si="39"/>
        <v>0</v>
      </c>
      <c r="S192" s="15"/>
      <c r="T192" s="15"/>
      <c r="U192" s="9">
        <f t="shared" si="44"/>
        <v>0</v>
      </c>
      <c r="V192" s="9">
        <f t="shared" si="42"/>
        <v>0</v>
      </c>
      <c r="W192" s="15"/>
      <c r="X192" s="16">
        <f t="shared" si="45"/>
        <v>0</v>
      </c>
      <c r="Y192" s="18"/>
      <c r="Z192" s="17"/>
    </row>
    <row r="193" spans="1:28" ht="18" customHeight="1" x14ac:dyDescent="0.2">
      <c r="A193" s="13">
        <v>7116001</v>
      </c>
      <c r="B193" s="14" t="s">
        <v>217</v>
      </c>
      <c r="C193" s="15">
        <v>99000</v>
      </c>
      <c r="D193" s="10">
        <f>VLOOKUP($A193,'29.07'!$A$9:$W$200,23,0)</f>
        <v>0</v>
      </c>
      <c r="E193" s="15"/>
      <c r="F193" s="15"/>
      <c r="G193" s="15"/>
      <c r="H193" s="9">
        <f t="shared" si="40"/>
        <v>0</v>
      </c>
      <c r="I193" s="15"/>
      <c r="J193" s="15"/>
      <c r="K193" s="15"/>
      <c r="L193" s="9">
        <f t="shared" si="34"/>
        <v>0</v>
      </c>
      <c r="M193" s="15"/>
      <c r="N193" s="15"/>
      <c r="O193" s="15"/>
      <c r="P193" s="15"/>
      <c r="Q193" s="15"/>
      <c r="R193" s="11">
        <f t="shared" si="39"/>
        <v>0</v>
      </c>
      <c r="S193" s="15"/>
      <c r="T193" s="15"/>
      <c r="U193" s="9">
        <f t="shared" si="44"/>
        <v>0</v>
      </c>
      <c r="V193" s="9">
        <f t="shared" si="42"/>
        <v>0</v>
      </c>
      <c r="W193" s="15"/>
      <c r="X193" s="16">
        <f t="shared" si="45"/>
        <v>0</v>
      </c>
      <c r="Y193" s="18"/>
      <c r="Z193" s="17"/>
    </row>
    <row r="194" spans="1:28" ht="18" customHeight="1" x14ac:dyDescent="0.2">
      <c r="A194" s="13">
        <v>7116002</v>
      </c>
      <c r="B194" s="14" t="s">
        <v>227</v>
      </c>
      <c r="C194" s="15">
        <v>60000</v>
      </c>
      <c r="D194" s="10">
        <f>VLOOKUP($A194,'29.07'!$A$9:$W$200,23,0)</f>
        <v>0</v>
      </c>
      <c r="E194" s="15"/>
      <c r="F194" s="15"/>
      <c r="G194" s="15"/>
      <c r="H194" s="9">
        <f t="shared" si="40"/>
        <v>0</v>
      </c>
      <c r="I194" s="15"/>
      <c r="J194" s="15"/>
      <c r="K194" s="15"/>
      <c r="L194" s="9">
        <f t="shared" si="34"/>
        <v>0</v>
      </c>
      <c r="M194" s="15"/>
      <c r="N194" s="15"/>
      <c r="O194" s="15"/>
      <c r="P194" s="15"/>
      <c r="Q194" s="15"/>
      <c r="R194" s="11">
        <f t="shared" si="39"/>
        <v>0</v>
      </c>
      <c r="S194" s="15"/>
      <c r="T194" s="15"/>
      <c r="U194" s="9">
        <f t="shared" si="44"/>
        <v>0</v>
      </c>
      <c r="V194" s="9">
        <f t="shared" si="42"/>
        <v>0</v>
      </c>
      <c r="W194" s="15"/>
      <c r="X194" s="16">
        <f t="shared" si="45"/>
        <v>0</v>
      </c>
      <c r="Y194" s="18"/>
      <c r="Z194" s="17"/>
    </row>
    <row r="195" spans="1:28" ht="18" customHeight="1" x14ac:dyDescent="0.2">
      <c r="A195" s="13">
        <v>7116003</v>
      </c>
      <c r="B195" s="14" t="s">
        <v>228</v>
      </c>
      <c r="C195" s="15">
        <v>60000</v>
      </c>
      <c r="D195" s="10">
        <f>VLOOKUP($A195,'29.07'!$A$9:$W$200,23,0)</f>
        <v>0</v>
      </c>
      <c r="E195" s="15"/>
      <c r="F195" s="15"/>
      <c r="G195" s="15"/>
      <c r="H195" s="9">
        <f t="shared" si="40"/>
        <v>0</v>
      </c>
      <c r="I195" s="15"/>
      <c r="J195" s="15"/>
      <c r="K195" s="15"/>
      <c r="L195" s="9">
        <f t="shared" si="34"/>
        <v>0</v>
      </c>
      <c r="M195" s="15"/>
      <c r="N195" s="15"/>
      <c r="O195" s="15"/>
      <c r="P195" s="15"/>
      <c r="Q195" s="15"/>
      <c r="R195" s="11">
        <f t="shared" si="39"/>
        <v>0</v>
      </c>
      <c r="S195" s="15"/>
      <c r="T195" s="15"/>
      <c r="U195" s="9">
        <f t="shared" si="44"/>
        <v>0</v>
      </c>
      <c r="V195" s="9">
        <f t="shared" si="42"/>
        <v>0</v>
      </c>
      <c r="W195" s="15"/>
      <c r="X195" s="16">
        <f t="shared" si="45"/>
        <v>0</v>
      </c>
      <c r="Y195" s="18"/>
      <c r="Z195" s="17"/>
    </row>
    <row r="196" spans="1:28" ht="18" customHeight="1" x14ac:dyDescent="0.2">
      <c r="A196" s="13">
        <v>9500002</v>
      </c>
      <c r="B196" s="14" t="s">
        <v>218</v>
      </c>
      <c r="C196" s="15">
        <v>4000</v>
      </c>
      <c r="D196" s="10">
        <f>VLOOKUP($A196,'29.07'!$A$9:$W$200,23,0)</f>
        <v>0</v>
      </c>
      <c r="E196" s="15"/>
      <c r="F196" s="15"/>
      <c r="G196" s="15"/>
      <c r="H196" s="9">
        <f t="shared" si="40"/>
        <v>0</v>
      </c>
      <c r="I196" s="15"/>
      <c r="J196" s="15"/>
      <c r="K196" s="15"/>
      <c r="L196" s="9">
        <f t="shared" si="34"/>
        <v>0</v>
      </c>
      <c r="M196" s="15"/>
      <c r="N196" s="15"/>
      <c r="O196" s="15"/>
      <c r="P196" s="15"/>
      <c r="Q196" s="15"/>
      <c r="R196" s="11">
        <f t="shared" si="39"/>
        <v>0</v>
      </c>
      <c r="S196" s="15"/>
      <c r="T196" s="15"/>
      <c r="U196" s="9">
        <f t="shared" si="44"/>
        <v>0</v>
      </c>
      <c r="V196" s="9">
        <f t="shared" si="42"/>
        <v>0</v>
      </c>
      <c r="W196" s="15"/>
      <c r="X196" s="16">
        <f t="shared" si="45"/>
        <v>0</v>
      </c>
      <c r="Y196" s="18"/>
      <c r="Z196" s="17"/>
    </row>
    <row r="197" spans="1:28" ht="18" customHeight="1" x14ac:dyDescent="0.2">
      <c r="A197" s="13">
        <v>9500003</v>
      </c>
      <c r="B197" s="14" t="s">
        <v>219</v>
      </c>
      <c r="C197" s="15">
        <v>5000</v>
      </c>
      <c r="D197" s="10">
        <f>VLOOKUP($A197,'29.07'!$A$9:$W$200,23,0)</f>
        <v>0</v>
      </c>
      <c r="E197" s="15"/>
      <c r="F197" s="15"/>
      <c r="G197" s="15"/>
      <c r="H197" s="9">
        <f t="shared" si="40"/>
        <v>0</v>
      </c>
      <c r="I197" s="15"/>
      <c r="J197" s="15"/>
      <c r="K197" s="15"/>
      <c r="L197" s="9">
        <f t="shared" si="34"/>
        <v>0</v>
      </c>
      <c r="M197" s="15"/>
      <c r="N197" s="15"/>
      <c r="O197" s="15"/>
      <c r="P197" s="15"/>
      <c r="Q197" s="15"/>
      <c r="R197" s="11">
        <f t="shared" si="39"/>
        <v>0</v>
      </c>
      <c r="S197" s="15"/>
      <c r="T197" s="15"/>
      <c r="U197" s="9">
        <f t="shared" si="44"/>
        <v>0</v>
      </c>
      <c r="V197" s="9">
        <f t="shared" si="42"/>
        <v>0</v>
      </c>
      <c r="W197" s="15"/>
      <c r="X197" s="16">
        <f t="shared" si="45"/>
        <v>0</v>
      </c>
      <c r="Y197" s="18"/>
      <c r="Z197" s="17"/>
    </row>
    <row r="198" spans="1:28" ht="18" customHeight="1" x14ac:dyDescent="0.2">
      <c r="A198" s="13">
        <v>5530007</v>
      </c>
      <c r="B198" s="14" t="s">
        <v>279</v>
      </c>
      <c r="C198" s="15">
        <v>29000</v>
      </c>
      <c r="D198" s="10">
        <f>VLOOKUP($A198,'29.07'!$A$9:$W$200,23,0)</f>
        <v>0</v>
      </c>
      <c r="E198" s="15">
        <v>8</v>
      </c>
      <c r="F198" s="15"/>
      <c r="G198" s="15"/>
      <c r="H198" s="9">
        <f t="shared" si="40"/>
        <v>8</v>
      </c>
      <c r="I198" s="15">
        <v>8</v>
      </c>
      <c r="J198" s="15"/>
      <c r="K198" s="15"/>
      <c r="L198" s="9">
        <f t="shared" si="34"/>
        <v>8</v>
      </c>
      <c r="M198" s="15"/>
      <c r="N198" s="15"/>
      <c r="O198" s="15"/>
      <c r="P198" s="15"/>
      <c r="Q198" s="15"/>
      <c r="R198" s="11"/>
      <c r="S198" s="15"/>
      <c r="T198" s="15"/>
      <c r="U198" s="9">
        <f t="shared" si="44"/>
        <v>0</v>
      </c>
      <c r="V198" s="9">
        <f t="shared" si="42"/>
        <v>0</v>
      </c>
      <c r="W198" s="15"/>
      <c r="X198" s="16">
        <f t="shared" si="45"/>
        <v>0</v>
      </c>
      <c r="Y198" s="18"/>
      <c r="Z198" s="17"/>
    </row>
    <row r="199" spans="1:28" ht="18" customHeight="1" x14ac:dyDescent="0.2">
      <c r="A199" s="13">
        <v>553009</v>
      </c>
      <c r="B199" s="14" t="s">
        <v>286</v>
      </c>
      <c r="C199" s="15">
        <v>39000</v>
      </c>
      <c r="D199" s="10"/>
      <c r="E199" s="15">
        <v>6</v>
      </c>
      <c r="F199" s="15"/>
      <c r="G199" s="15"/>
      <c r="H199" s="9">
        <f>SUM(E199:G199)</f>
        <v>6</v>
      </c>
      <c r="I199" s="15">
        <v>6</v>
      </c>
      <c r="J199" s="15"/>
      <c r="K199" s="15"/>
      <c r="L199" s="9">
        <f t="shared" si="34"/>
        <v>6</v>
      </c>
      <c r="M199" s="15"/>
      <c r="N199" s="15"/>
      <c r="O199" s="15"/>
      <c r="P199" s="15"/>
      <c r="Q199" s="15"/>
      <c r="R199" s="11"/>
      <c r="S199" s="15"/>
      <c r="T199" s="15"/>
      <c r="U199" s="9">
        <f t="shared" si="44"/>
        <v>0</v>
      </c>
      <c r="V199" s="9">
        <f t="shared" si="42"/>
        <v>0</v>
      </c>
      <c r="W199" s="15"/>
      <c r="X199" s="16">
        <f t="shared" si="45"/>
        <v>0</v>
      </c>
      <c r="Y199" s="18"/>
      <c r="Z199" s="17"/>
    </row>
    <row r="200" spans="1:28" ht="18" customHeight="1" x14ac:dyDescent="0.2">
      <c r="A200" s="7"/>
      <c r="B200" s="28" t="s">
        <v>220</v>
      </c>
      <c r="C200" s="9"/>
      <c r="D200" s="10"/>
      <c r="E200" s="10"/>
      <c r="F200" s="10"/>
      <c r="G200" s="10"/>
      <c r="H200" s="9"/>
      <c r="I200" s="10"/>
      <c r="J200" s="10"/>
      <c r="K200" s="10"/>
      <c r="L200" s="9">
        <f t="shared" si="34"/>
        <v>0</v>
      </c>
      <c r="M200" s="10"/>
      <c r="N200" s="10"/>
      <c r="O200" s="10"/>
      <c r="P200" s="10"/>
      <c r="Q200" s="10"/>
      <c r="R200" s="11">
        <f t="shared" si="39"/>
        <v>0</v>
      </c>
      <c r="S200" s="10"/>
      <c r="T200" s="10"/>
      <c r="U200" s="9"/>
      <c r="V200" s="9"/>
      <c r="W200" s="10"/>
      <c r="X200" s="9"/>
      <c r="Y200" s="18"/>
      <c r="Z200" s="17"/>
    </row>
    <row r="202" spans="1:28" ht="25.5" customHeight="1" x14ac:dyDescent="0.2">
      <c r="D202" s="30">
        <f>SUM(D9:D200)</f>
        <v>829</v>
      </c>
      <c r="E202" s="31"/>
      <c r="F202" s="31"/>
      <c r="G202" s="31"/>
      <c r="H202" s="31"/>
      <c r="I202" s="30">
        <f>SUM(I9:I200)</f>
        <v>767</v>
      </c>
      <c r="J202" s="30">
        <f>SUM(J9:J200)</f>
        <v>0</v>
      </c>
      <c r="K202" s="30"/>
      <c r="L202" s="31"/>
      <c r="M202" s="31"/>
      <c r="N202" s="31"/>
      <c r="O202" s="31"/>
      <c r="P202" s="31"/>
      <c r="Q202" s="30">
        <f>SUM(Q9:Q200)</f>
        <v>1</v>
      </c>
      <c r="R202" s="30">
        <f>SUM(R9:R200)</f>
        <v>14</v>
      </c>
      <c r="S202" s="30">
        <f>SUM(S9:S200)</f>
        <v>130</v>
      </c>
      <c r="T202" s="31"/>
      <c r="U202" s="31"/>
      <c r="V202" s="32"/>
      <c r="W202" s="30">
        <f>SUM(W9:W200)</f>
        <v>679</v>
      </c>
      <c r="X202" s="30">
        <f>SUM(X9:X200)</f>
        <v>-6</v>
      </c>
    </row>
    <row r="203" spans="1:28" ht="12.75" customHeight="1" x14ac:dyDescent="0.2"/>
    <row r="204" spans="1:28" s="1" customFormat="1" x14ac:dyDescent="0.2">
      <c r="A204" s="29"/>
      <c r="B204" s="29" t="s">
        <v>221</v>
      </c>
      <c r="I204" s="33" t="s">
        <v>222</v>
      </c>
      <c r="S204" s="1" t="s">
        <v>223</v>
      </c>
      <c r="V204" s="2"/>
      <c r="W204" s="2"/>
      <c r="X204" s="2"/>
      <c r="Y204" s="3"/>
      <c r="Z204" s="3"/>
      <c r="AA204" s="3"/>
      <c r="AB204" s="3"/>
    </row>
    <row r="206" spans="1:28" s="1" customFormat="1" x14ac:dyDescent="0.2">
      <c r="A206" s="29" t="s">
        <v>224</v>
      </c>
      <c r="B206" s="3"/>
      <c r="V206" s="2"/>
      <c r="W206" s="2"/>
      <c r="X206" s="2"/>
      <c r="Y206" s="3"/>
      <c r="Z206" s="3"/>
      <c r="AA206" s="3"/>
      <c r="AB206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J6:J7"/>
    <mergeCell ref="K6:K7"/>
    <mergeCell ref="L6:L7"/>
    <mergeCell ref="M6:M7"/>
    <mergeCell ref="N6:N7"/>
    <mergeCell ref="O6:Q6"/>
  </mergeCells>
  <conditionalFormatting sqref="B100:B101">
    <cfRule type="duplicateValues" dxfId="109" priority="34" stopIfTrue="1"/>
  </conditionalFormatting>
  <conditionalFormatting sqref="B132">
    <cfRule type="duplicateValues" dxfId="108" priority="33" stopIfTrue="1"/>
  </conditionalFormatting>
  <conditionalFormatting sqref="B118">
    <cfRule type="duplicateValues" dxfId="107" priority="32" stopIfTrue="1"/>
  </conditionalFormatting>
  <conditionalFormatting sqref="B200">
    <cfRule type="duplicateValues" dxfId="106" priority="31" stopIfTrue="1"/>
  </conditionalFormatting>
  <conditionalFormatting sqref="B203:B276">
    <cfRule type="duplicateValues" dxfId="105" priority="30" stopIfTrue="1"/>
  </conditionalFormatting>
  <conditionalFormatting sqref="B202">
    <cfRule type="duplicateValues" dxfId="104" priority="29" stopIfTrue="1"/>
  </conditionalFormatting>
  <conditionalFormatting sqref="I204">
    <cfRule type="duplicateValues" dxfId="103" priority="28" stopIfTrue="1"/>
  </conditionalFormatting>
  <conditionalFormatting sqref="I204">
    <cfRule type="duplicateValues" dxfId="102" priority="25" stopIfTrue="1"/>
    <cfRule type="duplicateValues" dxfId="101" priority="26" stopIfTrue="1"/>
    <cfRule type="duplicateValues" dxfId="100" priority="27" stopIfTrue="1"/>
  </conditionalFormatting>
  <conditionalFormatting sqref="B20">
    <cfRule type="duplicateValues" dxfId="99" priority="19" stopIfTrue="1"/>
  </conditionalFormatting>
  <conditionalFormatting sqref="B20">
    <cfRule type="duplicateValues" dxfId="98" priority="20" stopIfTrue="1"/>
  </conditionalFormatting>
  <conditionalFormatting sqref="B20">
    <cfRule type="duplicateValues" dxfId="97" priority="21" stopIfTrue="1"/>
  </conditionalFormatting>
  <conditionalFormatting sqref="B20">
    <cfRule type="duplicateValues" dxfId="96" priority="22" stopIfTrue="1"/>
    <cfRule type="duplicateValues" dxfId="95" priority="23" stopIfTrue="1"/>
    <cfRule type="duplicateValues" dxfId="94" priority="24" stopIfTrue="1"/>
  </conditionalFormatting>
  <conditionalFormatting sqref="A20:A25">
    <cfRule type="duplicateValues" dxfId="93" priority="18" stopIfTrue="1"/>
  </conditionalFormatting>
  <conditionalFormatting sqref="A26">
    <cfRule type="duplicateValues" dxfId="92" priority="17" stopIfTrue="1"/>
  </conditionalFormatting>
  <conditionalFormatting sqref="A27">
    <cfRule type="duplicateValues" dxfId="91" priority="16" stopIfTrue="1"/>
  </conditionalFormatting>
  <conditionalFormatting sqref="A28">
    <cfRule type="duplicateValues" dxfId="90" priority="15" stopIfTrue="1"/>
  </conditionalFormatting>
  <conditionalFormatting sqref="A29">
    <cfRule type="duplicateValues" dxfId="89" priority="14" stopIfTrue="1"/>
  </conditionalFormatting>
  <conditionalFormatting sqref="A30">
    <cfRule type="duplicateValues" dxfId="88" priority="13" stopIfTrue="1"/>
  </conditionalFormatting>
  <conditionalFormatting sqref="B277:B65320 B202 B5 B8:B19 B119:B131 B21:B117 B133:B199">
    <cfRule type="duplicateValues" dxfId="87" priority="35" stopIfTrue="1"/>
  </conditionalFormatting>
  <conditionalFormatting sqref="B277:B65320 B202 B5 B8:B19 B102:B117 B119:B131 B21:B99 B133:B199">
    <cfRule type="duplicateValues" dxfId="86" priority="36" stopIfTrue="1"/>
  </conditionalFormatting>
  <conditionalFormatting sqref="A202:A65320 A1:A5 A8:A19 A31:A200">
    <cfRule type="duplicateValues" dxfId="85" priority="37" stopIfTrue="1"/>
  </conditionalFormatting>
  <conditionalFormatting sqref="B202:B65320 B5 B8:B19 B21:B200">
    <cfRule type="duplicateValues" dxfId="84" priority="38" stopIfTrue="1"/>
  </conditionalFormatting>
  <conditionalFormatting sqref="B202:B65320 B1:B5 B8:B19 B21:B200">
    <cfRule type="duplicateValues" dxfId="83" priority="39" stopIfTrue="1"/>
    <cfRule type="duplicateValues" dxfId="82" priority="40" stopIfTrue="1"/>
    <cfRule type="duplicateValues" dxfId="81" priority="41" stopIfTrue="1"/>
  </conditionalFormatting>
  <conditionalFormatting sqref="Y17">
    <cfRule type="duplicateValues" dxfId="80" priority="7" stopIfTrue="1"/>
  </conditionalFormatting>
  <conditionalFormatting sqref="Y17">
    <cfRule type="duplicateValues" dxfId="79" priority="8" stopIfTrue="1"/>
  </conditionalFormatting>
  <conditionalFormatting sqref="Y17">
    <cfRule type="duplicateValues" dxfId="78" priority="9" stopIfTrue="1"/>
  </conditionalFormatting>
  <conditionalFormatting sqref="Y17">
    <cfRule type="duplicateValues" dxfId="77" priority="10" stopIfTrue="1"/>
    <cfRule type="duplicateValues" dxfId="76" priority="11" stopIfTrue="1"/>
    <cfRule type="duplicateValues" dxfId="75" priority="12" stopIfTrue="1"/>
  </conditionalFormatting>
  <conditionalFormatting sqref="Y13">
    <cfRule type="duplicateValues" dxfId="74" priority="1" stopIfTrue="1"/>
  </conditionalFormatting>
  <conditionalFormatting sqref="Y13">
    <cfRule type="duplicateValues" dxfId="73" priority="2" stopIfTrue="1"/>
  </conditionalFormatting>
  <conditionalFormatting sqref="Y13">
    <cfRule type="duplicateValues" dxfId="72" priority="3" stopIfTrue="1"/>
  </conditionalFormatting>
  <conditionalFormatting sqref="Y13">
    <cfRule type="duplicateValues" dxfId="71" priority="4" stopIfTrue="1"/>
    <cfRule type="duplicateValues" dxfId="70" priority="5" stopIfTrue="1"/>
    <cfRule type="duplicateValues" dxfId="69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6"/>
  <sheetViews>
    <sheetView zoomScaleNormal="100" workbookViewId="0">
      <pane xSplit="4" ySplit="8" topLeftCell="I193" activePane="bottomRight" state="frozen"/>
      <selection activeCell="F144" sqref="F144"/>
      <selection pane="topRight" activeCell="F144" sqref="F144"/>
      <selection pane="bottomLeft" activeCell="F144" sqref="F144"/>
      <selection pane="bottomRight" activeCell="M129" sqref="M129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42578125" style="1" customWidth="1"/>
    <col min="7" max="7" width="0.28515625" style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72" t="s">
        <v>0</v>
      </c>
      <c r="B1" s="172"/>
    </row>
    <row r="2" spans="1:28" x14ac:dyDescent="0.2">
      <c r="A2" s="172" t="s">
        <v>1</v>
      </c>
      <c r="B2" s="172"/>
    </row>
    <row r="3" spans="1:28" ht="19.5" x14ac:dyDescent="0.2">
      <c r="A3" s="173" t="s">
        <v>2</v>
      </c>
      <c r="B3" s="173"/>
      <c r="C3" s="173"/>
      <c r="D3" s="173"/>
      <c r="E3" s="173"/>
      <c r="F3" s="173"/>
      <c r="G3" s="173"/>
      <c r="H3" s="173"/>
      <c r="I3" s="173"/>
      <c r="J3" s="173"/>
      <c r="K3" s="173"/>
      <c r="L3" s="173"/>
      <c r="M3" s="173"/>
      <c r="N3" s="173"/>
      <c r="O3" s="173"/>
      <c r="P3" s="173"/>
      <c r="Q3" s="173"/>
      <c r="R3" s="173"/>
      <c r="S3" s="173"/>
      <c r="T3" s="173"/>
      <c r="U3" s="173"/>
      <c r="V3" s="173"/>
      <c r="W3" s="173"/>
      <c r="X3" s="173"/>
    </row>
    <row r="4" spans="1:28" ht="18.75" x14ac:dyDescent="0.2">
      <c r="A4" s="155" t="s">
        <v>3</v>
      </c>
      <c r="B4" s="4">
        <v>42582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74" t="s">
        <v>4</v>
      </c>
      <c r="B5" s="174" t="s">
        <v>5</v>
      </c>
      <c r="C5" s="175" t="s">
        <v>6</v>
      </c>
      <c r="D5" s="176" t="s">
        <v>7</v>
      </c>
      <c r="E5" s="175" t="s">
        <v>8</v>
      </c>
      <c r="F5" s="175"/>
      <c r="G5" s="175"/>
      <c r="H5" s="175"/>
      <c r="I5" s="175" t="s">
        <v>9</v>
      </c>
      <c r="J5" s="175"/>
      <c r="K5" s="175"/>
      <c r="L5" s="175"/>
      <c r="M5" s="175" t="s">
        <v>10</v>
      </c>
      <c r="N5" s="175"/>
      <c r="O5" s="175"/>
      <c r="P5" s="175"/>
      <c r="Q5" s="175"/>
      <c r="R5" s="175"/>
      <c r="S5" s="160" t="s">
        <v>11</v>
      </c>
      <c r="T5" s="161"/>
      <c r="U5" s="162"/>
      <c r="V5" s="163" t="s">
        <v>12</v>
      </c>
      <c r="W5" s="166" t="s">
        <v>13</v>
      </c>
      <c r="X5" s="166" t="s">
        <v>14</v>
      </c>
      <c r="Z5" s="159" t="s">
        <v>15</v>
      </c>
      <c r="AA5" s="159"/>
      <c r="AB5" s="159"/>
    </row>
    <row r="6" spans="1:28" ht="20.25" customHeight="1" x14ac:dyDescent="0.2">
      <c r="A6" s="174"/>
      <c r="B6" s="174"/>
      <c r="C6" s="175"/>
      <c r="D6" s="176"/>
      <c r="E6" s="169" t="s">
        <v>16</v>
      </c>
      <c r="F6" s="169" t="s">
        <v>17</v>
      </c>
      <c r="G6" s="163" t="s">
        <v>18</v>
      </c>
      <c r="H6" s="163" t="s">
        <v>19</v>
      </c>
      <c r="I6" s="163" t="s">
        <v>20</v>
      </c>
      <c r="J6" s="163" t="s">
        <v>21</v>
      </c>
      <c r="K6" s="163" t="s">
        <v>226</v>
      </c>
      <c r="L6" s="163" t="s">
        <v>22</v>
      </c>
      <c r="M6" s="163" t="s">
        <v>18</v>
      </c>
      <c r="N6" s="163" t="s">
        <v>23</v>
      </c>
      <c r="O6" s="171" t="s">
        <v>24</v>
      </c>
      <c r="P6" s="171"/>
      <c r="Q6" s="171"/>
      <c r="R6" s="163" t="s">
        <v>25</v>
      </c>
      <c r="S6" s="163" t="s">
        <v>26</v>
      </c>
      <c r="T6" s="163" t="s">
        <v>27</v>
      </c>
      <c r="U6" s="163" t="s">
        <v>28</v>
      </c>
      <c r="V6" s="164"/>
      <c r="W6" s="167"/>
      <c r="X6" s="167"/>
      <c r="Z6" s="159"/>
      <c r="AA6" s="159"/>
      <c r="AB6" s="159"/>
    </row>
    <row r="7" spans="1:28" ht="58.5" customHeight="1" x14ac:dyDescent="0.2">
      <c r="A7" s="174"/>
      <c r="B7" s="174"/>
      <c r="C7" s="175"/>
      <c r="D7" s="176"/>
      <c r="E7" s="170"/>
      <c r="F7" s="170"/>
      <c r="G7" s="165"/>
      <c r="H7" s="165"/>
      <c r="I7" s="165"/>
      <c r="J7" s="165"/>
      <c r="K7" s="165"/>
      <c r="L7" s="165"/>
      <c r="M7" s="165"/>
      <c r="N7" s="165"/>
      <c r="O7" s="157" t="s">
        <v>29</v>
      </c>
      <c r="P7" s="157" t="s">
        <v>30</v>
      </c>
      <c r="Q7" s="156" t="s">
        <v>31</v>
      </c>
      <c r="R7" s="165"/>
      <c r="S7" s="165"/>
      <c r="T7" s="165"/>
      <c r="U7" s="165"/>
      <c r="V7" s="165"/>
      <c r="W7" s="168"/>
      <c r="X7" s="168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VLOOKUP($A9,'30.07'!$A$9:$W$200,23,0)</f>
        <v>0</v>
      </c>
      <c r="E9" s="15">
        <v>40</v>
      </c>
      <c r="F9" s="15"/>
      <c r="G9" s="15"/>
      <c r="H9" s="9">
        <f t="shared" ref="H9:H52" si="0">SUM(E9:G9)</f>
        <v>40</v>
      </c>
      <c r="I9" s="15">
        <v>36</v>
      </c>
      <c r="J9" s="15"/>
      <c r="K9" s="15"/>
      <c r="L9" s="9">
        <f>SUM(I9:K9)</f>
        <v>36</v>
      </c>
      <c r="M9" s="15"/>
      <c r="N9" s="15"/>
      <c r="O9" s="15"/>
      <c r="P9" s="15"/>
      <c r="Q9" s="15"/>
      <c r="R9" s="11">
        <f>SUM(M9:Q9)</f>
        <v>0</v>
      </c>
      <c r="S9" s="15">
        <v>4</v>
      </c>
      <c r="T9" s="15"/>
      <c r="U9" s="9">
        <f t="shared" ref="U9:U52" si="1">S9+T9</f>
        <v>4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VLOOKUP($A10,'30.07'!$A$9:$W$200,23,0)</f>
        <v>0</v>
      </c>
      <c r="E10" s="15">
        <v>18</v>
      </c>
      <c r="F10" s="15"/>
      <c r="G10" s="15"/>
      <c r="H10" s="9">
        <f t="shared" si="0"/>
        <v>18</v>
      </c>
      <c r="I10" s="15">
        <v>16</v>
      </c>
      <c r="J10" s="15"/>
      <c r="K10" s="15"/>
      <c r="L10" s="9">
        <f t="shared" ref="L10:L73" si="4">SUM(I10:K10)</f>
        <v>16</v>
      </c>
      <c r="M10" s="15"/>
      <c r="N10" s="15"/>
      <c r="O10" s="15"/>
      <c r="P10" s="15"/>
      <c r="Q10" s="15">
        <v>1</v>
      </c>
      <c r="R10" s="11">
        <f t="shared" ref="R10:R86" si="5">SUM(M10:Q10)</f>
        <v>1</v>
      </c>
      <c r="S10" s="15">
        <v>1</v>
      </c>
      <c r="T10" s="15"/>
      <c r="U10" s="9">
        <f t="shared" si="1"/>
        <v>1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VLOOKUP($A11,'30.07'!$A$9:$W$200,23,0)</f>
        <v>0</v>
      </c>
      <c r="E11" s="15">
        <v>18</v>
      </c>
      <c r="F11" s="15"/>
      <c r="G11" s="15"/>
      <c r="H11" s="9">
        <f t="shared" si="0"/>
        <v>18</v>
      </c>
      <c r="I11" s="15">
        <v>13</v>
      </c>
      <c r="J11" s="15"/>
      <c r="K11" s="15"/>
      <c r="L11" s="9">
        <f t="shared" si="4"/>
        <v>13</v>
      </c>
      <c r="M11" s="15"/>
      <c r="N11" s="15"/>
      <c r="O11" s="15"/>
      <c r="P11" s="15"/>
      <c r="Q11" s="15"/>
      <c r="R11" s="11">
        <f t="shared" si="5"/>
        <v>0</v>
      </c>
      <c r="S11" s="15">
        <v>5</v>
      </c>
      <c r="T11" s="15"/>
      <c r="U11" s="9">
        <f t="shared" si="1"/>
        <v>5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VLOOKUP($A12,'30.07'!$A$9:$W$200,23,0)</f>
        <v>0</v>
      </c>
      <c r="E12" s="15">
        <v>40</v>
      </c>
      <c r="F12" s="15"/>
      <c r="G12" s="15"/>
      <c r="H12" s="9">
        <f t="shared" si="0"/>
        <v>40</v>
      </c>
      <c r="I12" s="15">
        <v>40</v>
      </c>
      <c r="J12" s="15"/>
      <c r="K12" s="15"/>
      <c r="L12" s="9">
        <f t="shared" si="4"/>
        <v>40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VLOOKUP($A13,'30.07'!$A$9:$W$200,23,0)</f>
        <v>10</v>
      </c>
      <c r="E13" s="15">
        <v>10</v>
      </c>
      <c r="F13" s="15"/>
      <c r="G13" s="15"/>
      <c r="H13" s="9">
        <f t="shared" si="0"/>
        <v>10</v>
      </c>
      <c r="I13" s="15">
        <v>13</v>
      </c>
      <c r="J13" s="15"/>
      <c r="K13" s="15"/>
      <c r="L13" s="9">
        <f t="shared" si="4"/>
        <v>13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7</v>
      </c>
      <c r="W13" s="15">
        <v>7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VLOOKUP($A14,'30.07'!$A$9:$W$200,23,0)</f>
        <v>0</v>
      </c>
      <c r="E14" s="15"/>
      <c r="F14" s="15"/>
      <c r="G14" s="15"/>
      <c r="H14" s="9">
        <f t="shared" si="0"/>
        <v>0</v>
      </c>
      <c r="I14" s="15"/>
      <c r="J14" s="15"/>
      <c r="K14" s="15"/>
      <c r="L14" s="9">
        <f t="shared" si="4"/>
        <v>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VLOOKUP($A15,'30.07'!$A$9:$W$200,23,0)</f>
        <v>0</v>
      </c>
      <c r="E15" s="15">
        <v>12</v>
      </c>
      <c r="F15" s="15"/>
      <c r="G15" s="15"/>
      <c r="H15" s="9">
        <f t="shared" si="0"/>
        <v>12</v>
      </c>
      <c r="I15" s="15">
        <v>12</v>
      </c>
      <c r="J15" s="15"/>
      <c r="K15" s="15"/>
      <c r="L15" s="9">
        <f t="shared" si="4"/>
        <v>12</v>
      </c>
      <c r="M15" s="15"/>
      <c r="N15" s="15"/>
      <c r="O15" s="15"/>
      <c r="P15" s="15"/>
      <c r="Q15" s="15"/>
      <c r="R15" s="11">
        <f t="shared" si="5"/>
        <v>0</v>
      </c>
      <c r="S15" s="15"/>
      <c r="T15" s="15"/>
      <c r="U15" s="9">
        <f t="shared" si="1"/>
        <v>0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VLOOKUP($A16,'30.07'!$A$9:$W$200,23,0)</f>
        <v>0</v>
      </c>
      <c r="E16" s="15">
        <v>18</v>
      </c>
      <c r="F16" s="15"/>
      <c r="G16" s="15"/>
      <c r="H16" s="9">
        <f t="shared" si="0"/>
        <v>18</v>
      </c>
      <c r="I16" s="15">
        <v>14</v>
      </c>
      <c r="J16" s="15"/>
      <c r="K16" s="15"/>
      <c r="L16" s="9">
        <f t="shared" si="4"/>
        <v>14</v>
      </c>
      <c r="M16" s="15"/>
      <c r="N16" s="15"/>
      <c r="O16" s="15">
        <v>1</v>
      </c>
      <c r="P16" s="15"/>
      <c r="Q16" s="15"/>
      <c r="R16" s="11">
        <f t="shared" si="5"/>
        <v>1</v>
      </c>
      <c r="S16" s="15">
        <v>3</v>
      </c>
      <c r="T16" s="15"/>
      <c r="U16" s="9">
        <f t="shared" si="1"/>
        <v>3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VLOOKUP($A17,'30.07'!$A$9:$W$200,23,0)</f>
        <v>0</v>
      </c>
      <c r="E17" s="15">
        <v>16</v>
      </c>
      <c r="F17" s="15"/>
      <c r="G17" s="15"/>
      <c r="H17" s="9">
        <f t="shared" si="0"/>
        <v>16</v>
      </c>
      <c r="I17" s="15">
        <v>16</v>
      </c>
      <c r="J17" s="15"/>
      <c r="K17" s="15"/>
      <c r="L17" s="9">
        <f t="shared" si="4"/>
        <v>16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VLOOKUP($A18,'30.07'!$A$9:$W$200,23,0)</f>
        <v>0</v>
      </c>
      <c r="E18" s="15">
        <v>32</v>
      </c>
      <c r="F18" s="15"/>
      <c r="G18" s="15"/>
      <c r="H18" s="9">
        <f t="shared" si="0"/>
        <v>32</v>
      </c>
      <c r="I18" s="15">
        <v>31</v>
      </c>
      <c r="J18" s="15"/>
      <c r="K18" s="15"/>
      <c r="L18" s="9">
        <f t="shared" si="4"/>
        <v>31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1</v>
      </c>
      <c r="W18" s="15"/>
      <c r="X18" s="16">
        <f>W18-V18</f>
        <v>-1</v>
      </c>
      <c r="Y18" s="18"/>
      <c r="Z18" s="17"/>
    </row>
    <row r="19" spans="1:26" ht="18" customHeight="1" x14ac:dyDescent="0.2">
      <c r="A19" s="13">
        <v>1500017</v>
      </c>
      <c r="B19" s="14" t="s">
        <v>44</v>
      </c>
      <c r="C19" s="15">
        <v>19000</v>
      </c>
      <c r="D19" s="10">
        <f>VLOOKUP($A19,'30.07'!$A$9:$W$200,23,0)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45</v>
      </c>
      <c r="C20" s="15">
        <v>19000</v>
      </c>
      <c r="D20" s="10">
        <f>VLOOKUP($A20,'30.07'!$A$9:$W$200,23,0)</f>
        <v>0</v>
      </c>
      <c r="E20" s="15">
        <v>14</v>
      </c>
      <c r="F20" s="15"/>
      <c r="G20" s="15"/>
      <c r="H20" s="9">
        <f t="shared" si="0"/>
        <v>14</v>
      </c>
      <c r="I20" s="15">
        <v>11</v>
      </c>
      <c r="J20" s="15"/>
      <c r="K20" s="15"/>
      <c r="L20" s="9">
        <f t="shared" si="4"/>
        <v>11</v>
      </c>
      <c r="M20" s="15"/>
      <c r="N20" s="15"/>
      <c r="O20" s="15"/>
      <c r="P20" s="15"/>
      <c r="Q20" s="15"/>
      <c r="R20" s="11">
        <f t="shared" si="5"/>
        <v>0</v>
      </c>
      <c r="S20" s="15">
        <v>3</v>
      </c>
      <c r="T20" s="15"/>
      <c r="U20" s="9">
        <f t="shared" si="1"/>
        <v>3</v>
      </c>
      <c r="V20" s="9">
        <f t="shared" si="2"/>
        <v>0</v>
      </c>
      <c r="W20" s="15"/>
      <c r="X20" s="16">
        <f t="shared" si="3"/>
        <v>0</v>
      </c>
      <c r="Y20" s="149"/>
      <c r="Z20" s="17"/>
    </row>
    <row r="21" spans="1:26" ht="18" customHeight="1" x14ac:dyDescent="0.2">
      <c r="A21" s="13">
        <v>1500022</v>
      </c>
      <c r="B21" s="14" t="s">
        <v>46</v>
      </c>
      <c r="C21" s="15">
        <v>19000</v>
      </c>
      <c r="D21" s="10">
        <f>VLOOKUP($A21,'30.07'!$A$9:$W$200,23,0)</f>
        <v>0</v>
      </c>
      <c r="E21" s="15">
        <v>12</v>
      </c>
      <c r="F21" s="15"/>
      <c r="G21" s="15"/>
      <c r="H21" s="9">
        <f t="shared" si="0"/>
        <v>12</v>
      </c>
      <c r="I21" s="15">
        <v>12</v>
      </c>
      <c r="J21" s="15"/>
      <c r="K21" s="15"/>
      <c r="L21" s="9">
        <f t="shared" si="4"/>
        <v>12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47</v>
      </c>
      <c r="C22" s="15">
        <v>16000</v>
      </c>
      <c r="D22" s="10">
        <f>VLOOKUP($A22,'30.07'!$A$9:$W$200,23,0)</f>
        <v>0</v>
      </c>
      <c r="E22" s="15">
        <v>8</v>
      </c>
      <c r="F22" s="15"/>
      <c r="G22" s="15"/>
      <c r="H22" s="9">
        <f t="shared" si="0"/>
        <v>8</v>
      </c>
      <c r="I22" s="15">
        <v>8</v>
      </c>
      <c r="J22" s="15"/>
      <c r="K22" s="15"/>
      <c r="L22" s="9">
        <f t="shared" si="4"/>
        <v>8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48</v>
      </c>
      <c r="C23" s="15">
        <v>21000</v>
      </c>
      <c r="D23" s="10">
        <f>VLOOKUP($A23,'30.07'!$A$9:$W$200,23,0)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49</v>
      </c>
      <c r="C24" s="15">
        <v>21000</v>
      </c>
      <c r="D24" s="10">
        <f>VLOOKUP($A24,'30.07'!$A$9:$W$200,23,0)</f>
        <v>0</v>
      </c>
      <c r="E24" s="15">
        <v>16</v>
      </c>
      <c r="F24" s="15"/>
      <c r="G24" s="15"/>
      <c r="H24" s="9">
        <f t="shared" si="0"/>
        <v>16</v>
      </c>
      <c r="I24" s="15">
        <v>16</v>
      </c>
      <c r="J24" s="15"/>
      <c r="K24" s="15"/>
      <c r="L24" s="9">
        <f t="shared" si="4"/>
        <v>16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50</v>
      </c>
      <c r="C25" s="15">
        <v>20000</v>
      </c>
      <c r="D25" s="10">
        <f>VLOOKUP($A25,'30.07'!$A$9:$W$200,23,0)</f>
        <v>0</v>
      </c>
      <c r="E25" s="15">
        <v>10</v>
      </c>
      <c r="F25" s="15"/>
      <c r="G25" s="15"/>
      <c r="H25" s="9">
        <f t="shared" si="0"/>
        <v>10</v>
      </c>
      <c r="I25" s="15">
        <v>9</v>
      </c>
      <c r="J25" s="15"/>
      <c r="K25" s="15"/>
      <c r="L25" s="9">
        <f t="shared" si="4"/>
        <v>9</v>
      </c>
      <c r="M25" s="15"/>
      <c r="N25" s="15"/>
      <c r="O25" s="15">
        <v>1</v>
      </c>
      <c r="P25" s="15"/>
      <c r="Q25" s="15"/>
      <c r="R25" s="11">
        <f t="shared" si="5"/>
        <v>1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51</v>
      </c>
      <c r="C26" s="15">
        <v>18000</v>
      </c>
      <c r="D26" s="10">
        <f>VLOOKUP($A26,'30.07'!$A$9:$W$200,23,0)</f>
        <v>0</v>
      </c>
      <c r="E26" s="15">
        <v>12</v>
      </c>
      <c r="F26" s="15"/>
      <c r="G26" s="15"/>
      <c r="H26" s="9">
        <f t="shared" si="0"/>
        <v>12</v>
      </c>
      <c r="I26" s="15">
        <v>8</v>
      </c>
      <c r="J26" s="15"/>
      <c r="K26" s="15"/>
      <c r="L26" s="9">
        <f t="shared" si="4"/>
        <v>8</v>
      </c>
      <c r="M26" s="15"/>
      <c r="N26" s="15"/>
      <c r="O26" s="15"/>
      <c r="P26" s="15"/>
      <c r="Q26" s="15"/>
      <c r="R26" s="11">
        <f>SUM(M26:Q26)</f>
        <v>0</v>
      </c>
      <c r="S26" s="15">
        <v>4</v>
      </c>
      <c r="T26" s="15"/>
      <c r="U26" s="9">
        <f>S26+T26</f>
        <v>4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52</v>
      </c>
      <c r="C27" s="15">
        <v>32000</v>
      </c>
      <c r="D27" s="10">
        <f>VLOOKUP($A27,'30.07'!$A$9:$W$200,23,0)</f>
        <v>8</v>
      </c>
      <c r="E27" s="15"/>
      <c r="F27" s="15"/>
      <c r="G27" s="15"/>
      <c r="H27" s="9">
        <f t="shared" si="0"/>
        <v>0</v>
      </c>
      <c r="I27" s="15">
        <v>8</v>
      </c>
      <c r="J27" s="15"/>
      <c r="K27" s="15"/>
      <c r="L27" s="9">
        <f t="shared" si="4"/>
        <v>8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53</v>
      </c>
      <c r="C28" s="15">
        <v>22000</v>
      </c>
      <c r="D28" s="10">
        <f>VLOOKUP($A28,'30.07'!$A$9:$W$200,23,0)</f>
        <v>0</v>
      </c>
      <c r="E28" s="15">
        <v>10</v>
      </c>
      <c r="F28" s="15"/>
      <c r="G28" s="15"/>
      <c r="H28" s="9">
        <f t="shared" si="0"/>
        <v>10</v>
      </c>
      <c r="I28" s="15">
        <v>10</v>
      </c>
      <c r="J28" s="15"/>
      <c r="K28" s="15"/>
      <c r="L28" s="9">
        <f t="shared" si="4"/>
        <v>10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54</v>
      </c>
      <c r="C29" s="15">
        <v>21000</v>
      </c>
      <c r="D29" s="10">
        <f>VLOOKUP($A29,'30.07'!$A$9:$W$200,23,0)</f>
        <v>0</v>
      </c>
      <c r="E29" s="15">
        <v>12</v>
      </c>
      <c r="F29" s="15"/>
      <c r="G29" s="15"/>
      <c r="H29" s="9">
        <f t="shared" si="0"/>
        <v>12</v>
      </c>
      <c r="I29" s="15">
        <v>9</v>
      </c>
      <c r="J29" s="15"/>
      <c r="K29" s="15"/>
      <c r="L29" s="9">
        <f t="shared" si="4"/>
        <v>9</v>
      </c>
      <c r="M29" s="15"/>
      <c r="N29" s="15"/>
      <c r="O29" s="15"/>
      <c r="P29" s="15"/>
      <c r="Q29" s="15"/>
      <c r="R29" s="11">
        <f t="shared" si="5"/>
        <v>0</v>
      </c>
      <c r="S29" s="15">
        <v>2</v>
      </c>
      <c r="T29" s="15"/>
      <c r="U29" s="9">
        <f t="shared" si="1"/>
        <v>2</v>
      </c>
      <c r="V29" s="9">
        <f t="shared" si="2"/>
        <v>1</v>
      </c>
      <c r="W29" s="15"/>
      <c r="X29" s="16">
        <f t="shared" si="3"/>
        <v>-1</v>
      </c>
      <c r="Y29" s="18"/>
      <c r="Z29" s="17"/>
    </row>
    <row r="30" spans="1:26" ht="18" customHeight="1" x14ac:dyDescent="0.2">
      <c r="A30" s="13">
        <v>1500089</v>
      </c>
      <c r="B30" s="14" t="s">
        <v>55</v>
      </c>
      <c r="C30" s="15">
        <v>20000</v>
      </c>
      <c r="D30" s="10">
        <f>VLOOKUP($A30,'30.07'!$A$9:$W$200,23,0)</f>
        <v>0</v>
      </c>
      <c r="E30" s="15">
        <v>16</v>
      </c>
      <c r="F30" s="15"/>
      <c r="G30" s="15"/>
      <c r="H30" s="9">
        <f t="shared" si="0"/>
        <v>16</v>
      </c>
      <c r="I30" s="15">
        <v>16</v>
      </c>
      <c r="J30" s="15"/>
      <c r="K30" s="15"/>
      <c r="L30" s="9">
        <f t="shared" si="4"/>
        <v>16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56</v>
      </c>
      <c r="C31" s="15">
        <v>24000</v>
      </c>
      <c r="D31" s="10">
        <f>VLOOKUP($A31,'30.07'!$A$9:$W$200,23,0)</f>
        <v>0</v>
      </c>
      <c r="E31" s="15">
        <v>12</v>
      </c>
      <c r="F31" s="15"/>
      <c r="G31" s="15"/>
      <c r="H31" s="9">
        <f t="shared" si="0"/>
        <v>12</v>
      </c>
      <c r="I31" s="15">
        <v>12</v>
      </c>
      <c r="J31" s="15"/>
      <c r="K31" s="15"/>
      <c r="L31" s="9">
        <f t="shared" si="4"/>
        <v>12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57</v>
      </c>
      <c r="C32" s="15">
        <v>18000</v>
      </c>
      <c r="D32" s="10">
        <f>VLOOKUP($A32,'30.07'!$A$9:$W$200,23,0)</f>
        <v>0</v>
      </c>
      <c r="E32" s="15">
        <v>12</v>
      </c>
      <c r="F32" s="15"/>
      <c r="G32" s="15"/>
      <c r="H32" s="9">
        <f t="shared" si="0"/>
        <v>12</v>
      </c>
      <c r="I32" s="15">
        <v>12</v>
      </c>
      <c r="J32" s="15"/>
      <c r="K32" s="15"/>
      <c r="L32" s="9">
        <f t="shared" si="4"/>
        <v>12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58</v>
      </c>
      <c r="C33" s="15">
        <v>22000</v>
      </c>
      <c r="D33" s="10">
        <f>VLOOKUP($A33,'30.07'!$A$9:$W$200,23,0)</f>
        <v>0</v>
      </c>
      <c r="E33" s="15">
        <v>12</v>
      </c>
      <c r="F33" s="15"/>
      <c r="G33" s="15"/>
      <c r="H33" s="9">
        <f t="shared" si="0"/>
        <v>12</v>
      </c>
      <c r="I33" s="15">
        <v>12</v>
      </c>
      <c r="J33" s="15"/>
      <c r="K33" s="15"/>
      <c r="L33" s="9">
        <f t="shared" si="4"/>
        <v>12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154"/>
      <c r="Z33" s="17"/>
    </row>
    <row r="34" spans="1:26" ht="18" customHeight="1" x14ac:dyDescent="0.2">
      <c r="A34" s="13">
        <v>1500301</v>
      </c>
      <c r="B34" s="14" t="s">
        <v>59</v>
      </c>
      <c r="C34" s="15">
        <v>20000</v>
      </c>
      <c r="D34" s="10">
        <f>VLOOKUP($A34,'30.07'!$A$9:$W$200,23,0)</f>
        <v>0</v>
      </c>
      <c r="E34" s="15">
        <v>10</v>
      </c>
      <c r="F34" s="15"/>
      <c r="G34" s="15"/>
      <c r="H34" s="9">
        <f t="shared" si="0"/>
        <v>10</v>
      </c>
      <c r="I34" s="15">
        <v>6</v>
      </c>
      <c r="J34" s="15"/>
      <c r="K34" s="15"/>
      <c r="L34" s="9">
        <f t="shared" si="4"/>
        <v>6</v>
      </c>
      <c r="M34" s="15"/>
      <c r="N34" s="15"/>
      <c r="O34" s="15"/>
      <c r="P34" s="15"/>
      <c r="Q34" s="15"/>
      <c r="R34" s="11">
        <f t="shared" si="5"/>
        <v>0</v>
      </c>
      <c r="S34" s="15">
        <v>4</v>
      </c>
      <c r="T34" s="15"/>
      <c r="U34" s="9">
        <f t="shared" si="1"/>
        <v>4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60</v>
      </c>
      <c r="C35" s="15">
        <v>18000</v>
      </c>
      <c r="D35" s="10">
        <f>VLOOKUP($A35,'30.07'!$A$9:$W$200,23,0)</f>
        <v>0</v>
      </c>
      <c r="E35" s="15">
        <v>12</v>
      </c>
      <c r="F35" s="15"/>
      <c r="G35" s="15"/>
      <c r="H35" s="9">
        <f t="shared" si="0"/>
        <v>12</v>
      </c>
      <c r="I35" s="15">
        <v>3</v>
      </c>
      <c r="J35" s="15"/>
      <c r="K35" s="15"/>
      <c r="L35" s="9">
        <f t="shared" si="4"/>
        <v>3</v>
      </c>
      <c r="M35" s="15"/>
      <c r="N35" s="15"/>
      <c r="O35" s="15"/>
      <c r="P35" s="15"/>
      <c r="Q35" s="15"/>
      <c r="R35" s="11">
        <f t="shared" si="5"/>
        <v>0</v>
      </c>
      <c r="S35" s="15">
        <v>10</v>
      </c>
      <c r="T35" s="15"/>
      <c r="U35" s="9">
        <f t="shared" si="1"/>
        <v>10</v>
      </c>
      <c r="V35" s="9">
        <f t="shared" si="2"/>
        <v>-1</v>
      </c>
      <c r="W35" s="15"/>
      <c r="X35" s="16">
        <f t="shared" si="3"/>
        <v>1</v>
      </c>
      <c r="Y35" s="18"/>
      <c r="Z35" s="17"/>
    </row>
    <row r="36" spans="1:26" ht="18.75" customHeight="1" x14ac:dyDescent="0.2">
      <c r="A36" s="13">
        <v>1500304</v>
      </c>
      <c r="B36" s="14" t="s">
        <v>61</v>
      </c>
      <c r="C36" s="15">
        <v>18000</v>
      </c>
      <c r="D36" s="10">
        <f>VLOOKUP($A36,'30.07'!$A$9:$W$200,23,0)</f>
        <v>0</v>
      </c>
      <c r="E36" s="15">
        <v>22</v>
      </c>
      <c r="F36" s="15"/>
      <c r="G36" s="15"/>
      <c r="H36" s="9">
        <f t="shared" si="0"/>
        <v>22</v>
      </c>
      <c r="I36" s="15">
        <v>22</v>
      </c>
      <c r="J36" s="15"/>
      <c r="K36" s="15"/>
      <c r="L36" s="9">
        <f t="shared" si="4"/>
        <v>22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62</v>
      </c>
      <c r="C37" s="15">
        <v>17000</v>
      </c>
      <c r="D37" s="10">
        <f>VLOOKUP($A37,'30.07'!$A$9:$W$200,23,0)</f>
        <v>0</v>
      </c>
      <c r="E37" s="15">
        <v>12</v>
      </c>
      <c r="F37" s="15"/>
      <c r="G37" s="15"/>
      <c r="H37" s="9">
        <f t="shared" si="0"/>
        <v>12</v>
      </c>
      <c r="I37" s="15">
        <v>4</v>
      </c>
      <c r="J37" s="15"/>
      <c r="K37" s="15"/>
      <c r="L37" s="9">
        <f t="shared" si="4"/>
        <v>4</v>
      </c>
      <c r="M37" s="15"/>
      <c r="N37" s="15"/>
      <c r="O37" s="15"/>
      <c r="P37" s="15"/>
      <c r="Q37" s="15"/>
      <c r="R37" s="11">
        <f t="shared" si="5"/>
        <v>0</v>
      </c>
      <c r="S37" s="15">
        <v>8</v>
      </c>
      <c r="T37" s="15"/>
      <c r="U37" s="9">
        <f t="shared" si="1"/>
        <v>8</v>
      </c>
      <c r="V37" s="9">
        <f t="shared" si="2"/>
        <v>0</v>
      </c>
      <c r="W37" s="15"/>
      <c r="X37" s="16">
        <f t="shared" si="3"/>
        <v>0</v>
      </c>
      <c r="Y37" s="154"/>
      <c r="Z37" s="17"/>
    </row>
    <row r="38" spans="1:26" ht="18" customHeight="1" x14ac:dyDescent="0.2">
      <c r="A38" s="13">
        <v>1500307</v>
      </c>
      <c r="B38" s="14" t="s">
        <v>63</v>
      </c>
      <c r="C38" s="15">
        <v>20000</v>
      </c>
      <c r="D38" s="10">
        <f>VLOOKUP($A38,'30.07'!$A$9:$W$200,23,0)</f>
        <v>0</v>
      </c>
      <c r="E38" s="15">
        <v>10</v>
      </c>
      <c r="F38" s="15"/>
      <c r="G38" s="15"/>
      <c r="H38" s="9">
        <f t="shared" si="0"/>
        <v>10</v>
      </c>
      <c r="I38" s="15">
        <v>10</v>
      </c>
      <c r="J38" s="15"/>
      <c r="K38" s="15"/>
      <c r="L38" s="9">
        <f t="shared" si="4"/>
        <v>10</v>
      </c>
      <c r="M38" s="15"/>
      <c r="N38" s="15"/>
      <c r="O38" s="15"/>
      <c r="P38" s="15"/>
      <c r="Q38" s="15"/>
      <c r="R38" s="11">
        <f t="shared" si="5"/>
        <v>0</v>
      </c>
      <c r="S38" s="15"/>
      <c r="T38" s="15"/>
      <c r="U38" s="9">
        <f t="shared" si="1"/>
        <v>0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64</v>
      </c>
      <c r="C39" s="15">
        <v>18000</v>
      </c>
      <c r="D39" s="10">
        <f>VLOOKUP($A39,'30.07'!$A$9:$W$200,23,0)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65</v>
      </c>
      <c r="C40" s="15">
        <v>20000</v>
      </c>
      <c r="D40" s="10">
        <f>VLOOKUP($A40,'30.07'!$A$9:$W$200,23,0)</f>
        <v>0</v>
      </c>
      <c r="E40" s="15">
        <v>10</v>
      </c>
      <c r="F40" s="15"/>
      <c r="G40" s="15"/>
      <c r="H40" s="9">
        <f t="shared" si="0"/>
        <v>10</v>
      </c>
      <c r="I40" s="15">
        <v>9</v>
      </c>
      <c r="J40" s="15"/>
      <c r="K40" s="15"/>
      <c r="L40" s="9">
        <f t="shared" si="4"/>
        <v>9</v>
      </c>
      <c r="M40" s="15"/>
      <c r="N40" s="15"/>
      <c r="O40" s="15"/>
      <c r="P40" s="15"/>
      <c r="Q40" s="15"/>
      <c r="R40" s="11">
        <f t="shared" si="5"/>
        <v>0</v>
      </c>
      <c r="S40" s="15">
        <v>1</v>
      </c>
      <c r="T40" s="15"/>
      <c r="U40" s="9">
        <f t="shared" si="1"/>
        <v>1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66</v>
      </c>
      <c r="C41" s="15">
        <v>21000</v>
      </c>
      <c r="D41" s="10">
        <f>VLOOKUP($A41,'30.07'!$A$9:$W$200,23,0)</f>
        <v>0</v>
      </c>
      <c r="E41" s="15">
        <v>10</v>
      </c>
      <c r="F41" s="15"/>
      <c r="G41" s="15"/>
      <c r="H41" s="9">
        <f t="shared" si="0"/>
        <v>10</v>
      </c>
      <c r="I41" s="15">
        <v>3</v>
      </c>
      <c r="J41" s="15"/>
      <c r="K41" s="15"/>
      <c r="L41" s="9">
        <f t="shared" si="4"/>
        <v>3</v>
      </c>
      <c r="M41" s="15"/>
      <c r="N41" s="15"/>
      <c r="O41" s="15"/>
      <c r="P41" s="15"/>
      <c r="Q41" s="15"/>
      <c r="R41" s="11">
        <f t="shared" si="5"/>
        <v>0</v>
      </c>
      <c r="S41" s="15">
        <v>7</v>
      </c>
      <c r="T41" s="15"/>
      <c r="U41" s="9">
        <f t="shared" si="1"/>
        <v>7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67</v>
      </c>
      <c r="C42" s="15">
        <v>21000</v>
      </c>
      <c r="D42" s="10">
        <f>VLOOKUP($A42,'30.07'!$A$9:$W$200,23,0)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68</v>
      </c>
      <c r="C43" s="15">
        <v>20000</v>
      </c>
      <c r="D43" s="10">
        <f>VLOOKUP($A43,'30.07'!$A$9:$W$200,23,0)</f>
        <v>0</v>
      </c>
      <c r="E43" s="15">
        <v>12</v>
      </c>
      <c r="F43" s="15"/>
      <c r="G43" s="15"/>
      <c r="H43" s="9">
        <f t="shared" si="0"/>
        <v>12</v>
      </c>
      <c r="I43" s="15">
        <v>5</v>
      </c>
      <c r="J43" s="15"/>
      <c r="K43" s="15"/>
      <c r="L43" s="9">
        <f t="shared" si="4"/>
        <v>5</v>
      </c>
      <c r="M43" s="15"/>
      <c r="N43" s="15"/>
      <c r="O43" s="15"/>
      <c r="P43" s="15"/>
      <c r="Q43" s="15"/>
      <c r="R43" s="11">
        <f t="shared" si="5"/>
        <v>0</v>
      </c>
      <c r="S43" s="15">
        <v>7</v>
      </c>
      <c r="T43" s="15"/>
      <c r="U43" s="9">
        <f t="shared" si="1"/>
        <v>7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69</v>
      </c>
      <c r="C44" s="15">
        <v>17000</v>
      </c>
      <c r="D44" s="10">
        <f>VLOOKUP($A44,'30.07'!$A$9:$W$200,23,0)</f>
        <v>0</v>
      </c>
      <c r="E44" s="15">
        <v>12</v>
      </c>
      <c r="F44" s="15"/>
      <c r="G44" s="15"/>
      <c r="H44" s="9">
        <f t="shared" si="0"/>
        <v>12</v>
      </c>
      <c r="I44" s="15">
        <v>12</v>
      </c>
      <c r="J44" s="15"/>
      <c r="K44" s="15"/>
      <c r="L44" s="9">
        <f t="shared" si="4"/>
        <v>12</v>
      </c>
      <c r="M44" s="15"/>
      <c r="N44" s="15"/>
      <c r="O44" s="15"/>
      <c r="P44" s="15"/>
      <c r="Q44" s="15"/>
      <c r="R44" s="11">
        <f t="shared" si="5"/>
        <v>0</v>
      </c>
      <c r="S44" s="15">
        <v>1</v>
      </c>
      <c r="T44" s="15"/>
      <c r="U44" s="9">
        <f t="shared" si="1"/>
        <v>1</v>
      </c>
      <c r="V44" s="9">
        <f t="shared" si="2"/>
        <v>-1</v>
      </c>
      <c r="W44" s="15"/>
      <c r="X44" s="16">
        <f t="shared" si="3"/>
        <v>1</v>
      </c>
      <c r="Y44" s="26"/>
      <c r="Z44" s="17"/>
    </row>
    <row r="45" spans="1:26" ht="18" customHeight="1" x14ac:dyDescent="0.2">
      <c r="A45" s="13">
        <v>1502007</v>
      </c>
      <c r="B45" s="14" t="s">
        <v>70</v>
      </c>
      <c r="C45" s="15">
        <v>19000</v>
      </c>
      <c r="D45" s="10">
        <f>VLOOKUP($A45,'30.07'!$A$9:$W$200,23,0)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71</v>
      </c>
      <c r="C46" s="15">
        <v>17000</v>
      </c>
      <c r="D46" s="10">
        <f>VLOOKUP($A46,'30.07'!$A$9:$W$200,23,0)</f>
        <v>0</v>
      </c>
      <c r="E46" s="15">
        <v>12</v>
      </c>
      <c r="F46" s="15"/>
      <c r="G46" s="15"/>
      <c r="H46" s="9">
        <f t="shared" si="0"/>
        <v>12</v>
      </c>
      <c r="I46" s="15">
        <v>10</v>
      </c>
      <c r="J46" s="15"/>
      <c r="K46" s="15"/>
      <c r="L46" s="9">
        <f t="shared" si="4"/>
        <v>10</v>
      </c>
      <c r="M46" s="15"/>
      <c r="N46" s="15"/>
      <c r="O46" s="15"/>
      <c r="P46" s="15"/>
      <c r="Q46" s="15"/>
      <c r="R46" s="11">
        <f t="shared" si="5"/>
        <v>0</v>
      </c>
      <c r="S46" s="15">
        <v>2</v>
      </c>
      <c r="T46" s="15"/>
      <c r="U46" s="9">
        <f t="shared" si="1"/>
        <v>2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72</v>
      </c>
      <c r="C47" s="15">
        <v>18000</v>
      </c>
      <c r="D47" s="10">
        <f>VLOOKUP($A47,'30.07'!$A$9:$W$200,23,0)</f>
        <v>0</v>
      </c>
      <c r="E47" s="15">
        <v>8</v>
      </c>
      <c r="F47" s="15"/>
      <c r="G47" s="15"/>
      <c r="H47" s="9">
        <f t="shared" si="0"/>
        <v>8</v>
      </c>
      <c r="I47" s="15">
        <v>8</v>
      </c>
      <c r="J47" s="15"/>
      <c r="K47" s="15"/>
      <c r="L47" s="9">
        <f t="shared" si="4"/>
        <v>8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73</v>
      </c>
      <c r="C48" s="15">
        <v>20000</v>
      </c>
      <c r="D48" s="10">
        <f>VLOOKUP($A48,'30.07'!$A$9:$W$200,23,0)</f>
        <v>0</v>
      </c>
      <c r="E48" s="15">
        <v>12</v>
      </c>
      <c r="F48" s="15"/>
      <c r="G48" s="15"/>
      <c r="H48" s="9">
        <f t="shared" si="0"/>
        <v>12</v>
      </c>
      <c r="I48" s="15">
        <v>8</v>
      </c>
      <c r="J48" s="15"/>
      <c r="K48" s="15"/>
      <c r="L48" s="9">
        <f t="shared" si="4"/>
        <v>8</v>
      </c>
      <c r="M48" s="15"/>
      <c r="N48" s="15"/>
      <c r="O48" s="15"/>
      <c r="P48" s="15"/>
      <c r="Q48" s="15"/>
      <c r="R48" s="11">
        <f t="shared" si="5"/>
        <v>0</v>
      </c>
      <c r="S48" s="15">
        <v>4</v>
      </c>
      <c r="T48" s="15"/>
      <c r="U48" s="9">
        <f t="shared" si="1"/>
        <v>4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74</v>
      </c>
      <c r="C49" s="15">
        <v>22000</v>
      </c>
      <c r="D49" s="10">
        <f>VLOOKUP($A49,'30.07'!$A$9:$W$200,23,0)</f>
        <v>0</v>
      </c>
      <c r="E49" s="15">
        <v>12</v>
      </c>
      <c r="F49" s="15"/>
      <c r="G49" s="15"/>
      <c r="H49" s="9">
        <f t="shared" si="0"/>
        <v>12</v>
      </c>
      <c r="I49" s="15">
        <v>5</v>
      </c>
      <c r="J49" s="15"/>
      <c r="K49" s="15"/>
      <c r="L49" s="9">
        <f t="shared" si="4"/>
        <v>5</v>
      </c>
      <c r="M49" s="15"/>
      <c r="N49" s="15"/>
      <c r="O49" s="15"/>
      <c r="P49" s="15"/>
      <c r="Q49" s="15"/>
      <c r="R49" s="11">
        <f t="shared" si="5"/>
        <v>0</v>
      </c>
      <c r="S49" s="15">
        <v>7</v>
      </c>
      <c r="T49" s="15"/>
      <c r="U49" s="9">
        <f t="shared" si="1"/>
        <v>7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75</v>
      </c>
      <c r="C50" s="15">
        <v>21000</v>
      </c>
      <c r="D50" s="10">
        <f>VLOOKUP($A50,'30.07'!$A$9:$W$200,23,0)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76</v>
      </c>
      <c r="C51" s="15">
        <v>19000</v>
      </c>
      <c r="D51" s="10">
        <f>VLOOKUP($A51,'30.07'!$A$9:$W$200,23,0)</f>
        <v>0</v>
      </c>
      <c r="E51" s="15">
        <v>10</v>
      </c>
      <c r="F51" s="15"/>
      <c r="G51" s="15"/>
      <c r="H51" s="9">
        <f t="shared" si="0"/>
        <v>10</v>
      </c>
      <c r="I51" s="15">
        <v>10</v>
      </c>
      <c r="J51" s="15"/>
      <c r="K51" s="15"/>
      <c r="L51" s="9">
        <f t="shared" si="4"/>
        <v>10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77</v>
      </c>
      <c r="C52" s="15">
        <v>25000</v>
      </c>
      <c r="D52" s="10">
        <f>VLOOKUP($A52,'30.07'!$A$9:$W$200,23,0)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78</v>
      </c>
      <c r="C53" s="9"/>
      <c r="D53" s="10">
        <f>VLOOKUP($A53,'30.07'!$A$9:$W$200,23,0)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79</v>
      </c>
      <c r="C54" s="21">
        <v>22000</v>
      </c>
      <c r="D54" s="10">
        <f>VLOOKUP($A54,'30.07'!$A$9:$W$200,23,0)</f>
        <v>0</v>
      </c>
      <c r="E54" s="21">
        <v>8</v>
      </c>
      <c r="F54" s="21"/>
      <c r="G54" s="21"/>
      <c r="H54" s="9">
        <f t="shared" ref="H54:H61" si="6">SUM(E54:G54)</f>
        <v>8</v>
      </c>
      <c r="I54" s="21">
        <v>8</v>
      </c>
      <c r="J54" s="21"/>
      <c r="K54" s="21"/>
      <c r="L54" s="9">
        <f t="shared" si="4"/>
        <v>8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1" si="7">S54+T54</f>
        <v>0</v>
      </c>
      <c r="V54" s="9">
        <f t="shared" ref="V54:V61" si="8">D54+H54-L54-R54-U54</f>
        <v>0</v>
      </c>
      <c r="W54" s="21"/>
      <c r="X54" s="16">
        <f t="shared" ref="X54:X61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80</v>
      </c>
      <c r="C55" s="21">
        <v>22000</v>
      </c>
      <c r="D55" s="10">
        <f>VLOOKUP($A55,'30.07'!$A$9:$W$200,23,0)</f>
        <v>0</v>
      </c>
      <c r="E55" s="15">
        <v>8</v>
      </c>
      <c r="F55" s="15"/>
      <c r="G55" s="15"/>
      <c r="H55" s="9">
        <f t="shared" si="6"/>
        <v>8</v>
      </c>
      <c r="I55" s="15">
        <v>6</v>
      </c>
      <c r="J55" s="15"/>
      <c r="K55" s="15"/>
      <c r="L55" s="9">
        <f t="shared" si="4"/>
        <v>6</v>
      </c>
      <c r="M55" s="15"/>
      <c r="N55" s="15"/>
      <c r="O55" s="15"/>
      <c r="P55" s="15"/>
      <c r="Q55" s="15"/>
      <c r="R55" s="11">
        <f t="shared" si="5"/>
        <v>0</v>
      </c>
      <c r="S55" s="15">
        <v>2</v>
      </c>
      <c r="T55" s="15"/>
      <c r="U55" s="9">
        <f t="shared" si="7"/>
        <v>2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81</v>
      </c>
      <c r="C56" s="15">
        <v>22000</v>
      </c>
      <c r="D56" s="10">
        <f>VLOOKUP($A56,'30.07'!$A$9:$W$200,23,0)</f>
        <v>0</v>
      </c>
      <c r="E56" s="15">
        <v>12</v>
      </c>
      <c r="F56" s="15"/>
      <c r="G56" s="15"/>
      <c r="H56" s="9">
        <f t="shared" si="6"/>
        <v>12</v>
      </c>
      <c r="I56" s="15">
        <v>12</v>
      </c>
      <c r="J56" s="15"/>
      <c r="K56" s="15"/>
      <c r="L56" s="9">
        <f t="shared" si="4"/>
        <v>12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82</v>
      </c>
      <c r="C57" s="15">
        <v>20000</v>
      </c>
      <c r="D57" s="10">
        <f>VLOOKUP($A57,'30.07'!$A$9:$W$200,23,0)</f>
        <v>0</v>
      </c>
      <c r="E57" s="15">
        <v>12</v>
      </c>
      <c r="F57" s="15"/>
      <c r="G57" s="15"/>
      <c r="H57" s="9">
        <f t="shared" si="6"/>
        <v>12</v>
      </c>
      <c r="I57" s="15">
        <v>7</v>
      </c>
      <c r="J57" s="15"/>
      <c r="K57" s="15"/>
      <c r="L57" s="9">
        <f t="shared" si="4"/>
        <v>7</v>
      </c>
      <c r="M57" s="15"/>
      <c r="N57" s="15"/>
      <c r="O57" s="15"/>
      <c r="P57" s="15"/>
      <c r="Q57" s="15"/>
      <c r="R57" s="11">
        <f t="shared" si="5"/>
        <v>0</v>
      </c>
      <c r="S57" s="15">
        <v>5</v>
      </c>
      <c r="T57" s="15"/>
      <c r="U57" s="9">
        <f t="shared" si="7"/>
        <v>5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83</v>
      </c>
      <c r="C58" s="15">
        <v>29000</v>
      </c>
      <c r="D58" s="10">
        <f>VLOOKUP($A58,'30.07'!$A$9:$W$200,23,0)</f>
        <v>1</v>
      </c>
      <c r="E58" s="15"/>
      <c r="F58" s="15"/>
      <c r="G58" s="15"/>
      <c r="H58" s="9">
        <f t="shared" si="6"/>
        <v>0</v>
      </c>
      <c r="I58" s="15">
        <v>1</v>
      </c>
      <c r="J58" s="15"/>
      <c r="K58" s="15"/>
      <c r="L58" s="9">
        <f t="shared" si="4"/>
        <v>1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84</v>
      </c>
      <c r="C59" s="15">
        <v>32000</v>
      </c>
      <c r="D59" s="10">
        <f>VLOOKUP($A59,'30.07'!$A$9:$W$200,23,0)</f>
        <v>4</v>
      </c>
      <c r="E59" s="15"/>
      <c r="F59" s="15"/>
      <c r="G59" s="15"/>
      <c r="H59" s="9">
        <f t="shared" si="6"/>
        <v>0</v>
      </c>
      <c r="I59" s="15">
        <v>4</v>
      </c>
      <c r="J59" s="15"/>
      <c r="K59" s="15"/>
      <c r="L59" s="9">
        <f t="shared" si="4"/>
        <v>4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85</v>
      </c>
      <c r="C60" s="15">
        <v>25000</v>
      </c>
      <c r="D60" s="10">
        <f>VLOOKUP($A60,'30.07'!$A$9:$W$200,23,0)</f>
        <v>0</v>
      </c>
      <c r="E60" s="15"/>
      <c r="F60" s="15"/>
      <c r="G60" s="15"/>
      <c r="H60" s="9">
        <f t="shared" si="6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1522009</v>
      </c>
      <c r="B61" s="14" t="s">
        <v>86</v>
      </c>
      <c r="C61" s="15">
        <v>24000</v>
      </c>
      <c r="D61" s="10">
        <f>VLOOKUP($A61,'30.07'!$A$9:$W$200,23,0)</f>
        <v>0</v>
      </c>
      <c r="E61" s="15"/>
      <c r="F61" s="15"/>
      <c r="G61" s="15"/>
      <c r="H61" s="9">
        <f t="shared" si="6"/>
        <v>0</v>
      </c>
      <c r="I61" s="15"/>
      <c r="J61" s="15"/>
      <c r="K61" s="15"/>
      <c r="L61" s="9">
        <f t="shared" si="4"/>
        <v>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7">
        <v>1530000</v>
      </c>
      <c r="B62" s="8" t="s">
        <v>87</v>
      </c>
      <c r="C62" s="9"/>
      <c r="D62" s="10">
        <f>VLOOKUP($A62,'30.07'!$A$9:$W$200,23,0)</f>
        <v>0</v>
      </c>
      <c r="E62" s="10"/>
      <c r="F62" s="10"/>
      <c r="G62" s="10"/>
      <c r="H62" s="9"/>
      <c r="I62" s="10"/>
      <c r="J62" s="10"/>
      <c r="K62" s="10"/>
      <c r="L62" s="9">
        <f t="shared" si="4"/>
        <v>0</v>
      </c>
      <c r="M62" s="10"/>
      <c r="N62" s="10"/>
      <c r="O62" s="10"/>
      <c r="P62" s="10"/>
      <c r="Q62" s="10"/>
      <c r="R62" s="11">
        <f t="shared" si="5"/>
        <v>0</v>
      </c>
      <c r="S62" s="10"/>
      <c r="T62" s="10"/>
      <c r="U62" s="9"/>
      <c r="V62" s="9"/>
      <c r="W62" s="10"/>
      <c r="X62" s="9"/>
      <c r="Y62" s="18"/>
      <c r="Z62" s="17"/>
    </row>
    <row r="63" spans="1:28" ht="18" customHeight="1" x14ac:dyDescent="0.2">
      <c r="A63" s="13">
        <v>1532013</v>
      </c>
      <c r="B63" s="14" t="s">
        <v>88</v>
      </c>
      <c r="C63" s="15">
        <v>89000</v>
      </c>
      <c r="D63" s="10">
        <f>VLOOKUP($A63,'30.07'!$A$9:$W$200,23,0)</f>
        <v>9</v>
      </c>
      <c r="E63" s="15"/>
      <c r="F63" s="15"/>
      <c r="G63" s="15"/>
      <c r="H63" s="9">
        <f>SUM(E63:G63)</f>
        <v>0</v>
      </c>
      <c r="I63" s="15">
        <v>5</v>
      </c>
      <c r="J63" s="15"/>
      <c r="K63" s="15"/>
      <c r="L63" s="9">
        <f t="shared" si="4"/>
        <v>5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>S63+T63</f>
        <v>0</v>
      </c>
      <c r="V63" s="9">
        <f>D63+H63-L63-R63-U63</f>
        <v>4</v>
      </c>
      <c r="W63" s="15">
        <v>4</v>
      </c>
      <c r="X63" s="16">
        <f>W63-V63</f>
        <v>0</v>
      </c>
      <c r="Y63" s="18"/>
      <c r="Z63" s="17"/>
    </row>
    <row r="64" spans="1:28" ht="18" customHeight="1" x14ac:dyDescent="0.2">
      <c r="A64" s="7">
        <v>1540000</v>
      </c>
      <c r="B64" s="8" t="s">
        <v>89</v>
      </c>
      <c r="C64" s="9"/>
      <c r="D64" s="10">
        <f>VLOOKUP($A64,'30.07'!$A$9:$W$200,23,0)</f>
        <v>0</v>
      </c>
      <c r="E64" s="10"/>
      <c r="F64" s="10"/>
      <c r="G64" s="10"/>
      <c r="H64" s="9"/>
      <c r="I64" s="10"/>
      <c r="J64" s="10"/>
      <c r="K64" s="10"/>
      <c r="L64" s="9">
        <f t="shared" si="4"/>
        <v>0</v>
      </c>
      <c r="M64" s="10"/>
      <c r="N64" s="10"/>
      <c r="O64" s="10"/>
      <c r="P64" s="10"/>
      <c r="Q64" s="10"/>
      <c r="R64" s="11">
        <f t="shared" si="5"/>
        <v>0</v>
      </c>
      <c r="S64" s="10"/>
      <c r="T64" s="10"/>
      <c r="U64" s="9"/>
      <c r="V64" s="9"/>
      <c r="W64" s="10"/>
      <c r="X64" s="9"/>
      <c r="Y64" s="18"/>
      <c r="Z64" s="17"/>
    </row>
    <row r="65" spans="1:26" s="24" customFormat="1" ht="18" customHeight="1" x14ac:dyDescent="0.2">
      <c r="A65" s="25">
        <v>1540002</v>
      </c>
      <c r="B65" s="20" t="s">
        <v>90</v>
      </c>
      <c r="C65" s="21">
        <v>19000</v>
      </c>
      <c r="D65" s="10">
        <f>VLOOKUP($A65,'30.07'!$A$9:$W$200,23,0)</f>
        <v>0</v>
      </c>
      <c r="E65" s="15"/>
      <c r="F65" s="15"/>
      <c r="G65" s="15"/>
      <c r="H65" s="9">
        <f>SUM(E65:G65)</f>
        <v>0</v>
      </c>
      <c r="I65" s="15"/>
      <c r="J65" s="15"/>
      <c r="K65" s="15"/>
      <c r="L65" s="9">
        <f t="shared" si="4"/>
        <v>0</v>
      </c>
      <c r="M65" s="15"/>
      <c r="N65" s="15"/>
      <c r="O65" s="15"/>
      <c r="P65" s="15"/>
      <c r="Q65" s="15"/>
      <c r="R65" s="11">
        <f t="shared" si="5"/>
        <v>0</v>
      </c>
      <c r="S65" s="15"/>
      <c r="T65" s="15"/>
      <c r="U65" s="9">
        <f>S65+T65</f>
        <v>0</v>
      </c>
      <c r="V65" s="9">
        <f>D65+H65-L65-R65-U65</f>
        <v>0</v>
      </c>
      <c r="W65" s="15"/>
      <c r="X65" s="16">
        <f>W65-V65</f>
        <v>0</v>
      </c>
      <c r="Y65" s="22"/>
      <c r="Z65" s="23"/>
    </row>
    <row r="66" spans="1:26" s="24" customFormat="1" ht="18" customHeight="1" x14ac:dyDescent="0.2">
      <c r="A66" s="25">
        <v>1540034</v>
      </c>
      <c r="B66" s="20" t="s">
        <v>91</v>
      </c>
      <c r="C66" s="21">
        <v>16000</v>
      </c>
      <c r="D66" s="10">
        <f>VLOOKUP($A66,'30.07'!$A$9:$W$200,23,0)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ht="18" customHeight="1" x14ac:dyDescent="0.2">
      <c r="A67" s="7">
        <v>1560000</v>
      </c>
      <c r="B67" s="8" t="s">
        <v>92</v>
      </c>
      <c r="C67" s="9"/>
      <c r="D67" s="10">
        <f>VLOOKUP($A67,'30.07'!$A$9:$W$200,23,0)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ht="18" customHeight="1" x14ac:dyDescent="0.2">
      <c r="A68" s="13">
        <v>1560001</v>
      </c>
      <c r="B68" s="14" t="s">
        <v>93</v>
      </c>
      <c r="C68" s="15">
        <v>28000</v>
      </c>
      <c r="D68" s="10">
        <f>VLOOKUP($A68,'30.07'!$A$9:$W$200,23,0)</f>
        <v>0</v>
      </c>
      <c r="E68" s="15">
        <v>7</v>
      </c>
      <c r="F68" s="15"/>
      <c r="G68" s="15"/>
      <c r="H68" s="9">
        <f>SUM(E68:G68)</f>
        <v>7</v>
      </c>
      <c r="I68" s="15">
        <v>7</v>
      </c>
      <c r="J68" s="15"/>
      <c r="K68" s="15"/>
      <c r="L68" s="9">
        <f t="shared" si="4"/>
        <v>7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 t="shared" ref="U68:U72" si="10">S68+T68</f>
        <v>0</v>
      </c>
      <c r="V68" s="9">
        <f>D68+H68-L68-R68-U68</f>
        <v>0</v>
      </c>
      <c r="W68" s="15"/>
      <c r="X68" s="16">
        <f t="shared" ref="X68:X72" si="11">W68-V68</f>
        <v>0</v>
      </c>
      <c r="Y68" s="26"/>
      <c r="Z68" s="17"/>
    </row>
    <row r="69" spans="1:26" ht="18" customHeight="1" x14ac:dyDescent="0.2">
      <c r="A69" s="13">
        <v>1560002</v>
      </c>
      <c r="B69" s="14" t="s">
        <v>94</v>
      </c>
      <c r="C69" s="15">
        <v>28000</v>
      </c>
      <c r="D69" s="10">
        <f>VLOOKUP($A69,'30.07'!$A$9:$W$200,23,0)</f>
        <v>0</v>
      </c>
      <c r="E69" s="15">
        <v>8</v>
      </c>
      <c r="F69" s="15"/>
      <c r="G69" s="15"/>
      <c r="H69" s="9">
        <f>SUM(E69:G69)</f>
        <v>8</v>
      </c>
      <c r="I69" s="15">
        <v>8</v>
      </c>
      <c r="J69" s="15"/>
      <c r="K69" s="15"/>
      <c r="L69" s="9">
        <f t="shared" si="4"/>
        <v>8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 t="shared" si="10"/>
        <v>0</v>
      </c>
      <c r="V69" s="9">
        <f>D69+H69-L69-R69-U69</f>
        <v>0</v>
      </c>
      <c r="W69" s="15"/>
      <c r="X69" s="16">
        <f t="shared" si="11"/>
        <v>0</v>
      </c>
      <c r="Y69" s="26"/>
      <c r="Z69" s="17"/>
    </row>
    <row r="70" spans="1:26" ht="18" customHeight="1" x14ac:dyDescent="0.2">
      <c r="A70" s="13">
        <v>1560006</v>
      </c>
      <c r="B70" s="14" t="s">
        <v>95</v>
      </c>
      <c r="C70" s="15">
        <v>28000</v>
      </c>
      <c r="D70" s="10">
        <f>VLOOKUP($A70,'30.07'!$A$9:$W$200,23,0)</f>
        <v>0</v>
      </c>
      <c r="E70" s="15">
        <v>7</v>
      </c>
      <c r="F70" s="15"/>
      <c r="G70" s="15"/>
      <c r="H70" s="9">
        <f>SUM(E70:G70)</f>
        <v>7</v>
      </c>
      <c r="I70" s="15">
        <v>7</v>
      </c>
      <c r="J70" s="15"/>
      <c r="K70" s="15"/>
      <c r="L70" s="9">
        <f t="shared" si="4"/>
        <v>7</v>
      </c>
      <c r="M70" s="15"/>
      <c r="N70" s="15"/>
      <c r="O70" s="15"/>
      <c r="P70" s="15"/>
      <c r="Q70" s="15"/>
      <c r="R70" s="11">
        <f>SUM(M70:Q70)</f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1560008</v>
      </c>
      <c r="B71" s="14" t="s">
        <v>96</v>
      </c>
      <c r="C71" s="15">
        <v>28000</v>
      </c>
      <c r="D71" s="10">
        <f>VLOOKUP($A71,'30.07'!$A$9:$W$200,23,0)</f>
        <v>0</v>
      </c>
      <c r="E71" s="15">
        <v>7</v>
      </c>
      <c r="F71" s="15"/>
      <c r="G71" s="15"/>
      <c r="H71" s="9">
        <f>SUM(E71:G71)</f>
        <v>7</v>
      </c>
      <c r="I71" s="15">
        <v>7</v>
      </c>
      <c r="J71" s="15"/>
      <c r="K71" s="15"/>
      <c r="L71" s="9">
        <f t="shared" si="4"/>
        <v>7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1560048</v>
      </c>
      <c r="B72" s="14" t="s">
        <v>97</v>
      </c>
      <c r="C72" s="15">
        <v>28000</v>
      </c>
      <c r="D72" s="10">
        <f>VLOOKUP($A72,'30.07'!$A$9:$W$200,23,0)</f>
        <v>0</v>
      </c>
      <c r="E72" s="15">
        <v>7</v>
      </c>
      <c r="F72" s="15"/>
      <c r="G72" s="15"/>
      <c r="H72" s="9">
        <f>SUM(E72:G72)</f>
        <v>7</v>
      </c>
      <c r="I72" s="15">
        <v>7</v>
      </c>
      <c r="J72" s="15"/>
      <c r="K72" s="15"/>
      <c r="L72" s="9">
        <f t="shared" si="4"/>
        <v>7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 t="shared" si="10"/>
        <v>0</v>
      </c>
      <c r="V72" s="9">
        <f>D72+H72-L72-R72-U72</f>
        <v>0</v>
      </c>
      <c r="W72" s="15"/>
      <c r="X72" s="16">
        <f t="shared" si="11"/>
        <v>0</v>
      </c>
      <c r="Y72" s="26"/>
      <c r="Z72" s="17"/>
    </row>
    <row r="73" spans="1:26" ht="18" customHeight="1" x14ac:dyDescent="0.2">
      <c r="A73" s="7">
        <v>1510000</v>
      </c>
      <c r="B73" s="8" t="s">
        <v>98</v>
      </c>
      <c r="C73" s="9"/>
      <c r="D73" s="10">
        <f>VLOOKUP($A73,'30.07'!$A$9:$W$200,23,0)</f>
        <v>0</v>
      </c>
      <c r="E73" s="10"/>
      <c r="F73" s="10"/>
      <c r="G73" s="10"/>
      <c r="H73" s="9"/>
      <c r="I73" s="10"/>
      <c r="J73" s="10"/>
      <c r="K73" s="10"/>
      <c r="L73" s="9">
        <f t="shared" si="4"/>
        <v>0</v>
      </c>
      <c r="M73" s="10"/>
      <c r="N73" s="10"/>
      <c r="O73" s="10"/>
      <c r="P73" s="10"/>
      <c r="Q73" s="10"/>
      <c r="R73" s="11">
        <f t="shared" si="5"/>
        <v>0</v>
      </c>
      <c r="S73" s="10"/>
      <c r="T73" s="10"/>
      <c r="U73" s="9"/>
      <c r="V73" s="9"/>
      <c r="W73" s="10"/>
      <c r="X73" s="9"/>
      <c r="Y73" s="18"/>
      <c r="Z73" s="17"/>
    </row>
    <row r="74" spans="1:26" ht="18" customHeight="1" x14ac:dyDescent="0.2">
      <c r="A74" s="13">
        <v>1510001</v>
      </c>
      <c r="B74" s="14" t="s">
        <v>99</v>
      </c>
      <c r="C74" s="15">
        <v>55000</v>
      </c>
      <c r="D74" s="10">
        <f>VLOOKUP($A74,'30.07'!$A$9:$W$200,23,0)</f>
        <v>3</v>
      </c>
      <c r="E74" s="15">
        <v>2</v>
      </c>
      <c r="F74" s="15"/>
      <c r="G74" s="15"/>
      <c r="H74" s="9">
        <f t="shared" ref="H74:H87" si="12">SUM(E74:G74)</f>
        <v>2</v>
      </c>
      <c r="I74" s="15"/>
      <c r="J74" s="15"/>
      <c r="K74" s="15"/>
      <c r="L74" s="9">
        <f t="shared" ref="L74:L137" si="13">SUM(I74:K74)</f>
        <v>0</v>
      </c>
      <c r="M74" s="15">
        <v>3</v>
      </c>
      <c r="N74" s="15"/>
      <c r="O74" s="15"/>
      <c r="P74" s="15"/>
      <c r="Q74" s="15"/>
      <c r="R74" s="11">
        <f t="shared" si="5"/>
        <v>3</v>
      </c>
      <c r="S74" s="15"/>
      <c r="T74" s="15"/>
      <c r="U74" s="9">
        <f t="shared" ref="U74:U87" si="14">S74+T74</f>
        <v>0</v>
      </c>
      <c r="V74" s="9">
        <f t="shared" ref="V74:V87" si="15">D74+H74-L74-R74-U74</f>
        <v>2</v>
      </c>
      <c r="W74" s="15">
        <v>2</v>
      </c>
      <c r="X74" s="16">
        <f t="shared" ref="X74:X87" si="16">W74-V74</f>
        <v>0</v>
      </c>
      <c r="Y74" s="27"/>
      <c r="Z74" s="17"/>
    </row>
    <row r="75" spans="1:26" ht="18" customHeight="1" x14ac:dyDescent="0.2">
      <c r="A75" s="13">
        <v>1510002</v>
      </c>
      <c r="B75" s="14" t="s">
        <v>100</v>
      </c>
      <c r="C75" s="15">
        <v>30000</v>
      </c>
      <c r="D75" s="10">
        <f>VLOOKUP($A75,'30.07'!$A$9:$W$200,23,0)</f>
        <v>8</v>
      </c>
      <c r="E75" s="15">
        <v>4</v>
      </c>
      <c r="F75" s="15"/>
      <c r="G75" s="15"/>
      <c r="H75" s="9">
        <f t="shared" si="12"/>
        <v>4</v>
      </c>
      <c r="I75" s="15">
        <v>5</v>
      </c>
      <c r="J75" s="15"/>
      <c r="K75" s="15"/>
      <c r="L75" s="9">
        <f t="shared" si="13"/>
        <v>5</v>
      </c>
      <c r="M75" s="15">
        <v>2</v>
      </c>
      <c r="N75" s="15"/>
      <c r="O75" s="15"/>
      <c r="P75" s="15"/>
      <c r="Q75" s="15"/>
      <c r="R75" s="11">
        <f t="shared" si="5"/>
        <v>2</v>
      </c>
      <c r="S75" s="15"/>
      <c r="T75" s="15"/>
      <c r="U75" s="9">
        <f t="shared" si="14"/>
        <v>0</v>
      </c>
      <c r="V75" s="9">
        <f t="shared" si="15"/>
        <v>5</v>
      </c>
      <c r="W75" s="15">
        <v>5</v>
      </c>
      <c r="X75" s="16">
        <f t="shared" si="16"/>
        <v>0</v>
      </c>
      <c r="Y75" s="27"/>
      <c r="Z75" s="17"/>
    </row>
    <row r="76" spans="1:26" ht="18" customHeight="1" x14ac:dyDescent="0.2">
      <c r="A76" s="13">
        <v>1510005</v>
      </c>
      <c r="B76" s="14" t="s">
        <v>101</v>
      </c>
      <c r="C76" s="15">
        <v>70000</v>
      </c>
      <c r="D76" s="10">
        <f>VLOOKUP($A76,'30.07'!$A$9:$W$200,23,0)</f>
        <v>0</v>
      </c>
      <c r="E76" s="15"/>
      <c r="F76" s="15"/>
      <c r="G76" s="15"/>
      <c r="H76" s="9">
        <f t="shared" si="12"/>
        <v>0</v>
      </c>
      <c r="I76" s="15"/>
      <c r="J76" s="15"/>
      <c r="K76" s="15"/>
      <c r="L76" s="9">
        <f t="shared" si="13"/>
        <v>0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4"/>
        <v>0</v>
      </c>
      <c r="V76" s="9">
        <f t="shared" si="15"/>
        <v>0</v>
      </c>
      <c r="W76" s="15"/>
      <c r="X76" s="16">
        <f t="shared" si="16"/>
        <v>0</v>
      </c>
      <c r="Y76" s="18"/>
      <c r="Z76" s="17"/>
    </row>
    <row r="77" spans="1:26" ht="18" customHeight="1" x14ac:dyDescent="0.2">
      <c r="A77" s="13">
        <v>1510006</v>
      </c>
      <c r="B77" s="14" t="s">
        <v>102</v>
      </c>
      <c r="C77" s="15">
        <v>38000</v>
      </c>
      <c r="D77" s="10">
        <f>VLOOKUP($A77,'30.07'!$A$9:$W$200,23,0)</f>
        <v>5</v>
      </c>
      <c r="E77" s="15"/>
      <c r="F77" s="15"/>
      <c r="G77" s="15"/>
      <c r="H77" s="9">
        <f t="shared" si="12"/>
        <v>0</v>
      </c>
      <c r="I77" s="15">
        <v>3</v>
      </c>
      <c r="J77" s="15"/>
      <c r="K77" s="15"/>
      <c r="L77" s="9">
        <f t="shared" si="13"/>
        <v>3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4"/>
        <v>0</v>
      </c>
      <c r="V77" s="9">
        <f t="shared" si="15"/>
        <v>2</v>
      </c>
      <c r="W77" s="15">
        <v>2</v>
      </c>
      <c r="X77" s="16">
        <f t="shared" si="16"/>
        <v>0</v>
      </c>
      <c r="Y77" s="26"/>
      <c r="Z77" s="17"/>
    </row>
    <row r="78" spans="1:26" ht="18" customHeight="1" x14ac:dyDescent="0.2">
      <c r="A78" s="13">
        <v>1510007</v>
      </c>
      <c r="B78" s="14" t="s">
        <v>103</v>
      </c>
      <c r="C78" s="15">
        <v>75000</v>
      </c>
      <c r="D78" s="10">
        <f>VLOOKUP($A78,'30.07'!$A$9:$W$200,23,0)</f>
        <v>0</v>
      </c>
      <c r="E78" s="15"/>
      <c r="F78" s="15"/>
      <c r="G78" s="15"/>
      <c r="H78" s="9">
        <f t="shared" si="12"/>
        <v>0</v>
      </c>
      <c r="I78" s="15"/>
      <c r="J78" s="15"/>
      <c r="K78" s="15"/>
      <c r="L78" s="9">
        <f t="shared" si="13"/>
        <v>0</v>
      </c>
      <c r="M78" s="15"/>
      <c r="N78" s="15"/>
      <c r="O78" s="15"/>
      <c r="P78" s="15"/>
      <c r="Q78" s="15"/>
      <c r="R78" s="11">
        <f>SUM(M78:Q78)</f>
        <v>0</v>
      </c>
      <c r="S78" s="15"/>
      <c r="T78" s="15"/>
      <c r="U78" s="9">
        <f>S78+T78</f>
        <v>0</v>
      </c>
      <c r="V78" s="9">
        <f t="shared" si="15"/>
        <v>0</v>
      </c>
      <c r="W78" s="15"/>
      <c r="X78" s="16">
        <f>W78-V78</f>
        <v>0</v>
      </c>
      <c r="Y78" s="18"/>
      <c r="Z78" s="17"/>
    </row>
    <row r="79" spans="1:26" ht="18" customHeight="1" x14ac:dyDescent="0.2">
      <c r="A79" s="13">
        <v>1510008</v>
      </c>
      <c r="B79" s="14" t="s">
        <v>104</v>
      </c>
      <c r="C79" s="15">
        <v>55000</v>
      </c>
      <c r="D79" s="10">
        <f>VLOOKUP($A79,'30.07'!$A$9:$W$200,23,0)</f>
        <v>0</v>
      </c>
      <c r="E79" s="15"/>
      <c r="F79" s="15"/>
      <c r="G79" s="15"/>
      <c r="H79" s="9">
        <f t="shared" si="12"/>
        <v>0</v>
      </c>
      <c r="I79" s="15"/>
      <c r="J79" s="15"/>
      <c r="K79" s="15"/>
      <c r="L79" s="9">
        <f t="shared" si="13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5"/>
        <v>0</v>
      </c>
      <c r="W79" s="15"/>
      <c r="X79" s="16">
        <f>W79-V79</f>
        <v>0</v>
      </c>
      <c r="Y79" s="26"/>
      <c r="Z79" s="17"/>
    </row>
    <row r="80" spans="1:26" ht="18" customHeight="1" x14ac:dyDescent="0.2">
      <c r="A80" s="13">
        <v>1510009</v>
      </c>
      <c r="B80" s="14" t="s">
        <v>105</v>
      </c>
      <c r="C80" s="15">
        <v>30000</v>
      </c>
      <c r="D80" s="10">
        <f>VLOOKUP($A80,'30.07'!$A$9:$W$200,23,0)</f>
        <v>4</v>
      </c>
      <c r="E80" s="15"/>
      <c r="F80" s="15"/>
      <c r="G80" s="15"/>
      <c r="H80" s="9">
        <f t="shared" si="12"/>
        <v>0</v>
      </c>
      <c r="I80" s="15"/>
      <c r="J80" s="15"/>
      <c r="K80" s="15"/>
      <c r="L80" s="9">
        <f t="shared" si="13"/>
        <v>0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4"/>
        <v>0</v>
      </c>
      <c r="V80" s="9">
        <f t="shared" si="15"/>
        <v>4</v>
      </c>
      <c r="W80" s="15">
        <v>4</v>
      </c>
      <c r="X80" s="16">
        <f t="shared" si="16"/>
        <v>0</v>
      </c>
      <c r="Y80" s="26"/>
      <c r="Z80" s="17"/>
    </row>
    <row r="81" spans="1:26" ht="18" customHeight="1" x14ac:dyDescent="0.2">
      <c r="A81" s="13">
        <v>1510018</v>
      </c>
      <c r="B81" s="14" t="s">
        <v>106</v>
      </c>
      <c r="C81" s="15">
        <v>60000</v>
      </c>
      <c r="D81" s="10">
        <f>VLOOKUP($A81,'30.07'!$A$9:$W$200,23,0)</f>
        <v>3</v>
      </c>
      <c r="E81" s="15">
        <v>2</v>
      </c>
      <c r="F81" s="15"/>
      <c r="G81" s="15"/>
      <c r="H81" s="9">
        <f t="shared" si="12"/>
        <v>2</v>
      </c>
      <c r="I81" s="15">
        <v>4</v>
      </c>
      <c r="J81" s="15"/>
      <c r="K81" s="15"/>
      <c r="L81" s="9">
        <f t="shared" si="13"/>
        <v>4</v>
      </c>
      <c r="M81" s="15">
        <v>1</v>
      </c>
      <c r="N81" s="15"/>
      <c r="O81" s="15"/>
      <c r="P81" s="15"/>
      <c r="Q81" s="15"/>
      <c r="R81" s="11">
        <f t="shared" si="5"/>
        <v>1</v>
      </c>
      <c r="S81" s="15"/>
      <c r="T81" s="15"/>
      <c r="U81" s="9">
        <f t="shared" si="14"/>
        <v>0</v>
      </c>
      <c r="V81" s="9">
        <f t="shared" si="15"/>
        <v>0</v>
      </c>
      <c r="W81" s="15"/>
      <c r="X81" s="16">
        <f t="shared" si="16"/>
        <v>0</v>
      </c>
      <c r="Y81" s="18"/>
      <c r="Z81" s="17"/>
    </row>
    <row r="82" spans="1:26" ht="18" customHeight="1" x14ac:dyDescent="0.2">
      <c r="A82" s="13">
        <v>1510021</v>
      </c>
      <c r="B82" s="14" t="s">
        <v>107</v>
      </c>
      <c r="C82" s="15">
        <v>38000</v>
      </c>
      <c r="D82" s="10">
        <f>VLOOKUP($A82,'30.07'!$A$9:$W$200,23,0)</f>
        <v>6</v>
      </c>
      <c r="E82" s="15"/>
      <c r="F82" s="15"/>
      <c r="G82" s="15"/>
      <c r="H82" s="9">
        <f t="shared" si="12"/>
        <v>0</v>
      </c>
      <c r="I82" s="15">
        <v>5</v>
      </c>
      <c r="J82" s="15"/>
      <c r="K82" s="15"/>
      <c r="L82" s="9">
        <f t="shared" si="13"/>
        <v>5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4"/>
        <v>0</v>
      </c>
      <c r="V82" s="9">
        <f t="shared" si="15"/>
        <v>1</v>
      </c>
      <c r="W82" s="15">
        <v>1</v>
      </c>
      <c r="X82" s="16">
        <f t="shared" si="16"/>
        <v>0</v>
      </c>
      <c r="Y82" s="18"/>
      <c r="Z82" s="17"/>
    </row>
    <row r="83" spans="1:26" ht="18" customHeight="1" x14ac:dyDescent="0.2">
      <c r="A83" s="13">
        <v>1510023</v>
      </c>
      <c r="B83" s="14" t="s">
        <v>108</v>
      </c>
      <c r="C83" s="15">
        <v>55000</v>
      </c>
      <c r="D83" s="10">
        <f>VLOOKUP($A83,'30.07'!$A$9:$W$200,23,0)</f>
        <v>0</v>
      </c>
      <c r="E83" s="15"/>
      <c r="F83" s="15"/>
      <c r="G83" s="15"/>
      <c r="H83" s="9">
        <f t="shared" si="12"/>
        <v>0</v>
      </c>
      <c r="I83" s="15"/>
      <c r="J83" s="15"/>
      <c r="K83" s="15"/>
      <c r="L83" s="9">
        <f t="shared" si="13"/>
        <v>0</v>
      </c>
      <c r="M83" s="15"/>
      <c r="N83" s="15"/>
      <c r="O83" s="15"/>
      <c r="P83" s="15"/>
      <c r="Q83" s="15"/>
      <c r="R83" s="11">
        <f>SUM(M83:Q83)</f>
        <v>0</v>
      </c>
      <c r="S83" s="15"/>
      <c r="T83" s="15"/>
      <c r="U83" s="9">
        <f>S83+T83</f>
        <v>0</v>
      </c>
      <c r="V83" s="9">
        <f t="shared" si="15"/>
        <v>0</v>
      </c>
      <c r="W83" s="15"/>
      <c r="X83" s="16">
        <f>W83-V83</f>
        <v>0</v>
      </c>
      <c r="Y83" s="18"/>
      <c r="Z83" s="17"/>
    </row>
    <row r="84" spans="1:26" ht="18" customHeight="1" x14ac:dyDescent="0.2">
      <c r="A84" s="13">
        <v>1510024</v>
      </c>
      <c r="B84" s="14" t="s">
        <v>109</v>
      </c>
      <c r="C84" s="15">
        <v>30000</v>
      </c>
      <c r="D84" s="10">
        <f>VLOOKUP($A84,'30.07'!$A$9:$W$200,23,0)</f>
        <v>0</v>
      </c>
      <c r="E84" s="15"/>
      <c r="F84" s="15"/>
      <c r="G84" s="15"/>
      <c r="H84" s="9">
        <f t="shared" si="12"/>
        <v>0</v>
      </c>
      <c r="I84" s="15"/>
      <c r="J84" s="15"/>
      <c r="K84" s="15"/>
      <c r="L84" s="9">
        <f t="shared" si="13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5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1510039</v>
      </c>
      <c r="B85" s="14" t="s">
        <v>110</v>
      </c>
      <c r="C85" s="15">
        <v>30000</v>
      </c>
      <c r="D85" s="10">
        <f>VLOOKUP($A85,'30.07'!$A$9:$W$200,23,0)</f>
        <v>7</v>
      </c>
      <c r="E85" s="15">
        <v>4</v>
      </c>
      <c r="F85" s="15"/>
      <c r="G85" s="15"/>
      <c r="H85" s="9">
        <f t="shared" si="12"/>
        <v>4</v>
      </c>
      <c r="I85" s="15">
        <v>5</v>
      </c>
      <c r="J85" s="15"/>
      <c r="K85" s="15"/>
      <c r="L85" s="9">
        <f t="shared" si="13"/>
        <v>5</v>
      </c>
      <c r="M85" s="15">
        <v>2</v>
      </c>
      <c r="N85" s="15"/>
      <c r="O85" s="15"/>
      <c r="P85" s="15"/>
      <c r="Q85" s="15"/>
      <c r="R85" s="11">
        <f t="shared" si="5"/>
        <v>2</v>
      </c>
      <c r="S85" s="15"/>
      <c r="T85" s="15"/>
      <c r="U85" s="9">
        <f t="shared" si="14"/>
        <v>0</v>
      </c>
      <c r="V85" s="9">
        <f t="shared" si="15"/>
        <v>4</v>
      </c>
      <c r="W85" s="15">
        <v>4</v>
      </c>
      <c r="X85" s="16">
        <f t="shared" si="16"/>
        <v>0</v>
      </c>
      <c r="Y85" s="27"/>
      <c r="Z85" s="17"/>
    </row>
    <row r="86" spans="1:26" ht="18" customHeight="1" x14ac:dyDescent="0.2">
      <c r="A86" s="13">
        <v>1510040</v>
      </c>
      <c r="B86" s="14" t="s">
        <v>111</v>
      </c>
      <c r="C86" s="15">
        <v>55000</v>
      </c>
      <c r="D86" s="10">
        <f>VLOOKUP($A86,'30.07'!$A$9:$W$200,23,0)</f>
        <v>2</v>
      </c>
      <c r="E86" s="15">
        <v>2</v>
      </c>
      <c r="F86" s="15"/>
      <c r="G86" s="15"/>
      <c r="H86" s="9">
        <f t="shared" si="12"/>
        <v>2</v>
      </c>
      <c r="I86" s="15">
        <v>1</v>
      </c>
      <c r="J86" s="15"/>
      <c r="K86" s="15"/>
      <c r="L86" s="9">
        <f t="shared" si="13"/>
        <v>1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4"/>
        <v>0</v>
      </c>
      <c r="V86" s="9">
        <f t="shared" si="15"/>
        <v>3</v>
      </c>
      <c r="W86" s="15">
        <v>3</v>
      </c>
      <c r="X86" s="16">
        <f t="shared" si="16"/>
        <v>0</v>
      </c>
      <c r="Y86" s="27"/>
      <c r="Z86" s="17"/>
    </row>
    <row r="87" spans="1:26" ht="18" customHeight="1" x14ac:dyDescent="0.2">
      <c r="A87" s="13">
        <v>1510053</v>
      </c>
      <c r="B87" s="14" t="s">
        <v>112</v>
      </c>
      <c r="C87" s="15">
        <v>35000</v>
      </c>
      <c r="D87" s="10">
        <f>VLOOKUP($A87,'30.07'!$A$9:$W$200,23,0)</f>
        <v>4</v>
      </c>
      <c r="E87" s="15">
        <v>4</v>
      </c>
      <c r="F87" s="15"/>
      <c r="G87" s="15"/>
      <c r="H87" s="9">
        <f t="shared" si="12"/>
        <v>4</v>
      </c>
      <c r="I87" s="15">
        <v>5</v>
      </c>
      <c r="J87" s="15"/>
      <c r="K87" s="15"/>
      <c r="L87" s="9">
        <f t="shared" si="13"/>
        <v>5</v>
      </c>
      <c r="M87" s="15">
        <v>1</v>
      </c>
      <c r="N87" s="15"/>
      <c r="O87" s="15"/>
      <c r="P87" s="15"/>
      <c r="Q87" s="15"/>
      <c r="R87" s="11">
        <f t="shared" ref="R87:R155" si="17">SUM(M87:Q87)</f>
        <v>1</v>
      </c>
      <c r="S87" s="15"/>
      <c r="T87" s="15"/>
      <c r="U87" s="9">
        <f t="shared" si="14"/>
        <v>0</v>
      </c>
      <c r="V87" s="9">
        <f t="shared" si="15"/>
        <v>2</v>
      </c>
      <c r="W87" s="15">
        <v>2</v>
      </c>
      <c r="X87" s="16">
        <f t="shared" si="16"/>
        <v>0</v>
      </c>
      <c r="Y87" s="27"/>
      <c r="Z87" s="17"/>
    </row>
    <row r="88" spans="1:26" ht="18" customHeight="1" x14ac:dyDescent="0.2">
      <c r="A88" s="7">
        <v>3500000</v>
      </c>
      <c r="B88" s="8" t="s">
        <v>113</v>
      </c>
      <c r="C88" s="9"/>
      <c r="D88" s="10">
        <f>VLOOKUP($A88,'30.07'!$A$9:$W$200,23,0)</f>
        <v>0</v>
      </c>
      <c r="E88" s="10"/>
      <c r="F88" s="10"/>
      <c r="G88" s="10"/>
      <c r="H88" s="9"/>
      <c r="I88" s="10"/>
      <c r="J88" s="10"/>
      <c r="K88" s="10"/>
      <c r="L88" s="9">
        <f t="shared" si="13"/>
        <v>0</v>
      </c>
      <c r="M88" s="10"/>
      <c r="N88" s="10"/>
      <c r="O88" s="10"/>
      <c r="P88" s="10"/>
      <c r="Q88" s="10"/>
      <c r="R88" s="11">
        <f t="shared" si="17"/>
        <v>0</v>
      </c>
      <c r="S88" s="10"/>
      <c r="T88" s="10"/>
      <c r="U88" s="9"/>
      <c r="V88" s="9"/>
      <c r="W88" s="10"/>
      <c r="X88" s="9"/>
      <c r="Y88" s="18"/>
      <c r="Z88" s="17"/>
    </row>
    <row r="89" spans="1:26" ht="18" customHeight="1" x14ac:dyDescent="0.2">
      <c r="A89" s="13">
        <v>3500003</v>
      </c>
      <c r="B89" s="14" t="s">
        <v>114</v>
      </c>
      <c r="C89" s="15">
        <v>390000</v>
      </c>
      <c r="D89" s="10">
        <f>VLOOKUP($A89,'30.07'!$A$9:$W$200,23,0)</f>
        <v>0</v>
      </c>
      <c r="E89" s="15"/>
      <c r="F89" s="15"/>
      <c r="G89" s="15"/>
      <c r="H89" s="9">
        <f t="shared" ref="H89:H106" si="18">SUM(E89:G89)</f>
        <v>0</v>
      </c>
      <c r="I89" s="15"/>
      <c r="J89" s="15"/>
      <c r="K89" s="15"/>
      <c r="L89" s="9">
        <f t="shared" si="13"/>
        <v>0</v>
      </c>
      <c r="M89" s="15"/>
      <c r="N89" s="15"/>
      <c r="O89" s="15"/>
      <c r="P89" s="15"/>
      <c r="Q89" s="15"/>
      <c r="R89" s="11">
        <f>SUM(M89:Q89)</f>
        <v>0</v>
      </c>
      <c r="S89" s="15"/>
      <c r="T89" s="15"/>
      <c r="U89" s="9">
        <f>S89+T89</f>
        <v>0</v>
      </c>
      <c r="V89" s="9">
        <f t="shared" ref="V89:V106" si="19">D89+H89-L89-R89-U89</f>
        <v>0</v>
      </c>
      <c r="W89" s="15"/>
      <c r="X89" s="16">
        <f>W89-V89</f>
        <v>0</v>
      </c>
      <c r="Y89" s="18"/>
      <c r="Z89" s="17"/>
    </row>
    <row r="90" spans="1:26" ht="18" customHeight="1" x14ac:dyDescent="0.2">
      <c r="A90" s="13">
        <v>3500004</v>
      </c>
      <c r="B90" s="14" t="s">
        <v>115</v>
      </c>
      <c r="C90" s="15">
        <v>300000</v>
      </c>
      <c r="D90" s="10">
        <f>VLOOKUP($A90,'30.07'!$A$9:$W$200,23,0)</f>
        <v>0</v>
      </c>
      <c r="E90" s="15"/>
      <c r="F90" s="15"/>
      <c r="G90" s="15"/>
      <c r="H90" s="9">
        <f t="shared" si="18"/>
        <v>0</v>
      </c>
      <c r="I90" s="15"/>
      <c r="J90" s="15"/>
      <c r="K90" s="15"/>
      <c r="L90" s="9">
        <f t="shared" si="13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si="19"/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3500001</v>
      </c>
      <c r="B91" s="14" t="s">
        <v>116</v>
      </c>
      <c r="C91" s="15">
        <v>300000</v>
      </c>
      <c r="D91" s="10">
        <f>VLOOKUP($A91,'30.07'!$A$9:$W$200,23,0)</f>
        <v>0</v>
      </c>
      <c r="E91" s="15"/>
      <c r="F91" s="15"/>
      <c r="G91" s="15"/>
      <c r="H91" s="9">
        <f t="shared" si="18"/>
        <v>0</v>
      </c>
      <c r="I91" s="15"/>
      <c r="J91" s="15"/>
      <c r="K91" s="15"/>
      <c r="L91" s="9">
        <f t="shared" si="13"/>
        <v>0</v>
      </c>
      <c r="M91" s="15"/>
      <c r="N91" s="15"/>
      <c r="O91" s="15"/>
      <c r="P91" s="15"/>
      <c r="Q91" s="15"/>
      <c r="R91" s="11">
        <f t="shared" si="17"/>
        <v>0</v>
      </c>
      <c r="S91" s="15"/>
      <c r="T91" s="15"/>
      <c r="U91" s="9">
        <f t="shared" ref="U91:U106" si="20">S91+T91</f>
        <v>0</v>
      </c>
      <c r="V91" s="9">
        <f t="shared" si="19"/>
        <v>0</v>
      </c>
      <c r="W91" s="15"/>
      <c r="X91" s="16">
        <f t="shared" ref="X91:X106" si="21">W91-V91</f>
        <v>0</v>
      </c>
      <c r="Y91" s="18"/>
      <c r="Z91" s="17"/>
    </row>
    <row r="92" spans="1:26" ht="18" customHeight="1" x14ac:dyDescent="0.2">
      <c r="A92" s="13">
        <v>3500009</v>
      </c>
      <c r="B92" s="14" t="s">
        <v>117</v>
      </c>
      <c r="C92" s="15">
        <v>390000</v>
      </c>
      <c r="D92" s="10">
        <f>VLOOKUP($A92,'30.07'!$A$9:$W$200,23,0)</f>
        <v>0</v>
      </c>
      <c r="E92" s="15">
        <v>1</v>
      </c>
      <c r="F92" s="15"/>
      <c r="G92" s="15"/>
      <c r="H92" s="9">
        <f t="shared" si="18"/>
        <v>1</v>
      </c>
      <c r="I92" s="15">
        <v>1</v>
      </c>
      <c r="J92" s="15"/>
      <c r="K92" s="15"/>
      <c r="L92" s="9">
        <f t="shared" si="13"/>
        <v>1</v>
      </c>
      <c r="M92" s="15"/>
      <c r="N92" s="15"/>
      <c r="O92" s="15"/>
      <c r="P92" s="15"/>
      <c r="Q92" s="15"/>
      <c r="R92" s="11">
        <f t="shared" si="17"/>
        <v>0</v>
      </c>
      <c r="S92" s="15"/>
      <c r="T92" s="15"/>
      <c r="U92" s="9">
        <f t="shared" si="20"/>
        <v>0</v>
      </c>
      <c r="V92" s="9">
        <f t="shared" si="19"/>
        <v>0</v>
      </c>
      <c r="W92" s="15"/>
      <c r="X92" s="16">
        <f t="shared" si="21"/>
        <v>0</v>
      </c>
      <c r="Y92" s="18"/>
      <c r="Z92" s="17"/>
    </row>
    <row r="93" spans="1:26" ht="18" customHeight="1" x14ac:dyDescent="0.2">
      <c r="A93" s="13">
        <v>3500021</v>
      </c>
      <c r="B93" s="14" t="s">
        <v>118</v>
      </c>
      <c r="C93" s="15">
        <v>390000</v>
      </c>
      <c r="D93" s="10">
        <f>VLOOKUP($A93,'30.07'!$A$9:$W$200,23,0)</f>
        <v>0</v>
      </c>
      <c r="E93" s="15">
        <v>1</v>
      </c>
      <c r="F93" s="15"/>
      <c r="G93" s="15"/>
      <c r="H93" s="9">
        <f t="shared" si="18"/>
        <v>1</v>
      </c>
      <c r="I93" s="15">
        <v>1</v>
      </c>
      <c r="J93" s="15"/>
      <c r="K93" s="15"/>
      <c r="L93" s="9">
        <f t="shared" si="13"/>
        <v>1</v>
      </c>
      <c r="M93" s="15"/>
      <c r="N93" s="15"/>
      <c r="O93" s="15"/>
      <c r="P93" s="15"/>
      <c r="Q93" s="15"/>
      <c r="R93" s="11">
        <f t="shared" si="17"/>
        <v>0</v>
      </c>
      <c r="S93" s="15"/>
      <c r="T93" s="15"/>
      <c r="U93" s="9">
        <f t="shared" si="20"/>
        <v>0</v>
      </c>
      <c r="V93" s="9">
        <f t="shared" si="19"/>
        <v>0</v>
      </c>
      <c r="W93" s="15"/>
      <c r="X93" s="16">
        <f t="shared" si="21"/>
        <v>0</v>
      </c>
      <c r="Y93" s="18"/>
      <c r="Z93" s="17"/>
    </row>
    <row r="94" spans="1:26" ht="18" customHeight="1" x14ac:dyDescent="0.2">
      <c r="A94" s="13">
        <v>3500022</v>
      </c>
      <c r="B94" s="14" t="s">
        <v>119</v>
      </c>
      <c r="C94" s="15">
        <v>300000</v>
      </c>
      <c r="D94" s="10">
        <f>VLOOKUP($A94,'30.07'!$A$9:$W$200,23,0)</f>
        <v>0</v>
      </c>
      <c r="E94" s="15"/>
      <c r="F94" s="15"/>
      <c r="G94" s="15"/>
      <c r="H94" s="9">
        <f t="shared" si="18"/>
        <v>0</v>
      </c>
      <c r="I94" s="15"/>
      <c r="J94" s="15"/>
      <c r="K94" s="15"/>
      <c r="L94" s="9">
        <f t="shared" si="13"/>
        <v>0</v>
      </c>
      <c r="M94" s="15"/>
      <c r="N94" s="15"/>
      <c r="O94" s="15"/>
      <c r="P94" s="15"/>
      <c r="Q94" s="15"/>
      <c r="R94" s="11">
        <f>SUM(M94:Q94)</f>
        <v>0</v>
      </c>
      <c r="S94" s="15"/>
      <c r="T94" s="15"/>
      <c r="U94" s="9">
        <f>S94+T94</f>
        <v>0</v>
      </c>
      <c r="V94" s="9">
        <f t="shared" si="19"/>
        <v>0</v>
      </c>
      <c r="W94" s="15"/>
      <c r="X94" s="16">
        <f>W94-V94</f>
        <v>0</v>
      </c>
      <c r="Y94" s="18"/>
      <c r="Z94" s="17"/>
    </row>
    <row r="95" spans="1:26" ht="18" customHeight="1" x14ac:dyDescent="0.2">
      <c r="A95" s="13">
        <v>3500029</v>
      </c>
      <c r="B95" s="14" t="s">
        <v>120</v>
      </c>
      <c r="C95" s="15">
        <v>390000</v>
      </c>
      <c r="D95" s="10">
        <f>VLOOKUP($A95,'30.07'!$A$9:$W$200,23,0)</f>
        <v>1</v>
      </c>
      <c r="E95" s="15"/>
      <c r="F95" s="15"/>
      <c r="G95" s="15"/>
      <c r="H95" s="9">
        <f t="shared" si="18"/>
        <v>0</v>
      </c>
      <c r="I95" s="15"/>
      <c r="J95" s="15"/>
      <c r="K95" s="15"/>
      <c r="L95" s="9">
        <f t="shared" si="13"/>
        <v>0</v>
      </c>
      <c r="M95" s="15"/>
      <c r="N95" s="15"/>
      <c r="O95" s="15"/>
      <c r="P95" s="15"/>
      <c r="Q95" s="15"/>
      <c r="R95" s="11">
        <f t="shared" si="17"/>
        <v>0</v>
      </c>
      <c r="S95" s="15"/>
      <c r="T95" s="15"/>
      <c r="U95" s="9">
        <f t="shared" si="20"/>
        <v>0</v>
      </c>
      <c r="V95" s="9">
        <f t="shared" si="19"/>
        <v>1</v>
      </c>
      <c r="W95" s="15">
        <v>1</v>
      </c>
      <c r="X95" s="16">
        <f t="shared" si="21"/>
        <v>0</v>
      </c>
      <c r="Y95" s="18"/>
      <c r="Z95" s="17"/>
    </row>
    <row r="96" spans="1:26" ht="18" customHeight="1" x14ac:dyDescent="0.2">
      <c r="A96" s="13">
        <v>3500030</v>
      </c>
      <c r="B96" s="14" t="s">
        <v>121</v>
      </c>
      <c r="C96" s="15">
        <v>300000</v>
      </c>
      <c r="D96" s="10">
        <f>VLOOKUP($A96,'30.07'!$A$9:$W$200,23,0)</f>
        <v>0</v>
      </c>
      <c r="E96" s="15"/>
      <c r="F96" s="15"/>
      <c r="G96" s="15"/>
      <c r="H96" s="9">
        <f t="shared" si="18"/>
        <v>0</v>
      </c>
      <c r="I96" s="15"/>
      <c r="J96" s="15"/>
      <c r="K96" s="15"/>
      <c r="L96" s="9">
        <f t="shared" si="13"/>
        <v>0</v>
      </c>
      <c r="M96" s="15"/>
      <c r="N96" s="15"/>
      <c r="O96" s="15"/>
      <c r="P96" s="15"/>
      <c r="Q96" s="15"/>
      <c r="R96" s="11">
        <f>SUM(M96:Q96)</f>
        <v>0</v>
      </c>
      <c r="S96" s="15"/>
      <c r="T96" s="15"/>
      <c r="U96" s="9">
        <f>S96+T96</f>
        <v>0</v>
      </c>
      <c r="V96" s="9">
        <f t="shared" si="19"/>
        <v>0</v>
      </c>
      <c r="W96" s="15"/>
      <c r="X96" s="16">
        <f>W96-V96</f>
        <v>0</v>
      </c>
      <c r="Y96" s="18"/>
      <c r="Z96" s="17"/>
    </row>
    <row r="97" spans="1:26" ht="18" customHeight="1" x14ac:dyDescent="0.2">
      <c r="A97" s="13">
        <v>3500049</v>
      </c>
      <c r="B97" s="14" t="s">
        <v>122</v>
      </c>
      <c r="C97" s="15">
        <v>390000</v>
      </c>
      <c r="D97" s="10">
        <f>VLOOKUP($A97,'30.07'!$A$9:$W$200,23,0)</f>
        <v>0</v>
      </c>
      <c r="E97" s="15"/>
      <c r="F97" s="15"/>
      <c r="G97" s="15"/>
      <c r="H97" s="9">
        <f t="shared" si="18"/>
        <v>0</v>
      </c>
      <c r="I97" s="15"/>
      <c r="J97" s="15"/>
      <c r="K97" s="15"/>
      <c r="L97" s="9">
        <f t="shared" si="13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9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3500139</v>
      </c>
      <c r="B98" s="14" t="s">
        <v>123</v>
      </c>
      <c r="C98" s="15">
        <v>390000</v>
      </c>
      <c r="D98" s="10">
        <f>VLOOKUP($A98,'30.07'!$A$9:$W$200,23,0)</f>
        <v>0</v>
      </c>
      <c r="E98" s="15"/>
      <c r="F98" s="15"/>
      <c r="G98" s="15"/>
      <c r="H98" s="9">
        <f t="shared" si="18"/>
        <v>0</v>
      </c>
      <c r="I98" s="15"/>
      <c r="J98" s="15"/>
      <c r="K98" s="15"/>
      <c r="L98" s="9">
        <f t="shared" si="13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9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3500140</v>
      </c>
      <c r="B99" s="14" t="s">
        <v>124</v>
      </c>
      <c r="C99" s="15">
        <v>300000</v>
      </c>
      <c r="D99" s="10">
        <f>VLOOKUP($A99,'30.07'!$A$9:$W$200,23,0)</f>
        <v>0</v>
      </c>
      <c r="E99" s="15"/>
      <c r="F99" s="15"/>
      <c r="G99" s="15"/>
      <c r="H99" s="9">
        <f t="shared" si="18"/>
        <v>0</v>
      </c>
      <c r="I99" s="15"/>
      <c r="J99" s="15"/>
      <c r="K99" s="15"/>
      <c r="L99" s="9">
        <f t="shared" si="13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9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3500155</v>
      </c>
      <c r="B100" s="14" t="s">
        <v>125</v>
      </c>
      <c r="C100" s="15">
        <v>300000</v>
      </c>
      <c r="D100" s="10">
        <f>VLOOKUP($A100,'30.07'!$A$9:$W$200,23,0)</f>
        <v>0</v>
      </c>
      <c r="E100" s="15"/>
      <c r="F100" s="15"/>
      <c r="G100" s="15"/>
      <c r="H100" s="9">
        <f t="shared" si="18"/>
        <v>0</v>
      </c>
      <c r="I100" s="15"/>
      <c r="J100" s="15"/>
      <c r="K100" s="15"/>
      <c r="L100" s="9">
        <f t="shared" si="13"/>
        <v>0</v>
      </c>
      <c r="M100" s="15"/>
      <c r="N100" s="15"/>
      <c r="O100" s="15"/>
      <c r="P100" s="15"/>
      <c r="Q100" s="15"/>
      <c r="R100" s="11">
        <f t="shared" si="17"/>
        <v>0</v>
      </c>
      <c r="S100" s="15"/>
      <c r="T100" s="15"/>
      <c r="U100" s="9">
        <f t="shared" si="20"/>
        <v>0</v>
      </c>
      <c r="V100" s="9">
        <f t="shared" si="19"/>
        <v>0</v>
      </c>
      <c r="W100" s="15"/>
      <c r="X100" s="16">
        <f t="shared" si="21"/>
        <v>0</v>
      </c>
      <c r="Y100" s="18"/>
      <c r="Z100" s="17"/>
    </row>
    <row r="101" spans="1:26" ht="18" customHeight="1" x14ac:dyDescent="0.2">
      <c r="A101" s="13">
        <v>3500156</v>
      </c>
      <c r="B101" s="14" t="s">
        <v>126</v>
      </c>
      <c r="C101" s="15">
        <v>390000</v>
      </c>
      <c r="D101" s="10">
        <f>VLOOKUP($A101,'30.07'!$A$9:$W$200,23,0)</f>
        <v>0</v>
      </c>
      <c r="E101" s="15"/>
      <c r="F101" s="15"/>
      <c r="G101" s="15"/>
      <c r="H101" s="9">
        <f t="shared" si="18"/>
        <v>0</v>
      </c>
      <c r="I101" s="15"/>
      <c r="J101" s="15"/>
      <c r="K101" s="15"/>
      <c r="L101" s="9">
        <f t="shared" si="13"/>
        <v>0</v>
      </c>
      <c r="M101" s="15"/>
      <c r="N101" s="15"/>
      <c r="O101" s="15"/>
      <c r="P101" s="15"/>
      <c r="Q101" s="15"/>
      <c r="R101" s="11">
        <f t="shared" si="17"/>
        <v>0</v>
      </c>
      <c r="S101" s="15"/>
      <c r="T101" s="15"/>
      <c r="U101" s="9">
        <f t="shared" si="20"/>
        <v>0</v>
      </c>
      <c r="V101" s="9">
        <f t="shared" si="19"/>
        <v>0</v>
      </c>
      <c r="W101" s="15"/>
      <c r="X101" s="16">
        <f t="shared" si="21"/>
        <v>0</v>
      </c>
      <c r="Y101" s="18"/>
      <c r="Z101" s="17"/>
    </row>
    <row r="102" spans="1:26" ht="18" customHeight="1" x14ac:dyDescent="0.2">
      <c r="A102" s="13">
        <v>3500141</v>
      </c>
      <c r="B102" s="14" t="s">
        <v>127</v>
      </c>
      <c r="C102" s="15">
        <v>300000</v>
      </c>
      <c r="D102" s="10">
        <f>VLOOKUP($A102,'30.07'!$A$9:$W$200,23,0)</f>
        <v>0</v>
      </c>
      <c r="E102" s="15"/>
      <c r="F102" s="15"/>
      <c r="G102" s="15"/>
      <c r="H102" s="9">
        <f t="shared" si="18"/>
        <v>0</v>
      </c>
      <c r="I102" s="15"/>
      <c r="J102" s="15"/>
      <c r="K102" s="15"/>
      <c r="L102" s="9">
        <f t="shared" si="13"/>
        <v>0</v>
      </c>
      <c r="M102" s="15"/>
      <c r="N102" s="15"/>
      <c r="O102" s="15"/>
      <c r="P102" s="15"/>
      <c r="Q102" s="15"/>
      <c r="R102" s="11">
        <f t="shared" si="17"/>
        <v>0</v>
      </c>
      <c r="S102" s="15"/>
      <c r="T102" s="15"/>
      <c r="U102" s="9">
        <f t="shared" si="20"/>
        <v>0</v>
      </c>
      <c r="V102" s="9">
        <f t="shared" si="19"/>
        <v>0</v>
      </c>
      <c r="W102" s="15"/>
      <c r="X102" s="16">
        <f t="shared" si="21"/>
        <v>0</v>
      </c>
      <c r="Y102" s="18"/>
      <c r="Z102" s="17"/>
    </row>
    <row r="103" spans="1:26" ht="18" customHeight="1" x14ac:dyDescent="0.2">
      <c r="A103" s="13">
        <v>3500142</v>
      </c>
      <c r="B103" s="14" t="s">
        <v>128</v>
      </c>
      <c r="C103" s="15">
        <v>390000</v>
      </c>
      <c r="D103" s="10">
        <f>VLOOKUP($A103,'30.07'!$A$9:$W$200,23,0)</f>
        <v>0</v>
      </c>
      <c r="E103" s="15"/>
      <c r="F103" s="15"/>
      <c r="G103" s="15"/>
      <c r="H103" s="9">
        <f t="shared" si="18"/>
        <v>0</v>
      </c>
      <c r="I103" s="15"/>
      <c r="J103" s="15"/>
      <c r="K103" s="15"/>
      <c r="L103" s="9">
        <f t="shared" si="13"/>
        <v>0</v>
      </c>
      <c r="M103" s="15"/>
      <c r="N103" s="15"/>
      <c r="O103" s="15"/>
      <c r="P103" s="15"/>
      <c r="Q103" s="15"/>
      <c r="R103" s="11">
        <f t="shared" si="17"/>
        <v>0</v>
      </c>
      <c r="S103" s="15"/>
      <c r="T103" s="15"/>
      <c r="U103" s="9">
        <f t="shared" si="20"/>
        <v>0</v>
      </c>
      <c r="V103" s="9">
        <f t="shared" si="19"/>
        <v>0</v>
      </c>
      <c r="W103" s="15"/>
      <c r="X103" s="16">
        <f t="shared" si="21"/>
        <v>0</v>
      </c>
      <c r="Y103" s="18"/>
      <c r="Z103" s="17"/>
    </row>
    <row r="104" spans="1:26" ht="18" customHeight="1" x14ac:dyDescent="0.2">
      <c r="A104" s="13">
        <v>3500143</v>
      </c>
      <c r="B104" s="14" t="s">
        <v>129</v>
      </c>
      <c r="C104" s="15">
        <v>220000</v>
      </c>
      <c r="D104" s="10">
        <f>VLOOKUP($A104,'30.07'!$A$9:$W$200,23,0)</f>
        <v>1</v>
      </c>
      <c r="E104" s="15">
        <v>2</v>
      </c>
      <c r="F104" s="15"/>
      <c r="G104" s="15"/>
      <c r="H104" s="9">
        <f t="shared" si="18"/>
        <v>2</v>
      </c>
      <c r="I104" s="15">
        <v>3</v>
      </c>
      <c r="J104" s="15"/>
      <c r="K104" s="15"/>
      <c r="L104" s="9">
        <f t="shared" si="13"/>
        <v>3</v>
      </c>
      <c r="M104" s="15"/>
      <c r="N104" s="15"/>
      <c r="O104" s="15"/>
      <c r="P104" s="15"/>
      <c r="Q104" s="15"/>
      <c r="R104" s="11">
        <f t="shared" si="17"/>
        <v>0</v>
      </c>
      <c r="S104" s="15"/>
      <c r="T104" s="15"/>
      <c r="U104" s="9">
        <f t="shared" si="20"/>
        <v>0</v>
      </c>
      <c r="V104" s="9">
        <f t="shared" si="19"/>
        <v>0</v>
      </c>
      <c r="W104" s="15"/>
      <c r="X104" s="16">
        <f t="shared" si="21"/>
        <v>0</v>
      </c>
      <c r="Y104" s="18"/>
      <c r="Z104" s="17"/>
    </row>
    <row r="105" spans="1:26" ht="18" customHeight="1" x14ac:dyDescent="0.2">
      <c r="A105" s="13">
        <v>3500144</v>
      </c>
      <c r="B105" s="14" t="s">
        <v>130</v>
      </c>
      <c r="C105" s="15">
        <v>260000</v>
      </c>
      <c r="D105" s="10">
        <f>VLOOKUP($A105,'30.07'!$A$9:$W$200,23,0)</f>
        <v>1</v>
      </c>
      <c r="E105" s="15">
        <v>2</v>
      </c>
      <c r="F105" s="15"/>
      <c r="G105" s="15"/>
      <c r="H105" s="9">
        <f t="shared" si="18"/>
        <v>2</v>
      </c>
      <c r="I105" s="15">
        <v>2</v>
      </c>
      <c r="J105" s="15"/>
      <c r="K105" s="15"/>
      <c r="L105" s="9">
        <f t="shared" si="13"/>
        <v>2</v>
      </c>
      <c r="M105" s="15"/>
      <c r="N105" s="15"/>
      <c r="O105" s="15"/>
      <c r="P105" s="15"/>
      <c r="Q105" s="15"/>
      <c r="R105" s="11">
        <f t="shared" si="17"/>
        <v>0</v>
      </c>
      <c r="S105" s="15"/>
      <c r="T105" s="15"/>
      <c r="U105" s="9">
        <f t="shared" si="20"/>
        <v>0</v>
      </c>
      <c r="V105" s="9">
        <f t="shared" si="19"/>
        <v>1</v>
      </c>
      <c r="W105" s="15">
        <v>1</v>
      </c>
      <c r="X105" s="16">
        <f t="shared" si="21"/>
        <v>0</v>
      </c>
      <c r="Y105" s="18"/>
      <c r="Z105" s="17"/>
    </row>
    <row r="106" spans="1:26" ht="18" customHeight="1" x14ac:dyDescent="0.2">
      <c r="A106" s="13">
        <v>3500145</v>
      </c>
      <c r="B106" s="14" t="s">
        <v>131</v>
      </c>
      <c r="C106" s="15">
        <v>350000</v>
      </c>
      <c r="D106" s="10">
        <f>VLOOKUP($A106,'30.07'!$A$9:$W$200,23,0)</f>
        <v>0</v>
      </c>
      <c r="E106" s="15"/>
      <c r="F106" s="15"/>
      <c r="G106" s="15"/>
      <c r="H106" s="9">
        <f t="shared" si="18"/>
        <v>0</v>
      </c>
      <c r="I106" s="15"/>
      <c r="J106" s="15"/>
      <c r="K106" s="15"/>
      <c r="L106" s="9">
        <f t="shared" si="13"/>
        <v>0</v>
      </c>
      <c r="M106" s="15"/>
      <c r="N106" s="15"/>
      <c r="O106" s="15"/>
      <c r="P106" s="15"/>
      <c r="Q106" s="15"/>
      <c r="R106" s="11">
        <f t="shared" si="17"/>
        <v>0</v>
      </c>
      <c r="S106" s="15"/>
      <c r="T106" s="15"/>
      <c r="U106" s="9">
        <f t="shared" si="20"/>
        <v>0</v>
      </c>
      <c r="V106" s="9">
        <f t="shared" si="19"/>
        <v>0</v>
      </c>
      <c r="W106" s="15"/>
      <c r="X106" s="16">
        <f t="shared" si="21"/>
        <v>0</v>
      </c>
      <c r="Y106" s="18"/>
      <c r="Z106" s="17"/>
    </row>
    <row r="107" spans="1:26" ht="18" customHeight="1" x14ac:dyDescent="0.2">
      <c r="A107" s="7">
        <v>3510000</v>
      </c>
      <c r="B107" s="8" t="s">
        <v>132</v>
      </c>
      <c r="C107" s="9"/>
      <c r="D107" s="10">
        <f>VLOOKUP($A107,'30.07'!$A$9:$W$200,23,0)</f>
        <v>0</v>
      </c>
      <c r="E107" s="10"/>
      <c r="F107" s="10"/>
      <c r="G107" s="10"/>
      <c r="H107" s="9"/>
      <c r="I107" s="10"/>
      <c r="J107" s="10"/>
      <c r="K107" s="10"/>
      <c r="L107" s="9">
        <f t="shared" si="13"/>
        <v>0</v>
      </c>
      <c r="M107" s="10"/>
      <c r="N107" s="10"/>
      <c r="O107" s="10"/>
      <c r="P107" s="10"/>
      <c r="Q107" s="10"/>
      <c r="R107" s="11">
        <f t="shared" si="17"/>
        <v>0</v>
      </c>
      <c r="S107" s="10"/>
      <c r="T107" s="10"/>
      <c r="U107" s="9"/>
      <c r="V107" s="9"/>
      <c r="W107" s="10"/>
      <c r="X107" s="9"/>
      <c r="Y107" s="18"/>
      <c r="Z107" s="17"/>
    </row>
    <row r="108" spans="1:26" ht="18" customHeight="1" x14ac:dyDescent="0.2">
      <c r="A108" s="13">
        <v>3510004</v>
      </c>
      <c r="B108" s="14" t="s">
        <v>133</v>
      </c>
      <c r="C108" s="15">
        <v>43000</v>
      </c>
      <c r="D108" s="10">
        <f>VLOOKUP($A108,'30.07'!$A$9:$W$200,23,0)</f>
        <v>2</v>
      </c>
      <c r="E108" s="15">
        <v>9</v>
      </c>
      <c r="F108" s="15"/>
      <c r="G108" s="15"/>
      <c r="H108" s="9">
        <f t="shared" ref="H108:H117" si="22">SUM(E108:G108)</f>
        <v>9</v>
      </c>
      <c r="I108" s="15">
        <v>11</v>
      </c>
      <c r="J108" s="15"/>
      <c r="K108" s="15"/>
      <c r="L108" s="9">
        <f t="shared" si="13"/>
        <v>11</v>
      </c>
      <c r="M108" s="15"/>
      <c r="N108" s="15"/>
      <c r="O108" s="15"/>
      <c r="P108" s="15"/>
      <c r="Q108" s="15"/>
      <c r="R108" s="11">
        <f>SUM(M108:Q108)</f>
        <v>0</v>
      </c>
      <c r="S108" s="15"/>
      <c r="T108" s="15"/>
      <c r="U108" s="9">
        <f>S108+T108</f>
        <v>0</v>
      </c>
      <c r="V108" s="9">
        <f t="shared" ref="V108:V117" si="23">D108+H108-L108-R108-U108</f>
        <v>0</v>
      </c>
      <c r="W108" s="15"/>
      <c r="X108" s="16">
        <f>W108-V108</f>
        <v>0</v>
      </c>
      <c r="Y108" s="18"/>
      <c r="Z108" s="17"/>
    </row>
    <row r="109" spans="1:26" ht="18" customHeight="1" x14ac:dyDescent="0.2">
      <c r="A109" s="13">
        <v>3510011</v>
      </c>
      <c r="B109" s="14" t="s">
        <v>134</v>
      </c>
      <c r="C109" s="15">
        <v>42000</v>
      </c>
      <c r="D109" s="10">
        <f>VLOOKUP($A109,'30.07'!$A$9:$W$200,23,0)</f>
        <v>3</v>
      </c>
      <c r="E109" s="15"/>
      <c r="F109" s="15"/>
      <c r="G109" s="15"/>
      <c r="H109" s="9">
        <f t="shared" si="22"/>
        <v>0</v>
      </c>
      <c r="I109" s="15">
        <v>3</v>
      </c>
      <c r="J109" s="15"/>
      <c r="K109" s="15"/>
      <c r="L109" s="9">
        <f t="shared" si="13"/>
        <v>3</v>
      </c>
      <c r="M109" s="15"/>
      <c r="N109" s="15"/>
      <c r="O109" s="15"/>
      <c r="P109" s="15"/>
      <c r="Q109" s="15"/>
      <c r="R109" s="11">
        <f t="shared" si="17"/>
        <v>0</v>
      </c>
      <c r="S109" s="15"/>
      <c r="T109" s="15"/>
      <c r="U109" s="9">
        <f t="shared" ref="U109:U117" si="24">S109+T109</f>
        <v>0</v>
      </c>
      <c r="V109" s="9">
        <f t="shared" si="23"/>
        <v>0</v>
      </c>
      <c r="W109" s="15"/>
      <c r="X109" s="16">
        <f t="shared" ref="X109:X117" si="25">W109-V109</f>
        <v>0</v>
      </c>
      <c r="Y109" s="18"/>
      <c r="Z109" s="17"/>
    </row>
    <row r="110" spans="1:26" ht="18" customHeight="1" x14ac:dyDescent="0.2">
      <c r="A110" s="13">
        <v>3510012</v>
      </c>
      <c r="B110" s="14" t="s">
        <v>135</v>
      </c>
      <c r="C110" s="15">
        <v>43000</v>
      </c>
      <c r="D110" s="10">
        <f>VLOOKUP($A110,'30.07'!$A$9:$W$200,23,0)</f>
        <v>0</v>
      </c>
      <c r="E110" s="15">
        <v>9</v>
      </c>
      <c r="F110" s="15"/>
      <c r="G110" s="15"/>
      <c r="H110" s="9">
        <f t="shared" si="22"/>
        <v>9</v>
      </c>
      <c r="I110" s="15">
        <v>9</v>
      </c>
      <c r="J110" s="15"/>
      <c r="K110" s="15"/>
      <c r="L110" s="9">
        <f t="shared" si="13"/>
        <v>9</v>
      </c>
      <c r="M110" s="15"/>
      <c r="N110" s="15"/>
      <c r="O110" s="15"/>
      <c r="P110" s="15"/>
      <c r="Q110" s="15"/>
      <c r="R110" s="11">
        <f>SUM(M110:Q110)</f>
        <v>0</v>
      </c>
      <c r="S110" s="15"/>
      <c r="T110" s="15"/>
      <c r="U110" s="9">
        <f>S110+T110</f>
        <v>0</v>
      </c>
      <c r="V110" s="9">
        <f t="shared" si="23"/>
        <v>0</v>
      </c>
      <c r="W110" s="15"/>
      <c r="X110" s="16">
        <f>W110-V110</f>
        <v>0</v>
      </c>
      <c r="Y110" s="18"/>
      <c r="Z110" s="17"/>
    </row>
    <row r="111" spans="1:26" ht="18" customHeight="1" x14ac:dyDescent="0.2">
      <c r="A111" s="13">
        <v>3510018</v>
      </c>
      <c r="B111" s="14" t="s">
        <v>136</v>
      </c>
      <c r="C111" s="15">
        <v>65000</v>
      </c>
      <c r="D111" s="10">
        <f>VLOOKUP($A111,'30.07'!$A$9:$W$200,23,0)</f>
        <v>1</v>
      </c>
      <c r="E111" s="15">
        <v>8</v>
      </c>
      <c r="F111" s="15"/>
      <c r="G111" s="15"/>
      <c r="H111" s="9">
        <f t="shared" si="22"/>
        <v>8</v>
      </c>
      <c r="I111" s="15">
        <v>8</v>
      </c>
      <c r="J111" s="15"/>
      <c r="K111" s="15"/>
      <c r="L111" s="9">
        <f t="shared" si="13"/>
        <v>8</v>
      </c>
      <c r="M111" s="15"/>
      <c r="N111" s="15"/>
      <c r="O111" s="15"/>
      <c r="P111" s="15"/>
      <c r="Q111" s="15"/>
      <c r="R111" s="11">
        <f t="shared" si="17"/>
        <v>0</v>
      </c>
      <c r="S111" s="15"/>
      <c r="T111" s="15"/>
      <c r="U111" s="9">
        <f t="shared" si="24"/>
        <v>0</v>
      </c>
      <c r="V111" s="9">
        <f t="shared" si="23"/>
        <v>1</v>
      </c>
      <c r="W111" s="15">
        <v>1</v>
      </c>
      <c r="X111" s="16">
        <f t="shared" si="25"/>
        <v>0</v>
      </c>
      <c r="Y111" s="18"/>
      <c r="Z111" s="17"/>
    </row>
    <row r="112" spans="1:26" ht="18" customHeight="1" x14ac:dyDescent="0.2">
      <c r="A112" s="13">
        <v>3510066</v>
      </c>
      <c r="B112" s="14" t="s">
        <v>137</v>
      </c>
      <c r="C112" s="15">
        <v>42000</v>
      </c>
      <c r="D112" s="10">
        <f>VLOOKUP($A112,'30.07'!$A$9:$W$200,23,0)</f>
        <v>0</v>
      </c>
      <c r="E112" s="15"/>
      <c r="F112" s="15"/>
      <c r="G112" s="15"/>
      <c r="H112" s="9">
        <f t="shared" si="22"/>
        <v>0</v>
      </c>
      <c r="I112" s="15"/>
      <c r="J112" s="15"/>
      <c r="K112" s="15"/>
      <c r="L112" s="9">
        <f t="shared" si="13"/>
        <v>0</v>
      </c>
      <c r="M112" s="15"/>
      <c r="N112" s="15"/>
      <c r="O112" s="15"/>
      <c r="P112" s="15"/>
      <c r="Q112" s="15"/>
      <c r="R112" s="11">
        <f t="shared" si="17"/>
        <v>0</v>
      </c>
      <c r="S112" s="15"/>
      <c r="T112" s="15"/>
      <c r="U112" s="9">
        <f t="shared" si="24"/>
        <v>0</v>
      </c>
      <c r="V112" s="9">
        <f t="shared" si="23"/>
        <v>0</v>
      </c>
      <c r="W112" s="15"/>
      <c r="X112" s="16">
        <f t="shared" si="25"/>
        <v>0</v>
      </c>
      <c r="Y112" s="18"/>
      <c r="Z112" s="17"/>
    </row>
    <row r="113" spans="1:26" ht="18" customHeight="1" x14ac:dyDescent="0.2">
      <c r="A113" s="13">
        <v>3510067</v>
      </c>
      <c r="B113" s="14" t="s">
        <v>138</v>
      </c>
      <c r="C113" s="15">
        <v>43000</v>
      </c>
      <c r="D113" s="10">
        <f>VLOOKUP($A113,'30.07'!$A$9:$W$200,23,0)</f>
        <v>5</v>
      </c>
      <c r="E113" s="15">
        <v>8</v>
      </c>
      <c r="F113" s="15"/>
      <c r="G113" s="15"/>
      <c r="H113" s="9">
        <f t="shared" si="22"/>
        <v>8</v>
      </c>
      <c r="I113" s="15">
        <v>12</v>
      </c>
      <c r="J113" s="15"/>
      <c r="K113" s="15"/>
      <c r="L113" s="9">
        <f t="shared" si="13"/>
        <v>12</v>
      </c>
      <c r="M113" s="15"/>
      <c r="N113" s="15"/>
      <c r="O113" s="15"/>
      <c r="P113" s="15"/>
      <c r="Q113" s="15"/>
      <c r="R113" s="11">
        <f t="shared" si="17"/>
        <v>0</v>
      </c>
      <c r="S113" s="15"/>
      <c r="T113" s="15"/>
      <c r="U113" s="9">
        <f t="shared" si="24"/>
        <v>0</v>
      </c>
      <c r="V113" s="9">
        <f t="shared" si="23"/>
        <v>1</v>
      </c>
      <c r="W113" s="15">
        <v>1</v>
      </c>
      <c r="X113" s="16">
        <f t="shared" si="25"/>
        <v>0</v>
      </c>
      <c r="Y113" s="18"/>
      <c r="Z113" s="17"/>
    </row>
    <row r="114" spans="1:26" ht="18" customHeight="1" x14ac:dyDescent="0.2">
      <c r="A114" s="13">
        <v>3510068</v>
      </c>
      <c r="B114" s="14" t="s">
        <v>139</v>
      </c>
      <c r="C114" s="15">
        <v>12000</v>
      </c>
      <c r="D114" s="10">
        <f>VLOOKUP($A114,'30.07'!$A$9:$W$200,23,0)</f>
        <v>8</v>
      </c>
      <c r="E114" s="15"/>
      <c r="F114" s="15"/>
      <c r="G114" s="15"/>
      <c r="H114" s="9">
        <f t="shared" si="22"/>
        <v>0</v>
      </c>
      <c r="I114" s="15">
        <v>6</v>
      </c>
      <c r="J114" s="15"/>
      <c r="K114" s="15"/>
      <c r="L114" s="9">
        <f t="shared" si="13"/>
        <v>6</v>
      </c>
      <c r="M114" s="15"/>
      <c r="N114" s="15"/>
      <c r="O114" s="15"/>
      <c r="P114" s="15"/>
      <c r="Q114" s="15"/>
      <c r="R114" s="11">
        <f>SUM(M114:Q114)</f>
        <v>0</v>
      </c>
      <c r="S114" s="15"/>
      <c r="T114" s="15"/>
      <c r="U114" s="9">
        <f>S114+T114</f>
        <v>0</v>
      </c>
      <c r="V114" s="9">
        <f t="shared" si="23"/>
        <v>2</v>
      </c>
      <c r="W114" s="15">
        <v>2</v>
      </c>
      <c r="X114" s="16">
        <f>W114-V114</f>
        <v>0</v>
      </c>
      <c r="Y114" s="18"/>
      <c r="Z114" s="17"/>
    </row>
    <row r="115" spans="1:26" ht="18" customHeight="1" x14ac:dyDescent="0.2">
      <c r="A115" s="13">
        <v>3510069</v>
      </c>
      <c r="B115" s="14" t="s">
        <v>140</v>
      </c>
      <c r="C115" s="15">
        <v>12000</v>
      </c>
      <c r="D115" s="10">
        <f>VLOOKUP($A115,'30.07'!$A$9:$W$200,23,0)</f>
        <v>18</v>
      </c>
      <c r="E115" s="15"/>
      <c r="F115" s="15"/>
      <c r="G115" s="15"/>
      <c r="H115" s="9">
        <f t="shared" si="22"/>
        <v>0</v>
      </c>
      <c r="I115" s="15">
        <v>17</v>
      </c>
      <c r="J115" s="15"/>
      <c r="K115" s="15"/>
      <c r="L115" s="9">
        <f t="shared" si="13"/>
        <v>17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3"/>
        <v>1</v>
      </c>
      <c r="W115" s="15">
        <v>1</v>
      </c>
      <c r="X115" s="16">
        <f>W115-V115</f>
        <v>0</v>
      </c>
      <c r="Y115" s="18"/>
      <c r="Z115" s="17"/>
    </row>
    <row r="116" spans="1:26" ht="18" customHeight="1" x14ac:dyDescent="0.2">
      <c r="A116" s="13">
        <v>3510070</v>
      </c>
      <c r="B116" s="14" t="s">
        <v>141</v>
      </c>
      <c r="C116" s="15">
        <v>12000</v>
      </c>
      <c r="D116" s="10">
        <f>VLOOKUP($A116,'30.07'!$A$9:$W$200,23,0)</f>
        <v>4</v>
      </c>
      <c r="E116" s="15"/>
      <c r="F116" s="15"/>
      <c r="G116" s="15"/>
      <c r="H116" s="9">
        <f t="shared" si="22"/>
        <v>0</v>
      </c>
      <c r="I116" s="15">
        <v>5</v>
      </c>
      <c r="J116" s="15"/>
      <c r="K116" s="15"/>
      <c r="L116" s="9">
        <f t="shared" si="13"/>
        <v>5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3"/>
        <v>-1</v>
      </c>
      <c r="W116" s="15"/>
      <c r="X116" s="16">
        <f>W116-V116</f>
        <v>1</v>
      </c>
      <c r="Y116" s="18"/>
      <c r="Z116" s="17"/>
    </row>
    <row r="117" spans="1:26" ht="18" customHeight="1" x14ac:dyDescent="0.2">
      <c r="A117" s="13">
        <v>3512008</v>
      </c>
      <c r="B117" s="14" t="s">
        <v>142</v>
      </c>
      <c r="C117" s="15">
        <v>44000</v>
      </c>
      <c r="D117" s="10">
        <f>VLOOKUP($A117,'30.07'!$A$9:$W$200,23,0)</f>
        <v>0</v>
      </c>
      <c r="E117" s="15">
        <v>10</v>
      </c>
      <c r="F117" s="15"/>
      <c r="G117" s="15"/>
      <c r="H117" s="9">
        <f t="shared" si="22"/>
        <v>10</v>
      </c>
      <c r="I117" s="15">
        <v>5</v>
      </c>
      <c r="J117" s="15"/>
      <c r="K117" s="15"/>
      <c r="L117" s="9">
        <f t="shared" si="13"/>
        <v>5</v>
      </c>
      <c r="M117" s="15"/>
      <c r="N117" s="15"/>
      <c r="O117" s="15"/>
      <c r="P117" s="15"/>
      <c r="Q117" s="15"/>
      <c r="R117" s="11">
        <f t="shared" si="17"/>
        <v>0</v>
      </c>
      <c r="S117" s="15"/>
      <c r="T117" s="15"/>
      <c r="U117" s="9">
        <f t="shared" si="24"/>
        <v>0</v>
      </c>
      <c r="V117" s="9">
        <f t="shared" si="23"/>
        <v>5</v>
      </c>
      <c r="W117" s="15">
        <v>5</v>
      </c>
      <c r="X117" s="16">
        <f t="shared" si="25"/>
        <v>0</v>
      </c>
      <c r="Y117" s="18"/>
      <c r="Z117" s="17"/>
    </row>
    <row r="118" spans="1:26" ht="18" customHeight="1" x14ac:dyDescent="0.2">
      <c r="A118" s="7">
        <v>3530000</v>
      </c>
      <c r="B118" s="28" t="s">
        <v>143</v>
      </c>
      <c r="C118" s="9"/>
      <c r="D118" s="10">
        <f>VLOOKUP($A118,'30.07'!$A$9:$W$200,23,0)</f>
        <v>0</v>
      </c>
      <c r="E118" s="10"/>
      <c r="F118" s="10"/>
      <c r="G118" s="10"/>
      <c r="H118" s="9"/>
      <c r="I118" s="10"/>
      <c r="J118" s="10"/>
      <c r="K118" s="10"/>
      <c r="L118" s="9">
        <f t="shared" si="13"/>
        <v>0</v>
      </c>
      <c r="M118" s="10"/>
      <c r="N118" s="10"/>
      <c r="O118" s="10"/>
      <c r="P118" s="10"/>
      <c r="Q118" s="10"/>
      <c r="R118" s="11">
        <f t="shared" si="17"/>
        <v>0</v>
      </c>
      <c r="S118" s="10"/>
      <c r="T118" s="10"/>
      <c r="U118" s="9"/>
      <c r="V118" s="9"/>
      <c r="W118" s="10"/>
      <c r="X118" s="9"/>
      <c r="Y118" s="18"/>
      <c r="Z118" s="17"/>
    </row>
    <row r="119" spans="1:26" ht="18" customHeight="1" x14ac:dyDescent="0.2">
      <c r="A119" s="13">
        <v>3530003</v>
      </c>
      <c r="B119" s="14" t="s">
        <v>144</v>
      </c>
      <c r="C119" s="15">
        <v>20000</v>
      </c>
      <c r="D119" s="10">
        <f>VLOOKUP($A119,'30.07'!$A$9:$W$200,23,0)</f>
        <v>0</v>
      </c>
      <c r="E119" s="15"/>
      <c r="F119" s="15"/>
      <c r="G119" s="15"/>
      <c r="H119" s="9">
        <f t="shared" ref="H119:H131" si="26">SUM(E119:G119)</f>
        <v>0</v>
      </c>
      <c r="I119" s="15"/>
      <c r="J119" s="15"/>
      <c r="K119" s="15"/>
      <c r="L119" s="9">
        <f t="shared" si="13"/>
        <v>0</v>
      </c>
      <c r="M119" s="15"/>
      <c r="N119" s="15"/>
      <c r="O119" s="15"/>
      <c r="P119" s="15"/>
      <c r="Q119" s="15"/>
      <c r="R119" s="11">
        <f t="shared" si="17"/>
        <v>0</v>
      </c>
      <c r="S119" s="15"/>
      <c r="T119" s="15"/>
      <c r="U119" s="9">
        <f t="shared" ref="U119:U131" si="27">S119+T119</f>
        <v>0</v>
      </c>
      <c r="V119" s="9">
        <f t="shared" ref="V119:V131" si="28">D119+H119-L119-R119-U119</f>
        <v>0</v>
      </c>
      <c r="W119" s="15"/>
      <c r="X119" s="16">
        <f t="shared" ref="X119:X131" si="29">W119-V119</f>
        <v>0</v>
      </c>
      <c r="Y119" s="18"/>
      <c r="Z119" s="17"/>
    </row>
    <row r="120" spans="1:26" ht="18" customHeight="1" x14ac:dyDescent="0.2">
      <c r="A120" s="13">
        <v>3530008</v>
      </c>
      <c r="B120" s="14" t="s">
        <v>145</v>
      </c>
      <c r="C120" s="15">
        <v>20000</v>
      </c>
      <c r="D120" s="10">
        <f>VLOOKUP($A120,'30.07'!$A$9:$W$200,23,0)</f>
        <v>0</v>
      </c>
      <c r="E120" s="15"/>
      <c r="F120" s="15"/>
      <c r="G120" s="15"/>
      <c r="H120" s="9">
        <f t="shared" si="26"/>
        <v>0</v>
      </c>
      <c r="I120" s="15"/>
      <c r="J120" s="15"/>
      <c r="K120" s="15"/>
      <c r="L120" s="9">
        <f t="shared" si="13"/>
        <v>0</v>
      </c>
      <c r="M120" s="15"/>
      <c r="N120" s="15"/>
      <c r="O120" s="15"/>
      <c r="P120" s="15"/>
      <c r="Q120" s="15"/>
      <c r="R120" s="11">
        <f t="shared" si="17"/>
        <v>0</v>
      </c>
      <c r="S120" s="15"/>
      <c r="T120" s="15"/>
      <c r="U120" s="9">
        <f t="shared" si="27"/>
        <v>0</v>
      </c>
      <c r="V120" s="9">
        <f t="shared" si="28"/>
        <v>0</v>
      </c>
      <c r="W120" s="15"/>
      <c r="X120" s="16">
        <f t="shared" si="29"/>
        <v>0</v>
      </c>
      <c r="Y120" s="18"/>
      <c r="Z120" s="17"/>
    </row>
    <row r="121" spans="1:26" ht="18" customHeight="1" x14ac:dyDescent="0.2">
      <c r="A121" s="13">
        <v>3530009</v>
      </c>
      <c r="B121" s="14" t="s">
        <v>146</v>
      </c>
      <c r="C121" s="15">
        <v>20000</v>
      </c>
      <c r="D121" s="10">
        <f>VLOOKUP($A121,'30.07'!$A$9:$W$200,23,0)</f>
        <v>15</v>
      </c>
      <c r="E121" s="15">
        <v>63</v>
      </c>
      <c r="F121" s="15"/>
      <c r="G121" s="15"/>
      <c r="H121" s="9">
        <f t="shared" si="26"/>
        <v>63</v>
      </c>
      <c r="I121" s="15">
        <v>27</v>
      </c>
      <c r="J121" s="15"/>
      <c r="K121" s="15"/>
      <c r="L121" s="9">
        <f t="shared" si="13"/>
        <v>27</v>
      </c>
      <c r="M121" s="15"/>
      <c r="N121" s="15"/>
      <c r="O121" s="15"/>
      <c r="P121" s="15"/>
      <c r="Q121" s="15"/>
      <c r="R121" s="11">
        <f t="shared" si="17"/>
        <v>0</v>
      </c>
      <c r="S121" s="15"/>
      <c r="T121" s="15"/>
      <c r="U121" s="9">
        <f t="shared" si="27"/>
        <v>0</v>
      </c>
      <c r="V121" s="9">
        <f t="shared" si="28"/>
        <v>51</v>
      </c>
      <c r="W121" s="15">
        <v>51</v>
      </c>
      <c r="X121" s="16">
        <f t="shared" si="29"/>
        <v>0</v>
      </c>
      <c r="Y121" s="18"/>
      <c r="Z121" s="17"/>
    </row>
    <row r="122" spans="1:26" ht="18" customHeight="1" x14ac:dyDescent="0.2">
      <c r="A122" s="13">
        <v>3530010</v>
      </c>
      <c r="B122" s="14" t="s">
        <v>147</v>
      </c>
      <c r="C122" s="15">
        <v>108000</v>
      </c>
      <c r="D122" s="10">
        <f>VLOOKUP($A122,'30.07'!$A$9:$W$200,23,0)</f>
        <v>0</v>
      </c>
      <c r="E122" s="15">
        <v>20</v>
      </c>
      <c r="F122" s="15"/>
      <c r="G122" s="15"/>
      <c r="H122" s="9">
        <f t="shared" si="26"/>
        <v>20</v>
      </c>
      <c r="I122" s="15">
        <v>9</v>
      </c>
      <c r="J122" s="15"/>
      <c r="K122" s="15"/>
      <c r="L122" s="9">
        <f t="shared" si="13"/>
        <v>9</v>
      </c>
      <c r="M122" s="15"/>
      <c r="N122" s="15"/>
      <c r="O122" s="15"/>
      <c r="P122" s="15"/>
      <c r="Q122" s="15"/>
      <c r="R122" s="11">
        <f t="shared" si="17"/>
        <v>0</v>
      </c>
      <c r="S122" s="15"/>
      <c r="T122" s="15"/>
      <c r="U122" s="9">
        <f t="shared" si="27"/>
        <v>0</v>
      </c>
      <c r="V122" s="9">
        <f t="shared" si="28"/>
        <v>11</v>
      </c>
      <c r="W122" s="15">
        <v>11</v>
      </c>
      <c r="X122" s="16">
        <f t="shared" si="29"/>
        <v>0</v>
      </c>
      <c r="Y122" s="18"/>
      <c r="Z122" s="17"/>
    </row>
    <row r="123" spans="1:26" ht="18" customHeight="1" x14ac:dyDescent="0.2">
      <c r="A123" s="13">
        <v>3530014</v>
      </c>
      <c r="B123" s="14" t="s">
        <v>148</v>
      </c>
      <c r="C123" s="15">
        <v>20000</v>
      </c>
      <c r="D123" s="10">
        <f>VLOOKUP($A123,'30.07'!$A$9:$W$200,23,0)</f>
        <v>0</v>
      </c>
      <c r="E123" s="15"/>
      <c r="F123" s="15"/>
      <c r="G123" s="15"/>
      <c r="H123" s="9">
        <f t="shared" si="26"/>
        <v>0</v>
      </c>
      <c r="I123" s="15"/>
      <c r="J123" s="15"/>
      <c r="K123" s="15"/>
      <c r="L123" s="9">
        <f t="shared" si="13"/>
        <v>0</v>
      </c>
      <c r="M123" s="15"/>
      <c r="N123" s="15"/>
      <c r="O123" s="15"/>
      <c r="P123" s="15"/>
      <c r="Q123" s="15"/>
      <c r="R123" s="11">
        <f>SUM(M123:Q123)</f>
        <v>0</v>
      </c>
      <c r="S123" s="15"/>
      <c r="T123" s="15"/>
      <c r="U123" s="9">
        <f>S123+T123</f>
        <v>0</v>
      </c>
      <c r="V123" s="9">
        <f t="shared" si="28"/>
        <v>0</v>
      </c>
      <c r="W123" s="15"/>
      <c r="X123" s="16">
        <f>W123-V123</f>
        <v>0</v>
      </c>
      <c r="Y123" s="18"/>
      <c r="Z123" s="17"/>
    </row>
    <row r="124" spans="1:26" ht="18" customHeight="1" x14ac:dyDescent="0.2">
      <c r="A124" s="13">
        <v>3530087</v>
      </c>
      <c r="B124" s="14" t="s">
        <v>149</v>
      </c>
      <c r="C124" s="15"/>
      <c r="D124" s="10">
        <f>VLOOKUP($A124,'30.07'!$A$9:$W$200,23,0)</f>
        <v>0</v>
      </c>
      <c r="E124" s="15"/>
      <c r="F124" s="15"/>
      <c r="G124" s="15"/>
      <c r="H124" s="9">
        <f t="shared" si="26"/>
        <v>0</v>
      </c>
      <c r="I124" s="15"/>
      <c r="J124" s="15"/>
      <c r="K124" s="15"/>
      <c r="L124" s="9">
        <f t="shared" si="13"/>
        <v>0</v>
      </c>
      <c r="M124" s="15"/>
      <c r="N124" s="15"/>
      <c r="O124" s="15"/>
      <c r="P124" s="15"/>
      <c r="Q124" s="15"/>
      <c r="R124" s="11">
        <f t="shared" si="17"/>
        <v>0</v>
      </c>
      <c r="S124" s="15"/>
      <c r="T124" s="15"/>
      <c r="U124" s="9">
        <f t="shared" si="27"/>
        <v>0</v>
      </c>
      <c r="V124" s="9">
        <f t="shared" si="28"/>
        <v>0</v>
      </c>
      <c r="W124" s="15"/>
      <c r="X124" s="16">
        <f t="shared" si="29"/>
        <v>0</v>
      </c>
      <c r="Y124" s="18"/>
      <c r="Z124" s="17"/>
    </row>
    <row r="125" spans="1:26" ht="18" customHeight="1" x14ac:dyDescent="0.2">
      <c r="A125" s="13">
        <v>3530088</v>
      </c>
      <c r="B125" s="14" t="s">
        <v>150</v>
      </c>
      <c r="C125" s="15">
        <v>20000</v>
      </c>
      <c r="D125" s="10">
        <f>VLOOKUP($A125,'30.07'!$A$9:$W$200,23,0)</f>
        <v>0</v>
      </c>
      <c r="E125" s="15">
        <v>67</v>
      </c>
      <c r="F125" s="15"/>
      <c r="G125" s="15"/>
      <c r="H125" s="9">
        <f t="shared" si="26"/>
        <v>67</v>
      </c>
      <c r="I125" s="15">
        <v>27</v>
      </c>
      <c r="J125" s="15"/>
      <c r="K125" s="15"/>
      <c r="L125" s="9">
        <f t="shared" si="13"/>
        <v>27</v>
      </c>
      <c r="M125" s="15"/>
      <c r="N125" s="15"/>
      <c r="O125" s="15"/>
      <c r="P125" s="15"/>
      <c r="Q125" s="15"/>
      <c r="R125" s="11">
        <f t="shared" si="17"/>
        <v>0</v>
      </c>
      <c r="S125" s="15"/>
      <c r="T125" s="15"/>
      <c r="U125" s="9">
        <f t="shared" si="27"/>
        <v>0</v>
      </c>
      <c r="V125" s="9">
        <f t="shared" si="28"/>
        <v>40</v>
      </c>
      <c r="W125" s="15">
        <v>40</v>
      </c>
      <c r="X125" s="16">
        <f t="shared" si="29"/>
        <v>0</v>
      </c>
      <c r="Y125" s="26"/>
      <c r="Z125" s="17"/>
    </row>
    <row r="126" spans="1:26" ht="18" customHeight="1" x14ac:dyDescent="0.2">
      <c r="A126" s="13">
        <v>3530089</v>
      </c>
      <c r="B126" s="14" t="s">
        <v>151</v>
      </c>
      <c r="C126" s="15">
        <v>95000</v>
      </c>
      <c r="D126" s="10">
        <f>VLOOKUP($A126,'30.07'!$A$9:$W$200,23,0)</f>
        <v>0</v>
      </c>
      <c r="E126" s="15">
        <v>4</v>
      </c>
      <c r="F126" s="15"/>
      <c r="G126" s="15"/>
      <c r="H126" s="9">
        <f t="shared" si="26"/>
        <v>4</v>
      </c>
      <c r="I126" s="15">
        <v>3</v>
      </c>
      <c r="J126" s="15"/>
      <c r="K126" s="15"/>
      <c r="L126" s="9">
        <f t="shared" si="13"/>
        <v>3</v>
      </c>
      <c r="M126" s="15"/>
      <c r="N126" s="15"/>
      <c r="O126" s="15"/>
      <c r="P126" s="15"/>
      <c r="Q126" s="15"/>
      <c r="R126" s="11">
        <f t="shared" si="17"/>
        <v>0</v>
      </c>
      <c r="S126" s="15"/>
      <c r="T126" s="15"/>
      <c r="U126" s="9">
        <f t="shared" si="27"/>
        <v>0</v>
      </c>
      <c r="V126" s="9">
        <f t="shared" si="28"/>
        <v>1</v>
      </c>
      <c r="W126" s="15">
        <v>1</v>
      </c>
      <c r="X126" s="16">
        <f t="shared" si="29"/>
        <v>0</v>
      </c>
      <c r="Y126" s="26"/>
      <c r="Z126" s="17"/>
    </row>
    <row r="127" spans="1:26" ht="18" customHeight="1" x14ac:dyDescent="0.2">
      <c r="A127" s="13">
        <v>3530100</v>
      </c>
      <c r="B127" s="14" t="s">
        <v>152</v>
      </c>
      <c r="C127" s="15">
        <v>22000</v>
      </c>
      <c r="D127" s="10">
        <f>VLOOKUP($A127,'30.07'!$A$9:$W$200,23,0)</f>
        <v>0</v>
      </c>
      <c r="E127" s="15"/>
      <c r="F127" s="15"/>
      <c r="G127" s="15"/>
      <c r="H127" s="9">
        <f t="shared" si="26"/>
        <v>0</v>
      </c>
      <c r="I127" s="15"/>
      <c r="J127" s="15"/>
      <c r="K127" s="15"/>
      <c r="L127" s="9">
        <f t="shared" si="13"/>
        <v>0</v>
      </c>
      <c r="M127" s="15"/>
      <c r="N127" s="15"/>
      <c r="O127" s="15"/>
      <c r="P127" s="15"/>
      <c r="Q127" s="15"/>
      <c r="R127" s="11">
        <f t="shared" si="17"/>
        <v>0</v>
      </c>
      <c r="S127" s="15"/>
      <c r="T127" s="15"/>
      <c r="U127" s="9">
        <f t="shared" si="27"/>
        <v>0</v>
      </c>
      <c r="V127" s="9">
        <f t="shared" si="28"/>
        <v>0</v>
      </c>
      <c r="W127" s="15"/>
      <c r="X127" s="16">
        <f t="shared" si="29"/>
        <v>0</v>
      </c>
      <c r="Y127" s="26"/>
      <c r="Z127" s="17"/>
    </row>
    <row r="128" spans="1:26" ht="18" customHeight="1" x14ac:dyDescent="0.2">
      <c r="A128" s="13">
        <v>3550002</v>
      </c>
      <c r="B128" s="14" t="s">
        <v>153</v>
      </c>
      <c r="C128" s="15">
        <v>20000</v>
      </c>
      <c r="D128" s="10">
        <f>VLOOKUP($A128,'30.07'!$A$9:$W$200,23,0)</f>
        <v>27</v>
      </c>
      <c r="E128" s="15"/>
      <c r="F128" s="15"/>
      <c r="G128" s="15"/>
      <c r="H128" s="9">
        <f>SUM(E128:G128)</f>
        <v>0</v>
      </c>
      <c r="I128" s="15">
        <v>16</v>
      </c>
      <c r="J128" s="15"/>
      <c r="K128" s="15"/>
      <c r="L128" s="9">
        <f t="shared" si="13"/>
        <v>16</v>
      </c>
      <c r="M128" s="15"/>
      <c r="N128" s="15"/>
      <c r="O128" s="15"/>
      <c r="P128" s="15"/>
      <c r="Q128" s="15"/>
      <c r="R128" s="11">
        <f t="shared" si="17"/>
        <v>0</v>
      </c>
      <c r="S128" s="15"/>
      <c r="T128" s="15"/>
      <c r="U128" s="9">
        <f t="shared" si="27"/>
        <v>0</v>
      </c>
      <c r="V128" s="9">
        <f t="shared" si="28"/>
        <v>11</v>
      </c>
      <c r="W128" s="15">
        <v>11</v>
      </c>
      <c r="X128" s="16">
        <f t="shared" si="29"/>
        <v>0</v>
      </c>
      <c r="Y128" s="26"/>
      <c r="Z128" s="17"/>
    </row>
    <row r="129" spans="1:26" ht="18" customHeight="1" x14ac:dyDescent="0.2">
      <c r="A129" s="13">
        <v>3550005</v>
      </c>
      <c r="B129" s="14" t="s">
        <v>154</v>
      </c>
      <c r="C129" s="15">
        <v>20000</v>
      </c>
      <c r="D129" s="10">
        <f>VLOOKUP($A129,'30.07'!$A$9:$W$200,23,0)</f>
        <v>27</v>
      </c>
      <c r="E129" s="15">
        <v>28</v>
      </c>
      <c r="F129" s="15"/>
      <c r="G129" s="15"/>
      <c r="H129" s="9">
        <f>SUM(E129:G129)</f>
        <v>28</v>
      </c>
      <c r="I129" s="15">
        <v>28</v>
      </c>
      <c r="J129" s="15"/>
      <c r="K129" s="15"/>
      <c r="L129" s="9">
        <f t="shared" si="13"/>
        <v>28</v>
      </c>
      <c r="M129" s="15"/>
      <c r="N129" s="15"/>
      <c r="O129" s="15"/>
      <c r="P129" s="15"/>
      <c r="Q129" s="15"/>
      <c r="R129" s="11">
        <f t="shared" si="17"/>
        <v>0</v>
      </c>
      <c r="S129" s="15"/>
      <c r="T129" s="15"/>
      <c r="U129" s="9">
        <f t="shared" si="27"/>
        <v>0</v>
      </c>
      <c r="V129" s="9">
        <f t="shared" si="28"/>
        <v>27</v>
      </c>
      <c r="W129" s="15">
        <v>27</v>
      </c>
      <c r="X129" s="16">
        <f t="shared" si="29"/>
        <v>0</v>
      </c>
      <c r="Y129" s="26"/>
      <c r="Z129" s="17"/>
    </row>
    <row r="130" spans="1:26" ht="18" customHeight="1" x14ac:dyDescent="0.2">
      <c r="A130" s="13">
        <v>3550007</v>
      </c>
      <c r="B130" s="14" t="s">
        <v>155</v>
      </c>
      <c r="C130" s="15">
        <v>20000</v>
      </c>
      <c r="D130" s="10">
        <f>VLOOKUP($A130,'30.07'!$A$9:$W$200,23,0)</f>
        <v>40</v>
      </c>
      <c r="E130" s="15">
        <v>28</v>
      </c>
      <c r="F130" s="15"/>
      <c r="G130" s="15"/>
      <c r="H130" s="9">
        <f>SUM(E130:G130)</f>
        <v>28</v>
      </c>
      <c r="I130" s="15">
        <v>11</v>
      </c>
      <c r="J130" s="15"/>
      <c r="K130" s="15"/>
      <c r="L130" s="9">
        <f t="shared" si="13"/>
        <v>11</v>
      </c>
      <c r="M130" s="15"/>
      <c r="N130" s="15"/>
      <c r="O130" s="15"/>
      <c r="P130" s="15"/>
      <c r="Q130" s="15"/>
      <c r="R130" s="11">
        <f t="shared" si="17"/>
        <v>0</v>
      </c>
      <c r="S130" s="15">
        <v>2</v>
      </c>
      <c r="T130" s="15"/>
      <c r="U130" s="9">
        <f t="shared" si="27"/>
        <v>2</v>
      </c>
      <c r="V130" s="9">
        <f t="shared" si="28"/>
        <v>55</v>
      </c>
      <c r="W130" s="15">
        <v>55</v>
      </c>
      <c r="X130" s="16">
        <f t="shared" si="29"/>
        <v>0</v>
      </c>
      <c r="Y130" s="26"/>
      <c r="Z130" s="17"/>
    </row>
    <row r="131" spans="1:26" ht="18" customHeight="1" x14ac:dyDescent="0.2">
      <c r="A131" s="13">
        <v>3550011</v>
      </c>
      <c r="B131" s="14" t="s">
        <v>156</v>
      </c>
      <c r="C131" s="15">
        <v>85000</v>
      </c>
      <c r="D131" s="10">
        <f>VLOOKUP($A131,'30.07'!$A$9:$W$200,23,0)</f>
        <v>3</v>
      </c>
      <c r="E131" s="15"/>
      <c r="F131" s="15"/>
      <c r="G131" s="15"/>
      <c r="H131" s="9">
        <f t="shared" si="26"/>
        <v>0</v>
      </c>
      <c r="I131" s="15"/>
      <c r="J131" s="15">
        <v>3</v>
      </c>
      <c r="K131" s="15"/>
      <c r="L131" s="9">
        <f t="shared" si="13"/>
        <v>3</v>
      </c>
      <c r="M131" s="15"/>
      <c r="N131" s="15"/>
      <c r="O131" s="15"/>
      <c r="P131" s="15"/>
      <c r="Q131" s="15"/>
      <c r="R131" s="11">
        <f t="shared" si="17"/>
        <v>0</v>
      </c>
      <c r="S131" s="15"/>
      <c r="T131" s="15"/>
      <c r="U131" s="9">
        <f t="shared" si="27"/>
        <v>0</v>
      </c>
      <c r="V131" s="9">
        <f t="shared" si="28"/>
        <v>0</v>
      </c>
      <c r="W131" s="15"/>
      <c r="X131" s="16">
        <f t="shared" si="29"/>
        <v>0</v>
      </c>
      <c r="Y131" s="18"/>
      <c r="Z131" s="17"/>
    </row>
    <row r="132" spans="1:26" ht="18" customHeight="1" x14ac:dyDescent="0.2">
      <c r="A132" s="7">
        <v>5530000</v>
      </c>
      <c r="B132" s="28" t="s">
        <v>157</v>
      </c>
      <c r="C132" s="9"/>
      <c r="D132" s="10">
        <f>VLOOKUP($A132,'30.07'!$A$9:$W$200,23,0)</f>
        <v>0</v>
      </c>
      <c r="E132" s="10"/>
      <c r="F132" s="10"/>
      <c r="G132" s="10"/>
      <c r="H132" s="9"/>
      <c r="I132" s="10"/>
      <c r="J132" s="10"/>
      <c r="K132" s="10"/>
      <c r="L132" s="9">
        <f t="shared" si="13"/>
        <v>0</v>
      </c>
      <c r="M132" s="10"/>
      <c r="N132" s="10"/>
      <c r="O132" s="10"/>
      <c r="P132" s="10"/>
      <c r="Q132" s="10"/>
      <c r="R132" s="11">
        <f t="shared" si="17"/>
        <v>0</v>
      </c>
      <c r="S132" s="10"/>
      <c r="T132" s="10"/>
      <c r="U132" s="9"/>
      <c r="V132" s="9"/>
      <c r="W132" s="10"/>
      <c r="X132" s="9"/>
      <c r="Y132" s="18"/>
      <c r="Z132" s="17"/>
    </row>
    <row r="133" spans="1:26" ht="18" customHeight="1" x14ac:dyDescent="0.2">
      <c r="A133" s="13">
        <v>5530012</v>
      </c>
      <c r="B133" s="14" t="s">
        <v>158</v>
      </c>
      <c r="C133" s="15">
        <v>30000</v>
      </c>
      <c r="D133" s="10">
        <f>VLOOKUP($A133,'30.07'!$A$9:$W$200,23,0)</f>
        <v>0</v>
      </c>
      <c r="E133" s="15"/>
      <c r="F133" s="15"/>
      <c r="G133" s="15"/>
      <c r="H133" s="9">
        <f t="shared" ref="H133:H140" si="30">SUM(E133:G133)</f>
        <v>0</v>
      </c>
      <c r="I133" s="15"/>
      <c r="J133" s="15"/>
      <c r="K133" s="15"/>
      <c r="L133" s="9">
        <f t="shared" si="13"/>
        <v>0</v>
      </c>
      <c r="M133" s="15"/>
      <c r="N133" s="15"/>
      <c r="O133" s="15"/>
      <c r="P133" s="15"/>
      <c r="Q133" s="15"/>
      <c r="R133" s="11">
        <f t="shared" si="17"/>
        <v>0</v>
      </c>
      <c r="S133" s="15"/>
      <c r="T133" s="15"/>
      <c r="U133" s="9">
        <f t="shared" ref="U133:U140" si="31">S133+T133</f>
        <v>0</v>
      </c>
      <c r="V133" s="9">
        <f t="shared" ref="V133:V140" si="32">D133+H133-L133-R133-U133</f>
        <v>0</v>
      </c>
      <c r="W133" s="15"/>
      <c r="X133" s="16">
        <f t="shared" ref="X133:X140" si="33">W133-V133</f>
        <v>0</v>
      </c>
      <c r="Y133" s="18"/>
      <c r="Z133" s="17"/>
    </row>
    <row r="134" spans="1:26" ht="18" customHeight="1" x14ac:dyDescent="0.2">
      <c r="A134" s="13">
        <v>5530013</v>
      </c>
      <c r="B134" s="14" t="s">
        <v>159</v>
      </c>
      <c r="C134" s="15">
        <v>30000</v>
      </c>
      <c r="D134" s="10">
        <f>VLOOKUP($A134,'30.07'!$A$9:$W$200,23,0)</f>
        <v>0</v>
      </c>
      <c r="E134" s="15"/>
      <c r="F134" s="15"/>
      <c r="G134" s="15"/>
      <c r="H134" s="9">
        <f t="shared" si="30"/>
        <v>0</v>
      </c>
      <c r="I134" s="15"/>
      <c r="J134" s="15"/>
      <c r="K134" s="15"/>
      <c r="L134" s="9">
        <f t="shared" si="13"/>
        <v>0</v>
      </c>
      <c r="M134" s="15"/>
      <c r="N134" s="15"/>
      <c r="O134" s="15"/>
      <c r="P134" s="15"/>
      <c r="Q134" s="15"/>
      <c r="R134" s="11">
        <f t="shared" si="17"/>
        <v>0</v>
      </c>
      <c r="S134" s="15"/>
      <c r="T134" s="15"/>
      <c r="U134" s="9">
        <f t="shared" si="31"/>
        <v>0</v>
      </c>
      <c r="V134" s="9">
        <f t="shared" si="32"/>
        <v>0</v>
      </c>
      <c r="W134" s="15"/>
      <c r="X134" s="16">
        <f t="shared" si="33"/>
        <v>0</v>
      </c>
      <c r="Y134" s="18"/>
      <c r="Z134" s="17"/>
    </row>
    <row r="135" spans="1:26" ht="18" customHeight="1" x14ac:dyDescent="0.2">
      <c r="A135" s="13">
        <v>5530014</v>
      </c>
      <c r="B135" s="14" t="s">
        <v>160</v>
      </c>
      <c r="C135" s="15">
        <v>30000</v>
      </c>
      <c r="D135" s="10">
        <f>VLOOKUP($A135,'30.07'!$A$9:$W$200,23,0)</f>
        <v>0</v>
      </c>
      <c r="E135" s="15"/>
      <c r="F135" s="15"/>
      <c r="G135" s="15"/>
      <c r="H135" s="9">
        <f t="shared" si="30"/>
        <v>0</v>
      </c>
      <c r="I135" s="15"/>
      <c r="J135" s="15"/>
      <c r="K135" s="15"/>
      <c r="L135" s="9">
        <f t="shared" si="13"/>
        <v>0</v>
      </c>
      <c r="M135" s="15"/>
      <c r="N135" s="15"/>
      <c r="O135" s="15"/>
      <c r="P135" s="15"/>
      <c r="Q135" s="15"/>
      <c r="R135" s="11">
        <f t="shared" si="17"/>
        <v>0</v>
      </c>
      <c r="S135" s="15"/>
      <c r="T135" s="15"/>
      <c r="U135" s="9">
        <f t="shared" si="31"/>
        <v>0</v>
      </c>
      <c r="V135" s="9">
        <f t="shared" si="32"/>
        <v>0</v>
      </c>
      <c r="W135" s="15"/>
      <c r="X135" s="16">
        <f t="shared" si="33"/>
        <v>0</v>
      </c>
      <c r="Y135" s="18"/>
      <c r="Z135" s="17"/>
    </row>
    <row r="136" spans="1:26" ht="18" customHeight="1" x14ac:dyDescent="0.2">
      <c r="A136" s="13">
        <v>5530015</v>
      </c>
      <c r="B136" s="14" t="s">
        <v>161</v>
      </c>
      <c r="C136" s="15">
        <v>30000</v>
      </c>
      <c r="D136" s="10">
        <f>VLOOKUP($A136,'30.07'!$A$9:$W$200,23,0)</f>
        <v>0</v>
      </c>
      <c r="E136" s="15">
        <v>35</v>
      </c>
      <c r="F136" s="15"/>
      <c r="G136" s="15"/>
      <c r="H136" s="9">
        <f t="shared" si="30"/>
        <v>35</v>
      </c>
      <c r="I136" s="15">
        <v>2</v>
      </c>
      <c r="J136" s="15"/>
      <c r="K136" s="15"/>
      <c r="L136" s="9">
        <f t="shared" si="13"/>
        <v>2</v>
      </c>
      <c r="M136" s="15"/>
      <c r="N136" s="15"/>
      <c r="O136" s="15"/>
      <c r="P136" s="15"/>
      <c r="Q136" s="15"/>
      <c r="R136" s="11">
        <f t="shared" si="17"/>
        <v>0</v>
      </c>
      <c r="S136" s="15"/>
      <c r="T136" s="15"/>
      <c r="U136" s="9">
        <f t="shared" si="31"/>
        <v>0</v>
      </c>
      <c r="V136" s="9">
        <f t="shared" si="32"/>
        <v>33</v>
      </c>
      <c r="W136" s="15">
        <v>33</v>
      </c>
      <c r="X136" s="16">
        <f t="shared" si="33"/>
        <v>0</v>
      </c>
      <c r="Y136" s="18"/>
      <c r="Z136" s="17"/>
    </row>
    <row r="137" spans="1:26" ht="18" customHeight="1" x14ac:dyDescent="0.2">
      <c r="A137" s="13">
        <v>5530016</v>
      </c>
      <c r="B137" s="14" t="s">
        <v>162</v>
      </c>
      <c r="C137" s="15">
        <v>30000</v>
      </c>
      <c r="D137" s="10">
        <f>VLOOKUP($A137,'30.07'!$A$9:$W$200,23,0)</f>
        <v>0</v>
      </c>
      <c r="E137" s="15">
        <v>30</v>
      </c>
      <c r="F137" s="15"/>
      <c r="G137" s="15"/>
      <c r="H137" s="9">
        <f t="shared" si="30"/>
        <v>30</v>
      </c>
      <c r="I137" s="15">
        <v>5</v>
      </c>
      <c r="J137" s="15"/>
      <c r="K137" s="15"/>
      <c r="L137" s="9">
        <f t="shared" si="13"/>
        <v>5</v>
      </c>
      <c r="M137" s="15"/>
      <c r="N137" s="15"/>
      <c r="O137" s="15"/>
      <c r="P137" s="15"/>
      <c r="Q137" s="15"/>
      <c r="R137" s="11">
        <f t="shared" si="17"/>
        <v>0</v>
      </c>
      <c r="S137" s="15"/>
      <c r="T137" s="15"/>
      <c r="U137" s="9">
        <f t="shared" si="31"/>
        <v>0</v>
      </c>
      <c r="V137" s="9">
        <f t="shared" si="32"/>
        <v>25</v>
      </c>
      <c r="W137" s="15">
        <v>24</v>
      </c>
      <c r="X137" s="16">
        <f t="shared" si="33"/>
        <v>-1</v>
      </c>
      <c r="Y137" s="18"/>
      <c r="Z137" s="17"/>
    </row>
    <row r="138" spans="1:26" ht="18" customHeight="1" x14ac:dyDescent="0.2">
      <c r="A138" s="13">
        <v>5530018</v>
      </c>
      <c r="B138" s="14" t="s">
        <v>163</v>
      </c>
      <c r="C138" s="15">
        <v>30000</v>
      </c>
      <c r="D138" s="10">
        <f>VLOOKUP($A138,'30.07'!$A$9:$W$200,23,0)</f>
        <v>0</v>
      </c>
      <c r="E138" s="15"/>
      <c r="F138" s="15"/>
      <c r="G138" s="15"/>
      <c r="H138" s="9">
        <f t="shared" si="30"/>
        <v>0</v>
      </c>
      <c r="I138" s="15"/>
      <c r="J138" s="15"/>
      <c r="K138" s="15"/>
      <c r="L138" s="9">
        <f t="shared" ref="L138:L200" si="34">SUM(I138:K138)</f>
        <v>0</v>
      </c>
      <c r="M138" s="15"/>
      <c r="N138" s="15"/>
      <c r="O138" s="15"/>
      <c r="P138" s="15"/>
      <c r="Q138" s="15"/>
      <c r="R138" s="11">
        <f>SUM(M138:Q138)</f>
        <v>0</v>
      </c>
      <c r="S138" s="15"/>
      <c r="T138" s="15"/>
      <c r="U138" s="9">
        <f>S138+T138</f>
        <v>0</v>
      </c>
      <c r="V138" s="9">
        <f t="shared" si="32"/>
        <v>0</v>
      </c>
      <c r="W138" s="15"/>
      <c r="X138" s="16">
        <f>W138-V138</f>
        <v>0</v>
      </c>
      <c r="Y138" s="18"/>
      <c r="Z138" s="17"/>
    </row>
    <row r="139" spans="1:26" ht="18" customHeight="1" x14ac:dyDescent="0.2">
      <c r="A139" s="13">
        <v>5530019</v>
      </c>
      <c r="B139" s="14" t="s">
        <v>164</v>
      </c>
      <c r="C139" s="15">
        <v>30000</v>
      </c>
      <c r="D139" s="10">
        <f>VLOOKUP($A139,'30.07'!$A$9:$W$200,23,0)</f>
        <v>0</v>
      </c>
      <c r="E139" s="15"/>
      <c r="F139" s="15"/>
      <c r="G139" s="15"/>
      <c r="H139" s="9">
        <f t="shared" si="30"/>
        <v>0</v>
      </c>
      <c r="I139" s="15"/>
      <c r="J139" s="15"/>
      <c r="K139" s="15"/>
      <c r="L139" s="9">
        <f t="shared" si="34"/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2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5530020</v>
      </c>
      <c r="B140" s="14" t="s">
        <v>165</v>
      </c>
      <c r="C140" s="15">
        <v>30000</v>
      </c>
      <c r="D140" s="10">
        <f>VLOOKUP($A140,'30.07'!$A$9:$W$200,23,0)</f>
        <v>0</v>
      </c>
      <c r="E140" s="15"/>
      <c r="F140" s="15"/>
      <c r="G140" s="15"/>
      <c r="H140" s="9">
        <f t="shared" si="30"/>
        <v>0</v>
      </c>
      <c r="I140" s="15">
        <v>1</v>
      </c>
      <c r="J140" s="15"/>
      <c r="K140" s="15"/>
      <c r="L140" s="9">
        <f t="shared" si="34"/>
        <v>1</v>
      </c>
      <c r="M140" s="15"/>
      <c r="N140" s="15"/>
      <c r="O140" s="15"/>
      <c r="P140" s="15"/>
      <c r="Q140" s="15"/>
      <c r="R140" s="11">
        <f t="shared" si="17"/>
        <v>0</v>
      </c>
      <c r="S140" s="15"/>
      <c r="T140" s="15"/>
      <c r="U140" s="9">
        <f t="shared" si="31"/>
        <v>0</v>
      </c>
      <c r="V140" s="9">
        <f t="shared" si="32"/>
        <v>-1</v>
      </c>
      <c r="W140" s="15"/>
      <c r="X140" s="16">
        <f t="shared" si="33"/>
        <v>1</v>
      </c>
      <c r="Y140" s="18"/>
      <c r="Z140" s="17"/>
    </row>
    <row r="141" spans="1:26" ht="18" customHeight="1" x14ac:dyDescent="0.2">
      <c r="A141" s="7">
        <v>7550000</v>
      </c>
      <c r="B141" s="8" t="s">
        <v>166</v>
      </c>
      <c r="C141" s="9"/>
      <c r="D141" s="10">
        <f>VLOOKUP($A141,'30.07'!$A$9:$W$200,23,0)</f>
        <v>0</v>
      </c>
      <c r="E141" s="10"/>
      <c r="F141" s="10"/>
      <c r="G141" s="10"/>
      <c r="H141" s="9"/>
      <c r="I141" s="10"/>
      <c r="J141" s="10"/>
      <c r="K141" s="10"/>
      <c r="L141" s="9">
        <f t="shared" si="34"/>
        <v>0</v>
      </c>
      <c r="M141" s="10"/>
      <c r="N141" s="10"/>
      <c r="O141" s="10"/>
      <c r="P141" s="10"/>
      <c r="Q141" s="10"/>
      <c r="R141" s="11">
        <f t="shared" si="17"/>
        <v>0</v>
      </c>
      <c r="S141" s="10"/>
      <c r="T141" s="10"/>
      <c r="U141" s="9"/>
      <c r="V141" s="9"/>
      <c r="W141" s="10"/>
      <c r="X141" s="9"/>
      <c r="Y141" s="18"/>
      <c r="Z141" s="17"/>
    </row>
    <row r="142" spans="1:26" ht="18" customHeight="1" x14ac:dyDescent="0.2">
      <c r="A142" s="13">
        <v>7520001</v>
      </c>
      <c r="B142" s="14" t="s">
        <v>167</v>
      </c>
      <c r="C142" s="15">
        <v>80000</v>
      </c>
      <c r="D142" s="10">
        <f>VLOOKUP($A142,'30.07'!$A$9:$W$200,23,0)</f>
        <v>0</v>
      </c>
      <c r="E142" s="15"/>
      <c r="F142" s="15"/>
      <c r="G142" s="15"/>
      <c r="H142" s="9">
        <f t="shared" ref="H142:H156" si="35">SUM(E142:G142)</f>
        <v>0</v>
      </c>
      <c r="I142" s="15"/>
      <c r="J142" s="15"/>
      <c r="K142" s="15"/>
      <c r="L142" s="9">
        <f t="shared" si="34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ref="V142:V156" si="36">D142+H142-L142-R142-U142</f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7520012</v>
      </c>
      <c r="B143" s="14" t="s">
        <v>168</v>
      </c>
      <c r="C143" s="15">
        <v>80000</v>
      </c>
      <c r="D143" s="10">
        <f>VLOOKUP($A143,'30.07'!$A$9:$W$200,23,0)</f>
        <v>4</v>
      </c>
      <c r="E143" s="15"/>
      <c r="F143" s="15"/>
      <c r="G143" s="15"/>
      <c r="H143" s="9">
        <f t="shared" si="35"/>
        <v>0</v>
      </c>
      <c r="I143" s="15">
        <v>1</v>
      </c>
      <c r="J143" s="15"/>
      <c r="K143" s="15"/>
      <c r="L143" s="9">
        <f t="shared" si="34"/>
        <v>1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si="36"/>
        <v>3</v>
      </c>
      <c r="W143" s="15">
        <v>3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7520013</v>
      </c>
      <c r="B144" s="14" t="s">
        <v>169</v>
      </c>
      <c r="C144" s="15">
        <v>80000</v>
      </c>
      <c r="D144" s="10">
        <f>VLOOKUP($A144,'30.07'!$A$9:$W$200,23,0)</f>
        <v>8</v>
      </c>
      <c r="E144" s="15"/>
      <c r="F144" s="15"/>
      <c r="G144" s="15"/>
      <c r="H144" s="9">
        <f t="shared" si="35"/>
        <v>0</v>
      </c>
      <c r="I144" s="15"/>
      <c r="J144" s="15"/>
      <c r="K144" s="15"/>
      <c r="L144" s="9">
        <f t="shared" si="34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6"/>
        <v>8</v>
      </c>
      <c r="W144" s="15">
        <v>8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7520014</v>
      </c>
      <c r="B145" s="14" t="s">
        <v>170</v>
      </c>
      <c r="C145" s="15">
        <v>5000</v>
      </c>
      <c r="D145" s="10">
        <f>VLOOKUP($A145,'30.07'!$A$9:$W$200,23,0)</f>
        <v>0</v>
      </c>
      <c r="E145" s="15"/>
      <c r="F145" s="15"/>
      <c r="G145" s="15"/>
      <c r="H145" s="9">
        <f t="shared" si="35"/>
        <v>0</v>
      </c>
      <c r="I145" s="15"/>
      <c r="J145" s="15"/>
      <c r="K145" s="15"/>
      <c r="L145" s="9">
        <f t="shared" si="34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6"/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7550006</v>
      </c>
      <c r="B146" s="14" t="s">
        <v>171</v>
      </c>
      <c r="C146" s="15">
        <v>12000</v>
      </c>
      <c r="D146" s="10">
        <f>VLOOKUP($A146,'30.07'!$A$9:$W$200,23,0)</f>
        <v>1</v>
      </c>
      <c r="E146" s="15"/>
      <c r="F146" s="15"/>
      <c r="G146" s="15"/>
      <c r="H146" s="9">
        <f t="shared" si="35"/>
        <v>0</v>
      </c>
      <c r="I146" s="15"/>
      <c r="J146" s="15"/>
      <c r="K146" s="15"/>
      <c r="L146" s="9">
        <f t="shared" si="34"/>
        <v>0</v>
      </c>
      <c r="M146" s="15"/>
      <c r="N146" s="15"/>
      <c r="O146" s="15"/>
      <c r="P146" s="15"/>
      <c r="Q146" s="15"/>
      <c r="R146" s="11">
        <f t="shared" si="17"/>
        <v>0</v>
      </c>
      <c r="S146" s="15"/>
      <c r="T146" s="15"/>
      <c r="U146" s="9">
        <f t="shared" ref="U146:U156" si="37">S146+T146</f>
        <v>0</v>
      </c>
      <c r="V146" s="9">
        <f t="shared" si="36"/>
        <v>1</v>
      </c>
      <c r="W146" s="15">
        <v>1</v>
      </c>
      <c r="X146" s="16">
        <f t="shared" ref="X146:X156" si="38">W146-V146</f>
        <v>0</v>
      </c>
      <c r="Y146" s="18"/>
      <c r="Z146" s="17"/>
    </row>
    <row r="147" spans="1:26" ht="18" customHeight="1" x14ac:dyDescent="0.2">
      <c r="A147" s="13">
        <v>7550007</v>
      </c>
      <c r="B147" s="14" t="s">
        <v>172</v>
      </c>
      <c r="C147" s="15">
        <v>9000</v>
      </c>
      <c r="D147" s="10">
        <f>VLOOKUP($A147,'30.07'!$A$9:$W$200,23,0)</f>
        <v>2</v>
      </c>
      <c r="E147" s="15"/>
      <c r="F147" s="15"/>
      <c r="G147" s="15"/>
      <c r="H147" s="9">
        <f t="shared" si="35"/>
        <v>0</v>
      </c>
      <c r="I147" s="15"/>
      <c r="J147" s="15"/>
      <c r="K147" s="15"/>
      <c r="L147" s="9">
        <f t="shared" si="34"/>
        <v>0</v>
      </c>
      <c r="M147" s="15"/>
      <c r="N147" s="15"/>
      <c r="O147" s="15"/>
      <c r="P147" s="15"/>
      <c r="Q147" s="15"/>
      <c r="R147" s="11">
        <f t="shared" si="17"/>
        <v>0</v>
      </c>
      <c r="S147" s="15"/>
      <c r="T147" s="15"/>
      <c r="U147" s="9">
        <f t="shared" si="37"/>
        <v>0</v>
      </c>
      <c r="V147" s="9">
        <f t="shared" si="36"/>
        <v>2</v>
      </c>
      <c r="W147" s="15">
        <v>2</v>
      </c>
      <c r="X147" s="16">
        <f t="shared" si="38"/>
        <v>0</v>
      </c>
      <c r="Y147" s="18"/>
      <c r="Z147" s="17"/>
    </row>
    <row r="148" spans="1:26" ht="18" customHeight="1" x14ac:dyDescent="0.2">
      <c r="A148" s="13">
        <v>7550008</v>
      </c>
      <c r="B148" s="14" t="s">
        <v>173</v>
      </c>
      <c r="C148" s="15">
        <v>21000</v>
      </c>
      <c r="D148" s="10">
        <f>VLOOKUP($A148,'30.07'!$A$9:$W$200,23,0)</f>
        <v>8</v>
      </c>
      <c r="E148" s="15"/>
      <c r="F148" s="15"/>
      <c r="G148" s="15"/>
      <c r="H148" s="9">
        <f t="shared" si="35"/>
        <v>0</v>
      </c>
      <c r="I148" s="15"/>
      <c r="J148" s="15"/>
      <c r="K148" s="15"/>
      <c r="L148" s="9">
        <f t="shared" si="34"/>
        <v>0</v>
      </c>
      <c r="M148" s="15"/>
      <c r="N148" s="15"/>
      <c r="O148" s="15"/>
      <c r="P148" s="15"/>
      <c r="Q148" s="15"/>
      <c r="R148" s="11">
        <f t="shared" si="17"/>
        <v>0</v>
      </c>
      <c r="S148" s="15"/>
      <c r="T148" s="15"/>
      <c r="U148" s="9">
        <f t="shared" si="37"/>
        <v>0</v>
      </c>
      <c r="V148" s="9">
        <f t="shared" si="36"/>
        <v>8</v>
      </c>
      <c r="W148" s="15">
        <v>8</v>
      </c>
      <c r="X148" s="16">
        <f t="shared" si="38"/>
        <v>0</v>
      </c>
      <c r="Y148" s="18"/>
      <c r="Z148" s="17"/>
    </row>
    <row r="149" spans="1:26" ht="18" customHeight="1" x14ac:dyDescent="0.2">
      <c r="A149" s="13">
        <v>7550011</v>
      </c>
      <c r="B149" s="14" t="s">
        <v>174</v>
      </c>
      <c r="C149" s="15">
        <v>16000</v>
      </c>
      <c r="D149" s="10">
        <f>VLOOKUP($A149,'30.07'!$A$9:$W$200,23,0)</f>
        <v>5</v>
      </c>
      <c r="E149" s="15"/>
      <c r="F149" s="15"/>
      <c r="G149" s="15"/>
      <c r="H149" s="9">
        <f t="shared" si="35"/>
        <v>0</v>
      </c>
      <c r="I149" s="15">
        <v>2</v>
      </c>
      <c r="J149" s="15"/>
      <c r="K149" s="15"/>
      <c r="L149" s="9">
        <f t="shared" si="34"/>
        <v>2</v>
      </c>
      <c r="M149" s="15"/>
      <c r="N149" s="15"/>
      <c r="O149" s="15"/>
      <c r="P149" s="15"/>
      <c r="Q149" s="15"/>
      <c r="R149" s="11">
        <f t="shared" si="17"/>
        <v>0</v>
      </c>
      <c r="S149" s="15"/>
      <c r="T149" s="15"/>
      <c r="U149" s="9">
        <f t="shared" si="37"/>
        <v>0</v>
      </c>
      <c r="V149" s="9">
        <f t="shared" si="36"/>
        <v>3</v>
      </c>
      <c r="W149" s="15">
        <v>3</v>
      </c>
      <c r="X149" s="16">
        <f t="shared" si="38"/>
        <v>0</v>
      </c>
      <c r="Y149" s="18"/>
      <c r="Z149" s="17"/>
    </row>
    <row r="150" spans="1:26" ht="18" customHeight="1" x14ac:dyDescent="0.2">
      <c r="A150" s="13">
        <v>7550012</v>
      </c>
      <c r="B150" s="14" t="s">
        <v>175</v>
      </c>
      <c r="C150" s="15">
        <v>24000</v>
      </c>
      <c r="D150" s="10">
        <f>VLOOKUP($A150,'30.07'!$A$9:$W$200,23,0)</f>
        <v>5</v>
      </c>
      <c r="E150" s="15"/>
      <c r="F150" s="15"/>
      <c r="G150" s="15"/>
      <c r="H150" s="9">
        <f t="shared" si="35"/>
        <v>0</v>
      </c>
      <c r="I150" s="15"/>
      <c r="J150" s="15"/>
      <c r="K150" s="15"/>
      <c r="L150" s="9">
        <f t="shared" si="34"/>
        <v>0</v>
      </c>
      <c r="M150" s="15"/>
      <c r="N150" s="15"/>
      <c r="O150" s="15"/>
      <c r="P150" s="15"/>
      <c r="Q150" s="15"/>
      <c r="R150" s="11">
        <f t="shared" si="17"/>
        <v>0</v>
      </c>
      <c r="S150" s="15"/>
      <c r="T150" s="15"/>
      <c r="U150" s="9">
        <f t="shared" si="37"/>
        <v>0</v>
      </c>
      <c r="V150" s="9">
        <f t="shared" si="36"/>
        <v>5</v>
      </c>
      <c r="W150" s="15">
        <v>5</v>
      </c>
      <c r="X150" s="16">
        <f t="shared" si="38"/>
        <v>0</v>
      </c>
      <c r="Y150" s="18"/>
      <c r="Z150" s="17"/>
    </row>
    <row r="151" spans="1:26" ht="18" customHeight="1" x14ac:dyDescent="0.2">
      <c r="A151" s="13">
        <v>7550015</v>
      </c>
      <c r="B151" s="14" t="s">
        <v>176</v>
      </c>
      <c r="C151" s="15">
        <v>14000</v>
      </c>
      <c r="D151" s="10">
        <f>VLOOKUP($A151,'30.07'!$A$9:$W$200,23,0)</f>
        <v>8</v>
      </c>
      <c r="E151" s="15"/>
      <c r="F151" s="15"/>
      <c r="G151" s="15"/>
      <c r="H151" s="9">
        <f t="shared" si="35"/>
        <v>0</v>
      </c>
      <c r="I151" s="15">
        <v>1</v>
      </c>
      <c r="J151" s="15"/>
      <c r="K151" s="15"/>
      <c r="L151" s="9">
        <f t="shared" si="34"/>
        <v>1</v>
      </c>
      <c r="M151" s="15"/>
      <c r="N151" s="15"/>
      <c r="O151" s="15"/>
      <c r="P151" s="15"/>
      <c r="Q151" s="15"/>
      <c r="R151" s="11">
        <f t="shared" si="17"/>
        <v>0</v>
      </c>
      <c r="S151" s="15"/>
      <c r="T151" s="15"/>
      <c r="U151" s="9">
        <f t="shared" si="37"/>
        <v>0</v>
      </c>
      <c r="V151" s="9">
        <f t="shared" si="36"/>
        <v>7</v>
      </c>
      <c r="W151" s="15">
        <v>7</v>
      </c>
      <c r="X151" s="16">
        <f t="shared" si="38"/>
        <v>0</v>
      </c>
      <c r="Y151" s="18"/>
      <c r="Z151" s="17"/>
    </row>
    <row r="152" spans="1:26" ht="18" customHeight="1" x14ac:dyDescent="0.2">
      <c r="A152" s="13">
        <v>7550016</v>
      </c>
      <c r="B152" s="14" t="s">
        <v>177</v>
      </c>
      <c r="C152" s="15">
        <v>14000</v>
      </c>
      <c r="D152" s="10">
        <f>VLOOKUP($A152,'30.07'!$A$9:$W$200,23,0)</f>
        <v>1</v>
      </c>
      <c r="E152" s="15"/>
      <c r="F152" s="15"/>
      <c r="G152" s="15"/>
      <c r="H152" s="9">
        <f t="shared" si="35"/>
        <v>0</v>
      </c>
      <c r="I152" s="15">
        <v>1</v>
      </c>
      <c r="J152" s="15"/>
      <c r="K152" s="15"/>
      <c r="L152" s="9">
        <f t="shared" si="34"/>
        <v>1</v>
      </c>
      <c r="M152" s="15"/>
      <c r="N152" s="15"/>
      <c r="O152" s="15"/>
      <c r="P152" s="15"/>
      <c r="Q152" s="15"/>
      <c r="R152" s="11">
        <f t="shared" si="17"/>
        <v>0</v>
      </c>
      <c r="S152" s="15"/>
      <c r="T152" s="15"/>
      <c r="U152" s="9">
        <f t="shared" si="37"/>
        <v>0</v>
      </c>
      <c r="V152" s="9">
        <f t="shared" si="36"/>
        <v>0</v>
      </c>
      <c r="W152" s="15"/>
      <c r="X152" s="16">
        <f t="shared" si="38"/>
        <v>0</v>
      </c>
      <c r="Y152" s="18"/>
      <c r="Z152" s="17"/>
    </row>
    <row r="153" spans="1:26" ht="18" customHeight="1" x14ac:dyDescent="0.2">
      <c r="A153" s="13">
        <v>7550017</v>
      </c>
      <c r="B153" s="14" t="s">
        <v>178</v>
      </c>
      <c r="C153" s="15">
        <v>14000</v>
      </c>
      <c r="D153" s="10">
        <f>VLOOKUP($A153,'30.07'!$A$9:$W$200,23,0)</f>
        <v>1</v>
      </c>
      <c r="E153" s="15"/>
      <c r="F153" s="15"/>
      <c r="G153" s="15"/>
      <c r="H153" s="9">
        <f t="shared" si="35"/>
        <v>0</v>
      </c>
      <c r="I153" s="15"/>
      <c r="J153" s="15"/>
      <c r="K153" s="15"/>
      <c r="L153" s="9">
        <f t="shared" si="34"/>
        <v>0</v>
      </c>
      <c r="M153" s="15"/>
      <c r="N153" s="15"/>
      <c r="O153" s="15"/>
      <c r="P153" s="15"/>
      <c r="Q153" s="15"/>
      <c r="R153" s="11">
        <f t="shared" si="17"/>
        <v>0</v>
      </c>
      <c r="S153" s="15"/>
      <c r="T153" s="15"/>
      <c r="U153" s="9">
        <f t="shared" si="37"/>
        <v>0</v>
      </c>
      <c r="V153" s="9">
        <f t="shared" si="36"/>
        <v>1</v>
      </c>
      <c r="W153" s="15">
        <v>1</v>
      </c>
      <c r="X153" s="16">
        <f t="shared" si="38"/>
        <v>0</v>
      </c>
      <c r="Y153" s="18"/>
      <c r="Z153" s="17"/>
    </row>
    <row r="154" spans="1:26" ht="18" customHeight="1" x14ac:dyDescent="0.2">
      <c r="A154" s="13">
        <v>7550019</v>
      </c>
      <c r="B154" s="14" t="s">
        <v>179</v>
      </c>
      <c r="C154" s="15">
        <v>10000</v>
      </c>
      <c r="D154" s="10">
        <f>VLOOKUP($A154,'30.07'!$A$9:$W$200,23,0)</f>
        <v>0</v>
      </c>
      <c r="E154" s="15"/>
      <c r="F154" s="15"/>
      <c r="G154" s="15"/>
      <c r="H154" s="9">
        <f t="shared" si="35"/>
        <v>0</v>
      </c>
      <c r="I154" s="15"/>
      <c r="J154" s="15"/>
      <c r="K154" s="15"/>
      <c r="L154" s="9">
        <f t="shared" si="34"/>
        <v>0</v>
      </c>
      <c r="M154" s="15"/>
      <c r="N154" s="15"/>
      <c r="O154" s="15"/>
      <c r="P154" s="15"/>
      <c r="Q154" s="15"/>
      <c r="R154" s="11">
        <f t="shared" si="17"/>
        <v>0</v>
      </c>
      <c r="S154" s="15"/>
      <c r="T154" s="15"/>
      <c r="U154" s="9">
        <f t="shared" si="37"/>
        <v>0</v>
      </c>
      <c r="V154" s="9">
        <f t="shared" si="36"/>
        <v>0</v>
      </c>
      <c r="W154" s="15"/>
      <c r="X154" s="16">
        <f t="shared" si="38"/>
        <v>0</v>
      </c>
      <c r="Y154" s="18"/>
      <c r="Z154" s="17"/>
    </row>
    <row r="155" spans="1:26" ht="18" customHeight="1" x14ac:dyDescent="0.2">
      <c r="A155" s="13">
        <v>7550026</v>
      </c>
      <c r="B155" s="14" t="s">
        <v>180</v>
      </c>
      <c r="C155" s="15">
        <v>26000</v>
      </c>
      <c r="D155" s="10">
        <f>VLOOKUP($A155,'30.07'!$A$9:$W$200,23,0)</f>
        <v>41</v>
      </c>
      <c r="E155" s="15"/>
      <c r="F155" s="15"/>
      <c r="G155" s="15"/>
      <c r="H155" s="9">
        <f t="shared" si="35"/>
        <v>0</v>
      </c>
      <c r="I155" s="15">
        <v>10</v>
      </c>
      <c r="J155" s="15"/>
      <c r="K155" s="15"/>
      <c r="L155" s="9">
        <f t="shared" si="34"/>
        <v>10</v>
      </c>
      <c r="M155" s="15"/>
      <c r="N155" s="15"/>
      <c r="O155" s="15"/>
      <c r="P155" s="15"/>
      <c r="Q155" s="15"/>
      <c r="R155" s="11">
        <f t="shared" si="17"/>
        <v>0</v>
      </c>
      <c r="S155" s="15"/>
      <c r="T155" s="15"/>
      <c r="U155" s="9">
        <f t="shared" si="37"/>
        <v>0</v>
      </c>
      <c r="V155" s="9">
        <f t="shared" si="36"/>
        <v>31</v>
      </c>
      <c r="W155" s="15">
        <v>31</v>
      </c>
      <c r="X155" s="16">
        <f t="shared" si="38"/>
        <v>0</v>
      </c>
      <c r="Y155" s="18"/>
      <c r="Z155" s="17"/>
    </row>
    <row r="156" spans="1:26" ht="18" customHeight="1" x14ac:dyDescent="0.2">
      <c r="A156" s="13">
        <v>4551001</v>
      </c>
      <c r="B156" s="14" t="s">
        <v>225</v>
      </c>
      <c r="C156" s="15">
        <v>15000</v>
      </c>
      <c r="D156" s="10">
        <f>VLOOKUP($A156,'30.07'!$A$9:$W$200,23,0)</f>
        <v>0</v>
      </c>
      <c r="E156" s="15"/>
      <c r="F156" s="15"/>
      <c r="G156" s="15"/>
      <c r="H156" s="9">
        <f t="shared" si="35"/>
        <v>0</v>
      </c>
      <c r="I156" s="15"/>
      <c r="J156" s="15"/>
      <c r="K156" s="15"/>
      <c r="L156" s="9">
        <f t="shared" si="34"/>
        <v>0</v>
      </c>
      <c r="M156" s="15"/>
      <c r="N156" s="15"/>
      <c r="O156" s="15"/>
      <c r="P156" s="15"/>
      <c r="Q156" s="15"/>
      <c r="R156" s="11">
        <f t="shared" ref="R156:R200" si="39">SUM(M156:Q156)</f>
        <v>0</v>
      </c>
      <c r="S156" s="15"/>
      <c r="T156" s="15"/>
      <c r="U156" s="9">
        <f t="shared" si="37"/>
        <v>0</v>
      </c>
      <c r="V156" s="9">
        <f t="shared" si="36"/>
        <v>0</v>
      </c>
      <c r="W156" s="15"/>
      <c r="X156" s="16">
        <f t="shared" si="38"/>
        <v>0</v>
      </c>
      <c r="Y156" s="18"/>
      <c r="Z156" s="17"/>
    </row>
    <row r="157" spans="1:26" ht="18" customHeight="1" x14ac:dyDescent="0.2">
      <c r="A157" s="7">
        <v>5500000</v>
      </c>
      <c r="B157" s="8" t="s">
        <v>181</v>
      </c>
      <c r="C157" s="9"/>
      <c r="D157" s="10">
        <f>VLOOKUP($A157,'30.07'!$A$9:$W$200,23,0)</f>
        <v>0</v>
      </c>
      <c r="E157" s="10"/>
      <c r="F157" s="10"/>
      <c r="G157" s="10"/>
      <c r="H157" s="9"/>
      <c r="I157" s="10"/>
      <c r="J157" s="10"/>
      <c r="K157" s="10"/>
      <c r="L157" s="9">
        <f t="shared" si="34"/>
        <v>0</v>
      </c>
      <c r="M157" s="10"/>
      <c r="N157" s="10"/>
      <c r="O157" s="10"/>
      <c r="P157" s="10"/>
      <c r="Q157" s="10"/>
      <c r="R157" s="11">
        <f t="shared" si="39"/>
        <v>0</v>
      </c>
      <c r="S157" s="10"/>
      <c r="T157" s="10"/>
      <c r="U157" s="9"/>
      <c r="V157" s="9"/>
      <c r="W157" s="10"/>
      <c r="X157" s="9"/>
      <c r="Y157" s="18"/>
      <c r="Z157" s="17"/>
    </row>
    <row r="158" spans="1:26" s="24" customFormat="1" ht="18" customHeight="1" x14ac:dyDescent="0.2">
      <c r="A158" s="13">
        <v>5500044</v>
      </c>
      <c r="B158" s="20" t="s">
        <v>182</v>
      </c>
      <c r="C158" s="21">
        <v>28000</v>
      </c>
      <c r="D158" s="10">
        <f>VLOOKUP($A158,'30.07'!$A$9:$W$200,23,0)</f>
        <v>0</v>
      </c>
      <c r="E158" s="15"/>
      <c r="F158" s="15"/>
      <c r="G158" s="15"/>
      <c r="H158" s="9">
        <f t="shared" ref="H158:H198" si="40">SUM(E158:G158)</f>
        <v>0</v>
      </c>
      <c r="I158" s="15"/>
      <c r="J158" s="15"/>
      <c r="K158" s="15"/>
      <c r="L158" s="9">
        <f t="shared" si="34"/>
        <v>0</v>
      </c>
      <c r="M158" s="15"/>
      <c r="N158" s="15"/>
      <c r="O158" s="15"/>
      <c r="P158" s="15"/>
      <c r="Q158" s="15"/>
      <c r="R158" s="11">
        <f t="shared" si="39"/>
        <v>0</v>
      </c>
      <c r="S158" s="15"/>
      <c r="T158" s="15"/>
      <c r="U158" s="9">
        <f t="shared" ref="U158:U184" si="41">S158+T158</f>
        <v>0</v>
      </c>
      <c r="V158" s="9">
        <f t="shared" ref="V158:V199" si="42">D158+H158-L158-R158-U158</f>
        <v>0</v>
      </c>
      <c r="W158" s="15"/>
      <c r="X158" s="16">
        <f t="shared" ref="X158:X184" si="43">W158-V158</f>
        <v>0</v>
      </c>
      <c r="Y158" s="22"/>
      <c r="Z158" s="23"/>
    </row>
    <row r="159" spans="1:26" s="24" customFormat="1" ht="18" customHeight="1" x14ac:dyDescent="0.2">
      <c r="A159" s="13">
        <v>5500045</v>
      </c>
      <c r="B159" s="20" t="s">
        <v>183</v>
      </c>
      <c r="C159" s="21">
        <v>30000</v>
      </c>
      <c r="D159" s="10">
        <f>VLOOKUP($A159,'30.07'!$A$9:$W$200,23,0)</f>
        <v>0</v>
      </c>
      <c r="E159" s="15"/>
      <c r="F159" s="15"/>
      <c r="G159" s="15"/>
      <c r="H159" s="9">
        <f t="shared" si="40"/>
        <v>0</v>
      </c>
      <c r="I159" s="15"/>
      <c r="J159" s="15"/>
      <c r="K159" s="15"/>
      <c r="L159" s="9">
        <f t="shared" si="34"/>
        <v>0</v>
      </c>
      <c r="M159" s="15"/>
      <c r="N159" s="15"/>
      <c r="O159" s="15"/>
      <c r="P159" s="15"/>
      <c r="Q159" s="15"/>
      <c r="R159" s="11">
        <f t="shared" si="39"/>
        <v>0</v>
      </c>
      <c r="S159" s="15"/>
      <c r="T159" s="15"/>
      <c r="U159" s="9">
        <f t="shared" si="41"/>
        <v>0</v>
      </c>
      <c r="V159" s="9">
        <f t="shared" si="42"/>
        <v>0</v>
      </c>
      <c r="W159" s="15"/>
      <c r="X159" s="16">
        <f t="shared" si="43"/>
        <v>0</v>
      </c>
      <c r="Y159" s="22"/>
      <c r="Z159" s="23"/>
    </row>
    <row r="160" spans="1:26" ht="18" customHeight="1" x14ac:dyDescent="0.2">
      <c r="A160" s="13">
        <v>5500063</v>
      </c>
      <c r="B160" s="14" t="s">
        <v>184</v>
      </c>
      <c r="C160" s="15">
        <v>21000</v>
      </c>
      <c r="D160" s="10">
        <f>VLOOKUP($A160,'30.07'!$A$9:$W$200,23,0)</f>
        <v>0</v>
      </c>
      <c r="E160" s="15">
        <v>16</v>
      </c>
      <c r="F160" s="15"/>
      <c r="G160" s="15"/>
      <c r="H160" s="9">
        <f t="shared" si="40"/>
        <v>16</v>
      </c>
      <c r="I160" s="15">
        <v>16</v>
      </c>
      <c r="J160" s="15"/>
      <c r="K160" s="15"/>
      <c r="L160" s="9">
        <f t="shared" si="34"/>
        <v>16</v>
      </c>
      <c r="M160" s="15"/>
      <c r="N160" s="15"/>
      <c r="O160" s="15"/>
      <c r="P160" s="15"/>
      <c r="Q160" s="15"/>
      <c r="R160" s="11">
        <f t="shared" si="39"/>
        <v>0</v>
      </c>
      <c r="S160" s="15"/>
      <c r="T160" s="15"/>
      <c r="U160" s="9">
        <f t="shared" si="41"/>
        <v>0</v>
      </c>
      <c r="V160" s="9">
        <f t="shared" si="42"/>
        <v>0</v>
      </c>
      <c r="W160" s="15"/>
      <c r="X160" s="16">
        <f t="shared" si="43"/>
        <v>0</v>
      </c>
      <c r="Y160" s="18"/>
      <c r="Z160" s="17"/>
    </row>
    <row r="161" spans="1:26" ht="18" customHeight="1" x14ac:dyDescent="0.2">
      <c r="A161" s="13">
        <v>5500064</v>
      </c>
      <c r="B161" s="14" t="s">
        <v>185</v>
      </c>
      <c r="C161" s="15">
        <v>26000</v>
      </c>
      <c r="D161" s="10">
        <f>VLOOKUP($A161,'30.07'!$A$9:$W$200,23,0)</f>
        <v>0</v>
      </c>
      <c r="E161" s="15"/>
      <c r="F161" s="15"/>
      <c r="G161" s="15"/>
      <c r="H161" s="9">
        <f t="shared" si="40"/>
        <v>0</v>
      </c>
      <c r="I161" s="15"/>
      <c r="J161" s="15"/>
      <c r="K161" s="15"/>
      <c r="L161" s="9">
        <f t="shared" si="34"/>
        <v>0</v>
      </c>
      <c r="M161" s="15"/>
      <c r="N161" s="15"/>
      <c r="O161" s="15"/>
      <c r="P161" s="15"/>
      <c r="Q161" s="15"/>
      <c r="R161" s="11">
        <f t="shared" si="39"/>
        <v>0</v>
      </c>
      <c r="S161" s="15"/>
      <c r="T161" s="15"/>
      <c r="U161" s="9">
        <f t="shared" si="41"/>
        <v>0</v>
      </c>
      <c r="V161" s="9">
        <f t="shared" si="42"/>
        <v>0</v>
      </c>
      <c r="W161" s="15"/>
      <c r="X161" s="16">
        <f t="shared" si="43"/>
        <v>0</v>
      </c>
      <c r="Y161" s="18"/>
      <c r="Z161" s="17"/>
    </row>
    <row r="162" spans="1:26" ht="18" customHeight="1" x14ac:dyDescent="0.2">
      <c r="A162" s="13">
        <v>5500065</v>
      </c>
      <c r="B162" s="14" t="s">
        <v>186</v>
      </c>
      <c r="C162" s="15">
        <v>24000</v>
      </c>
      <c r="D162" s="10">
        <f>VLOOKUP($A162,'30.07'!$A$9:$W$200,23,0)</f>
        <v>0</v>
      </c>
      <c r="E162" s="15"/>
      <c r="F162" s="15"/>
      <c r="G162" s="15"/>
      <c r="H162" s="9">
        <f t="shared" si="40"/>
        <v>0</v>
      </c>
      <c r="I162" s="15"/>
      <c r="J162" s="15"/>
      <c r="K162" s="15"/>
      <c r="L162" s="9">
        <f t="shared" si="34"/>
        <v>0</v>
      </c>
      <c r="M162" s="15"/>
      <c r="N162" s="15"/>
      <c r="O162" s="15"/>
      <c r="P162" s="15"/>
      <c r="Q162" s="15"/>
      <c r="R162" s="11">
        <f t="shared" si="39"/>
        <v>0</v>
      </c>
      <c r="S162" s="15"/>
      <c r="T162" s="15"/>
      <c r="U162" s="9">
        <f t="shared" si="41"/>
        <v>0</v>
      </c>
      <c r="V162" s="9">
        <f t="shared" si="42"/>
        <v>0</v>
      </c>
      <c r="W162" s="15"/>
      <c r="X162" s="16">
        <f t="shared" si="43"/>
        <v>0</v>
      </c>
      <c r="Y162" s="18"/>
      <c r="Z162" s="17"/>
    </row>
    <row r="163" spans="1:26" ht="18" customHeight="1" x14ac:dyDescent="0.2">
      <c r="A163" s="13">
        <v>5500066</v>
      </c>
      <c r="B163" s="14" t="s">
        <v>187</v>
      </c>
      <c r="C163" s="15">
        <v>32000</v>
      </c>
      <c r="D163" s="10">
        <f>VLOOKUP($A163,'30.07'!$A$9:$W$200,23,0)</f>
        <v>0</v>
      </c>
      <c r="E163" s="15"/>
      <c r="F163" s="15"/>
      <c r="G163" s="15"/>
      <c r="H163" s="9">
        <f t="shared" si="40"/>
        <v>0</v>
      </c>
      <c r="I163" s="15"/>
      <c r="J163" s="15"/>
      <c r="K163" s="15"/>
      <c r="L163" s="9">
        <f t="shared" si="34"/>
        <v>0</v>
      </c>
      <c r="M163" s="15"/>
      <c r="N163" s="15"/>
      <c r="O163" s="15"/>
      <c r="P163" s="15"/>
      <c r="Q163" s="15"/>
      <c r="R163" s="11">
        <f t="shared" si="39"/>
        <v>0</v>
      </c>
      <c r="S163" s="15"/>
      <c r="T163" s="15"/>
      <c r="U163" s="9">
        <f t="shared" si="41"/>
        <v>0</v>
      </c>
      <c r="V163" s="9">
        <f t="shared" si="42"/>
        <v>0</v>
      </c>
      <c r="W163" s="15"/>
      <c r="X163" s="16">
        <f t="shared" si="43"/>
        <v>0</v>
      </c>
      <c r="Y163" s="18"/>
      <c r="Z163" s="17"/>
    </row>
    <row r="164" spans="1:26" ht="18" customHeight="1" x14ac:dyDescent="0.2">
      <c r="A164" s="13">
        <v>5510070</v>
      </c>
      <c r="B164" s="14" t="s">
        <v>188</v>
      </c>
      <c r="C164" s="15">
        <v>28000</v>
      </c>
      <c r="D164" s="10">
        <f>VLOOKUP($A164,'30.07'!$A$9:$W$200,23,0)</f>
        <v>0</v>
      </c>
      <c r="E164" s="15">
        <v>8</v>
      </c>
      <c r="F164" s="15"/>
      <c r="G164" s="15"/>
      <c r="H164" s="9">
        <f t="shared" si="40"/>
        <v>8</v>
      </c>
      <c r="I164" s="15">
        <v>8</v>
      </c>
      <c r="J164" s="15"/>
      <c r="K164" s="15"/>
      <c r="L164" s="9">
        <f t="shared" si="34"/>
        <v>8</v>
      </c>
      <c r="M164" s="15"/>
      <c r="N164" s="15"/>
      <c r="O164" s="15"/>
      <c r="P164" s="15"/>
      <c r="Q164" s="15"/>
      <c r="R164" s="11">
        <f t="shared" si="39"/>
        <v>0</v>
      </c>
      <c r="S164" s="15"/>
      <c r="T164" s="15"/>
      <c r="U164" s="9">
        <f t="shared" si="41"/>
        <v>0</v>
      </c>
      <c r="V164" s="9">
        <f t="shared" si="42"/>
        <v>0</v>
      </c>
      <c r="W164" s="15"/>
      <c r="X164" s="16">
        <f t="shared" si="43"/>
        <v>0</v>
      </c>
      <c r="Y164" s="18"/>
      <c r="Z164" s="17"/>
    </row>
    <row r="165" spans="1:26" ht="18" customHeight="1" x14ac:dyDescent="0.2">
      <c r="A165" s="13">
        <v>5510072</v>
      </c>
      <c r="B165" s="14" t="s">
        <v>189</v>
      </c>
      <c r="C165" s="15">
        <v>29000</v>
      </c>
      <c r="D165" s="10">
        <f>VLOOKUP($A165,'30.07'!$A$9:$W$200,23,0)</f>
        <v>0</v>
      </c>
      <c r="E165" s="15">
        <v>2</v>
      </c>
      <c r="F165" s="15"/>
      <c r="G165" s="15"/>
      <c r="H165" s="9">
        <f t="shared" si="40"/>
        <v>2</v>
      </c>
      <c r="I165" s="15">
        <v>2</v>
      </c>
      <c r="J165" s="15"/>
      <c r="K165" s="15"/>
      <c r="L165" s="9">
        <f t="shared" si="34"/>
        <v>2</v>
      </c>
      <c r="M165" s="15"/>
      <c r="N165" s="15"/>
      <c r="O165" s="15"/>
      <c r="P165" s="15"/>
      <c r="Q165" s="15"/>
      <c r="R165" s="11">
        <f t="shared" si="39"/>
        <v>0</v>
      </c>
      <c r="S165" s="15"/>
      <c r="T165" s="15"/>
      <c r="U165" s="9">
        <f t="shared" si="41"/>
        <v>0</v>
      </c>
      <c r="V165" s="9">
        <f t="shared" si="42"/>
        <v>0</v>
      </c>
      <c r="W165" s="15"/>
      <c r="X165" s="16">
        <f t="shared" si="43"/>
        <v>0</v>
      </c>
      <c r="Y165" s="18"/>
      <c r="Z165" s="17"/>
    </row>
    <row r="166" spans="1:26" ht="18" customHeight="1" x14ac:dyDescent="0.2">
      <c r="A166" s="13">
        <v>5510074</v>
      </c>
      <c r="B166" s="14" t="s">
        <v>190</v>
      </c>
      <c r="C166" s="15">
        <v>30000</v>
      </c>
      <c r="D166" s="10">
        <f>VLOOKUP($A166,'30.07'!$A$9:$W$200,23,0)</f>
        <v>0</v>
      </c>
      <c r="E166" s="15">
        <v>11</v>
      </c>
      <c r="F166" s="15"/>
      <c r="G166" s="15"/>
      <c r="H166" s="9">
        <f t="shared" si="40"/>
        <v>11</v>
      </c>
      <c r="I166" s="15">
        <v>11</v>
      </c>
      <c r="J166" s="15"/>
      <c r="K166" s="15"/>
      <c r="L166" s="9">
        <f t="shared" si="34"/>
        <v>11</v>
      </c>
      <c r="M166" s="15"/>
      <c r="N166" s="15"/>
      <c r="O166" s="15"/>
      <c r="P166" s="15"/>
      <c r="Q166" s="15"/>
      <c r="R166" s="11">
        <f t="shared" si="39"/>
        <v>0</v>
      </c>
      <c r="S166" s="15"/>
      <c r="T166" s="15"/>
      <c r="U166" s="9">
        <f t="shared" si="41"/>
        <v>0</v>
      </c>
      <c r="V166" s="9">
        <f t="shared" si="42"/>
        <v>0</v>
      </c>
      <c r="W166" s="15"/>
      <c r="X166" s="16">
        <f t="shared" si="43"/>
        <v>0</v>
      </c>
      <c r="Y166" s="18"/>
      <c r="Z166" s="17"/>
    </row>
    <row r="167" spans="1:26" ht="18" customHeight="1" x14ac:dyDescent="0.2">
      <c r="A167" s="13">
        <v>5520002</v>
      </c>
      <c r="B167" s="14" t="s">
        <v>191</v>
      </c>
      <c r="C167" s="15">
        <v>34000</v>
      </c>
      <c r="D167" s="10">
        <f>VLOOKUP($A167,'30.07'!$A$9:$W$200,23,0)</f>
        <v>0</v>
      </c>
      <c r="E167" s="15">
        <v>5</v>
      </c>
      <c r="F167" s="15"/>
      <c r="G167" s="15"/>
      <c r="H167" s="9">
        <f t="shared" si="40"/>
        <v>5</v>
      </c>
      <c r="I167" s="15">
        <v>5</v>
      </c>
      <c r="J167" s="15"/>
      <c r="K167" s="15"/>
      <c r="L167" s="9">
        <f t="shared" si="34"/>
        <v>5</v>
      </c>
      <c r="M167" s="15"/>
      <c r="N167" s="15"/>
      <c r="O167" s="15"/>
      <c r="P167" s="15"/>
      <c r="Q167" s="15"/>
      <c r="R167" s="11">
        <f>SUM(M167:Q167)</f>
        <v>0</v>
      </c>
      <c r="S167" s="15"/>
      <c r="T167" s="15"/>
      <c r="U167" s="9">
        <f>S167+T167</f>
        <v>0</v>
      </c>
      <c r="V167" s="9">
        <f t="shared" si="42"/>
        <v>0</v>
      </c>
      <c r="W167" s="15"/>
      <c r="X167" s="16">
        <f>W167-V167</f>
        <v>0</v>
      </c>
      <c r="Y167" s="18"/>
      <c r="Z167" s="17"/>
    </row>
    <row r="168" spans="1:26" ht="18" customHeight="1" x14ac:dyDescent="0.2">
      <c r="A168" s="13">
        <v>5520003</v>
      </c>
      <c r="B168" s="14" t="s">
        <v>192</v>
      </c>
      <c r="C168" s="15">
        <v>34000</v>
      </c>
      <c r="D168" s="10">
        <f>VLOOKUP($A168,'30.07'!$A$9:$W$200,23,0)</f>
        <v>0</v>
      </c>
      <c r="E168" s="15">
        <v>4</v>
      </c>
      <c r="F168" s="15"/>
      <c r="G168" s="15"/>
      <c r="H168" s="9">
        <f t="shared" si="40"/>
        <v>4</v>
      </c>
      <c r="I168" s="15">
        <v>4</v>
      </c>
      <c r="J168" s="15"/>
      <c r="K168" s="15"/>
      <c r="L168" s="9">
        <f t="shared" si="34"/>
        <v>4</v>
      </c>
      <c r="M168" s="15"/>
      <c r="N168" s="15"/>
      <c r="O168" s="15"/>
      <c r="P168" s="15"/>
      <c r="Q168" s="15"/>
      <c r="R168" s="11">
        <f>SUM(M168:Q168)</f>
        <v>0</v>
      </c>
      <c r="S168" s="15"/>
      <c r="T168" s="15"/>
      <c r="U168" s="9">
        <f>S168+T168</f>
        <v>0</v>
      </c>
      <c r="V168" s="9">
        <f t="shared" si="42"/>
        <v>0</v>
      </c>
      <c r="W168" s="15"/>
      <c r="X168" s="16">
        <f>W168-V168</f>
        <v>0</v>
      </c>
      <c r="Y168" s="18"/>
      <c r="Z168" s="17"/>
    </row>
    <row r="169" spans="1:26" ht="18" customHeight="1" x14ac:dyDescent="0.2">
      <c r="A169" s="13">
        <v>5520005</v>
      </c>
      <c r="B169" s="14" t="s">
        <v>193</v>
      </c>
      <c r="C169" s="15">
        <v>19000</v>
      </c>
      <c r="D169" s="10">
        <f>VLOOKUP($A169,'30.07'!$A$9:$W$200,23,0)</f>
        <v>0</v>
      </c>
      <c r="E169" s="15">
        <v>21</v>
      </c>
      <c r="F169" s="15"/>
      <c r="G169" s="15"/>
      <c r="H169" s="9">
        <f t="shared" si="40"/>
        <v>21</v>
      </c>
      <c r="I169" s="15">
        <v>21</v>
      </c>
      <c r="J169" s="15"/>
      <c r="K169" s="15"/>
      <c r="L169" s="9">
        <f t="shared" si="34"/>
        <v>21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2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5530001</v>
      </c>
      <c r="B170" s="14" t="s">
        <v>194</v>
      </c>
      <c r="C170" s="15">
        <v>46000</v>
      </c>
      <c r="D170" s="10">
        <f>VLOOKUP($A170,'30.07'!$A$9:$W$200,23,0)</f>
        <v>0</v>
      </c>
      <c r="E170" s="15">
        <v>3</v>
      </c>
      <c r="F170" s="15"/>
      <c r="G170" s="15"/>
      <c r="H170" s="9">
        <f t="shared" si="40"/>
        <v>3</v>
      </c>
      <c r="I170" s="15">
        <v>3</v>
      </c>
      <c r="J170" s="15"/>
      <c r="K170" s="15"/>
      <c r="L170" s="9">
        <f t="shared" si="34"/>
        <v>3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2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5530002</v>
      </c>
      <c r="B171" s="14" t="s">
        <v>195</v>
      </c>
      <c r="C171" s="15">
        <v>38000</v>
      </c>
      <c r="D171" s="10">
        <f>VLOOKUP($A171,'30.07'!$A$9:$W$200,23,0)</f>
        <v>0</v>
      </c>
      <c r="E171" s="15">
        <v>3</v>
      </c>
      <c r="F171" s="15"/>
      <c r="G171" s="15"/>
      <c r="H171" s="9">
        <f t="shared" si="40"/>
        <v>3</v>
      </c>
      <c r="I171" s="15">
        <v>3</v>
      </c>
      <c r="J171" s="15"/>
      <c r="K171" s="15"/>
      <c r="L171" s="9">
        <f t="shared" si="34"/>
        <v>3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2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5530003</v>
      </c>
      <c r="B172" s="14" t="s">
        <v>196</v>
      </c>
      <c r="C172" s="15">
        <v>38000</v>
      </c>
      <c r="D172" s="10">
        <f>VLOOKUP($A172,'30.07'!$A$9:$W$200,23,0)</f>
        <v>0</v>
      </c>
      <c r="E172" s="15">
        <v>5</v>
      </c>
      <c r="F172" s="15"/>
      <c r="G172" s="15"/>
      <c r="H172" s="9">
        <f t="shared" si="40"/>
        <v>5</v>
      </c>
      <c r="I172" s="15">
        <v>5</v>
      </c>
      <c r="J172" s="15"/>
      <c r="K172" s="15"/>
      <c r="L172" s="9">
        <f t="shared" si="34"/>
        <v>5</v>
      </c>
      <c r="M172" s="15"/>
      <c r="N172" s="15"/>
      <c r="O172" s="15"/>
      <c r="P172" s="15"/>
      <c r="Q172" s="15"/>
      <c r="R172" s="11">
        <f t="shared" si="39"/>
        <v>0</v>
      </c>
      <c r="S172" s="15"/>
      <c r="T172" s="15"/>
      <c r="U172" s="9">
        <f t="shared" si="41"/>
        <v>0</v>
      </c>
      <c r="V172" s="9">
        <f t="shared" si="42"/>
        <v>0</v>
      </c>
      <c r="W172" s="15"/>
      <c r="X172" s="16">
        <f t="shared" si="43"/>
        <v>0</v>
      </c>
      <c r="Y172" s="18"/>
      <c r="Z172" s="17"/>
    </row>
    <row r="173" spans="1:26" ht="18" customHeight="1" x14ac:dyDescent="0.2">
      <c r="A173" s="13">
        <v>5530004</v>
      </c>
      <c r="B173" s="14" t="s">
        <v>197</v>
      </c>
      <c r="C173" s="15">
        <v>39000</v>
      </c>
      <c r="D173" s="10">
        <f>VLOOKUP($A173,'30.07'!$A$9:$W$200,23,0)</f>
        <v>0</v>
      </c>
      <c r="E173" s="15"/>
      <c r="F173" s="15"/>
      <c r="G173" s="15"/>
      <c r="H173" s="9">
        <f t="shared" si="40"/>
        <v>0</v>
      </c>
      <c r="I173" s="15"/>
      <c r="J173" s="15"/>
      <c r="K173" s="15"/>
      <c r="L173" s="9">
        <f t="shared" si="34"/>
        <v>0</v>
      </c>
      <c r="M173" s="15"/>
      <c r="N173" s="15"/>
      <c r="O173" s="15"/>
      <c r="P173" s="15"/>
      <c r="Q173" s="15"/>
      <c r="R173" s="11">
        <f t="shared" si="39"/>
        <v>0</v>
      </c>
      <c r="S173" s="15"/>
      <c r="T173" s="15"/>
      <c r="U173" s="9">
        <f t="shared" si="41"/>
        <v>0</v>
      </c>
      <c r="V173" s="9">
        <f t="shared" si="42"/>
        <v>0</v>
      </c>
      <c r="W173" s="15"/>
      <c r="X173" s="16">
        <f t="shared" si="43"/>
        <v>0</v>
      </c>
      <c r="Y173" s="18"/>
      <c r="Z173" s="17"/>
    </row>
    <row r="174" spans="1:26" ht="18" customHeight="1" x14ac:dyDescent="0.2">
      <c r="A174" s="13">
        <v>5530005</v>
      </c>
      <c r="B174" s="14" t="s">
        <v>198</v>
      </c>
      <c r="C174" s="15">
        <v>35000</v>
      </c>
      <c r="D174" s="10">
        <f>VLOOKUP($A174,'30.07'!$A$9:$W$200,23,0)</f>
        <v>0</v>
      </c>
      <c r="E174" s="15"/>
      <c r="F174" s="15"/>
      <c r="G174" s="15"/>
      <c r="H174" s="9">
        <f t="shared" si="40"/>
        <v>0</v>
      </c>
      <c r="I174" s="15"/>
      <c r="J174" s="15"/>
      <c r="K174" s="15"/>
      <c r="L174" s="9">
        <f t="shared" si="34"/>
        <v>0</v>
      </c>
      <c r="M174" s="15"/>
      <c r="N174" s="15"/>
      <c r="O174" s="15"/>
      <c r="P174" s="15"/>
      <c r="Q174" s="15"/>
      <c r="R174" s="11">
        <f t="shared" si="39"/>
        <v>0</v>
      </c>
      <c r="S174" s="15"/>
      <c r="T174" s="15"/>
      <c r="U174" s="9">
        <f t="shared" si="41"/>
        <v>0</v>
      </c>
      <c r="V174" s="9">
        <f t="shared" si="42"/>
        <v>0</v>
      </c>
      <c r="W174" s="15"/>
      <c r="X174" s="16">
        <f t="shared" si="43"/>
        <v>0</v>
      </c>
      <c r="Y174" s="18"/>
      <c r="Z174" s="17"/>
    </row>
    <row r="175" spans="1:26" ht="18" customHeight="1" x14ac:dyDescent="0.2">
      <c r="A175" s="13">
        <v>5530008</v>
      </c>
      <c r="B175" s="14" t="s">
        <v>199</v>
      </c>
      <c r="C175" s="15">
        <v>29000</v>
      </c>
      <c r="D175" s="10">
        <f>VLOOKUP($A175,'30.07'!$A$9:$W$200,23,0)</f>
        <v>0</v>
      </c>
      <c r="E175" s="15">
        <v>4</v>
      </c>
      <c r="F175" s="15"/>
      <c r="G175" s="15"/>
      <c r="H175" s="9">
        <f t="shared" si="40"/>
        <v>4</v>
      </c>
      <c r="I175" s="15">
        <v>4</v>
      </c>
      <c r="J175" s="15"/>
      <c r="K175" s="15"/>
      <c r="L175" s="9">
        <f t="shared" si="34"/>
        <v>4</v>
      </c>
      <c r="M175" s="15"/>
      <c r="N175" s="15"/>
      <c r="O175" s="15"/>
      <c r="P175" s="15"/>
      <c r="Q175" s="15"/>
      <c r="R175" s="11">
        <f t="shared" si="39"/>
        <v>0</v>
      </c>
      <c r="S175" s="15"/>
      <c r="T175" s="15"/>
      <c r="U175" s="9">
        <f t="shared" si="41"/>
        <v>0</v>
      </c>
      <c r="V175" s="9">
        <f t="shared" si="42"/>
        <v>0</v>
      </c>
      <c r="W175" s="15"/>
      <c r="X175" s="16">
        <f t="shared" si="43"/>
        <v>0</v>
      </c>
      <c r="Y175" s="18"/>
      <c r="Z175" s="17"/>
    </row>
    <row r="176" spans="1:26" ht="18" customHeight="1" x14ac:dyDescent="0.2">
      <c r="A176" s="13">
        <v>5540001</v>
      </c>
      <c r="B176" s="14" t="s">
        <v>200</v>
      </c>
      <c r="C176" s="15">
        <v>18000</v>
      </c>
      <c r="D176" s="10">
        <f>VLOOKUP($A176,'30.07'!$A$9:$W$200,23,0)</f>
        <v>0</v>
      </c>
      <c r="E176" s="15"/>
      <c r="F176" s="15"/>
      <c r="G176" s="15"/>
      <c r="H176" s="9">
        <f t="shared" si="40"/>
        <v>0</v>
      </c>
      <c r="I176" s="15">
        <v>1</v>
      </c>
      <c r="J176" s="15"/>
      <c r="K176" s="15"/>
      <c r="L176" s="9">
        <f t="shared" si="34"/>
        <v>1</v>
      </c>
      <c r="M176" s="15"/>
      <c r="N176" s="15"/>
      <c r="O176" s="15"/>
      <c r="P176" s="15"/>
      <c r="Q176" s="15"/>
      <c r="R176" s="11">
        <f>SUM(M176:Q176)</f>
        <v>0</v>
      </c>
      <c r="S176" s="15"/>
      <c r="T176" s="15"/>
      <c r="U176" s="9">
        <f>S176+T176</f>
        <v>0</v>
      </c>
      <c r="V176" s="9">
        <f t="shared" si="42"/>
        <v>-1</v>
      </c>
      <c r="W176" s="15"/>
      <c r="X176" s="16">
        <f>W176-V176</f>
        <v>1</v>
      </c>
      <c r="Y176" s="18"/>
      <c r="Z176" s="17"/>
    </row>
    <row r="177" spans="1:26" ht="18" customHeight="1" x14ac:dyDescent="0.2">
      <c r="A177" s="13">
        <v>5540003</v>
      </c>
      <c r="B177" s="14" t="s">
        <v>201</v>
      </c>
      <c r="C177" s="15">
        <v>18000</v>
      </c>
      <c r="D177" s="10">
        <f>VLOOKUP($A177,'30.07'!$A$9:$W$200,23,0)</f>
        <v>84</v>
      </c>
      <c r="E177" s="15"/>
      <c r="F177" s="15"/>
      <c r="G177" s="15"/>
      <c r="H177" s="9">
        <f t="shared" si="40"/>
        <v>0</v>
      </c>
      <c r="I177" s="15"/>
      <c r="J177" s="15"/>
      <c r="K177" s="15"/>
      <c r="L177" s="9">
        <f t="shared" si="34"/>
        <v>0</v>
      </c>
      <c r="M177" s="15"/>
      <c r="N177" s="15"/>
      <c r="O177" s="15"/>
      <c r="P177" s="15"/>
      <c r="Q177" s="15"/>
      <c r="R177" s="11">
        <f t="shared" si="39"/>
        <v>0</v>
      </c>
      <c r="S177" s="15"/>
      <c r="T177" s="15"/>
      <c r="U177" s="9">
        <f t="shared" si="41"/>
        <v>0</v>
      </c>
      <c r="V177" s="9">
        <f t="shared" si="42"/>
        <v>84</v>
      </c>
      <c r="W177" s="15">
        <v>84</v>
      </c>
      <c r="X177" s="16">
        <f t="shared" si="43"/>
        <v>0</v>
      </c>
      <c r="Y177" s="18"/>
      <c r="Z177" s="17"/>
    </row>
    <row r="178" spans="1:26" ht="18" customHeight="1" x14ac:dyDescent="0.2">
      <c r="A178" s="13">
        <v>5540008</v>
      </c>
      <c r="B178" s="14" t="s">
        <v>202</v>
      </c>
      <c r="C178" s="15">
        <v>15000</v>
      </c>
      <c r="D178" s="10">
        <f>VLOOKUP($A178,'30.07'!$A$9:$W$200,23,0)</f>
        <v>0</v>
      </c>
      <c r="E178" s="15"/>
      <c r="F178" s="15"/>
      <c r="G178" s="15"/>
      <c r="H178" s="9">
        <f t="shared" si="40"/>
        <v>0</v>
      </c>
      <c r="I178" s="15"/>
      <c r="J178" s="15"/>
      <c r="K178" s="15"/>
      <c r="L178" s="9">
        <f t="shared" si="34"/>
        <v>0</v>
      </c>
      <c r="M178" s="15"/>
      <c r="N178" s="15"/>
      <c r="O178" s="15"/>
      <c r="P178" s="15"/>
      <c r="Q178" s="15"/>
      <c r="R178" s="11">
        <f t="shared" si="39"/>
        <v>0</v>
      </c>
      <c r="S178" s="15"/>
      <c r="T178" s="15"/>
      <c r="U178" s="9">
        <f t="shared" si="41"/>
        <v>0</v>
      </c>
      <c r="V178" s="9">
        <f t="shared" si="42"/>
        <v>0</v>
      </c>
      <c r="W178" s="15"/>
      <c r="X178" s="16">
        <f t="shared" si="43"/>
        <v>0</v>
      </c>
      <c r="Y178" s="18"/>
      <c r="Z178" s="17"/>
    </row>
    <row r="179" spans="1:26" ht="18" customHeight="1" x14ac:dyDescent="0.2">
      <c r="A179" s="13">
        <v>5540017</v>
      </c>
      <c r="B179" s="14" t="s">
        <v>203</v>
      </c>
      <c r="C179" s="15">
        <v>25000</v>
      </c>
      <c r="D179" s="10">
        <f>VLOOKUP($A179,'30.07'!$A$9:$W$200,23,0)</f>
        <v>0</v>
      </c>
      <c r="E179" s="15">
        <v>10</v>
      </c>
      <c r="F179" s="15"/>
      <c r="G179" s="15"/>
      <c r="H179" s="9">
        <f t="shared" si="40"/>
        <v>10</v>
      </c>
      <c r="I179" s="15">
        <v>10</v>
      </c>
      <c r="J179" s="15"/>
      <c r="K179" s="15"/>
      <c r="L179" s="9">
        <f t="shared" si="34"/>
        <v>10</v>
      </c>
      <c r="M179" s="15"/>
      <c r="N179" s="15"/>
      <c r="O179" s="15"/>
      <c r="P179" s="15"/>
      <c r="Q179" s="15"/>
      <c r="R179" s="11">
        <f t="shared" si="39"/>
        <v>0</v>
      </c>
      <c r="S179" s="15"/>
      <c r="T179" s="15"/>
      <c r="U179" s="9">
        <f t="shared" si="41"/>
        <v>0</v>
      </c>
      <c r="V179" s="9">
        <f t="shared" si="42"/>
        <v>0</v>
      </c>
      <c r="W179" s="15"/>
      <c r="X179" s="16">
        <f t="shared" si="43"/>
        <v>0</v>
      </c>
      <c r="Y179" s="18"/>
      <c r="Z179" s="17"/>
    </row>
    <row r="180" spans="1:26" ht="18" customHeight="1" x14ac:dyDescent="0.2">
      <c r="A180" s="13">
        <v>5540018</v>
      </c>
      <c r="B180" s="14" t="s">
        <v>204</v>
      </c>
      <c r="C180" s="15">
        <v>32000</v>
      </c>
      <c r="D180" s="10">
        <f>VLOOKUP($A180,'30.07'!$A$9:$W$200,23,0)</f>
        <v>0</v>
      </c>
      <c r="E180" s="15">
        <v>34</v>
      </c>
      <c r="F180" s="15"/>
      <c r="G180" s="15"/>
      <c r="H180" s="9">
        <f t="shared" si="40"/>
        <v>34</v>
      </c>
      <c r="I180" s="15">
        <v>34</v>
      </c>
      <c r="J180" s="15"/>
      <c r="K180" s="15"/>
      <c r="L180" s="9">
        <f t="shared" si="34"/>
        <v>34</v>
      </c>
      <c r="M180" s="15"/>
      <c r="N180" s="15"/>
      <c r="O180" s="15"/>
      <c r="P180" s="15"/>
      <c r="Q180" s="15"/>
      <c r="R180" s="11">
        <f t="shared" si="39"/>
        <v>0</v>
      </c>
      <c r="S180" s="15"/>
      <c r="T180" s="15"/>
      <c r="U180" s="9">
        <f t="shared" si="41"/>
        <v>0</v>
      </c>
      <c r="V180" s="9">
        <f t="shared" si="42"/>
        <v>0</v>
      </c>
      <c r="W180" s="15"/>
      <c r="X180" s="16">
        <f t="shared" si="43"/>
        <v>0</v>
      </c>
      <c r="Y180" s="18"/>
      <c r="Z180" s="17"/>
    </row>
    <row r="181" spans="1:26" ht="18" customHeight="1" x14ac:dyDescent="0.2">
      <c r="A181" s="13">
        <v>5540019</v>
      </c>
      <c r="B181" s="14" t="s">
        <v>205</v>
      </c>
      <c r="C181" s="15">
        <v>39000</v>
      </c>
      <c r="D181" s="10">
        <f>VLOOKUP($A181,'30.07'!$A$9:$W$200,23,0)</f>
        <v>0</v>
      </c>
      <c r="E181" s="15"/>
      <c r="F181" s="15"/>
      <c r="G181" s="15"/>
      <c r="H181" s="9">
        <f t="shared" si="40"/>
        <v>0</v>
      </c>
      <c r="I181" s="15"/>
      <c r="J181" s="15"/>
      <c r="K181" s="15"/>
      <c r="L181" s="9">
        <f t="shared" si="34"/>
        <v>0</v>
      </c>
      <c r="M181" s="15"/>
      <c r="N181" s="15"/>
      <c r="O181" s="15"/>
      <c r="P181" s="15"/>
      <c r="Q181" s="15"/>
      <c r="R181" s="11">
        <f t="shared" si="39"/>
        <v>0</v>
      </c>
      <c r="S181" s="15"/>
      <c r="T181" s="15"/>
      <c r="U181" s="9">
        <f t="shared" si="41"/>
        <v>0</v>
      </c>
      <c r="V181" s="9">
        <f t="shared" si="42"/>
        <v>0</v>
      </c>
      <c r="W181" s="15"/>
      <c r="X181" s="16">
        <f t="shared" si="43"/>
        <v>0</v>
      </c>
      <c r="Y181" s="18"/>
      <c r="Z181" s="17"/>
    </row>
    <row r="182" spans="1:26" ht="18" customHeight="1" x14ac:dyDescent="0.2">
      <c r="A182" s="13">
        <v>5540020</v>
      </c>
      <c r="B182" s="14" t="s">
        <v>206</v>
      </c>
      <c r="C182" s="15">
        <v>40000</v>
      </c>
      <c r="D182" s="10">
        <f>VLOOKUP($A182,'30.07'!$A$9:$W$200,23,0)</f>
        <v>0</v>
      </c>
      <c r="E182" s="15">
        <v>7</v>
      </c>
      <c r="F182" s="15"/>
      <c r="G182" s="15"/>
      <c r="H182" s="9">
        <f t="shared" si="40"/>
        <v>7</v>
      </c>
      <c r="I182" s="15">
        <v>7</v>
      </c>
      <c r="J182" s="15"/>
      <c r="K182" s="15"/>
      <c r="L182" s="9">
        <f t="shared" si="34"/>
        <v>7</v>
      </c>
      <c r="M182" s="15"/>
      <c r="N182" s="15"/>
      <c r="O182" s="15"/>
      <c r="P182" s="15"/>
      <c r="Q182" s="15"/>
      <c r="R182" s="11">
        <f t="shared" si="39"/>
        <v>0</v>
      </c>
      <c r="S182" s="15"/>
      <c r="T182" s="15"/>
      <c r="U182" s="9">
        <f t="shared" si="41"/>
        <v>0</v>
      </c>
      <c r="V182" s="9">
        <f t="shared" si="42"/>
        <v>0</v>
      </c>
      <c r="W182" s="15"/>
      <c r="X182" s="16">
        <f t="shared" si="43"/>
        <v>0</v>
      </c>
      <c r="Y182" s="18"/>
      <c r="Z182" s="17"/>
    </row>
    <row r="183" spans="1:26" ht="18" customHeight="1" x14ac:dyDescent="0.2">
      <c r="A183" s="13">
        <v>5540021</v>
      </c>
      <c r="B183" s="14" t="s">
        <v>207</v>
      </c>
      <c r="C183" s="15">
        <v>46000</v>
      </c>
      <c r="D183" s="10">
        <f>VLOOKUP($A183,'30.07'!$A$9:$W$200,23,0)</f>
        <v>0</v>
      </c>
      <c r="E183" s="15"/>
      <c r="F183" s="15"/>
      <c r="G183" s="15"/>
      <c r="H183" s="9">
        <f t="shared" si="40"/>
        <v>0</v>
      </c>
      <c r="I183" s="15"/>
      <c r="J183" s="15"/>
      <c r="K183" s="15"/>
      <c r="L183" s="9">
        <f t="shared" si="34"/>
        <v>0</v>
      </c>
      <c r="M183" s="15"/>
      <c r="N183" s="15"/>
      <c r="O183" s="15"/>
      <c r="P183" s="15"/>
      <c r="Q183" s="15"/>
      <c r="R183" s="11">
        <f t="shared" si="39"/>
        <v>0</v>
      </c>
      <c r="S183" s="15"/>
      <c r="T183" s="15"/>
      <c r="U183" s="9">
        <f t="shared" si="41"/>
        <v>0</v>
      </c>
      <c r="V183" s="9">
        <f t="shared" si="42"/>
        <v>0</v>
      </c>
      <c r="W183" s="15"/>
      <c r="X183" s="16">
        <f t="shared" si="43"/>
        <v>0</v>
      </c>
      <c r="Y183" s="18"/>
      <c r="Z183" s="17"/>
    </row>
    <row r="184" spans="1:26" ht="18" customHeight="1" x14ac:dyDescent="0.2">
      <c r="A184" s="13">
        <v>5540029</v>
      </c>
      <c r="B184" s="14" t="s">
        <v>208</v>
      </c>
      <c r="C184" s="15">
        <v>18000</v>
      </c>
      <c r="D184" s="10">
        <f>VLOOKUP($A184,'30.07'!$A$9:$W$200,23,0)</f>
        <v>20</v>
      </c>
      <c r="E184" s="15"/>
      <c r="F184" s="15"/>
      <c r="G184" s="15"/>
      <c r="H184" s="9">
        <f t="shared" si="40"/>
        <v>0</v>
      </c>
      <c r="I184" s="15"/>
      <c r="J184" s="15"/>
      <c r="K184" s="15"/>
      <c r="L184" s="9">
        <f t="shared" si="34"/>
        <v>0</v>
      </c>
      <c r="M184" s="15"/>
      <c r="N184" s="15"/>
      <c r="O184" s="15"/>
      <c r="P184" s="15"/>
      <c r="Q184" s="15"/>
      <c r="R184" s="11">
        <f t="shared" si="39"/>
        <v>0</v>
      </c>
      <c r="S184" s="15"/>
      <c r="T184" s="15"/>
      <c r="U184" s="9">
        <f t="shared" si="41"/>
        <v>0</v>
      </c>
      <c r="V184" s="9">
        <f t="shared" si="42"/>
        <v>20</v>
      </c>
      <c r="W184" s="15">
        <v>20</v>
      </c>
      <c r="X184" s="16">
        <f t="shared" si="43"/>
        <v>0</v>
      </c>
      <c r="Y184" s="18"/>
      <c r="Z184" s="17"/>
    </row>
    <row r="185" spans="1:26" ht="18" customHeight="1" x14ac:dyDescent="0.2">
      <c r="A185" s="13">
        <v>5540030</v>
      </c>
      <c r="B185" s="14" t="s">
        <v>209</v>
      </c>
      <c r="C185" s="15">
        <v>20000</v>
      </c>
      <c r="D185" s="10">
        <f>VLOOKUP($A185,'30.07'!$A$9:$W$200,23,0)</f>
        <v>21</v>
      </c>
      <c r="E185" s="15"/>
      <c r="F185" s="15"/>
      <c r="G185" s="15"/>
      <c r="H185" s="9">
        <f t="shared" si="40"/>
        <v>0</v>
      </c>
      <c r="I185" s="15"/>
      <c r="J185" s="15"/>
      <c r="K185" s="15"/>
      <c r="L185" s="9">
        <f t="shared" si="34"/>
        <v>0</v>
      </c>
      <c r="M185" s="15"/>
      <c r="N185" s="15"/>
      <c r="O185" s="15"/>
      <c r="P185" s="15"/>
      <c r="Q185" s="15"/>
      <c r="R185" s="11">
        <f>SUM(M185:Q185)</f>
        <v>0</v>
      </c>
      <c r="S185" s="15"/>
      <c r="T185" s="15"/>
      <c r="U185" s="9">
        <f>S185+T185</f>
        <v>0</v>
      </c>
      <c r="V185" s="9">
        <f t="shared" si="42"/>
        <v>21</v>
      </c>
      <c r="W185" s="15">
        <v>22</v>
      </c>
      <c r="X185" s="16">
        <f>W185-V185</f>
        <v>1</v>
      </c>
      <c r="Y185" s="18"/>
      <c r="Z185" s="17"/>
    </row>
    <row r="186" spans="1:26" ht="18" customHeight="1" x14ac:dyDescent="0.2">
      <c r="A186" s="13">
        <v>5540031</v>
      </c>
      <c r="B186" s="14" t="s">
        <v>210</v>
      </c>
      <c r="C186" s="15">
        <v>20000</v>
      </c>
      <c r="D186" s="10">
        <f>VLOOKUP($A186,'30.07'!$A$9:$W$200,23,0)</f>
        <v>14</v>
      </c>
      <c r="E186" s="15"/>
      <c r="F186" s="15"/>
      <c r="G186" s="15"/>
      <c r="H186" s="9">
        <f t="shared" si="40"/>
        <v>0</v>
      </c>
      <c r="I186" s="15">
        <v>3</v>
      </c>
      <c r="J186" s="15"/>
      <c r="K186" s="15"/>
      <c r="L186" s="9">
        <f t="shared" si="34"/>
        <v>3</v>
      </c>
      <c r="M186" s="15"/>
      <c r="N186" s="15"/>
      <c r="O186" s="15"/>
      <c r="P186" s="15"/>
      <c r="Q186" s="15"/>
      <c r="R186" s="11">
        <f t="shared" si="39"/>
        <v>0</v>
      </c>
      <c r="S186" s="15"/>
      <c r="T186" s="15"/>
      <c r="U186" s="9">
        <f t="shared" ref="U186:U199" si="44">S186+T186</f>
        <v>0</v>
      </c>
      <c r="V186" s="9">
        <f t="shared" si="42"/>
        <v>11</v>
      </c>
      <c r="W186" s="15">
        <v>10</v>
      </c>
      <c r="X186" s="16">
        <f t="shared" ref="X186:X199" si="45">W186-V186</f>
        <v>-1</v>
      </c>
      <c r="Y186" s="18"/>
      <c r="Z186" s="17"/>
    </row>
    <row r="187" spans="1:26" ht="18" customHeight="1" x14ac:dyDescent="0.2">
      <c r="A187" s="13">
        <v>5540032</v>
      </c>
      <c r="B187" s="14" t="s">
        <v>211</v>
      </c>
      <c r="C187" s="15">
        <v>15000</v>
      </c>
      <c r="D187" s="10">
        <f>VLOOKUP($A187,'30.07'!$A$9:$W$200,23,0)</f>
        <v>124</v>
      </c>
      <c r="E187" s="15"/>
      <c r="F187" s="15"/>
      <c r="G187" s="15"/>
      <c r="H187" s="9">
        <f t="shared" si="40"/>
        <v>0</v>
      </c>
      <c r="I187" s="15">
        <v>1</v>
      </c>
      <c r="J187" s="15"/>
      <c r="K187" s="15"/>
      <c r="L187" s="9">
        <f t="shared" si="34"/>
        <v>1</v>
      </c>
      <c r="M187" s="15"/>
      <c r="N187" s="15"/>
      <c r="O187" s="15"/>
      <c r="P187" s="15"/>
      <c r="Q187" s="15"/>
      <c r="R187" s="11">
        <f t="shared" si="39"/>
        <v>0</v>
      </c>
      <c r="S187" s="15"/>
      <c r="T187" s="15"/>
      <c r="U187" s="9">
        <f t="shared" si="44"/>
        <v>0</v>
      </c>
      <c r="V187" s="9">
        <f t="shared" si="42"/>
        <v>123</v>
      </c>
      <c r="W187" s="15">
        <v>122</v>
      </c>
      <c r="X187" s="16">
        <f t="shared" si="45"/>
        <v>-1</v>
      </c>
      <c r="Y187" s="18"/>
      <c r="Z187" s="17"/>
    </row>
    <row r="188" spans="1:26" ht="18" customHeight="1" x14ac:dyDescent="0.2">
      <c r="A188" s="13">
        <v>5540033</v>
      </c>
      <c r="B188" s="14" t="s">
        <v>212</v>
      </c>
      <c r="C188" s="15">
        <v>15000</v>
      </c>
      <c r="D188" s="10">
        <f>VLOOKUP($A188,'30.07'!$A$9:$W$200,23,0)</f>
        <v>20</v>
      </c>
      <c r="E188" s="15"/>
      <c r="F188" s="15"/>
      <c r="G188" s="15"/>
      <c r="H188" s="9">
        <f t="shared" si="40"/>
        <v>0</v>
      </c>
      <c r="I188" s="15">
        <v>2</v>
      </c>
      <c r="J188" s="15"/>
      <c r="K188" s="15"/>
      <c r="L188" s="9">
        <f t="shared" si="34"/>
        <v>2</v>
      </c>
      <c r="M188" s="15"/>
      <c r="N188" s="15"/>
      <c r="O188" s="15"/>
      <c r="P188" s="15"/>
      <c r="Q188" s="15"/>
      <c r="R188" s="11">
        <f t="shared" si="39"/>
        <v>0</v>
      </c>
      <c r="S188" s="15"/>
      <c r="T188" s="15"/>
      <c r="U188" s="9">
        <f t="shared" si="44"/>
        <v>0</v>
      </c>
      <c r="V188" s="9">
        <f t="shared" si="42"/>
        <v>18</v>
      </c>
      <c r="W188" s="15">
        <v>18</v>
      </c>
      <c r="X188" s="16">
        <f t="shared" si="45"/>
        <v>0</v>
      </c>
      <c r="Y188" s="18"/>
      <c r="Z188" s="17"/>
    </row>
    <row r="189" spans="1:26" ht="18" customHeight="1" x14ac:dyDescent="0.2">
      <c r="A189" s="13">
        <v>5540035</v>
      </c>
      <c r="B189" s="14" t="s">
        <v>213</v>
      </c>
      <c r="C189" s="15">
        <v>20000</v>
      </c>
      <c r="D189" s="10">
        <f>VLOOKUP($A189,'30.07'!$A$9:$W$200,23,0)</f>
        <v>21</v>
      </c>
      <c r="E189" s="15"/>
      <c r="F189" s="15"/>
      <c r="G189" s="15"/>
      <c r="H189" s="9">
        <f t="shared" si="40"/>
        <v>0</v>
      </c>
      <c r="I189" s="15">
        <v>2</v>
      </c>
      <c r="J189" s="15"/>
      <c r="K189" s="15"/>
      <c r="L189" s="9">
        <f t="shared" si="34"/>
        <v>2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2"/>
        <v>19</v>
      </c>
      <c r="W189" s="15">
        <v>19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5540037</v>
      </c>
      <c r="B190" s="14" t="s">
        <v>214</v>
      </c>
      <c r="C190" s="15">
        <v>18000</v>
      </c>
      <c r="D190" s="10">
        <f>VLOOKUP($A190,'30.07'!$A$9:$W$200,23,0)</f>
        <v>61</v>
      </c>
      <c r="E190" s="15"/>
      <c r="F190" s="15"/>
      <c r="G190" s="15"/>
      <c r="H190" s="9">
        <f t="shared" si="40"/>
        <v>0</v>
      </c>
      <c r="I190" s="15">
        <v>17</v>
      </c>
      <c r="J190" s="15"/>
      <c r="K190" s="15"/>
      <c r="L190" s="9">
        <f t="shared" si="34"/>
        <v>17</v>
      </c>
      <c r="M190" s="15"/>
      <c r="N190" s="15"/>
      <c r="O190" s="15"/>
      <c r="P190" s="15"/>
      <c r="Q190" s="15"/>
      <c r="R190" s="11">
        <f t="shared" si="39"/>
        <v>0</v>
      </c>
      <c r="S190" s="15"/>
      <c r="T190" s="15"/>
      <c r="U190" s="9">
        <f t="shared" si="44"/>
        <v>0</v>
      </c>
      <c r="V190" s="9">
        <f t="shared" si="42"/>
        <v>44</v>
      </c>
      <c r="W190" s="15">
        <v>44</v>
      </c>
      <c r="X190" s="16">
        <f t="shared" si="45"/>
        <v>0</v>
      </c>
      <c r="Y190" s="18"/>
      <c r="Z190" s="17"/>
    </row>
    <row r="191" spans="1:26" ht="18" customHeight="1" x14ac:dyDescent="0.2">
      <c r="A191" s="13">
        <v>5541001</v>
      </c>
      <c r="B191" s="14" t="s">
        <v>215</v>
      </c>
      <c r="C191" s="15">
        <v>29000</v>
      </c>
      <c r="D191" s="10">
        <f>VLOOKUP($A191,'30.07'!$A$9:$W$200,23,0)</f>
        <v>0</v>
      </c>
      <c r="E191" s="15">
        <v>6</v>
      </c>
      <c r="F191" s="15"/>
      <c r="G191" s="15"/>
      <c r="H191" s="9">
        <f t="shared" si="40"/>
        <v>6</v>
      </c>
      <c r="I191" s="15">
        <v>6</v>
      </c>
      <c r="J191" s="15"/>
      <c r="K191" s="15"/>
      <c r="L191" s="9">
        <f t="shared" si="34"/>
        <v>6</v>
      </c>
      <c r="M191" s="15"/>
      <c r="N191" s="15"/>
      <c r="O191" s="15"/>
      <c r="P191" s="15"/>
      <c r="Q191" s="15"/>
      <c r="R191" s="11">
        <f t="shared" si="39"/>
        <v>0</v>
      </c>
      <c r="S191" s="15"/>
      <c r="T191" s="15"/>
      <c r="U191" s="9">
        <f t="shared" si="44"/>
        <v>0</v>
      </c>
      <c r="V191" s="9">
        <f t="shared" si="42"/>
        <v>0</v>
      </c>
      <c r="W191" s="15"/>
      <c r="X191" s="16">
        <f t="shared" si="45"/>
        <v>0</v>
      </c>
      <c r="Y191" s="18"/>
      <c r="Z191" s="17"/>
    </row>
    <row r="192" spans="1:26" ht="18" customHeight="1" x14ac:dyDescent="0.2">
      <c r="A192" s="13">
        <v>7111005</v>
      </c>
      <c r="B192" s="14" t="s">
        <v>216</v>
      </c>
      <c r="C192" s="15">
        <v>10000</v>
      </c>
      <c r="D192" s="10">
        <f>VLOOKUP($A192,'30.07'!$A$9:$W$200,23,0)</f>
        <v>0</v>
      </c>
      <c r="E192" s="15"/>
      <c r="F192" s="15"/>
      <c r="G192" s="15"/>
      <c r="H192" s="9">
        <f t="shared" si="40"/>
        <v>0</v>
      </c>
      <c r="I192" s="15"/>
      <c r="J192" s="15"/>
      <c r="K192" s="15"/>
      <c r="L192" s="9">
        <f t="shared" si="34"/>
        <v>0</v>
      </c>
      <c r="M192" s="15"/>
      <c r="N192" s="15"/>
      <c r="O192" s="15"/>
      <c r="P192" s="15"/>
      <c r="Q192" s="15"/>
      <c r="R192" s="11">
        <f t="shared" si="39"/>
        <v>0</v>
      </c>
      <c r="S192" s="15"/>
      <c r="T192" s="15"/>
      <c r="U192" s="9">
        <f t="shared" si="44"/>
        <v>0</v>
      </c>
      <c r="V192" s="9">
        <f t="shared" si="42"/>
        <v>0</v>
      </c>
      <c r="W192" s="15"/>
      <c r="X192" s="16">
        <f t="shared" si="45"/>
        <v>0</v>
      </c>
      <c r="Y192" s="18"/>
      <c r="Z192" s="17"/>
    </row>
    <row r="193" spans="1:28" ht="18" customHeight="1" x14ac:dyDescent="0.2">
      <c r="A193" s="13">
        <v>7116001</v>
      </c>
      <c r="B193" s="14" t="s">
        <v>217</v>
      </c>
      <c r="C193" s="15">
        <v>99000</v>
      </c>
      <c r="D193" s="10">
        <f>VLOOKUP($A193,'30.07'!$A$9:$W$200,23,0)</f>
        <v>0</v>
      </c>
      <c r="E193" s="15"/>
      <c r="F193" s="15"/>
      <c r="G193" s="15"/>
      <c r="H193" s="9">
        <f t="shared" si="40"/>
        <v>0</v>
      </c>
      <c r="I193" s="15"/>
      <c r="J193" s="15"/>
      <c r="K193" s="15"/>
      <c r="L193" s="9">
        <f t="shared" si="34"/>
        <v>0</v>
      </c>
      <c r="M193" s="15"/>
      <c r="N193" s="15"/>
      <c r="O193" s="15"/>
      <c r="P193" s="15"/>
      <c r="Q193" s="15"/>
      <c r="R193" s="11">
        <f t="shared" si="39"/>
        <v>0</v>
      </c>
      <c r="S193" s="15"/>
      <c r="T193" s="15"/>
      <c r="U193" s="9">
        <f t="shared" si="44"/>
        <v>0</v>
      </c>
      <c r="V193" s="9">
        <f t="shared" si="42"/>
        <v>0</v>
      </c>
      <c r="W193" s="15"/>
      <c r="X193" s="16">
        <f t="shared" si="45"/>
        <v>0</v>
      </c>
      <c r="Y193" s="18"/>
      <c r="Z193" s="17"/>
    </row>
    <row r="194" spans="1:28" ht="18" customHeight="1" x14ac:dyDescent="0.2">
      <c r="A194" s="13">
        <v>7116002</v>
      </c>
      <c r="B194" s="14" t="s">
        <v>227</v>
      </c>
      <c r="C194" s="15">
        <v>60000</v>
      </c>
      <c r="D194" s="10">
        <f>VLOOKUP($A194,'30.07'!$A$9:$W$200,23,0)</f>
        <v>0</v>
      </c>
      <c r="E194" s="15"/>
      <c r="F194" s="15"/>
      <c r="G194" s="15"/>
      <c r="H194" s="9">
        <f t="shared" si="40"/>
        <v>0</v>
      </c>
      <c r="I194" s="15"/>
      <c r="J194" s="15"/>
      <c r="K194" s="15"/>
      <c r="L194" s="9">
        <f t="shared" si="34"/>
        <v>0</v>
      </c>
      <c r="M194" s="15"/>
      <c r="N194" s="15"/>
      <c r="O194" s="15"/>
      <c r="P194" s="15"/>
      <c r="Q194" s="15"/>
      <c r="R194" s="11">
        <f t="shared" si="39"/>
        <v>0</v>
      </c>
      <c r="S194" s="15"/>
      <c r="T194" s="15"/>
      <c r="U194" s="9">
        <f t="shared" si="44"/>
        <v>0</v>
      </c>
      <c r="V194" s="9">
        <f t="shared" si="42"/>
        <v>0</v>
      </c>
      <c r="W194" s="15"/>
      <c r="X194" s="16">
        <f t="shared" si="45"/>
        <v>0</v>
      </c>
      <c r="Y194" s="18"/>
      <c r="Z194" s="17"/>
    </row>
    <row r="195" spans="1:28" ht="18" customHeight="1" x14ac:dyDescent="0.2">
      <c r="A195" s="13">
        <v>7116003</v>
      </c>
      <c r="B195" s="14" t="s">
        <v>228</v>
      </c>
      <c r="C195" s="15">
        <v>60000</v>
      </c>
      <c r="D195" s="10">
        <f>VLOOKUP($A195,'30.07'!$A$9:$W$200,23,0)</f>
        <v>0</v>
      </c>
      <c r="E195" s="15"/>
      <c r="F195" s="15"/>
      <c r="G195" s="15"/>
      <c r="H195" s="9">
        <f t="shared" si="40"/>
        <v>0</v>
      </c>
      <c r="I195" s="15"/>
      <c r="J195" s="15"/>
      <c r="K195" s="15"/>
      <c r="L195" s="9">
        <f t="shared" si="34"/>
        <v>0</v>
      </c>
      <c r="M195" s="15"/>
      <c r="N195" s="15"/>
      <c r="O195" s="15"/>
      <c r="P195" s="15"/>
      <c r="Q195" s="15"/>
      <c r="R195" s="11">
        <f t="shared" si="39"/>
        <v>0</v>
      </c>
      <c r="S195" s="15"/>
      <c r="T195" s="15"/>
      <c r="U195" s="9">
        <f t="shared" si="44"/>
        <v>0</v>
      </c>
      <c r="V195" s="9">
        <f t="shared" si="42"/>
        <v>0</v>
      </c>
      <c r="W195" s="15"/>
      <c r="X195" s="16">
        <f t="shared" si="45"/>
        <v>0</v>
      </c>
      <c r="Y195" s="18"/>
      <c r="Z195" s="17"/>
    </row>
    <row r="196" spans="1:28" ht="18" customHeight="1" x14ac:dyDescent="0.2">
      <c r="A196" s="13">
        <v>9500002</v>
      </c>
      <c r="B196" s="14" t="s">
        <v>218</v>
      </c>
      <c r="C196" s="15">
        <v>4000</v>
      </c>
      <c r="D196" s="10">
        <f>VLOOKUP($A196,'30.07'!$A$9:$W$200,23,0)</f>
        <v>0</v>
      </c>
      <c r="E196" s="15"/>
      <c r="F196" s="15"/>
      <c r="G196" s="15"/>
      <c r="H196" s="9">
        <f t="shared" si="40"/>
        <v>0</v>
      </c>
      <c r="I196" s="15"/>
      <c r="J196" s="15"/>
      <c r="K196" s="15"/>
      <c r="L196" s="9">
        <f t="shared" si="34"/>
        <v>0</v>
      </c>
      <c r="M196" s="15"/>
      <c r="N196" s="15"/>
      <c r="O196" s="15"/>
      <c r="P196" s="15"/>
      <c r="Q196" s="15"/>
      <c r="R196" s="11">
        <f t="shared" si="39"/>
        <v>0</v>
      </c>
      <c r="S196" s="15"/>
      <c r="T196" s="15"/>
      <c r="U196" s="9">
        <f t="shared" si="44"/>
        <v>0</v>
      </c>
      <c r="V196" s="9">
        <f t="shared" si="42"/>
        <v>0</v>
      </c>
      <c r="W196" s="15"/>
      <c r="X196" s="16">
        <f t="shared" si="45"/>
        <v>0</v>
      </c>
      <c r="Y196" s="18"/>
      <c r="Z196" s="17"/>
    </row>
    <row r="197" spans="1:28" ht="18" customHeight="1" x14ac:dyDescent="0.2">
      <c r="A197" s="13">
        <v>9500003</v>
      </c>
      <c r="B197" s="14" t="s">
        <v>219</v>
      </c>
      <c r="C197" s="15">
        <v>5000</v>
      </c>
      <c r="D197" s="10">
        <f>VLOOKUP($A197,'30.07'!$A$9:$W$200,23,0)</f>
        <v>0</v>
      </c>
      <c r="E197" s="15">
        <v>2</v>
      </c>
      <c r="F197" s="15"/>
      <c r="G197" s="15"/>
      <c r="H197" s="9">
        <f t="shared" si="40"/>
        <v>2</v>
      </c>
      <c r="I197" s="15">
        <v>2</v>
      </c>
      <c r="J197" s="15"/>
      <c r="K197" s="15"/>
      <c r="L197" s="9">
        <f t="shared" si="34"/>
        <v>2</v>
      </c>
      <c r="M197" s="15"/>
      <c r="N197" s="15"/>
      <c r="O197" s="15"/>
      <c r="P197" s="15"/>
      <c r="Q197" s="15"/>
      <c r="R197" s="11">
        <f t="shared" si="39"/>
        <v>0</v>
      </c>
      <c r="S197" s="15"/>
      <c r="T197" s="15"/>
      <c r="U197" s="9">
        <f t="shared" si="44"/>
        <v>0</v>
      </c>
      <c r="V197" s="9">
        <f t="shared" si="42"/>
        <v>0</v>
      </c>
      <c r="W197" s="15"/>
      <c r="X197" s="16">
        <f t="shared" si="45"/>
        <v>0</v>
      </c>
      <c r="Y197" s="18"/>
      <c r="Z197" s="17"/>
    </row>
    <row r="198" spans="1:28" ht="18" customHeight="1" x14ac:dyDescent="0.2">
      <c r="A198" s="13">
        <v>5530007</v>
      </c>
      <c r="B198" s="14" t="s">
        <v>279</v>
      </c>
      <c r="C198" s="15">
        <v>29000</v>
      </c>
      <c r="D198" s="10">
        <f>VLOOKUP($A198,'30.07'!$A$9:$W$200,23,0)</f>
        <v>0</v>
      </c>
      <c r="E198" s="15">
        <v>8</v>
      </c>
      <c r="F198" s="15"/>
      <c r="G198" s="15"/>
      <c r="H198" s="9">
        <f t="shared" si="40"/>
        <v>8</v>
      </c>
      <c r="I198" s="15">
        <v>8</v>
      </c>
      <c r="J198" s="15"/>
      <c r="K198" s="15"/>
      <c r="L198" s="9">
        <f t="shared" si="34"/>
        <v>8</v>
      </c>
      <c r="M198" s="15"/>
      <c r="N198" s="15"/>
      <c r="O198" s="15"/>
      <c r="P198" s="15"/>
      <c r="Q198" s="15"/>
      <c r="R198" s="11"/>
      <c r="S198" s="15"/>
      <c r="T198" s="15"/>
      <c r="U198" s="9">
        <f t="shared" si="44"/>
        <v>0</v>
      </c>
      <c r="V198" s="9">
        <f t="shared" si="42"/>
        <v>0</v>
      </c>
      <c r="W198" s="15"/>
      <c r="X198" s="16">
        <f t="shared" si="45"/>
        <v>0</v>
      </c>
      <c r="Y198" s="18"/>
      <c r="Z198" s="17"/>
    </row>
    <row r="199" spans="1:28" ht="18" customHeight="1" x14ac:dyDescent="0.2">
      <c r="A199" s="13">
        <v>553009</v>
      </c>
      <c r="B199" s="14" t="s">
        <v>286</v>
      </c>
      <c r="C199" s="15">
        <v>39000</v>
      </c>
      <c r="D199" s="10">
        <f>VLOOKUP($A199,'30.07'!$A$9:$W$200,23,0)</f>
        <v>0</v>
      </c>
      <c r="E199" s="15">
        <v>4</v>
      </c>
      <c r="F199" s="15"/>
      <c r="G199" s="15"/>
      <c r="H199" s="9">
        <f>SUM(E199:G199)</f>
        <v>4</v>
      </c>
      <c r="I199" s="15">
        <v>4</v>
      </c>
      <c r="J199" s="15"/>
      <c r="K199" s="15"/>
      <c r="L199" s="9">
        <f t="shared" si="34"/>
        <v>4</v>
      </c>
      <c r="M199" s="15"/>
      <c r="N199" s="15"/>
      <c r="O199" s="15"/>
      <c r="P199" s="15"/>
      <c r="Q199" s="15"/>
      <c r="R199" s="11"/>
      <c r="S199" s="15"/>
      <c r="T199" s="15"/>
      <c r="U199" s="9">
        <f t="shared" si="44"/>
        <v>0</v>
      </c>
      <c r="V199" s="9">
        <f t="shared" si="42"/>
        <v>0</v>
      </c>
      <c r="W199" s="15"/>
      <c r="X199" s="16">
        <f t="shared" si="45"/>
        <v>0</v>
      </c>
      <c r="Y199" s="18"/>
      <c r="Z199" s="17"/>
    </row>
    <row r="200" spans="1:28" ht="18" customHeight="1" x14ac:dyDescent="0.2">
      <c r="A200" s="7"/>
      <c r="B200" s="28" t="s">
        <v>220</v>
      </c>
      <c r="C200" s="9"/>
      <c r="D200" s="10"/>
      <c r="E200" s="10"/>
      <c r="F200" s="10"/>
      <c r="G200" s="10"/>
      <c r="H200" s="9"/>
      <c r="I200" s="10"/>
      <c r="J200" s="10"/>
      <c r="K200" s="10"/>
      <c r="L200" s="9">
        <f t="shared" si="34"/>
        <v>0</v>
      </c>
      <c r="M200" s="10"/>
      <c r="N200" s="10"/>
      <c r="O200" s="10"/>
      <c r="P200" s="10"/>
      <c r="Q200" s="10"/>
      <c r="R200" s="11">
        <f t="shared" si="39"/>
        <v>0</v>
      </c>
      <c r="S200" s="10"/>
      <c r="T200" s="10"/>
      <c r="U200" s="9"/>
      <c r="V200" s="9"/>
      <c r="W200" s="10"/>
      <c r="X200" s="9"/>
      <c r="Y200" s="18"/>
      <c r="Z200" s="17"/>
    </row>
    <row r="202" spans="1:28" ht="25.5" customHeight="1" x14ac:dyDescent="0.2">
      <c r="D202" s="30">
        <f>SUM(D9:D200)</f>
        <v>679</v>
      </c>
      <c r="E202" s="31"/>
      <c r="F202" s="31"/>
      <c r="G202" s="31"/>
      <c r="H202" s="31"/>
      <c r="I202" s="30">
        <f>SUM(I9:I200)</f>
        <v>962</v>
      </c>
      <c r="J202" s="30">
        <f>SUM(J9:J200)</f>
        <v>3</v>
      </c>
      <c r="K202" s="30"/>
      <c r="L202" s="31"/>
      <c r="M202" s="31"/>
      <c r="N202" s="31"/>
      <c r="O202" s="31"/>
      <c r="P202" s="31"/>
      <c r="Q202" s="30">
        <f>SUM(Q9:Q200)</f>
        <v>1</v>
      </c>
      <c r="R202" s="30">
        <f>SUM(R9:R200)</f>
        <v>12</v>
      </c>
      <c r="S202" s="30">
        <f>SUM(S9:S200)</f>
        <v>82</v>
      </c>
      <c r="T202" s="31"/>
      <c r="U202" s="31"/>
      <c r="V202" s="32"/>
      <c r="W202" s="30">
        <f>SUM(W9:W200)</f>
        <v>707</v>
      </c>
      <c r="X202" s="30">
        <f>SUM(X9:X200)</f>
        <v>1</v>
      </c>
    </row>
    <row r="203" spans="1:28" ht="12.75" customHeight="1" x14ac:dyDescent="0.2"/>
    <row r="204" spans="1:28" s="1" customFormat="1" x14ac:dyDescent="0.2">
      <c r="A204" s="29"/>
      <c r="B204" s="29" t="s">
        <v>221</v>
      </c>
      <c r="I204" s="33" t="s">
        <v>222</v>
      </c>
      <c r="S204" s="1" t="s">
        <v>223</v>
      </c>
      <c r="V204" s="2"/>
      <c r="W204" s="2"/>
      <c r="X204" s="2"/>
      <c r="Y204" s="3"/>
      <c r="Z204" s="3"/>
      <c r="AA204" s="3"/>
      <c r="AB204" s="3"/>
    </row>
    <row r="206" spans="1:28" s="1" customFormat="1" x14ac:dyDescent="0.2">
      <c r="A206" s="29" t="s">
        <v>224</v>
      </c>
      <c r="B206" s="3"/>
      <c r="V206" s="2"/>
      <c r="W206" s="2"/>
      <c r="X206" s="2"/>
      <c r="Y206" s="3"/>
      <c r="Z206" s="3"/>
      <c r="AA206" s="3"/>
      <c r="AB206" s="3"/>
    </row>
  </sheetData>
  <mergeCells count="30">
    <mergeCell ref="R6:R7"/>
    <mergeCell ref="S6:S7"/>
    <mergeCell ref="T6:T7"/>
    <mergeCell ref="U6:U7"/>
    <mergeCell ref="J6:J7"/>
    <mergeCell ref="K6:K7"/>
    <mergeCell ref="L6:L7"/>
    <mergeCell ref="M6:M7"/>
    <mergeCell ref="N6:N7"/>
    <mergeCell ref="O6:Q6"/>
    <mergeCell ref="S5:U5"/>
    <mergeCell ref="V5:V7"/>
    <mergeCell ref="W5:W7"/>
    <mergeCell ref="X5:X7"/>
    <mergeCell ref="Z5:AB6"/>
    <mergeCell ref="E6:E7"/>
    <mergeCell ref="F6:F7"/>
    <mergeCell ref="G6:G7"/>
    <mergeCell ref="H6:H7"/>
    <mergeCell ref="I6:I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</mergeCells>
  <conditionalFormatting sqref="B100:B101">
    <cfRule type="duplicateValues" dxfId="40" priority="34" stopIfTrue="1"/>
  </conditionalFormatting>
  <conditionalFormatting sqref="B132">
    <cfRule type="duplicateValues" dxfId="39" priority="33" stopIfTrue="1"/>
  </conditionalFormatting>
  <conditionalFormatting sqref="B118">
    <cfRule type="duplicateValues" dxfId="38" priority="32" stopIfTrue="1"/>
  </conditionalFormatting>
  <conditionalFormatting sqref="B200">
    <cfRule type="duplicateValues" dxfId="37" priority="31" stopIfTrue="1"/>
  </conditionalFormatting>
  <conditionalFormatting sqref="B203:B276">
    <cfRule type="duplicateValues" dxfId="36" priority="30" stopIfTrue="1"/>
  </conditionalFormatting>
  <conditionalFormatting sqref="B202">
    <cfRule type="duplicateValues" dxfId="35" priority="29" stopIfTrue="1"/>
  </conditionalFormatting>
  <conditionalFormatting sqref="I204">
    <cfRule type="duplicateValues" dxfId="34" priority="28" stopIfTrue="1"/>
  </conditionalFormatting>
  <conditionalFormatting sqref="I204">
    <cfRule type="duplicateValues" dxfId="33" priority="25" stopIfTrue="1"/>
    <cfRule type="duplicateValues" dxfId="32" priority="26" stopIfTrue="1"/>
    <cfRule type="duplicateValues" dxfId="31" priority="27" stopIfTrue="1"/>
  </conditionalFormatting>
  <conditionalFormatting sqref="B20">
    <cfRule type="duplicateValues" dxfId="30" priority="19" stopIfTrue="1"/>
  </conditionalFormatting>
  <conditionalFormatting sqref="B20">
    <cfRule type="duplicateValues" dxfId="29" priority="20" stopIfTrue="1"/>
  </conditionalFormatting>
  <conditionalFormatting sqref="B20">
    <cfRule type="duplicateValues" dxfId="28" priority="21" stopIfTrue="1"/>
  </conditionalFormatting>
  <conditionalFormatting sqref="B20">
    <cfRule type="duplicateValues" dxfId="27" priority="22" stopIfTrue="1"/>
    <cfRule type="duplicateValues" dxfId="26" priority="23" stopIfTrue="1"/>
    <cfRule type="duplicateValues" dxfId="25" priority="24" stopIfTrue="1"/>
  </conditionalFormatting>
  <conditionalFormatting sqref="A20:A25">
    <cfRule type="duplicateValues" dxfId="24" priority="18" stopIfTrue="1"/>
  </conditionalFormatting>
  <conditionalFormatting sqref="A26">
    <cfRule type="duplicateValues" dxfId="23" priority="17" stopIfTrue="1"/>
  </conditionalFormatting>
  <conditionalFormatting sqref="A27">
    <cfRule type="duplicateValues" dxfId="22" priority="16" stopIfTrue="1"/>
  </conditionalFormatting>
  <conditionalFormatting sqref="A28">
    <cfRule type="duplicateValues" dxfId="21" priority="15" stopIfTrue="1"/>
  </conditionalFormatting>
  <conditionalFormatting sqref="A29">
    <cfRule type="duplicateValues" dxfId="20" priority="14" stopIfTrue="1"/>
  </conditionalFormatting>
  <conditionalFormatting sqref="A30">
    <cfRule type="duplicateValues" dxfId="19" priority="13" stopIfTrue="1"/>
  </conditionalFormatting>
  <conditionalFormatting sqref="B277:B65320 B202 B5 B8:B19 B119:B131 B21:B117 B133:B199">
    <cfRule type="duplicateValues" dxfId="18" priority="35" stopIfTrue="1"/>
  </conditionalFormatting>
  <conditionalFormatting sqref="B277:B65320 B202 B5 B8:B19 B102:B117 B119:B131 B21:B99 B133:B199">
    <cfRule type="duplicateValues" dxfId="17" priority="36" stopIfTrue="1"/>
  </conditionalFormatting>
  <conditionalFormatting sqref="A202:A65320 A1:A5 A8:A19 A31:A200">
    <cfRule type="duplicateValues" dxfId="16" priority="37" stopIfTrue="1"/>
  </conditionalFormatting>
  <conditionalFormatting sqref="B202:B65320 B5 B8:B19 B21:B200">
    <cfRule type="duplicateValues" dxfId="15" priority="38" stopIfTrue="1"/>
  </conditionalFormatting>
  <conditionalFormatting sqref="B202:B65320 B1:B5 B8:B19 B21:B200">
    <cfRule type="duplicateValues" dxfId="14" priority="39" stopIfTrue="1"/>
    <cfRule type="duplicateValues" dxfId="13" priority="40" stopIfTrue="1"/>
    <cfRule type="duplicateValues" dxfId="12" priority="41" stopIfTrue="1"/>
  </conditionalFormatting>
  <conditionalFormatting sqref="Y17">
    <cfRule type="duplicateValues" dxfId="11" priority="7" stopIfTrue="1"/>
  </conditionalFormatting>
  <conditionalFormatting sqref="Y17">
    <cfRule type="duplicateValues" dxfId="10" priority="8" stopIfTrue="1"/>
  </conditionalFormatting>
  <conditionalFormatting sqref="Y17">
    <cfRule type="duplicateValues" dxfId="9" priority="9" stopIfTrue="1"/>
  </conditionalFormatting>
  <conditionalFormatting sqref="Y17">
    <cfRule type="duplicateValues" dxfId="8" priority="10" stopIfTrue="1"/>
    <cfRule type="duplicateValues" dxfId="7" priority="11" stopIfTrue="1"/>
    <cfRule type="duplicateValues" dxfId="6" priority="12" stopIfTrue="1"/>
  </conditionalFormatting>
  <conditionalFormatting sqref="Y13">
    <cfRule type="duplicateValues" dxfId="5" priority="1" stopIfTrue="1"/>
  </conditionalFormatting>
  <conditionalFormatting sqref="Y13">
    <cfRule type="duplicateValues" dxfId="4" priority="2" stopIfTrue="1"/>
  </conditionalFormatting>
  <conditionalFormatting sqref="Y13">
    <cfRule type="duplicateValues" dxfId="3" priority="3" stopIfTrue="1"/>
  </conditionalFormatting>
  <conditionalFormatting sqref="Y13">
    <cfRule type="duplicateValues" dxfId="2" priority="4" stopIfTrue="1"/>
    <cfRule type="duplicateValues" dxfId="1" priority="5" stopIfTrue="1"/>
    <cfRule type="duplicateValues" dxfId="0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46"/>
  <sheetViews>
    <sheetView tabSelected="1" zoomScaleNormal="100" workbookViewId="0">
      <pane xSplit="3" ySplit="7" topLeftCell="D8" activePane="bottomRight" state="frozen"/>
      <selection activeCell="F144" sqref="F144"/>
      <selection pane="topRight" activeCell="F144" sqref="F144"/>
      <selection pane="bottomLeft" activeCell="F144" sqref="F144"/>
      <selection pane="bottomRight" activeCell="AK62" sqref="AK62"/>
    </sheetView>
  </sheetViews>
  <sheetFormatPr defaultColWidth="6.85546875" defaultRowHeight="15.75" x14ac:dyDescent="0.2"/>
  <cols>
    <col min="1" max="1" width="9.5703125" style="29" customWidth="1"/>
    <col min="2" max="2" width="26.28515625" style="3" customWidth="1"/>
    <col min="3" max="3" width="11.85546875" style="1" customWidth="1"/>
    <col min="4" max="21" width="9.7109375" style="1" customWidth="1"/>
    <col min="22" max="24" width="9.7109375" style="2" customWidth="1"/>
    <col min="25" max="34" width="9.7109375" style="3" customWidth="1"/>
    <col min="35" max="16384" width="6.85546875" style="3"/>
  </cols>
  <sheetData>
    <row r="1" spans="1:36" x14ac:dyDescent="0.2">
      <c r="A1" s="172" t="s">
        <v>0</v>
      </c>
      <c r="B1" s="172"/>
    </row>
    <row r="2" spans="1:36" x14ac:dyDescent="0.2">
      <c r="A2" s="172" t="s">
        <v>1</v>
      </c>
      <c r="B2" s="172"/>
    </row>
    <row r="3" spans="1:36" ht="19.5" x14ac:dyDescent="0.2">
      <c r="A3" s="173" t="s">
        <v>288</v>
      </c>
      <c r="B3" s="173"/>
      <c r="C3" s="173"/>
      <c r="D3" s="173"/>
      <c r="E3" s="173"/>
      <c r="F3" s="173"/>
      <c r="G3" s="173"/>
      <c r="H3" s="173"/>
      <c r="I3" s="173"/>
      <c r="J3" s="173"/>
      <c r="K3" s="173"/>
      <c r="L3" s="173"/>
      <c r="M3" s="173"/>
      <c r="N3" s="173"/>
      <c r="O3" s="173"/>
      <c r="P3" s="173"/>
      <c r="Q3" s="173"/>
      <c r="R3" s="173"/>
      <c r="S3" s="173"/>
      <c r="T3" s="173"/>
      <c r="U3" s="173"/>
      <c r="V3" s="173"/>
      <c r="W3" s="173"/>
      <c r="X3" s="173"/>
    </row>
    <row r="4" spans="1:36" ht="18.75" x14ac:dyDescent="0.2">
      <c r="A4" s="77"/>
      <c r="B4" s="4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36" ht="18" customHeight="1" x14ac:dyDescent="0.2">
      <c r="A5" s="190" t="s">
        <v>4</v>
      </c>
      <c r="B5" s="190" t="s">
        <v>5</v>
      </c>
      <c r="C5" s="175" t="s">
        <v>6</v>
      </c>
      <c r="D5" s="192" t="s">
        <v>257</v>
      </c>
      <c r="E5" s="193"/>
      <c r="F5" s="193"/>
      <c r="G5" s="193"/>
      <c r="H5" s="193"/>
      <c r="I5" s="193"/>
      <c r="J5" s="193"/>
      <c r="K5" s="193"/>
      <c r="L5" s="193"/>
      <c r="M5" s="193"/>
      <c r="N5" s="193"/>
      <c r="O5" s="193"/>
      <c r="P5" s="193"/>
      <c r="Q5" s="193"/>
      <c r="R5" s="193"/>
      <c r="S5" s="193"/>
      <c r="T5" s="193"/>
      <c r="U5" s="193"/>
      <c r="V5" s="193"/>
      <c r="W5" s="193"/>
      <c r="X5" s="193"/>
      <c r="Y5" s="193"/>
      <c r="Z5" s="193"/>
      <c r="AA5" s="193"/>
      <c r="AB5" s="193"/>
      <c r="AC5" s="193"/>
      <c r="AD5" s="193"/>
      <c r="AE5" s="193"/>
      <c r="AF5" s="193"/>
      <c r="AG5" s="193"/>
      <c r="AH5" s="194"/>
      <c r="AI5" s="182" t="s">
        <v>256</v>
      </c>
      <c r="AJ5" s="183"/>
    </row>
    <row r="6" spans="1:36" ht="20.25" customHeight="1" x14ac:dyDescent="0.2">
      <c r="A6" s="191"/>
      <c r="B6" s="191"/>
      <c r="C6" s="175"/>
      <c r="D6" s="195"/>
      <c r="E6" s="196"/>
      <c r="F6" s="196"/>
      <c r="G6" s="196"/>
      <c r="H6" s="196"/>
      <c r="I6" s="196"/>
      <c r="J6" s="196"/>
      <c r="K6" s="196"/>
      <c r="L6" s="196"/>
      <c r="M6" s="196"/>
      <c r="N6" s="196"/>
      <c r="O6" s="196"/>
      <c r="P6" s="196"/>
      <c r="Q6" s="196"/>
      <c r="R6" s="196"/>
      <c r="S6" s="196"/>
      <c r="T6" s="196"/>
      <c r="U6" s="196"/>
      <c r="V6" s="196"/>
      <c r="W6" s="196"/>
      <c r="X6" s="196"/>
      <c r="Y6" s="196"/>
      <c r="Z6" s="196"/>
      <c r="AA6" s="196"/>
      <c r="AB6" s="196"/>
      <c r="AC6" s="196"/>
      <c r="AD6" s="196"/>
      <c r="AE6" s="196"/>
      <c r="AF6" s="196"/>
      <c r="AG6" s="196"/>
      <c r="AH6" s="197"/>
      <c r="AI6" s="184"/>
      <c r="AJ6" s="185"/>
    </row>
    <row r="7" spans="1:36" ht="18" customHeight="1" x14ac:dyDescent="0.2">
      <c r="A7" s="188" t="s">
        <v>32</v>
      </c>
      <c r="B7" s="189"/>
      <c r="C7" s="9"/>
      <c r="D7" s="78">
        <v>42552</v>
      </c>
      <c r="E7" s="78">
        <v>42553</v>
      </c>
      <c r="F7" s="78">
        <v>42554</v>
      </c>
      <c r="G7" s="78">
        <v>42555</v>
      </c>
      <c r="H7" s="78">
        <v>42556</v>
      </c>
      <c r="I7" s="78">
        <v>42557</v>
      </c>
      <c r="J7" s="78">
        <v>42558</v>
      </c>
      <c r="K7" s="78">
        <v>42559</v>
      </c>
      <c r="L7" s="78">
        <v>42560</v>
      </c>
      <c r="M7" s="78">
        <v>42561</v>
      </c>
      <c r="N7" s="78">
        <v>42562</v>
      </c>
      <c r="O7" s="78">
        <v>42563</v>
      </c>
      <c r="P7" s="78">
        <v>42564</v>
      </c>
      <c r="Q7" s="78">
        <v>42565</v>
      </c>
      <c r="R7" s="78">
        <v>42566</v>
      </c>
      <c r="S7" s="78">
        <v>42567</v>
      </c>
      <c r="T7" s="78">
        <v>42568</v>
      </c>
      <c r="U7" s="78">
        <v>42569</v>
      </c>
      <c r="V7" s="78">
        <v>42570</v>
      </c>
      <c r="W7" s="78">
        <v>42571</v>
      </c>
      <c r="X7" s="78">
        <v>42572</v>
      </c>
      <c r="Y7" s="78">
        <v>42573</v>
      </c>
      <c r="Z7" s="78">
        <v>42574</v>
      </c>
      <c r="AA7" s="78">
        <v>42575</v>
      </c>
      <c r="AB7" s="78">
        <v>42576</v>
      </c>
      <c r="AC7" s="78">
        <v>42577</v>
      </c>
      <c r="AD7" s="78">
        <v>42578</v>
      </c>
      <c r="AE7" s="78">
        <v>42579</v>
      </c>
      <c r="AF7" s="78">
        <v>42580</v>
      </c>
      <c r="AG7" s="78">
        <v>42581</v>
      </c>
      <c r="AH7" s="78">
        <v>42582</v>
      </c>
      <c r="AI7" s="186"/>
      <c r="AJ7" s="187"/>
    </row>
    <row r="8" spans="1:36" ht="18" customHeight="1" x14ac:dyDescent="0.2">
      <c r="A8" s="13">
        <v>1500001</v>
      </c>
      <c r="B8" s="14" t="s">
        <v>33</v>
      </c>
      <c r="C8" s="15">
        <v>27000</v>
      </c>
      <c r="D8" s="79">
        <f>VLOOKUP($A8,'01.07'!$A$9:$W$200,8,0)</f>
        <v>7</v>
      </c>
      <c r="E8" s="79">
        <f>VLOOKUP($A8,'02.07'!$A$9:$W$200,8,0)</f>
        <v>28</v>
      </c>
      <c r="F8" s="79">
        <f>VLOOKUP($A8,'03.07'!$A$9:$W$200,8,0)</f>
        <v>25</v>
      </c>
      <c r="G8" s="79">
        <f>VLOOKUP($A8,'04.07'!$A$9:$W$200,8,0)</f>
        <v>17</v>
      </c>
      <c r="H8" s="79">
        <f>VLOOKUP($A8,'05.07'!$A$9:$W$200,8,0)</f>
        <v>10</v>
      </c>
      <c r="I8" s="79">
        <f>VLOOKUP($A8,'06.07'!$A$9:$W$200,8,0)</f>
        <v>12</v>
      </c>
      <c r="J8" s="79">
        <f>VLOOKUP($A8,'07.07'!$A$9:$W$200,8,0)</f>
        <v>18</v>
      </c>
      <c r="K8" s="79">
        <f>VLOOKUP($A8,'08.07'!$A$9:$W$200,8,0)</f>
        <v>20</v>
      </c>
      <c r="L8" s="79">
        <f>VLOOKUP($A8,'09.07'!$A$9:$W$200,8,0)</f>
        <v>20</v>
      </c>
      <c r="M8" s="79">
        <f>VLOOKUP($A8,'10.07'!$A$9:$W$200,8,0)</f>
        <v>32</v>
      </c>
      <c r="N8" s="79">
        <f>VLOOKUP($A8,'11.07'!$A$9:$W$200,8,0)</f>
        <v>19</v>
      </c>
      <c r="O8" s="79">
        <f>VLOOKUP($A8,'12.07'!$A$9:$W$200,8,0)</f>
        <v>10</v>
      </c>
      <c r="P8" s="79">
        <f>VLOOKUP($A8,'13.07'!$A$9:$W$200,8,0)</f>
        <v>10</v>
      </c>
      <c r="Q8" s="79">
        <f>VLOOKUP($A8,'14.07'!$A$9:$W$200,8,0)</f>
        <v>10</v>
      </c>
      <c r="R8" s="79">
        <f>VLOOKUP($A8,'15.07'!$A$9:$W$200,8,0)</f>
        <v>26</v>
      </c>
      <c r="S8" s="79">
        <f>VLOOKUP($A8,'16.07'!$A$9:$W$200,8,0)</f>
        <v>33</v>
      </c>
      <c r="T8" s="79">
        <f>VLOOKUP($A8,'17.07'!$A$9:$W$200,8,0)</f>
        <v>30</v>
      </c>
      <c r="U8" s="79">
        <f>VLOOKUP($A8,'18.07'!$A$9:$W$200,8,0)</f>
        <v>10</v>
      </c>
      <c r="V8" s="79">
        <f>VLOOKUP($A8,'19.07'!$A$9:$W$200,8,0)</f>
        <v>10</v>
      </c>
      <c r="W8" s="79">
        <f>VLOOKUP($A8,'20.07'!$A$9:$W$200,8,0)</f>
        <v>10</v>
      </c>
      <c r="X8" s="79">
        <f>VLOOKUP($A8,'21.07'!$A$9:$W$200,8,0)</f>
        <v>10</v>
      </c>
      <c r="Y8" s="79">
        <f>VLOOKUP($A8,'22.07'!$A$9:$W$200,8,0)</f>
        <v>10</v>
      </c>
      <c r="Z8" s="79">
        <f>VLOOKUP($A8,'23.07'!$A$9:$W$200,8,0)</f>
        <v>30</v>
      </c>
      <c r="AA8" s="79">
        <f>VLOOKUP($A8,'24.07'!$A$9:$W$200,8,0)</f>
        <v>29</v>
      </c>
      <c r="AB8" s="79">
        <f>VLOOKUP($A8,'25.07'!$A$9:$W$200,8,0)</f>
        <v>20</v>
      </c>
      <c r="AC8" s="79">
        <f>VLOOKUP($A8,'26.07'!$A$9:$W$200,8,0)</f>
        <v>8</v>
      </c>
      <c r="AD8" s="79">
        <f>VLOOKUP($A8,'27.07'!$A$9:$W$200,8,0)</f>
        <v>10</v>
      </c>
      <c r="AE8" s="79">
        <f>VLOOKUP($A8,'28.07'!$A$9:$W$200,8,0)</f>
        <v>15</v>
      </c>
      <c r="AF8" s="79">
        <f>VLOOKUP($A8,'29.07'!$A$9:$W$200,8,0)</f>
        <v>10</v>
      </c>
      <c r="AG8" s="79">
        <f>VLOOKUP($A8,'30.07'!$A$9:$W$200,8,0)</f>
        <v>20</v>
      </c>
      <c r="AH8" s="79">
        <f>VLOOKUP($A8,'31.07'!$A$9:$W$200,8,0)</f>
        <v>40</v>
      </c>
      <c r="AI8" s="198">
        <f>SUM(D8:AH8)</f>
        <v>559</v>
      </c>
      <c r="AJ8" s="199"/>
    </row>
    <row r="9" spans="1:36" ht="18" customHeight="1" x14ac:dyDescent="0.2">
      <c r="A9" s="13">
        <v>1500002</v>
      </c>
      <c r="B9" s="14" t="s">
        <v>34</v>
      </c>
      <c r="C9" s="15">
        <v>19000</v>
      </c>
      <c r="D9" s="79">
        <f>VLOOKUP($A9,'01.07'!$A$9:$W$200,8,0)</f>
        <v>6</v>
      </c>
      <c r="E9" s="79">
        <f>VLOOKUP($A9,'02.07'!$A$9:$W$200,8,0)</f>
        <v>10</v>
      </c>
      <c r="F9" s="79">
        <f>VLOOKUP($A9,'03.07'!$A$9:$W$200,8,0)</f>
        <v>12</v>
      </c>
      <c r="G9" s="79">
        <f>VLOOKUP($A9,'04.07'!$A$9:$W$200,8,0)</f>
        <v>6</v>
      </c>
      <c r="H9" s="79">
        <f>VLOOKUP($A9,'05.07'!$A$9:$W$200,8,0)</f>
        <v>6</v>
      </c>
      <c r="I9" s="79">
        <f>VLOOKUP($A9,'06.07'!$A$9:$W$200,8,0)</f>
        <v>6</v>
      </c>
      <c r="J9" s="79">
        <f>VLOOKUP($A9,'07.07'!$A$9:$W$200,8,0)</f>
        <v>6</v>
      </c>
      <c r="K9" s="79">
        <f>VLOOKUP($A9,'08.07'!$A$9:$W$200,8,0)</f>
        <v>6</v>
      </c>
      <c r="L9" s="79">
        <f>VLOOKUP($A9,'09.07'!$A$9:$W$200,8,0)</f>
        <v>10</v>
      </c>
      <c r="M9" s="79">
        <f>VLOOKUP($A9,'10.07'!$A$9:$W$200,8,0)</f>
        <v>12</v>
      </c>
      <c r="N9" s="79">
        <f>VLOOKUP($A9,'11.07'!$A$9:$W$200,8,0)</f>
        <v>6</v>
      </c>
      <c r="O9" s="79">
        <f>VLOOKUP($A9,'12.07'!$A$9:$W$200,8,0)</f>
        <v>6</v>
      </c>
      <c r="P9" s="79">
        <f>VLOOKUP($A9,'13.07'!$A$9:$W$200,8,0)</f>
        <v>6</v>
      </c>
      <c r="Q9" s="79">
        <f>VLOOKUP($A9,'14.07'!$A$9:$W$200,8,0)</f>
        <v>6</v>
      </c>
      <c r="R9" s="79">
        <f>VLOOKUP($A9,'15.07'!$A$9:$W$200,8,0)</f>
        <v>12</v>
      </c>
      <c r="S9" s="79">
        <f>VLOOKUP($A9,'16.07'!$A$9:$W$200,8,0)</f>
        <v>10</v>
      </c>
      <c r="T9" s="79">
        <f>VLOOKUP($A9,'17.07'!$A$9:$W$200,8,0)</f>
        <v>12</v>
      </c>
      <c r="U9" s="79">
        <f>VLOOKUP($A9,'18.07'!$A$9:$W$200,8,0)</f>
        <v>6</v>
      </c>
      <c r="V9" s="79">
        <f>VLOOKUP($A9,'19.07'!$A$9:$W$200,8,0)</f>
        <v>6</v>
      </c>
      <c r="W9" s="79">
        <f>VLOOKUP($A9,'20.07'!$A$9:$W$200,8,0)</f>
        <v>6</v>
      </c>
      <c r="X9" s="79">
        <f>VLOOKUP($A9,'21.07'!$A$9:$W$200,8,0)</f>
        <v>6</v>
      </c>
      <c r="Y9" s="79">
        <f>VLOOKUP($A9,'22.07'!$A$9:$W$200,8,0)</f>
        <v>6</v>
      </c>
      <c r="Z9" s="79">
        <f>VLOOKUP($A9,'23.07'!$A$9:$W$200,8,0)</f>
        <v>10</v>
      </c>
      <c r="AA9" s="79">
        <f>VLOOKUP($A9,'24.07'!$A$9:$W$200,8,0)</f>
        <v>12</v>
      </c>
      <c r="AB9" s="79">
        <f>VLOOKUP($A9,'25.07'!$A$9:$W$200,8,0)</f>
        <v>6</v>
      </c>
      <c r="AC9" s="79">
        <f>VLOOKUP($A9,'26.07'!$A$9:$W$200,8,0)</f>
        <v>6</v>
      </c>
      <c r="AD9" s="79">
        <f>VLOOKUP($A9,'27.07'!$A$9:$W$200,8,0)</f>
        <v>6</v>
      </c>
      <c r="AE9" s="79">
        <f>VLOOKUP($A9,'28.07'!$A$9:$W$200,8,0)</f>
        <v>6</v>
      </c>
      <c r="AF9" s="79">
        <f>VLOOKUP($A9,'29.07'!$A$9:$W$200,8,0)</f>
        <v>6</v>
      </c>
      <c r="AG9" s="79">
        <f>VLOOKUP($A9,'30.07'!$A$9:$W$200,8,0)</f>
        <v>10</v>
      </c>
      <c r="AH9" s="79">
        <f>VLOOKUP($A9,'31.07'!$A$9:$W$200,8,0)</f>
        <v>18</v>
      </c>
      <c r="AI9" s="198">
        <f t="shared" ref="AI9:AI60" si="0">SUM(D9:AH9)</f>
        <v>248</v>
      </c>
      <c r="AJ9" s="199"/>
    </row>
    <row r="10" spans="1:36" ht="18" customHeight="1" x14ac:dyDescent="0.2">
      <c r="A10" s="13">
        <v>1500003</v>
      </c>
      <c r="B10" s="14" t="s">
        <v>35</v>
      </c>
      <c r="C10" s="15">
        <v>22000</v>
      </c>
      <c r="D10" s="79">
        <f>VLOOKUP($A10,'01.07'!$A$9:$W$200,8,0)</f>
        <v>6</v>
      </c>
      <c r="E10" s="79">
        <f>VLOOKUP($A10,'02.07'!$A$9:$W$200,8,0)</f>
        <v>10</v>
      </c>
      <c r="F10" s="79">
        <f>VLOOKUP($A10,'03.07'!$A$9:$W$200,8,0)</f>
        <v>12</v>
      </c>
      <c r="G10" s="79">
        <f>VLOOKUP($A10,'04.07'!$A$9:$W$200,8,0)</f>
        <v>6</v>
      </c>
      <c r="H10" s="79">
        <f>VLOOKUP($A10,'05.07'!$A$9:$W$200,8,0)</f>
        <v>6</v>
      </c>
      <c r="I10" s="79">
        <f>VLOOKUP($A10,'06.07'!$A$9:$W$200,8,0)</f>
        <v>6</v>
      </c>
      <c r="J10" s="79">
        <f>VLOOKUP($A10,'07.07'!$A$9:$W$200,8,0)</f>
        <v>6</v>
      </c>
      <c r="K10" s="79">
        <f>VLOOKUP($A10,'08.07'!$A$9:$W$200,8,0)</f>
        <v>6</v>
      </c>
      <c r="L10" s="79">
        <f>VLOOKUP($A10,'09.07'!$A$9:$W$200,8,0)</f>
        <v>10</v>
      </c>
      <c r="M10" s="79">
        <f>VLOOKUP($A10,'10.07'!$A$9:$W$200,8,0)</f>
        <v>12</v>
      </c>
      <c r="N10" s="79">
        <f>VLOOKUP($A10,'11.07'!$A$9:$W$200,8,0)</f>
        <v>6</v>
      </c>
      <c r="O10" s="79">
        <f>VLOOKUP($A10,'12.07'!$A$9:$W$200,8,0)</f>
        <v>6</v>
      </c>
      <c r="P10" s="79">
        <f>VLOOKUP($A10,'13.07'!$A$9:$W$200,8,0)</f>
        <v>6</v>
      </c>
      <c r="Q10" s="79">
        <f>VLOOKUP($A10,'14.07'!$A$9:$W$200,8,0)</f>
        <v>6</v>
      </c>
      <c r="R10" s="79">
        <f>VLOOKUP($A10,'15.07'!$A$9:$W$200,8,0)</f>
        <v>12</v>
      </c>
      <c r="S10" s="79">
        <f>VLOOKUP($A10,'16.07'!$A$9:$W$200,8,0)</f>
        <v>10</v>
      </c>
      <c r="T10" s="79">
        <f>VLOOKUP($A10,'17.07'!$A$9:$W$200,8,0)</f>
        <v>12</v>
      </c>
      <c r="U10" s="79">
        <f>VLOOKUP($A10,'18.07'!$A$9:$W$200,8,0)</f>
        <v>6</v>
      </c>
      <c r="V10" s="79">
        <f>VLOOKUP($A10,'19.07'!$A$9:$W$200,8,0)</f>
        <v>6</v>
      </c>
      <c r="W10" s="79">
        <f>VLOOKUP($A10,'20.07'!$A$9:$W$200,8,0)</f>
        <v>6</v>
      </c>
      <c r="X10" s="79">
        <f>VLOOKUP($A10,'21.07'!$A$9:$W$200,8,0)</f>
        <v>6</v>
      </c>
      <c r="Y10" s="79">
        <f>VLOOKUP($A10,'22.07'!$A$9:$W$200,8,0)</f>
        <v>6</v>
      </c>
      <c r="Z10" s="79">
        <f>VLOOKUP($A10,'23.07'!$A$9:$W$200,8,0)</f>
        <v>10</v>
      </c>
      <c r="AA10" s="79">
        <f>VLOOKUP($A10,'24.07'!$A$9:$W$200,8,0)</f>
        <v>12</v>
      </c>
      <c r="AB10" s="79">
        <f>VLOOKUP($A10,'25.07'!$A$9:$W$200,8,0)</f>
        <v>6</v>
      </c>
      <c r="AC10" s="79">
        <f>VLOOKUP($A10,'26.07'!$A$9:$W$200,8,0)</f>
        <v>6</v>
      </c>
      <c r="AD10" s="79">
        <f>VLOOKUP($A10,'27.07'!$A$9:$W$200,8,0)</f>
        <v>6</v>
      </c>
      <c r="AE10" s="79">
        <f>VLOOKUP($A10,'28.07'!$A$9:$W$200,8,0)</f>
        <v>6</v>
      </c>
      <c r="AF10" s="79">
        <f>VLOOKUP($A10,'29.07'!$A$9:$W$200,8,0)</f>
        <v>6</v>
      </c>
      <c r="AG10" s="79">
        <f>VLOOKUP($A10,'30.07'!$A$9:$W$200,8,0)</f>
        <v>10</v>
      </c>
      <c r="AH10" s="79">
        <f>VLOOKUP($A10,'31.07'!$A$9:$W$200,8,0)</f>
        <v>18</v>
      </c>
      <c r="AI10" s="198">
        <f t="shared" si="0"/>
        <v>248</v>
      </c>
      <c r="AJ10" s="199"/>
    </row>
    <row r="11" spans="1:36" ht="18" customHeight="1" x14ac:dyDescent="0.2">
      <c r="A11" s="13">
        <v>1500004</v>
      </c>
      <c r="B11" s="14" t="s">
        <v>36</v>
      </c>
      <c r="C11" s="15">
        <v>27000</v>
      </c>
      <c r="D11" s="79">
        <f>VLOOKUP($A11,'01.07'!$A$9:$W$200,8,0)</f>
        <v>8</v>
      </c>
      <c r="E11" s="79">
        <f>VLOOKUP($A11,'02.07'!$A$9:$W$200,8,0)</f>
        <v>28</v>
      </c>
      <c r="F11" s="79">
        <f>VLOOKUP($A11,'03.07'!$A$9:$W$200,8,0)</f>
        <v>25</v>
      </c>
      <c r="G11" s="79">
        <f>VLOOKUP($A11,'04.07'!$A$9:$W$200,8,0)</f>
        <v>17</v>
      </c>
      <c r="H11" s="79">
        <f>VLOOKUP($A11,'05.07'!$A$9:$W$200,8,0)</f>
        <v>10</v>
      </c>
      <c r="I11" s="79">
        <f>VLOOKUP($A11,'06.07'!$A$9:$W$200,8,0)</f>
        <v>12</v>
      </c>
      <c r="J11" s="79">
        <f>VLOOKUP($A11,'07.07'!$A$9:$W$200,8,0)</f>
        <v>10</v>
      </c>
      <c r="K11" s="79">
        <f>VLOOKUP($A11,'08.07'!$A$9:$W$200,8,0)</f>
        <v>20</v>
      </c>
      <c r="L11" s="79">
        <f>VLOOKUP($A11,'09.07'!$A$9:$W$200,8,0)</f>
        <v>20</v>
      </c>
      <c r="M11" s="79">
        <f>VLOOKUP($A11,'10.07'!$A$9:$W$200,8,0)</f>
        <v>20</v>
      </c>
      <c r="N11" s="79">
        <f>VLOOKUP($A11,'11.07'!$A$9:$W$200,8,0)</f>
        <v>10</v>
      </c>
      <c r="O11" s="79">
        <f>VLOOKUP($A11,'12.07'!$A$9:$W$200,8,0)</f>
        <v>11</v>
      </c>
      <c r="P11" s="79">
        <f>VLOOKUP($A11,'13.07'!$A$9:$W$200,8,0)</f>
        <v>10</v>
      </c>
      <c r="Q11" s="79">
        <f>VLOOKUP($A11,'14.07'!$A$9:$W$200,8,0)</f>
        <v>15</v>
      </c>
      <c r="R11" s="79">
        <f>VLOOKUP($A11,'15.07'!$A$9:$W$200,8,0)</f>
        <v>25</v>
      </c>
      <c r="S11" s="79">
        <f>VLOOKUP($A11,'16.07'!$A$9:$W$200,8,0)</f>
        <v>33</v>
      </c>
      <c r="T11" s="79">
        <f>VLOOKUP($A11,'17.07'!$A$9:$W$200,8,0)</f>
        <v>30</v>
      </c>
      <c r="U11" s="79">
        <f>VLOOKUP($A11,'18.07'!$A$9:$W$200,8,0)</f>
        <v>10</v>
      </c>
      <c r="V11" s="79">
        <f>VLOOKUP($A11,'19.07'!$A$9:$W$200,8,0)</f>
        <v>10</v>
      </c>
      <c r="W11" s="79">
        <f>VLOOKUP($A11,'20.07'!$A$9:$W$200,8,0)</f>
        <v>10</v>
      </c>
      <c r="X11" s="79">
        <f>VLOOKUP($A11,'21.07'!$A$9:$W$200,8,0)</f>
        <v>10</v>
      </c>
      <c r="Y11" s="79">
        <f>VLOOKUP($A11,'22.07'!$A$9:$W$200,8,0)</f>
        <v>10</v>
      </c>
      <c r="Z11" s="79">
        <f>VLOOKUP($A11,'23.07'!$A$9:$W$200,8,0)</f>
        <v>20</v>
      </c>
      <c r="AA11" s="79">
        <f>VLOOKUP($A11,'24.07'!$A$9:$W$200,8,0)</f>
        <v>39</v>
      </c>
      <c r="AB11" s="79">
        <f>VLOOKUP($A11,'25.07'!$A$9:$W$200,8,0)</f>
        <v>20</v>
      </c>
      <c r="AC11" s="79">
        <f>VLOOKUP($A11,'26.07'!$A$9:$W$200,8,0)</f>
        <v>18</v>
      </c>
      <c r="AD11" s="79">
        <f>VLOOKUP($A11,'27.07'!$A$9:$W$200,8,0)</f>
        <v>10</v>
      </c>
      <c r="AE11" s="79">
        <f>VLOOKUP($A11,'28.07'!$A$9:$W$200,8,0)</f>
        <v>15</v>
      </c>
      <c r="AF11" s="79">
        <f>VLOOKUP($A11,'29.07'!$A$9:$W$200,8,0)</f>
        <v>10</v>
      </c>
      <c r="AG11" s="79">
        <f>VLOOKUP($A11,'30.07'!$A$9:$W$200,8,0)</f>
        <v>30</v>
      </c>
      <c r="AH11" s="79">
        <f>VLOOKUP($A11,'31.07'!$A$9:$W$200,8,0)</f>
        <v>40</v>
      </c>
      <c r="AI11" s="198">
        <f t="shared" si="0"/>
        <v>556</v>
      </c>
      <c r="AJ11" s="199"/>
    </row>
    <row r="12" spans="1:36" ht="18" customHeight="1" x14ac:dyDescent="0.2">
      <c r="A12" s="13">
        <v>1500005</v>
      </c>
      <c r="B12" s="14" t="s">
        <v>37</v>
      </c>
      <c r="C12" s="15">
        <v>34000</v>
      </c>
      <c r="D12" s="79">
        <f>VLOOKUP($A12,'01.07'!$A$9:$W$200,8,0)</f>
        <v>0</v>
      </c>
      <c r="E12" s="79">
        <f>VLOOKUP($A12,'02.07'!$A$9:$W$200,8,0)</f>
        <v>0</v>
      </c>
      <c r="F12" s="79">
        <f>VLOOKUP($A12,'03.07'!$A$9:$W$200,8,0)</f>
        <v>20</v>
      </c>
      <c r="G12" s="79">
        <f>VLOOKUP($A12,'04.07'!$A$9:$W$200,8,0)</f>
        <v>0</v>
      </c>
      <c r="H12" s="79">
        <f>VLOOKUP($A12,'05.07'!$A$9:$W$200,8,0)</f>
        <v>0</v>
      </c>
      <c r="I12" s="79">
        <f>VLOOKUP($A12,'06.07'!$A$9:$W$200,8,0)</f>
        <v>18</v>
      </c>
      <c r="J12" s="79">
        <f>VLOOKUP($A12,'07.07'!$A$9:$W$200,8,0)</f>
        <v>0</v>
      </c>
      <c r="K12" s="79">
        <f>VLOOKUP($A12,'08.07'!$A$9:$W$200,8,0)</f>
        <v>22</v>
      </c>
      <c r="L12" s="79">
        <f>VLOOKUP($A12,'09.07'!$A$9:$W$200,8,0)</f>
        <v>0</v>
      </c>
      <c r="M12" s="79">
        <f>VLOOKUP($A12,'10.07'!$A$9:$W$200,8,0)</f>
        <v>16</v>
      </c>
      <c r="N12" s="79">
        <f>VLOOKUP($A12,'11.07'!$A$9:$W$200,8,0)</f>
        <v>0</v>
      </c>
      <c r="O12" s="79">
        <f>VLOOKUP($A12,'12.07'!$A$9:$W$200,8,0)</f>
        <v>0</v>
      </c>
      <c r="P12" s="79">
        <f>VLOOKUP($A12,'13.07'!$A$9:$W$200,8,0)</f>
        <v>18</v>
      </c>
      <c r="Q12" s="79">
        <f>VLOOKUP($A12,'14.07'!$A$9:$W$200,8,0)</f>
        <v>0</v>
      </c>
      <c r="R12" s="79">
        <f>VLOOKUP($A12,'15.07'!$A$9:$W$200,8,0)</f>
        <v>22</v>
      </c>
      <c r="S12" s="79">
        <f>VLOOKUP($A12,'16.07'!$A$9:$W$200,8,0)</f>
        <v>0</v>
      </c>
      <c r="T12" s="79">
        <f>VLOOKUP($A12,'17.07'!$A$9:$W$200,8,0)</f>
        <v>22</v>
      </c>
      <c r="U12" s="79">
        <f>VLOOKUP($A12,'18.07'!$A$9:$W$200,8,0)</f>
        <v>0</v>
      </c>
      <c r="V12" s="79">
        <f>VLOOKUP($A12,'19.07'!$A$9:$W$200,8,0)</f>
        <v>0</v>
      </c>
      <c r="W12" s="79">
        <f>VLOOKUP($A12,'20.07'!$A$9:$W$200,8,0)</f>
        <v>20</v>
      </c>
      <c r="X12" s="79">
        <f>VLOOKUP($A12,'21.07'!$A$9:$W$200,8,0)</f>
        <v>0</v>
      </c>
      <c r="Y12" s="79">
        <f>VLOOKUP($A12,'22.07'!$A$9:$W$200,8,0)</f>
        <v>0</v>
      </c>
      <c r="Z12" s="79">
        <f>VLOOKUP($A12,'23.07'!$A$9:$W$200,8,0)</f>
        <v>0</v>
      </c>
      <c r="AA12" s="79">
        <f>VLOOKUP($A12,'24.07'!$A$9:$W$200,8,0)</f>
        <v>20</v>
      </c>
      <c r="AB12" s="79">
        <f>VLOOKUP($A12,'25.07'!$A$9:$W$200,8,0)</f>
        <v>0</v>
      </c>
      <c r="AC12" s="79">
        <f>VLOOKUP($A12,'26.07'!$A$9:$W$200,8,0)</f>
        <v>0</v>
      </c>
      <c r="AD12" s="79">
        <f>VLOOKUP($A12,'27.07'!$A$9:$W$200,8,0)</f>
        <v>20</v>
      </c>
      <c r="AE12" s="79">
        <f>VLOOKUP($A12,'28.07'!$A$9:$W$200,8,0)</f>
        <v>0</v>
      </c>
      <c r="AF12" s="79">
        <f>VLOOKUP($A12,'29.07'!$A$9:$W$200,8,0)</f>
        <v>20</v>
      </c>
      <c r="AG12" s="79">
        <f>VLOOKUP($A12,'30.07'!$A$9:$W$200,8,0)</f>
        <v>0</v>
      </c>
      <c r="AH12" s="79">
        <f>VLOOKUP($A12,'31.07'!$A$9:$W$200,8,0)</f>
        <v>10</v>
      </c>
      <c r="AI12" s="198">
        <f t="shared" si="0"/>
        <v>228</v>
      </c>
      <c r="AJ12" s="199"/>
    </row>
    <row r="13" spans="1:36" ht="18" customHeight="1" x14ac:dyDescent="0.2">
      <c r="A13" s="13">
        <v>1500006</v>
      </c>
      <c r="B13" s="14" t="s">
        <v>38</v>
      </c>
      <c r="C13" s="15">
        <v>26000</v>
      </c>
      <c r="D13" s="79">
        <f>VLOOKUP($A13,'01.07'!$A$9:$W$200,8,0)</f>
        <v>0</v>
      </c>
      <c r="E13" s="79">
        <f>VLOOKUP($A13,'02.07'!$A$9:$W$200,8,0)</f>
        <v>8</v>
      </c>
      <c r="F13" s="79">
        <f>VLOOKUP($A13,'03.07'!$A$9:$W$200,8,0)</f>
        <v>8</v>
      </c>
      <c r="G13" s="79">
        <f>VLOOKUP($A13,'04.07'!$A$9:$W$200,8,0)</f>
        <v>0</v>
      </c>
      <c r="H13" s="79">
        <f>VLOOKUP($A13,'05.07'!$A$9:$W$200,8,0)</f>
        <v>10</v>
      </c>
      <c r="I13" s="79">
        <f>VLOOKUP($A13,'06.07'!$A$9:$W$200,8,0)</f>
        <v>0</v>
      </c>
      <c r="J13" s="79">
        <f>VLOOKUP($A13,'07.07'!$A$9:$W$200,8,0)</f>
        <v>10</v>
      </c>
      <c r="K13" s="79">
        <f>VLOOKUP($A13,'08.07'!$A$9:$W$200,8,0)</f>
        <v>14</v>
      </c>
      <c r="L13" s="79">
        <f>VLOOKUP($A13,'09.07'!$A$9:$W$200,8,0)</f>
        <v>0</v>
      </c>
      <c r="M13" s="79">
        <f>VLOOKUP($A13,'10.07'!$A$9:$W$200,8,0)</f>
        <v>20</v>
      </c>
      <c r="N13" s="79">
        <f>VLOOKUP($A13,'11.07'!$A$9:$W$200,8,0)</f>
        <v>10</v>
      </c>
      <c r="O13" s="79">
        <f>VLOOKUP($A13,'12.07'!$A$9:$W$200,8,0)</f>
        <v>10</v>
      </c>
      <c r="P13" s="79">
        <f>VLOOKUP($A13,'13.07'!$A$9:$W$200,8,0)</f>
        <v>0</v>
      </c>
      <c r="Q13" s="79">
        <f>VLOOKUP($A13,'14.07'!$A$9:$W$200,8,0)</f>
        <v>0</v>
      </c>
      <c r="R13" s="79">
        <f>VLOOKUP($A13,'15.07'!$A$9:$W$200,8,0)</f>
        <v>10</v>
      </c>
      <c r="S13" s="79">
        <f>VLOOKUP($A13,'16.07'!$A$9:$W$200,8,0)</f>
        <v>0</v>
      </c>
      <c r="T13" s="79">
        <f>VLOOKUP($A13,'17.07'!$A$9:$W$200,8,0)</f>
        <v>18</v>
      </c>
      <c r="U13" s="79">
        <f>VLOOKUP($A13,'18.07'!$A$9:$W$200,8,0)</f>
        <v>10</v>
      </c>
      <c r="V13" s="79">
        <f>VLOOKUP($A13,'19.07'!$A$9:$W$200,8,0)</f>
        <v>10</v>
      </c>
      <c r="W13" s="79">
        <f>VLOOKUP($A13,'20.07'!$A$9:$W$200,8,0)</f>
        <v>10</v>
      </c>
      <c r="X13" s="79">
        <f>VLOOKUP($A13,'21.07'!$A$9:$W$200,8,0)</f>
        <v>10</v>
      </c>
      <c r="Y13" s="79">
        <f>VLOOKUP($A13,'22.07'!$A$9:$W$200,8,0)</f>
        <v>20</v>
      </c>
      <c r="Z13" s="79">
        <f>VLOOKUP($A13,'23.07'!$A$9:$W$200,8,0)</f>
        <v>20</v>
      </c>
      <c r="AA13" s="79">
        <f>VLOOKUP($A13,'24.07'!$A$9:$W$200,8,0)</f>
        <v>20</v>
      </c>
      <c r="AB13" s="79">
        <f>VLOOKUP($A13,'25.07'!$A$9:$W$200,8,0)</f>
        <v>0</v>
      </c>
      <c r="AC13" s="79">
        <f>VLOOKUP($A13,'26.07'!$A$9:$W$200,8,0)</f>
        <v>0</v>
      </c>
      <c r="AD13" s="79">
        <f>VLOOKUP($A13,'27.07'!$A$9:$W$200,8,0)</f>
        <v>10</v>
      </c>
      <c r="AE13" s="79">
        <f>VLOOKUP($A13,'28.07'!$A$9:$W$200,8,0)</f>
        <v>10</v>
      </c>
      <c r="AF13" s="79">
        <f>VLOOKUP($A13,'29.07'!$A$9:$W$200,8,0)</f>
        <v>20</v>
      </c>
      <c r="AG13" s="79">
        <f>VLOOKUP($A13,'30.07'!$A$9:$W$200,8,0)</f>
        <v>20</v>
      </c>
      <c r="AH13" s="79">
        <f>VLOOKUP($A13,'31.07'!$A$9:$W$200,8,0)</f>
        <v>0</v>
      </c>
      <c r="AI13" s="198">
        <f t="shared" si="0"/>
        <v>278</v>
      </c>
      <c r="AJ13" s="199"/>
    </row>
    <row r="14" spans="1:36" ht="18" customHeight="1" x14ac:dyDescent="0.2">
      <c r="A14" s="13">
        <v>1500007</v>
      </c>
      <c r="B14" s="14" t="s">
        <v>39</v>
      </c>
      <c r="C14" s="15">
        <v>20000</v>
      </c>
      <c r="D14" s="79">
        <f>VLOOKUP($A14,'01.07'!$A$9:$W$200,8,0)</f>
        <v>6</v>
      </c>
      <c r="E14" s="79">
        <f>VLOOKUP($A14,'02.07'!$A$9:$W$200,8,0)</f>
        <v>10</v>
      </c>
      <c r="F14" s="79">
        <f>VLOOKUP($A14,'03.07'!$A$9:$W$200,8,0)</f>
        <v>12</v>
      </c>
      <c r="G14" s="79">
        <f>VLOOKUP($A14,'04.07'!$A$9:$W$200,8,0)</f>
        <v>6</v>
      </c>
      <c r="H14" s="79">
        <f>VLOOKUP($A14,'05.07'!$A$9:$W$200,8,0)</f>
        <v>6</v>
      </c>
      <c r="I14" s="79">
        <f>VLOOKUP($A14,'06.07'!$A$9:$W$200,8,0)</f>
        <v>6</v>
      </c>
      <c r="J14" s="79">
        <f>VLOOKUP($A14,'07.07'!$A$9:$W$200,8,0)</f>
        <v>6</v>
      </c>
      <c r="K14" s="79">
        <f>VLOOKUP($A14,'08.07'!$A$9:$W$200,8,0)</f>
        <v>6</v>
      </c>
      <c r="L14" s="79">
        <f>VLOOKUP($A14,'09.07'!$A$9:$W$200,8,0)</f>
        <v>10</v>
      </c>
      <c r="M14" s="79">
        <f>VLOOKUP($A14,'10.07'!$A$9:$W$200,8,0)</f>
        <v>12</v>
      </c>
      <c r="N14" s="79">
        <f>VLOOKUP($A14,'11.07'!$A$9:$W$200,8,0)</f>
        <v>6</v>
      </c>
      <c r="O14" s="79">
        <f>VLOOKUP($A14,'12.07'!$A$9:$W$200,8,0)</f>
        <v>6</v>
      </c>
      <c r="P14" s="79">
        <f>VLOOKUP($A14,'13.07'!$A$9:$W$200,8,0)</f>
        <v>6</v>
      </c>
      <c r="Q14" s="79">
        <f>VLOOKUP($A14,'14.07'!$A$9:$W$200,8,0)</f>
        <v>6</v>
      </c>
      <c r="R14" s="79">
        <f>VLOOKUP($A14,'15.07'!$A$9:$W$200,8,0)</f>
        <v>6</v>
      </c>
      <c r="S14" s="79">
        <f>VLOOKUP($A14,'16.07'!$A$9:$W$200,8,0)</f>
        <v>10</v>
      </c>
      <c r="T14" s="79">
        <f>VLOOKUP($A14,'17.07'!$A$9:$W$200,8,0)</f>
        <v>12</v>
      </c>
      <c r="U14" s="79">
        <f>VLOOKUP($A14,'18.07'!$A$9:$W$200,8,0)</f>
        <v>6</v>
      </c>
      <c r="V14" s="79">
        <f>VLOOKUP($A14,'19.07'!$A$9:$W$200,8,0)</f>
        <v>6</v>
      </c>
      <c r="W14" s="79">
        <f>VLOOKUP($A14,'20.07'!$A$9:$W$200,8,0)</f>
        <v>6</v>
      </c>
      <c r="X14" s="79">
        <f>VLOOKUP($A14,'21.07'!$A$9:$W$200,8,0)</f>
        <v>6</v>
      </c>
      <c r="Y14" s="79">
        <f>VLOOKUP($A14,'22.07'!$A$9:$W$200,8,0)</f>
        <v>6</v>
      </c>
      <c r="Z14" s="79">
        <f>VLOOKUP($A14,'23.07'!$A$9:$W$200,8,0)</f>
        <v>10</v>
      </c>
      <c r="AA14" s="79">
        <f>VLOOKUP($A14,'24.07'!$A$9:$W$200,8,0)</f>
        <v>12</v>
      </c>
      <c r="AB14" s="79">
        <f>VLOOKUP($A14,'25.07'!$A$9:$W$200,8,0)</f>
        <v>6</v>
      </c>
      <c r="AC14" s="79">
        <f>VLOOKUP($A14,'26.07'!$A$9:$W$200,8,0)</f>
        <v>6</v>
      </c>
      <c r="AD14" s="79">
        <f>VLOOKUP($A14,'27.07'!$A$9:$W$200,8,0)</f>
        <v>6</v>
      </c>
      <c r="AE14" s="79">
        <f>VLOOKUP($A14,'28.07'!$A$9:$W$200,8,0)</f>
        <v>6</v>
      </c>
      <c r="AF14" s="79">
        <f>VLOOKUP($A14,'29.07'!$A$9:$W$200,8,0)</f>
        <v>6</v>
      </c>
      <c r="AG14" s="79">
        <f>VLOOKUP($A14,'30.07'!$A$9:$W$200,8,0)</f>
        <v>10</v>
      </c>
      <c r="AH14" s="79">
        <f>VLOOKUP($A14,'31.07'!$A$9:$W$200,8,0)</f>
        <v>12</v>
      </c>
      <c r="AI14" s="198">
        <f t="shared" si="0"/>
        <v>236</v>
      </c>
      <c r="AJ14" s="199"/>
    </row>
    <row r="15" spans="1:36" ht="18" customHeight="1" x14ac:dyDescent="0.2">
      <c r="A15" s="13">
        <v>1500008</v>
      </c>
      <c r="B15" s="14" t="s">
        <v>40</v>
      </c>
      <c r="C15" s="15">
        <v>20000</v>
      </c>
      <c r="D15" s="79">
        <f>VLOOKUP($A15,'01.07'!$A$9:$W$200,8,0)</f>
        <v>6</v>
      </c>
      <c r="E15" s="79">
        <f>VLOOKUP($A15,'02.07'!$A$9:$W$200,8,0)</f>
        <v>10</v>
      </c>
      <c r="F15" s="79">
        <f>VLOOKUP($A15,'03.07'!$A$9:$W$200,8,0)</f>
        <v>12</v>
      </c>
      <c r="G15" s="79">
        <f>VLOOKUP($A15,'04.07'!$A$9:$W$200,8,0)</f>
        <v>6</v>
      </c>
      <c r="H15" s="79">
        <f>VLOOKUP($A15,'05.07'!$A$9:$W$200,8,0)</f>
        <v>6</v>
      </c>
      <c r="I15" s="79">
        <f>VLOOKUP($A15,'06.07'!$A$9:$W$200,8,0)</f>
        <v>6</v>
      </c>
      <c r="J15" s="79">
        <f>VLOOKUP($A15,'07.07'!$A$9:$W$200,8,0)</f>
        <v>6</v>
      </c>
      <c r="K15" s="79">
        <f>VLOOKUP($A15,'08.07'!$A$9:$W$200,8,0)</f>
        <v>6</v>
      </c>
      <c r="L15" s="79">
        <f>VLOOKUP($A15,'09.07'!$A$9:$W$200,8,0)</f>
        <v>10</v>
      </c>
      <c r="M15" s="79">
        <f>VLOOKUP($A15,'10.07'!$A$9:$W$200,8,0)</f>
        <v>12</v>
      </c>
      <c r="N15" s="79">
        <f>VLOOKUP($A15,'11.07'!$A$9:$W$200,8,0)</f>
        <v>6</v>
      </c>
      <c r="O15" s="79">
        <f>VLOOKUP($A15,'12.07'!$A$9:$W$200,8,0)</f>
        <v>6</v>
      </c>
      <c r="P15" s="79">
        <f>VLOOKUP($A15,'13.07'!$A$9:$W$200,8,0)</f>
        <v>6</v>
      </c>
      <c r="Q15" s="79">
        <f>VLOOKUP($A15,'14.07'!$A$9:$W$200,8,0)</f>
        <v>6</v>
      </c>
      <c r="R15" s="79">
        <f>VLOOKUP($A15,'15.07'!$A$9:$W$200,8,0)</f>
        <v>6</v>
      </c>
      <c r="S15" s="79">
        <f>VLOOKUP($A15,'16.07'!$A$9:$W$200,8,0)</f>
        <v>10</v>
      </c>
      <c r="T15" s="79">
        <f>VLOOKUP($A15,'17.07'!$A$9:$W$200,8,0)</f>
        <v>12</v>
      </c>
      <c r="U15" s="79">
        <f>VLOOKUP($A15,'18.07'!$A$9:$W$200,8,0)</f>
        <v>6</v>
      </c>
      <c r="V15" s="79">
        <f>VLOOKUP($A15,'19.07'!$A$9:$W$200,8,0)</f>
        <v>6</v>
      </c>
      <c r="W15" s="79">
        <f>VLOOKUP($A15,'20.07'!$A$9:$W$200,8,0)</f>
        <v>6</v>
      </c>
      <c r="X15" s="79">
        <f>VLOOKUP($A15,'21.07'!$A$9:$W$200,8,0)</f>
        <v>6</v>
      </c>
      <c r="Y15" s="79">
        <f>VLOOKUP($A15,'22.07'!$A$9:$W$200,8,0)</f>
        <v>8</v>
      </c>
      <c r="Z15" s="79">
        <f>VLOOKUP($A15,'23.07'!$A$9:$W$200,8,0)</f>
        <v>10</v>
      </c>
      <c r="AA15" s="79">
        <f>VLOOKUP($A15,'24.07'!$A$9:$W$200,8,0)</f>
        <v>12</v>
      </c>
      <c r="AB15" s="79">
        <f>VLOOKUP($A15,'25.07'!$A$9:$W$200,8,0)</f>
        <v>6</v>
      </c>
      <c r="AC15" s="79">
        <f>VLOOKUP($A15,'26.07'!$A$9:$W$200,8,0)</f>
        <v>6</v>
      </c>
      <c r="AD15" s="79">
        <f>VLOOKUP($A15,'27.07'!$A$9:$W$200,8,0)</f>
        <v>6</v>
      </c>
      <c r="AE15" s="79">
        <f>VLOOKUP($A15,'28.07'!$A$9:$W$200,8,0)</f>
        <v>5</v>
      </c>
      <c r="AF15" s="79">
        <f>VLOOKUP($A15,'29.07'!$A$9:$W$200,8,0)</f>
        <v>8</v>
      </c>
      <c r="AG15" s="79">
        <f>VLOOKUP($A15,'30.07'!$A$9:$W$200,8,0)</f>
        <v>10</v>
      </c>
      <c r="AH15" s="79">
        <f>VLOOKUP($A15,'31.07'!$A$9:$W$200,8,0)</f>
        <v>18</v>
      </c>
      <c r="AI15" s="198">
        <f t="shared" si="0"/>
        <v>245</v>
      </c>
      <c r="AJ15" s="199"/>
    </row>
    <row r="16" spans="1:36" ht="18" customHeight="1" x14ac:dyDescent="0.2">
      <c r="A16" s="13">
        <v>1500010</v>
      </c>
      <c r="B16" s="14" t="s">
        <v>41</v>
      </c>
      <c r="C16" s="15">
        <v>20000</v>
      </c>
      <c r="D16" s="79">
        <f>VLOOKUP($A16,'01.07'!$A$9:$W$200,8,0)</f>
        <v>10</v>
      </c>
      <c r="E16" s="79">
        <f>VLOOKUP($A16,'02.07'!$A$9:$W$200,8,0)</f>
        <v>10</v>
      </c>
      <c r="F16" s="79">
        <f>VLOOKUP($A16,'03.07'!$A$9:$W$200,8,0)</f>
        <v>10</v>
      </c>
      <c r="G16" s="79">
        <f>VLOOKUP($A16,'04.07'!$A$9:$W$200,8,0)</f>
        <v>6</v>
      </c>
      <c r="H16" s="79">
        <f>VLOOKUP($A16,'05.07'!$A$9:$W$200,8,0)</f>
        <v>6</v>
      </c>
      <c r="I16" s="79">
        <f>VLOOKUP($A16,'06.07'!$A$9:$W$200,8,0)</f>
        <v>6</v>
      </c>
      <c r="J16" s="79">
        <f>VLOOKUP($A16,'07.07'!$A$9:$W$200,8,0)</f>
        <v>6</v>
      </c>
      <c r="K16" s="79">
        <f>VLOOKUP($A16,'08.07'!$A$9:$W$200,8,0)</f>
        <v>6</v>
      </c>
      <c r="L16" s="79">
        <f>VLOOKUP($A16,'09.07'!$A$9:$W$200,8,0)</f>
        <v>10</v>
      </c>
      <c r="M16" s="79">
        <f>VLOOKUP($A16,'10.07'!$A$9:$W$200,8,0)</f>
        <v>12</v>
      </c>
      <c r="N16" s="79">
        <f>VLOOKUP($A16,'11.07'!$A$9:$W$200,8,0)</f>
        <v>6</v>
      </c>
      <c r="O16" s="79">
        <f>VLOOKUP($A16,'12.07'!$A$9:$W$200,8,0)</f>
        <v>6</v>
      </c>
      <c r="P16" s="79">
        <f>VLOOKUP($A16,'13.07'!$A$9:$W$200,8,0)</f>
        <v>6</v>
      </c>
      <c r="Q16" s="79">
        <f>VLOOKUP($A16,'14.07'!$A$9:$W$200,8,0)</f>
        <v>85</v>
      </c>
      <c r="R16" s="79">
        <f>VLOOKUP($A16,'15.07'!$A$9:$W$200,8,0)</f>
        <v>12</v>
      </c>
      <c r="S16" s="79">
        <f>VLOOKUP($A16,'16.07'!$A$9:$W$200,8,0)</f>
        <v>20</v>
      </c>
      <c r="T16" s="79">
        <f>VLOOKUP($A16,'17.07'!$A$9:$W$200,8,0)</f>
        <v>20</v>
      </c>
      <c r="U16" s="79">
        <f>VLOOKUP($A16,'18.07'!$A$9:$W$200,8,0)</f>
        <v>6</v>
      </c>
      <c r="V16" s="79">
        <f>VLOOKUP($A16,'19.07'!$A$9:$W$200,8,0)</f>
        <v>6</v>
      </c>
      <c r="W16" s="79">
        <f>VLOOKUP($A16,'20.07'!$A$9:$W$200,8,0)</f>
        <v>6</v>
      </c>
      <c r="X16" s="79">
        <f>VLOOKUP($A16,'21.07'!$A$9:$W$200,8,0)</f>
        <v>6</v>
      </c>
      <c r="Y16" s="79">
        <f>VLOOKUP($A16,'22.07'!$A$9:$W$200,8,0)</f>
        <v>8</v>
      </c>
      <c r="Z16" s="79">
        <f>VLOOKUP($A16,'23.07'!$A$9:$W$200,8,0)</f>
        <v>16</v>
      </c>
      <c r="AA16" s="79">
        <f>VLOOKUP($A16,'24.07'!$A$9:$W$200,8,0)</f>
        <v>20</v>
      </c>
      <c r="AB16" s="79">
        <f>VLOOKUP($A16,'25.07'!$A$9:$W$200,8,0)</f>
        <v>8</v>
      </c>
      <c r="AC16" s="79">
        <f>VLOOKUP($A16,'26.07'!$A$9:$W$200,8,0)</f>
        <v>10</v>
      </c>
      <c r="AD16" s="79">
        <f>VLOOKUP($A16,'27.07'!$A$9:$W$200,8,0)</f>
        <v>6</v>
      </c>
      <c r="AE16" s="79">
        <f>VLOOKUP($A16,'28.07'!$A$9:$W$200,8,0)</f>
        <v>6</v>
      </c>
      <c r="AF16" s="79">
        <f>VLOOKUP($A16,'29.07'!$A$9:$W$200,8,0)</f>
        <v>8</v>
      </c>
      <c r="AG16" s="79">
        <f>VLOOKUP($A16,'30.07'!$A$9:$W$200,8,0)</f>
        <v>16</v>
      </c>
      <c r="AH16" s="79">
        <f>VLOOKUP($A16,'31.07'!$A$9:$W$200,8,0)</f>
        <v>16</v>
      </c>
      <c r="AI16" s="198">
        <f t="shared" si="0"/>
        <v>375</v>
      </c>
      <c r="AJ16" s="199"/>
    </row>
    <row r="17" spans="1:36" ht="18" customHeight="1" x14ac:dyDescent="0.2">
      <c r="A17" s="13">
        <v>1500013</v>
      </c>
      <c r="B17" s="14" t="s">
        <v>42</v>
      </c>
      <c r="C17" s="15">
        <v>27000</v>
      </c>
      <c r="D17" s="79">
        <f>VLOOKUP($A17,'01.07'!$A$9:$W$200,8,0)</f>
        <v>16</v>
      </c>
      <c r="E17" s="79">
        <f>VLOOKUP($A17,'02.07'!$A$9:$W$200,8,0)</f>
        <v>32</v>
      </c>
      <c r="F17" s="79">
        <f>VLOOKUP($A17,'03.07'!$A$9:$W$200,8,0)</f>
        <v>32</v>
      </c>
      <c r="G17" s="79">
        <f>VLOOKUP($A17,'04.07'!$A$9:$W$200,8,0)</f>
        <v>16</v>
      </c>
      <c r="H17" s="79">
        <f>VLOOKUP($A17,'05.07'!$A$9:$W$200,8,0)</f>
        <v>16</v>
      </c>
      <c r="I17" s="79">
        <f>VLOOKUP($A17,'06.07'!$A$9:$W$200,8,0)</f>
        <v>16</v>
      </c>
      <c r="J17" s="79">
        <f>VLOOKUP($A17,'07.07'!$A$9:$W$200,8,0)</f>
        <v>16</v>
      </c>
      <c r="K17" s="79">
        <f>VLOOKUP($A17,'08.07'!$A$9:$W$200,8,0)</f>
        <v>16</v>
      </c>
      <c r="L17" s="79">
        <f>VLOOKUP($A17,'09.07'!$A$9:$W$200,8,0)</f>
        <v>32</v>
      </c>
      <c r="M17" s="79">
        <f>VLOOKUP($A17,'10.07'!$A$9:$W$200,8,0)</f>
        <v>32</v>
      </c>
      <c r="N17" s="79">
        <f>VLOOKUP($A17,'11.07'!$A$9:$W$200,8,0)</f>
        <v>16</v>
      </c>
      <c r="O17" s="79">
        <f>VLOOKUP($A17,'12.07'!$A$9:$W$200,8,0)</f>
        <v>16</v>
      </c>
      <c r="P17" s="79">
        <f>VLOOKUP($A17,'13.07'!$A$9:$W$200,8,0)</f>
        <v>16</v>
      </c>
      <c r="Q17" s="79">
        <f>VLOOKUP($A17,'14.07'!$A$9:$W$200,8,0)</f>
        <v>16</v>
      </c>
      <c r="R17" s="79">
        <f>VLOOKUP($A17,'15.07'!$A$9:$W$200,8,0)</f>
        <v>16</v>
      </c>
      <c r="S17" s="79">
        <f>VLOOKUP($A17,'16.07'!$A$9:$W$200,8,0)</f>
        <v>32</v>
      </c>
      <c r="T17" s="79">
        <f>VLOOKUP($A17,'17.07'!$A$9:$W$200,8,0)</f>
        <v>16</v>
      </c>
      <c r="U17" s="79">
        <f>VLOOKUP($A17,'18.07'!$A$9:$W$200,8,0)</f>
        <v>16</v>
      </c>
      <c r="V17" s="79">
        <f>VLOOKUP($A17,'19.07'!$A$9:$W$200,8,0)</f>
        <v>16</v>
      </c>
      <c r="W17" s="79">
        <f>VLOOKUP($A17,'20.07'!$A$9:$W$200,8,0)</f>
        <v>16</v>
      </c>
      <c r="X17" s="79">
        <f>VLOOKUP($A17,'21.07'!$A$9:$W$200,8,0)</f>
        <v>16</v>
      </c>
      <c r="Y17" s="79">
        <f>VLOOKUP($A17,'22.07'!$A$9:$W$200,8,0)</f>
        <v>16</v>
      </c>
      <c r="Z17" s="79">
        <f>VLOOKUP($A17,'23.07'!$A$9:$W$200,8,0)</f>
        <v>32</v>
      </c>
      <c r="AA17" s="79">
        <f>VLOOKUP($A17,'24.07'!$A$9:$W$200,8,0)</f>
        <v>32</v>
      </c>
      <c r="AB17" s="79">
        <f>VLOOKUP($A17,'25.07'!$A$9:$W$200,8,0)</f>
        <v>16</v>
      </c>
      <c r="AC17" s="79">
        <f>VLOOKUP($A17,'26.07'!$A$9:$W$200,8,0)</f>
        <v>16</v>
      </c>
      <c r="AD17" s="79">
        <f>VLOOKUP($A17,'27.07'!$A$9:$W$200,8,0)</f>
        <v>16</v>
      </c>
      <c r="AE17" s="79">
        <f>VLOOKUP($A17,'28.07'!$A$9:$W$200,8,0)</f>
        <v>16</v>
      </c>
      <c r="AF17" s="79">
        <f>VLOOKUP($A17,'29.07'!$A$9:$W$200,8,0)</f>
        <v>16</v>
      </c>
      <c r="AG17" s="79">
        <f>VLOOKUP($A17,'30.07'!$A$9:$W$200,8,0)</f>
        <v>32</v>
      </c>
      <c r="AH17" s="79">
        <f>VLOOKUP($A17,'31.07'!$A$9:$W$200,8,0)</f>
        <v>32</v>
      </c>
      <c r="AI17" s="198">
        <f t="shared" si="0"/>
        <v>640</v>
      </c>
      <c r="AJ17" s="199"/>
    </row>
    <row r="18" spans="1:36" ht="18" customHeight="1" x14ac:dyDescent="0.2">
      <c r="A18" s="13">
        <v>1500017</v>
      </c>
      <c r="B18" s="14" t="s">
        <v>44</v>
      </c>
      <c r="C18" s="15">
        <v>19000</v>
      </c>
      <c r="D18" s="79">
        <f>VLOOKUP($A18,'01.07'!$A$9:$W$200,8,0)</f>
        <v>8</v>
      </c>
      <c r="E18" s="79">
        <f>VLOOKUP($A18,'02.07'!$A$9:$W$200,8,0)</f>
        <v>8</v>
      </c>
      <c r="F18" s="79">
        <f>VLOOKUP($A18,'03.07'!$A$9:$W$200,8,0)</f>
        <v>10</v>
      </c>
      <c r="G18" s="79">
        <f>VLOOKUP($A18,'04.07'!$A$9:$W$200,8,0)</f>
        <v>0</v>
      </c>
      <c r="H18" s="79">
        <f>VLOOKUP($A18,'05.07'!$A$9:$W$200,8,0)</f>
        <v>0</v>
      </c>
      <c r="I18" s="79">
        <f>VLOOKUP($A18,'06.07'!$A$9:$W$200,8,0)</f>
        <v>0</v>
      </c>
      <c r="J18" s="79">
        <f>VLOOKUP($A18,'07.07'!$A$9:$W$200,8,0)</f>
        <v>0</v>
      </c>
      <c r="K18" s="79">
        <f>VLOOKUP($A18,'08.07'!$A$9:$W$200,8,0)</f>
        <v>0</v>
      </c>
      <c r="L18" s="79">
        <f>VLOOKUP($A18,'09.07'!$A$9:$W$200,8,0)</f>
        <v>0</v>
      </c>
      <c r="M18" s="79">
        <f>VLOOKUP($A18,'10.07'!$A$9:$W$200,8,0)</f>
        <v>0</v>
      </c>
      <c r="N18" s="79">
        <f>VLOOKUP($A18,'11.07'!$A$9:$W$200,8,0)</f>
        <v>0</v>
      </c>
      <c r="O18" s="79">
        <f>VLOOKUP($A18,'12.07'!$A$9:$W$200,8,0)</f>
        <v>0</v>
      </c>
      <c r="P18" s="79">
        <f>VLOOKUP($A18,'13.07'!$A$9:$W$200,8,0)</f>
        <v>0</v>
      </c>
      <c r="Q18" s="79">
        <f>VLOOKUP($A18,'14.07'!$A$9:$W$200,8,0)</f>
        <v>0</v>
      </c>
      <c r="R18" s="79">
        <f>VLOOKUP($A18,'15.07'!$A$9:$W$200,8,0)</f>
        <v>0</v>
      </c>
      <c r="S18" s="79">
        <f>VLOOKUP($A18,'16.07'!$A$9:$W$200,8,0)</f>
        <v>0</v>
      </c>
      <c r="T18" s="79">
        <f>VLOOKUP($A18,'17.07'!$A$9:$W$200,8,0)</f>
        <v>0</v>
      </c>
      <c r="U18" s="79">
        <f>VLOOKUP($A18,'18.07'!$A$9:$W$200,8,0)</f>
        <v>0</v>
      </c>
      <c r="V18" s="79">
        <f>VLOOKUP($A18,'19.07'!$A$9:$W$200,8,0)</f>
        <v>0</v>
      </c>
      <c r="W18" s="79">
        <f>VLOOKUP($A18,'20.07'!$A$9:$W$200,8,0)</f>
        <v>0</v>
      </c>
      <c r="X18" s="79">
        <f>VLOOKUP($A18,'21.07'!$A$9:$W$200,8,0)</f>
        <v>0</v>
      </c>
      <c r="Y18" s="79">
        <f>VLOOKUP($A18,'22.07'!$A$9:$W$200,8,0)</f>
        <v>0</v>
      </c>
      <c r="Z18" s="79">
        <f>VLOOKUP($A18,'23.07'!$A$9:$W$200,8,0)</f>
        <v>0</v>
      </c>
      <c r="AA18" s="79">
        <f>VLOOKUP($A18,'24.07'!$A$9:$W$200,8,0)</f>
        <v>0</v>
      </c>
      <c r="AB18" s="79">
        <f>VLOOKUP($A18,'25.07'!$A$9:$W$200,8,0)</f>
        <v>0</v>
      </c>
      <c r="AC18" s="79">
        <f>VLOOKUP($A18,'26.07'!$A$9:$W$200,8,0)</f>
        <v>0</v>
      </c>
      <c r="AD18" s="79">
        <f>VLOOKUP($A18,'27.07'!$A$9:$W$200,8,0)</f>
        <v>0</v>
      </c>
      <c r="AE18" s="79">
        <f>VLOOKUP($A18,'28.07'!$A$9:$W$200,8,0)</f>
        <v>0</v>
      </c>
      <c r="AF18" s="79">
        <f>VLOOKUP($A18,'29.07'!$A$9:$W$200,8,0)</f>
        <v>0</v>
      </c>
      <c r="AG18" s="79">
        <f>VLOOKUP($A18,'30.07'!$A$9:$W$200,8,0)</f>
        <v>0</v>
      </c>
      <c r="AH18" s="79">
        <f>VLOOKUP($A18,'31.07'!$A$9:$W$200,8,0)</f>
        <v>0</v>
      </c>
      <c r="AI18" s="198">
        <f t="shared" si="0"/>
        <v>26</v>
      </c>
      <c r="AJ18" s="199"/>
    </row>
    <row r="19" spans="1:36" ht="18" customHeight="1" x14ac:dyDescent="0.2">
      <c r="A19" s="13">
        <v>1500021</v>
      </c>
      <c r="B19" s="14" t="s">
        <v>45</v>
      </c>
      <c r="C19" s="15">
        <v>19000</v>
      </c>
      <c r="D19" s="79">
        <f>VLOOKUP($A19,'01.07'!$A$9:$W$200,8,0)</f>
        <v>6</v>
      </c>
      <c r="E19" s="79">
        <f>VLOOKUP($A19,'02.07'!$A$9:$W$200,8,0)</f>
        <v>8</v>
      </c>
      <c r="F19" s="79">
        <f>VLOOKUP($A19,'03.07'!$A$9:$W$200,8,0)</f>
        <v>8</v>
      </c>
      <c r="G19" s="79">
        <f>VLOOKUP($A19,'04.07'!$A$9:$W$200,8,0)</f>
        <v>6</v>
      </c>
      <c r="H19" s="79">
        <f>VLOOKUP($A19,'05.07'!$A$9:$W$200,8,0)</f>
        <v>6</v>
      </c>
      <c r="I19" s="79">
        <f>VLOOKUP($A19,'06.07'!$A$9:$W$200,8,0)</f>
        <v>6</v>
      </c>
      <c r="J19" s="79">
        <f>VLOOKUP($A19,'07.07'!$A$9:$W$200,8,0)</f>
        <v>6</v>
      </c>
      <c r="K19" s="79">
        <f>VLOOKUP($A19,'08.07'!$A$9:$W$200,8,0)</f>
        <v>6</v>
      </c>
      <c r="L19" s="79">
        <f>VLOOKUP($A19,'09.07'!$A$9:$W$200,8,0)</f>
        <v>8</v>
      </c>
      <c r="M19" s="79">
        <f>VLOOKUP($A19,'10.07'!$A$9:$W$200,8,0)</f>
        <v>8</v>
      </c>
      <c r="N19" s="79">
        <f>VLOOKUP($A19,'11.07'!$A$9:$W$200,8,0)</f>
        <v>6</v>
      </c>
      <c r="O19" s="79">
        <f>VLOOKUP($A19,'12.07'!$A$9:$W$200,8,0)</f>
        <v>6</v>
      </c>
      <c r="P19" s="79">
        <f>VLOOKUP($A19,'13.07'!$A$9:$W$200,8,0)</f>
        <v>6</v>
      </c>
      <c r="Q19" s="79">
        <f>VLOOKUP($A19,'14.07'!$A$9:$W$200,8,0)</f>
        <v>6</v>
      </c>
      <c r="R19" s="79">
        <f>VLOOKUP($A19,'15.07'!$A$9:$W$200,8,0)</f>
        <v>12</v>
      </c>
      <c r="S19" s="79">
        <f>VLOOKUP($A19,'16.07'!$A$9:$W$200,8,0)</f>
        <v>8</v>
      </c>
      <c r="T19" s="79">
        <f>VLOOKUP($A19,'17.07'!$A$9:$W$200,8,0)</f>
        <v>8</v>
      </c>
      <c r="U19" s="79">
        <f>VLOOKUP($A19,'18.07'!$A$9:$W$200,8,0)</f>
        <v>6</v>
      </c>
      <c r="V19" s="79">
        <f>VLOOKUP($A19,'19.07'!$A$9:$W$200,8,0)</f>
        <v>6</v>
      </c>
      <c r="W19" s="79">
        <f>VLOOKUP($A19,'20.07'!$A$9:$W$200,8,0)</f>
        <v>6</v>
      </c>
      <c r="X19" s="79">
        <f>VLOOKUP($A19,'21.07'!$A$9:$W$200,8,0)</f>
        <v>6</v>
      </c>
      <c r="Y19" s="79">
        <f>VLOOKUP($A19,'22.07'!$A$9:$W$200,8,0)</f>
        <v>8</v>
      </c>
      <c r="Z19" s="79">
        <f>VLOOKUP($A19,'23.07'!$A$9:$W$200,8,0)</f>
        <v>14</v>
      </c>
      <c r="AA19" s="79">
        <f>VLOOKUP($A19,'24.07'!$A$9:$W$200,8,0)</f>
        <v>8</v>
      </c>
      <c r="AB19" s="79">
        <f>VLOOKUP($A19,'25.07'!$A$9:$W$200,8,0)</f>
        <v>6</v>
      </c>
      <c r="AC19" s="79">
        <f>VLOOKUP($A19,'26.07'!$A$9:$W$200,8,0)</f>
        <v>6</v>
      </c>
      <c r="AD19" s="79">
        <f>VLOOKUP($A19,'27.07'!$A$9:$W$200,8,0)</f>
        <v>6</v>
      </c>
      <c r="AE19" s="79">
        <f>VLOOKUP($A19,'28.07'!$A$9:$W$200,8,0)</f>
        <v>6</v>
      </c>
      <c r="AF19" s="79">
        <f>VLOOKUP($A19,'29.07'!$A$9:$W$200,8,0)</f>
        <v>8</v>
      </c>
      <c r="AG19" s="79">
        <f>VLOOKUP($A19,'30.07'!$A$9:$W$200,8,0)</f>
        <v>8</v>
      </c>
      <c r="AH19" s="79">
        <f>VLOOKUP($A19,'31.07'!$A$9:$W$200,8,0)</f>
        <v>14</v>
      </c>
      <c r="AI19" s="198">
        <f t="shared" si="0"/>
        <v>228</v>
      </c>
      <c r="AJ19" s="199"/>
    </row>
    <row r="20" spans="1:36" ht="18" customHeight="1" x14ac:dyDescent="0.2">
      <c r="A20" s="13">
        <v>1500022</v>
      </c>
      <c r="B20" s="14" t="s">
        <v>46</v>
      </c>
      <c r="C20" s="15">
        <v>19000</v>
      </c>
      <c r="D20" s="79">
        <f>VLOOKUP($A20,'01.07'!$A$9:$W$200,8,0)</f>
        <v>6</v>
      </c>
      <c r="E20" s="79">
        <f>VLOOKUP($A20,'02.07'!$A$9:$W$200,8,0)</f>
        <v>10</v>
      </c>
      <c r="F20" s="79">
        <f>VLOOKUP($A20,'03.07'!$A$9:$W$200,8,0)</f>
        <v>12</v>
      </c>
      <c r="G20" s="79">
        <f>VLOOKUP($A20,'04.07'!$A$9:$W$200,8,0)</f>
        <v>6</v>
      </c>
      <c r="H20" s="79">
        <f>VLOOKUP($A20,'05.07'!$A$9:$W$200,8,0)</f>
        <v>6</v>
      </c>
      <c r="I20" s="79">
        <f>VLOOKUP($A20,'06.07'!$A$9:$W$200,8,0)</f>
        <v>6</v>
      </c>
      <c r="J20" s="79">
        <f>VLOOKUP($A20,'07.07'!$A$9:$W$200,8,0)</f>
        <v>12</v>
      </c>
      <c r="K20" s="79">
        <f>VLOOKUP($A20,'08.07'!$A$9:$W$200,8,0)</f>
        <v>6</v>
      </c>
      <c r="L20" s="79">
        <f>VLOOKUP($A20,'09.07'!$A$9:$W$200,8,0)</f>
        <v>16</v>
      </c>
      <c r="M20" s="79">
        <f>VLOOKUP($A20,'10.07'!$A$9:$W$200,8,0)</f>
        <v>12</v>
      </c>
      <c r="N20" s="79">
        <f>VLOOKUP($A20,'11.07'!$A$9:$W$200,8,0)</f>
        <v>6</v>
      </c>
      <c r="O20" s="79">
        <f>VLOOKUP($A20,'12.07'!$A$9:$W$200,8,0)</f>
        <v>6</v>
      </c>
      <c r="P20" s="79">
        <f>VLOOKUP($A20,'13.07'!$A$9:$W$200,8,0)</f>
        <v>6</v>
      </c>
      <c r="Q20" s="79">
        <f>VLOOKUP($A20,'14.07'!$A$9:$W$200,8,0)</f>
        <v>6</v>
      </c>
      <c r="R20" s="79">
        <f>VLOOKUP($A20,'15.07'!$A$9:$W$200,8,0)</f>
        <v>12</v>
      </c>
      <c r="S20" s="79">
        <f>VLOOKUP($A20,'16.07'!$A$9:$W$200,8,0)</f>
        <v>10</v>
      </c>
      <c r="T20" s="79">
        <f>VLOOKUP($A20,'17.07'!$A$9:$W$200,8,0)</f>
        <v>22</v>
      </c>
      <c r="U20" s="79">
        <f>VLOOKUP($A20,'18.07'!$A$9:$W$200,8,0)</f>
        <v>6</v>
      </c>
      <c r="V20" s="79">
        <f>VLOOKUP($A20,'19.07'!$A$9:$W$200,8,0)</f>
        <v>6</v>
      </c>
      <c r="W20" s="79">
        <f>VLOOKUP($A20,'20.07'!$A$9:$W$200,8,0)</f>
        <v>6</v>
      </c>
      <c r="X20" s="79">
        <f>VLOOKUP($A20,'21.07'!$A$9:$W$200,8,0)</f>
        <v>6</v>
      </c>
      <c r="Y20" s="79">
        <f>VLOOKUP($A20,'22.07'!$A$9:$W$200,8,0)</f>
        <v>14</v>
      </c>
      <c r="Z20" s="79">
        <f>VLOOKUP($A20,'23.07'!$A$9:$W$200,8,0)</f>
        <v>10</v>
      </c>
      <c r="AA20" s="79">
        <f>VLOOKUP($A20,'24.07'!$A$9:$W$200,8,0)</f>
        <v>7</v>
      </c>
      <c r="AB20" s="79">
        <f>VLOOKUP($A20,'25.07'!$A$9:$W$200,8,0)</f>
        <v>6</v>
      </c>
      <c r="AC20" s="79">
        <f>VLOOKUP($A20,'26.07'!$A$9:$W$200,8,0)</f>
        <v>6</v>
      </c>
      <c r="AD20" s="79">
        <f>VLOOKUP($A20,'27.07'!$A$9:$W$200,8,0)</f>
        <v>6</v>
      </c>
      <c r="AE20" s="79">
        <f>VLOOKUP($A20,'28.07'!$A$9:$W$200,8,0)</f>
        <v>6</v>
      </c>
      <c r="AF20" s="79">
        <f>VLOOKUP($A20,'29.07'!$A$9:$W$200,8,0)</f>
        <v>8</v>
      </c>
      <c r="AG20" s="79">
        <f>VLOOKUP($A20,'30.07'!$A$9:$W$200,8,0)</f>
        <v>10</v>
      </c>
      <c r="AH20" s="79">
        <f>VLOOKUP($A20,'31.07'!$A$9:$W$200,8,0)</f>
        <v>12</v>
      </c>
      <c r="AI20" s="198">
        <f t="shared" si="0"/>
        <v>269</v>
      </c>
      <c r="AJ20" s="199"/>
    </row>
    <row r="21" spans="1:36" ht="18" customHeight="1" x14ac:dyDescent="0.2">
      <c r="A21" s="13">
        <v>1500023</v>
      </c>
      <c r="B21" s="14" t="s">
        <v>47</v>
      </c>
      <c r="C21" s="15">
        <v>16000</v>
      </c>
      <c r="D21" s="79">
        <f>VLOOKUP($A21,'01.07'!$A$9:$W$200,8,0)</f>
        <v>6</v>
      </c>
      <c r="E21" s="79">
        <f>VLOOKUP($A21,'02.07'!$A$9:$W$200,8,0)</f>
        <v>8</v>
      </c>
      <c r="F21" s="79">
        <f>VLOOKUP($A21,'03.07'!$A$9:$W$200,8,0)</f>
        <v>8</v>
      </c>
      <c r="G21" s="79">
        <f>VLOOKUP($A21,'04.07'!$A$9:$W$200,8,0)</f>
        <v>6</v>
      </c>
      <c r="H21" s="79">
        <f>VLOOKUP($A21,'05.07'!$A$9:$W$200,8,0)</f>
        <v>6</v>
      </c>
      <c r="I21" s="79">
        <f>VLOOKUP($A21,'06.07'!$A$9:$W$200,8,0)</f>
        <v>6</v>
      </c>
      <c r="J21" s="79">
        <f>VLOOKUP($A21,'07.07'!$A$9:$W$200,8,0)</f>
        <v>6</v>
      </c>
      <c r="K21" s="79">
        <f>VLOOKUP($A21,'08.07'!$A$9:$W$200,8,0)</f>
        <v>6</v>
      </c>
      <c r="L21" s="79">
        <f>VLOOKUP($A21,'09.07'!$A$9:$W$200,8,0)</f>
        <v>8</v>
      </c>
      <c r="M21" s="79">
        <f>VLOOKUP($A21,'10.07'!$A$9:$W$200,8,0)</f>
        <v>8</v>
      </c>
      <c r="N21" s="79">
        <f>VLOOKUP($A21,'11.07'!$A$9:$W$200,8,0)</f>
        <v>6</v>
      </c>
      <c r="O21" s="79">
        <f>VLOOKUP($A21,'12.07'!$A$9:$W$200,8,0)</f>
        <v>6</v>
      </c>
      <c r="P21" s="79">
        <f>VLOOKUP($A21,'13.07'!$A$9:$W$200,8,0)</f>
        <v>6</v>
      </c>
      <c r="Q21" s="79">
        <f>VLOOKUP($A21,'14.07'!$A$9:$W$200,8,0)</f>
        <v>6</v>
      </c>
      <c r="R21" s="79">
        <f>VLOOKUP($A21,'15.07'!$A$9:$W$200,8,0)</f>
        <v>12</v>
      </c>
      <c r="S21" s="79">
        <f>VLOOKUP($A21,'16.07'!$A$9:$W$200,8,0)</f>
        <v>8</v>
      </c>
      <c r="T21" s="79">
        <f>VLOOKUP($A21,'17.07'!$A$9:$W$200,8,0)</f>
        <v>8</v>
      </c>
      <c r="U21" s="79">
        <f>VLOOKUP($A21,'18.07'!$A$9:$W$200,8,0)</f>
        <v>6</v>
      </c>
      <c r="V21" s="79">
        <f>VLOOKUP($A21,'19.07'!$A$9:$W$200,8,0)</f>
        <v>6</v>
      </c>
      <c r="W21" s="79">
        <f>VLOOKUP($A21,'20.07'!$A$9:$W$200,8,0)</f>
        <v>6</v>
      </c>
      <c r="X21" s="79">
        <f>VLOOKUP($A21,'21.07'!$A$9:$W$200,8,0)</f>
        <v>6</v>
      </c>
      <c r="Y21" s="79">
        <f>VLOOKUP($A21,'22.07'!$A$9:$W$200,8,0)</f>
        <v>8</v>
      </c>
      <c r="Z21" s="79">
        <f>VLOOKUP($A21,'23.07'!$A$9:$W$200,8,0)</f>
        <v>8</v>
      </c>
      <c r="AA21" s="79">
        <f>VLOOKUP($A21,'24.07'!$A$9:$W$200,8,0)</f>
        <v>8</v>
      </c>
      <c r="AB21" s="79">
        <f>VLOOKUP($A21,'25.07'!$A$9:$W$200,8,0)</f>
        <v>6</v>
      </c>
      <c r="AC21" s="79">
        <f>VLOOKUP($A21,'26.07'!$A$9:$W$200,8,0)</f>
        <v>6</v>
      </c>
      <c r="AD21" s="79">
        <f>VLOOKUP($A21,'27.07'!$A$9:$W$200,8,0)</f>
        <v>6</v>
      </c>
      <c r="AE21" s="79">
        <f>VLOOKUP($A21,'28.07'!$A$9:$W$200,8,0)</f>
        <v>6</v>
      </c>
      <c r="AF21" s="79">
        <f>VLOOKUP($A21,'29.07'!$A$9:$W$200,8,0)</f>
        <v>8</v>
      </c>
      <c r="AG21" s="79">
        <f>VLOOKUP($A21,'30.07'!$A$9:$W$200,8,0)</f>
        <v>8</v>
      </c>
      <c r="AH21" s="79">
        <f>VLOOKUP($A21,'31.07'!$A$9:$W$200,8,0)</f>
        <v>8</v>
      </c>
      <c r="AI21" s="198">
        <f t="shared" si="0"/>
        <v>216</v>
      </c>
      <c r="AJ21" s="199"/>
    </row>
    <row r="22" spans="1:36" ht="18" customHeight="1" x14ac:dyDescent="0.2">
      <c r="A22" s="13">
        <v>1500024</v>
      </c>
      <c r="B22" s="14" t="s">
        <v>48</v>
      </c>
      <c r="C22" s="15">
        <v>21000</v>
      </c>
      <c r="D22" s="79">
        <f>VLOOKUP($A22,'01.07'!$A$9:$W$200,8,0)</f>
        <v>0</v>
      </c>
      <c r="E22" s="79">
        <f>VLOOKUP($A22,'02.07'!$A$9:$W$200,8,0)</f>
        <v>0</v>
      </c>
      <c r="F22" s="79">
        <f>VLOOKUP($A22,'03.07'!$A$9:$W$200,8,0)</f>
        <v>9</v>
      </c>
      <c r="G22" s="79">
        <f>VLOOKUP($A22,'04.07'!$A$9:$W$200,8,0)</f>
        <v>0</v>
      </c>
      <c r="H22" s="79">
        <f>VLOOKUP($A22,'05.07'!$A$9:$W$200,8,0)</f>
        <v>0</v>
      </c>
      <c r="I22" s="79">
        <f>VLOOKUP($A22,'06.07'!$A$9:$W$200,8,0)</f>
        <v>0</v>
      </c>
      <c r="J22" s="79">
        <f>VLOOKUP($A22,'07.07'!$A$9:$W$200,8,0)</f>
        <v>0</v>
      </c>
      <c r="K22" s="79">
        <f>VLOOKUP($A22,'08.07'!$A$9:$W$200,8,0)</f>
        <v>9</v>
      </c>
      <c r="L22" s="79">
        <f>VLOOKUP($A22,'09.07'!$A$9:$W$200,8,0)</f>
        <v>0</v>
      </c>
      <c r="M22" s="79">
        <f>VLOOKUP($A22,'10.07'!$A$9:$W$200,8,0)</f>
        <v>0</v>
      </c>
      <c r="N22" s="79">
        <f>VLOOKUP($A22,'11.07'!$A$9:$W$200,8,0)</f>
        <v>0</v>
      </c>
      <c r="O22" s="79">
        <f>VLOOKUP($A22,'12.07'!$A$9:$W$200,8,0)</f>
        <v>0</v>
      </c>
      <c r="P22" s="79">
        <f>VLOOKUP($A22,'13.07'!$A$9:$W$200,8,0)</f>
        <v>9</v>
      </c>
      <c r="Q22" s="79">
        <f>VLOOKUP($A22,'14.07'!$A$9:$W$200,8,0)</f>
        <v>0</v>
      </c>
      <c r="R22" s="79">
        <f>VLOOKUP($A22,'15.07'!$A$9:$W$200,8,0)</f>
        <v>0</v>
      </c>
      <c r="S22" s="79">
        <f>VLOOKUP($A22,'16.07'!$A$9:$W$200,8,0)</f>
        <v>0</v>
      </c>
      <c r="T22" s="79">
        <f>VLOOKUP($A22,'17.07'!$A$9:$W$200,8,0)</f>
        <v>9</v>
      </c>
      <c r="U22" s="79">
        <f>VLOOKUP($A22,'18.07'!$A$9:$W$200,8,0)</f>
        <v>0</v>
      </c>
      <c r="V22" s="79">
        <f>VLOOKUP($A22,'19.07'!$A$9:$W$200,8,0)</f>
        <v>0</v>
      </c>
      <c r="W22" s="79">
        <f>VLOOKUP($A22,'20.07'!$A$9:$W$200,8,0)</f>
        <v>9</v>
      </c>
      <c r="X22" s="79">
        <f>VLOOKUP($A22,'21.07'!$A$9:$W$200,8,0)</f>
        <v>0</v>
      </c>
      <c r="Y22" s="79">
        <f>VLOOKUP($A22,'22.07'!$A$9:$W$200,8,0)</f>
        <v>0</v>
      </c>
      <c r="Z22" s="79">
        <f>VLOOKUP($A22,'23.07'!$A$9:$W$200,8,0)</f>
        <v>9</v>
      </c>
      <c r="AA22" s="79">
        <f>VLOOKUP($A22,'24.07'!$A$9:$W$200,8,0)</f>
        <v>0</v>
      </c>
      <c r="AB22" s="79">
        <f>VLOOKUP($A22,'25.07'!$A$9:$W$200,8,0)</f>
        <v>0</v>
      </c>
      <c r="AC22" s="79">
        <f>VLOOKUP($A22,'26.07'!$A$9:$W$200,8,0)</f>
        <v>9</v>
      </c>
      <c r="AD22" s="79">
        <f>VLOOKUP($A22,'27.07'!$A$9:$W$200,8,0)</f>
        <v>0</v>
      </c>
      <c r="AE22" s="79">
        <f>VLOOKUP($A22,'28.07'!$A$9:$W$200,8,0)</f>
        <v>0</v>
      </c>
      <c r="AF22" s="79">
        <f>VLOOKUP($A22,'29.07'!$A$9:$W$200,8,0)</f>
        <v>9</v>
      </c>
      <c r="AG22" s="79">
        <f>VLOOKUP($A22,'30.07'!$A$9:$W$200,8,0)</f>
        <v>0</v>
      </c>
      <c r="AH22" s="79">
        <f>VLOOKUP($A22,'31.07'!$A$9:$W$200,8,0)</f>
        <v>0</v>
      </c>
      <c r="AI22" s="198">
        <f t="shared" si="0"/>
        <v>72</v>
      </c>
      <c r="AJ22" s="199"/>
    </row>
    <row r="23" spans="1:36" ht="18" customHeight="1" x14ac:dyDescent="0.2">
      <c r="A23" s="13">
        <v>1500026</v>
      </c>
      <c r="B23" s="14" t="s">
        <v>49</v>
      </c>
      <c r="C23" s="15">
        <v>21000</v>
      </c>
      <c r="D23" s="79">
        <f>VLOOKUP($A23,'01.07'!$A$9:$W$200,8,0)</f>
        <v>6</v>
      </c>
      <c r="E23" s="79">
        <f>VLOOKUP($A23,'02.07'!$A$9:$W$200,8,0)</f>
        <v>10</v>
      </c>
      <c r="F23" s="79">
        <f>VLOOKUP($A23,'03.07'!$A$9:$W$200,8,0)</f>
        <v>10</v>
      </c>
      <c r="G23" s="79">
        <f>VLOOKUP($A23,'04.07'!$A$9:$W$200,8,0)</f>
        <v>6</v>
      </c>
      <c r="H23" s="79">
        <f>VLOOKUP($A23,'05.07'!$A$9:$W$200,8,0)</f>
        <v>6</v>
      </c>
      <c r="I23" s="79">
        <f>VLOOKUP($A23,'06.07'!$A$9:$W$200,8,0)</f>
        <v>6</v>
      </c>
      <c r="J23" s="79">
        <f>VLOOKUP($A23,'07.07'!$A$9:$W$200,8,0)</f>
        <v>6</v>
      </c>
      <c r="K23" s="79">
        <f>VLOOKUP($A23,'08.07'!$A$9:$W$200,8,0)</f>
        <v>6</v>
      </c>
      <c r="L23" s="79">
        <f>VLOOKUP($A23,'09.07'!$A$9:$W$200,8,0)</f>
        <v>10</v>
      </c>
      <c r="M23" s="79">
        <f>VLOOKUP($A23,'10.07'!$A$9:$W$200,8,0)</f>
        <v>10</v>
      </c>
      <c r="N23" s="79">
        <f>VLOOKUP($A23,'11.07'!$A$9:$W$200,8,0)</f>
        <v>6</v>
      </c>
      <c r="O23" s="79">
        <f>VLOOKUP($A23,'12.07'!$A$9:$W$200,8,0)</f>
        <v>6</v>
      </c>
      <c r="P23" s="79">
        <f>VLOOKUP($A23,'13.07'!$A$9:$W$200,8,0)</f>
        <v>6</v>
      </c>
      <c r="Q23" s="79">
        <f>VLOOKUP($A23,'14.07'!$A$9:$W$200,8,0)</f>
        <v>6</v>
      </c>
      <c r="R23" s="79">
        <f>VLOOKUP($A23,'15.07'!$A$9:$W$200,8,0)</f>
        <v>12</v>
      </c>
      <c r="S23" s="79">
        <f>VLOOKUP($A23,'16.07'!$A$9:$W$200,8,0)</f>
        <v>10</v>
      </c>
      <c r="T23" s="79">
        <f>VLOOKUP($A23,'17.07'!$A$9:$W$200,8,0)</f>
        <v>10</v>
      </c>
      <c r="U23" s="79">
        <f>VLOOKUP($A23,'18.07'!$A$9:$W$200,8,0)</f>
        <v>6</v>
      </c>
      <c r="V23" s="79">
        <f>VLOOKUP($A23,'19.07'!$A$9:$W$200,8,0)</f>
        <v>6</v>
      </c>
      <c r="W23" s="79">
        <f>VLOOKUP($A23,'20.07'!$A$9:$W$200,8,0)</f>
        <v>6</v>
      </c>
      <c r="X23" s="79">
        <f>VLOOKUP($A23,'21.07'!$A$9:$W$200,8,0)</f>
        <v>6</v>
      </c>
      <c r="Y23" s="79">
        <f>VLOOKUP($A23,'22.07'!$A$9:$W$200,8,0)</f>
        <v>6</v>
      </c>
      <c r="Z23" s="79">
        <f>VLOOKUP($A23,'23.07'!$A$9:$W$200,8,0)</f>
        <v>10</v>
      </c>
      <c r="AA23" s="79">
        <f>VLOOKUP($A23,'24.07'!$A$9:$W$200,8,0)</f>
        <v>10</v>
      </c>
      <c r="AB23" s="79">
        <f>VLOOKUP($A23,'25.07'!$A$9:$W$200,8,0)</f>
        <v>6</v>
      </c>
      <c r="AC23" s="79">
        <f>VLOOKUP($A23,'26.07'!$A$9:$W$200,8,0)</f>
        <v>6</v>
      </c>
      <c r="AD23" s="79">
        <f>VLOOKUP($A23,'27.07'!$A$9:$W$200,8,0)</f>
        <v>6</v>
      </c>
      <c r="AE23" s="79">
        <f>VLOOKUP($A23,'28.07'!$A$9:$W$200,8,0)</f>
        <v>6</v>
      </c>
      <c r="AF23" s="79">
        <f>VLOOKUP($A23,'29.07'!$A$9:$W$200,8,0)</f>
        <v>6</v>
      </c>
      <c r="AG23" s="79">
        <f>VLOOKUP($A23,'30.07'!$A$9:$W$200,8,0)</f>
        <v>10</v>
      </c>
      <c r="AH23" s="79">
        <f>VLOOKUP($A23,'31.07'!$A$9:$W$200,8,0)</f>
        <v>16</v>
      </c>
      <c r="AI23" s="198">
        <f t="shared" si="0"/>
        <v>238</v>
      </c>
      <c r="AJ23" s="199"/>
    </row>
    <row r="24" spans="1:36" ht="18" customHeight="1" x14ac:dyDescent="0.2">
      <c r="A24" s="13">
        <v>1500028</v>
      </c>
      <c r="B24" s="14" t="s">
        <v>50</v>
      </c>
      <c r="C24" s="15">
        <v>20000</v>
      </c>
      <c r="D24" s="79">
        <f>VLOOKUP($A24,'01.07'!$A$9:$W$200,8,0)</f>
        <v>6</v>
      </c>
      <c r="E24" s="79">
        <f>VLOOKUP($A24,'02.07'!$A$9:$W$200,8,0)</f>
        <v>10</v>
      </c>
      <c r="F24" s="79">
        <f>VLOOKUP($A24,'03.07'!$A$9:$W$200,8,0)</f>
        <v>10</v>
      </c>
      <c r="G24" s="79">
        <f>VLOOKUP($A24,'04.07'!$A$9:$W$200,8,0)</f>
        <v>6</v>
      </c>
      <c r="H24" s="79">
        <f>VLOOKUP($A24,'05.07'!$A$9:$W$200,8,0)</f>
        <v>6</v>
      </c>
      <c r="I24" s="79">
        <f>VLOOKUP($A24,'06.07'!$A$9:$W$200,8,0)</f>
        <v>6</v>
      </c>
      <c r="J24" s="79">
        <f>VLOOKUP($A24,'07.07'!$A$9:$W$200,8,0)</f>
        <v>6</v>
      </c>
      <c r="K24" s="79">
        <f>VLOOKUP($A24,'08.07'!$A$9:$W$200,8,0)</f>
        <v>6</v>
      </c>
      <c r="L24" s="79">
        <f>VLOOKUP($A24,'09.07'!$A$9:$W$200,8,0)</f>
        <v>10</v>
      </c>
      <c r="M24" s="79">
        <f>VLOOKUP($A24,'10.07'!$A$9:$W$200,8,0)</f>
        <v>10</v>
      </c>
      <c r="N24" s="79">
        <f>VLOOKUP($A24,'11.07'!$A$9:$W$200,8,0)</f>
        <v>6</v>
      </c>
      <c r="O24" s="79">
        <f>VLOOKUP($A24,'12.07'!$A$9:$W$200,8,0)</f>
        <v>6</v>
      </c>
      <c r="P24" s="79">
        <f>VLOOKUP($A24,'13.07'!$A$9:$W$200,8,0)</f>
        <v>6</v>
      </c>
      <c r="Q24" s="79">
        <f>VLOOKUP($A24,'14.07'!$A$9:$W$200,8,0)</f>
        <v>6</v>
      </c>
      <c r="R24" s="79">
        <f>VLOOKUP($A24,'15.07'!$A$9:$W$200,8,0)</f>
        <v>6</v>
      </c>
      <c r="S24" s="79">
        <f>VLOOKUP($A24,'16.07'!$A$9:$W$200,8,0)</f>
        <v>10</v>
      </c>
      <c r="T24" s="79">
        <f>VLOOKUP($A24,'17.07'!$A$9:$W$200,8,0)</f>
        <v>10</v>
      </c>
      <c r="U24" s="79">
        <f>VLOOKUP($A24,'18.07'!$A$9:$W$200,8,0)</f>
        <v>6</v>
      </c>
      <c r="V24" s="79">
        <f>VLOOKUP($A24,'19.07'!$A$9:$W$200,8,0)</f>
        <v>6</v>
      </c>
      <c r="W24" s="79">
        <f>VLOOKUP($A24,'20.07'!$A$9:$W$200,8,0)</f>
        <v>6</v>
      </c>
      <c r="X24" s="79">
        <f>VLOOKUP($A24,'21.07'!$A$9:$W$200,8,0)</f>
        <v>6</v>
      </c>
      <c r="Y24" s="79">
        <f>VLOOKUP($A24,'22.07'!$A$9:$W$200,8,0)</f>
        <v>6</v>
      </c>
      <c r="Z24" s="79">
        <f>VLOOKUP($A24,'23.07'!$A$9:$W$200,8,0)</f>
        <v>10</v>
      </c>
      <c r="AA24" s="79">
        <f>VLOOKUP($A24,'24.07'!$A$9:$W$200,8,0)</f>
        <v>10</v>
      </c>
      <c r="AB24" s="79">
        <f>VLOOKUP($A24,'25.07'!$A$9:$W$200,8,0)</f>
        <v>0</v>
      </c>
      <c r="AC24" s="79">
        <f>VLOOKUP($A24,'26.07'!$A$9:$W$200,8,0)</f>
        <v>0</v>
      </c>
      <c r="AD24" s="79">
        <f>VLOOKUP($A24,'27.07'!$A$9:$W$200,8,0)</f>
        <v>0</v>
      </c>
      <c r="AE24" s="79">
        <f>VLOOKUP($A24,'28.07'!$A$9:$W$200,8,0)</f>
        <v>0</v>
      </c>
      <c r="AF24" s="79">
        <f>VLOOKUP($A24,'29.07'!$A$9:$W$200,8,0)</f>
        <v>0</v>
      </c>
      <c r="AG24" s="79">
        <f>VLOOKUP($A24,'30.07'!$A$9:$W$200,8,0)</f>
        <v>10</v>
      </c>
      <c r="AH24" s="79">
        <f>VLOOKUP($A24,'31.07'!$A$9:$W$200,8,0)</f>
        <v>10</v>
      </c>
      <c r="AI24" s="198">
        <f t="shared" si="0"/>
        <v>196</v>
      </c>
      <c r="AJ24" s="199"/>
    </row>
    <row r="25" spans="1:36" ht="18" customHeight="1" x14ac:dyDescent="0.2">
      <c r="A25" s="13">
        <v>1500029</v>
      </c>
      <c r="B25" s="14" t="s">
        <v>51</v>
      </c>
      <c r="C25" s="15">
        <v>18000</v>
      </c>
      <c r="D25" s="79">
        <f>VLOOKUP($A25,'01.07'!$A$9:$W$200,8,0)</f>
        <v>6</v>
      </c>
      <c r="E25" s="79">
        <f>VLOOKUP($A25,'02.07'!$A$9:$W$200,8,0)</f>
        <v>6</v>
      </c>
      <c r="F25" s="79">
        <f>VLOOKUP($A25,'03.07'!$A$9:$W$200,8,0)</f>
        <v>12</v>
      </c>
      <c r="G25" s="79">
        <f>VLOOKUP($A25,'04.07'!$A$9:$W$200,8,0)</f>
        <v>0</v>
      </c>
      <c r="H25" s="79">
        <f>VLOOKUP($A25,'05.07'!$A$9:$W$200,8,0)</f>
        <v>0</v>
      </c>
      <c r="I25" s="79">
        <f>VLOOKUP($A25,'06.07'!$A$9:$W$200,8,0)</f>
        <v>0</v>
      </c>
      <c r="J25" s="79">
        <f>VLOOKUP($A25,'07.07'!$A$9:$W$200,8,0)</f>
        <v>0</v>
      </c>
      <c r="K25" s="79">
        <f>VLOOKUP($A25,'08.07'!$A$9:$W$200,8,0)</f>
        <v>0</v>
      </c>
      <c r="L25" s="79">
        <f>VLOOKUP($A25,'09.07'!$A$9:$W$200,8,0)</f>
        <v>9</v>
      </c>
      <c r="M25" s="79">
        <f>VLOOKUP($A25,'10.07'!$A$9:$W$200,8,0)</f>
        <v>11</v>
      </c>
      <c r="N25" s="79">
        <f>VLOOKUP($A25,'11.07'!$A$9:$W$200,8,0)</f>
        <v>0</v>
      </c>
      <c r="O25" s="79">
        <f>VLOOKUP($A25,'12.07'!$A$9:$W$200,8,0)</f>
        <v>0</v>
      </c>
      <c r="P25" s="79">
        <f>VLOOKUP($A25,'13.07'!$A$9:$W$200,8,0)</f>
        <v>0</v>
      </c>
      <c r="Q25" s="79">
        <f>VLOOKUP($A25,'14.07'!$A$9:$W$200,8,0)</f>
        <v>0</v>
      </c>
      <c r="R25" s="79">
        <f>VLOOKUP($A25,'15.07'!$A$9:$W$200,8,0)</f>
        <v>0</v>
      </c>
      <c r="S25" s="79">
        <f>VLOOKUP($A25,'16.07'!$A$9:$W$200,8,0)</f>
        <v>10</v>
      </c>
      <c r="T25" s="79">
        <f>VLOOKUP($A25,'17.07'!$A$9:$W$200,8,0)</f>
        <v>12</v>
      </c>
      <c r="U25" s="79">
        <f>VLOOKUP($A25,'18.07'!$A$9:$W$200,8,0)</f>
        <v>6</v>
      </c>
      <c r="V25" s="79">
        <f>VLOOKUP($A25,'19.07'!$A$9:$W$200,8,0)</f>
        <v>6</v>
      </c>
      <c r="W25" s="79">
        <f>VLOOKUP($A25,'20.07'!$A$9:$W$200,8,0)</f>
        <v>0</v>
      </c>
      <c r="X25" s="79">
        <f>VLOOKUP($A25,'21.07'!$A$9:$W$200,8,0)</f>
        <v>0</v>
      </c>
      <c r="Y25" s="79">
        <f>VLOOKUP($A25,'22.07'!$A$9:$W$200,8,0)</f>
        <v>0</v>
      </c>
      <c r="Z25" s="79">
        <f>VLOOKUP($A25,'23.07'!$A$9:$W$200,8,0)</f>
        <v>10</v>
      </c>
      <c r="AA25" s="79">
        <f>VLOOKUP($A25,'24.07'!$A$9:$W$200,8,0)</f>
        <v>10</v>
      </c>
      <c r="AB25" s="79">
        <f>VLOOKUP($A25,'25.07'!$A$9:$W$200,8,0)</f>
        <v>0</v>
      </c>
      <c r="AC25" s="79">
        <f>VLOOKUP($A25,'26.07'!$A$9:$W$200,8,0)</f>
        <v>6</v>
      </c>
      <c r="AD25" s="79">
        <f>VLOOKUP($A25,'27.07'!$A$9:$W$200,8,0)</f>
        <v>0</v>
      </c>
      <c r="AE25" s="79">
        <f>VLOOKUP($A25,'28.07'!$A$9:$W$200,8,0)</f>
        <v>0</v>
      </c>
      <c r="AF25" s="79">
        <f>VLOOKUP($A25,'29.07'!$A$9:$W$200,8,0)</f>
        <v>0</v>
      </c>
      <c r="AG25" s="79">
        <f>VLOOKUP($A25,'30.07'!$A$9:$W$200,8,0)</f>
        <v>10</v>
      </c>
      <c r="AH25" s="79">
        <f>VLOOKUP($A25,'31.07'!$A$9:$W$200,8,0)</f>
        <v>12</v>
      </c>
      <c r="AI25" s="198">
        <f t="shared" si="0"/>
        <v>126</v>
      </c>
      <c r="AJ25" s="199"/>
    </row>
    <row r="26" spans="1:36" ht="18" customHeight="1" x14ac:dyDescent="0.2">
      <c r="A26" s="13">
        <v>1500047</v>
      </c>
      <c r="B26" s="14" t="s">
        <v>52</v>
      </c>
      <c r="C26" s="15">
        <v>32000</v>
      </c>
      <c r="D26" s="79">
        <f>VLOOKUP($A26,'01.07'!$A$9:$W$200,8,0)</f>
        <v>6</v>
      </c>
      <c r="E26" s="79">
        <f>VLOOKUP($A26,'02.07'!$A$9:$W$200,8,0)</f>
        <v>0</v>
      </c>
      <c r="F26" s="79">
        <f>VLOOKUP($A26,'03.07'!$A$9:$W$200,8,0)</f>
        <v>6</v>
      </c>
      <c r="G26" s="79">
        <f>VLOOKUP($A26,'04.07'!$A$9:$W$200,8,0)</f>
        <v>0</v>
      </c>
      <c r="H26" s="79">
        <f>VLOOKUP($A26,'05.07'!$A$9:$W$200,8,0)</f>
        <v>0</v>
      </c>
      <c r="I26" s="79">
        <f>VLOOKUP($A26,'06.07'!$A$9:$W$200,8,0)</f>
        <v>6</v>
      </c>
      <c r="J26" s="79">
        <f>VLOOKUP($A26,'07.07'!$A$9:$W$200,8,0)</f>
        <v>0</v>
      </c>
      <c r="K26" s="79">
        <f>VLOOKUP($A26,'08.07'!$A$9:$W$200,8,0)</f>
        <v>6</v>
      </c>
      <c r="L26" s="79">
        <f>VLOOKUP($A26,'09.07'!$A$9:$W$200,8,0)</f>
        <v>0</v>
      </c>
      <c r="M26" s="79">
        <f>VLOOKUP($A26,'10.07'!$A$9:$W$200,8,0)</f>
        <v>8</v>
      </c>
      <c r="N26" s="79">
        <f>VLOOKUP($A26,'11.07'!$A$9:$W$200,8,0)</f>
        <v>0</v>
      </c>
      <c r="O26" s="79">
        <f>VLOOKUP($A26,'12.07'!$A$9:$W$200,8,0)</f>
        <v>0</v>
      </c>
      <c r="P26" s="79">
        <f>VLOOKUP($A26,'13.07'!$A$9:$W$200,8,0)</f>
        <v>6</v>
      </c>
      <c r="Q26" s="79">
        <f>VLOOKUP($A26,'14.07'!$A$9:$W$200,8,0)</f>
        <v>0</v>
      </c>
      <c r="R26" s="79">
        <f>VLOOKUP($A26,'15.07'!$A$9:$W$200,8,0)</f>
        <v>6</v>
      </c>
      <c r="S26" s="79">
        <f>VLOOKUP($A26,'16.07'!$A$9:$W$200,8,0)</f>
        <v>0</v>
      </c>
      <c r="T26" s="79">
        <f>VLOOKUP($A26,'17.07'!$A$9:$W$200,8,0)</f>
        <v>0</v>
      </c>
      <c r="U26" s="79">
        <f>VLOOKUP($A26,'18.07'!$A$9:$W$200,8,0)</f>
        <v>0</v>
      </c>
      <c r="V26" s="79">
        <f>VLOOKUP($A26,'19.07'!$A$9:$W$200,8,0)</f>
        <v>0</v>
      </c>
      <c r="W26" s="79">
        <f>VLOOKUP($A26,'20.07'!$A$9:$W$200,8,0)</f>
        <v>0</v>
      </c>
      <c r="X26" s="79">
        <f>VLOOKUP($A26,'21.07'!$A$9:$W$200,8,0)</f>
        <v>6</v>
      </c>
      <c r="Y26" s="79">
        <f>VLOOKUP($A26,'22.07'!$A$9:$W$200,8,0)</f>
        <v>0</v>
      </c>
      <c r="Z26" s="79">
        <f>VLOOKUP($A26,'23.07'!$A$9:$W$200,8,0)</f>
        <v>6</v>
      </c>
      <c r="AA26" s="79">
        <f>VLOOKUP($A26,'24.07'!$A$9:$W$200,8,0)</f>
        <v>0</v>
      </c>
      <c r="AB26" s="79">
        <f>VLOOKUP($A26,'25.07'!$A$9:$W$200,8,0)</f>
        <v>0</v>
      </c>
      <c r="AC26" s="79">
        <f>VLOOKUP($A26,'26.07'!$A$9:$W$200,8,0)</f>
        <v>0</v>
      </c>
      <c r="AD26" s="79">
        <f>VLOOKUP($A26,'27.07'!$A$9:$W$200,8,0)</f>
        <v>6</v>
      </c>
      <c r="AE26" s="79">
        <f>VLOOKUP($A26,'28.07'!$A$9:$W$200,8,0)</f>
        <v>0</v>
      </c>
      <c r="AF26" s="79">
        <f>VLOOKUP($A26,'29.07'!$A$9:$W$200,8,0)</f>
        <v>0</v>
      </c>
      <c r="AG26" s="79">
        <f>VLOOKUP($A26,'30.07'!$A$9:$W$200,8,0)</f>
        <v>10</v>
      </c>
      <c r="AH26" s="79">
        <f>VLOOKUP($A26,'31.07'!$A$9:$W$200,8,0)</f>
        <v>0</v>
      </c>
      <c r="AI26" s="198">
        <f t="shared" si="0"/>
        <v>72</v>
      </c>
      <c r="AJ26" s="199"/>
    </row>
    <row r="27" spans="1:36" ht="18" customHeight="1" x14ac:dyDescent="0.2">
      <c r="A27" s="13">
        <v>1500081</v>
      </c>
      <c r="B27" s="14" t="s">
        <v>53</v>
      </c>
      <c r="C27" s="15">
        <v>22000</v>
      </c>
      <c r="D27" s="79">
        <f>VLOOKUP($A27,'01.07'!$A$9:$W$200,8,0)</f>
        <v>6</v>
      </c>
      <c r="E27" s="79">
        <f>VLOOKUP($A27,'02.07'!$A$9:$W$200,8,0)</f>
        <v>10</v>
      </c>
      <c r="F27" s="79">
        <f>VLOOKUP($A27,'03.07'!$A$9:$W$200,8,0)</f>
        <v>10</v>
      </c>
      <c r="G27" s="79">
        <f>VLOOKUP($A27,'04.07'!$A$9:$W$200,8,0)</f>
        <v>6</v>
      </c>
      <c r="H27" s="79">
        <f>VLOOKUP($A27,'05.07'!$A$9:$W$200,8,0)</f>
        <v>6</v>
      </c>
      <c r="I27" s="79">
        <f>VLOOKUP($A27,'06.07'!$A$9:$W$200,8,0)</f>
        <v>6</v>
      </c>
      <c r="J27" s="79">
        <f>VLOOKUP($A27,'07.07'!$A$9:$W$200,8,0)</f>
        <v>6</v>
      </c>
      <c r="K27" s="79">
        <f>VLOOKUP($A27,'08.07'!$A$9:$W$200,8,0)</f>
        <v>6</v>
      </c>
      <c r="L27" s="79">
        <f>VLOOKUP($A27,'09.07'!$A$9:$W$200,8,0)</f>
        <v>10</v>
      </c>
      <c r="M27" s="79">
        <f>VLOOKUP($A27,'10.07'!$A$9:$W$200,8,0)</f>
        <v>10</v>
      </c>
      <c r="N27" s="79">
        <f>VLOOKUP($A27,'11.07'!$A$9:$W$200,8,0)</f>
        <v>0</v>
      </c>
      <c r="O27" s="79">
        <f>VLOOKUP($A27,'12.07'!$A$9:$W$200,8,0)</f>
        <v>6</v>
      </c>
      <c r="P27" s="79">
        <f>VLOOKUP($A27,'13.07'!$A$9:$W$200,8,0)</f>
        <v>6</v>
      </c>
      <c r="Q27" s="79">
        <f>VLOOKUP($A27,'14.07'!$A$9:$W$200,8,0)</f>
        <v>81</v>
      </c>
      <c r="R27" s="79">
        <f>VLOOKUP($A27,'15.07'!$A$9:$W$200,8,0)</f>
        <v>12</v>
      </c>
      <c r="S27" s="79">
        <f>VLOOKUP($A27,'16.07'!$A$9:$W$200,8,0)</f>
        <v>10</v>
      </c>
      <c r="T27" s="79">
        <f>VLOOKUP($A27,'17.07'!$A$9:$W$200,8,0)</f>
        <v>10</v>
      </c>
      <c r="U27" s="79">
        <f>VLOOKUP($A27,'18.07'!$A$9:$W$200,8,0)</f>
        <v>6</v>
      </c>
      <c r="V27" s="79">
        <f>VLOOKUP($A27,'19.07'!$A$9:$W$200,8,0)</f>
        <v>6</v>
      </c>
      <c r="W27" s="79">
        <f>VLOOKUP($A27,'20.07'!$A$9:$W$200,8,0)</f>
        <v>6</v>
      </c>
      <c r="X27" s="79">
        <f>VLOOKUP($A27,'21.07'!$A$9:$W$200,8,0)</f>
        <v>6</v>
      </c>
      <c r="Y27" s="79">
        <f>VLOOKUP($A27,'22.07'!$A$9:$W$200,8,0)</f>
        <v>8</v>
      </c>
      <c r="Z27" s="79">
        <f>VLOOKUP($A27,'23.07'!$A$9:$W$200,8,0)</f>
        <v>10</v>
      </c>
      <c r="AA27" s="79">
        <f>VLOOKUP($A27,'24.07'!$A$9:$W$200,8,0)</f>
        <v>10</v>
      </c>
      <c r="AB27" s="79">
        <f>VLOOKUP($A27,'25.07'!$A$9:$W$200,8,0)</f>
        <v>8</v>
      </c>
      <c r="AC27" s="79">
        <f>VLOOKUP($A27,'26.07'!$A$9:$W$200,8,0)</f>
        <v>6</v>
      </c>
      <c r="AD27" s="79">
        <f>VLOOKUP($A27,'27.07'!$A$9:$W$200,8,0)</f>
        <v>6</v>
      </c>
      <c r="AE27" s="79">
        <f>VLOOKUP($A27,'28.07'!$A$9:$W$200,8,0)</f>
        <v>6</v>
      </c>
      <c r="AF27" s="79">
        <f>VLOOKUP($A27,'29.07'!$A$9:$W$200,8,0)</f>
        <v>8</v>
      </c>
      <c r="AG27" s="79">
        <f>VLOOKUP($A27,'30.07'!$A$9:$W$200,8,0)</f>
        <v>10</v>
      </c>
      <c r="AH27" s="79">
        <f>VLOOKUP($A27,'31.07'!$A$9:$W$200,8,0)</f>
        <v>10</v>
      </c>
      <c r="AI27" s="198">
        <f t="shared" si="0"/>
        <v>307</v>
      </c>
      <c r="AJ27" s="199"/>
    </row>
    <row r="28" spans="1:36" ht="18" customHeight="1" x14ac:dyDescent="0.2">
      <c r="A28" s="13">
        <v>1500088</v>
      </c>
      <c r="B28" s="14" t="s">
        <v>54</v>
      </c>
      <c r="C28" s="15">
        <v>21000</v>
      </c>
      <c r="D28" s="79">
        <f>VLOOKUP($A28,'01.07'!$A$9:$W$200,8,0)</f>
        <v>6</v>
      </c>
      <c r="E28" s="79">
        <f>VLOOKUP($A28,'02.07'!$A$9:$W$200,8,0)</f>
        <v>10</v>
      </c>
      <c r="F28" s="79">
        <f>VLOOKUP($A28,'03.07'!$A$9:$W$200,8,0)</f>
        <v>12</v>
      </c>
      <c r="G28" s="79">
        <f>VLOOKUP($A28,'04.07'!$A$9:$W$200,8,0)</f>
        <v>4</v>
      </c>
      <c r="H28" s="79">
        <f>VLOOKUP($A28,'05.07'!$A$9:$W$200,8,0)</f>
        <v>4</v>
      </c>
      <c r="I28" s="79">
        <f>VLOOKUP($A28,'06.07'!$A$9:$W$200,8,0)</f>
        <v>6</v>
      </c>
      <c r="J28" s="79">
        <f>VLOOKUP($A28,'07.07'!$A$9:$W$200,8,0)</f>
        <v>6</v>
      </c>
      <c r="K28" s="79">
        <f>VLOOKUP($A28,'08.07'!$A$9:$W$200,8,0)</f>
        <v>6</v>
      </c>
      <c r="L28" s="79">
        <f>VLOOKUP($A28,'09.07'!$A$9:$W$200,8,0)</f>
        <v>10</v>
      </c>
      <c r="M28" s="79">
        <f>VLOOKUP($A28,'10.07'!$A$9:$W$200,8,0)</f>
        <v>12</v>
      </c>
      <c r="N28" s="79">
        <f>VLOOKUP($A28,'11.07'!$A$9:$W$200,8,0)</f>
        <v>4</v>
      </c>
      <c r="O28" s="79">
        <f>VLOOKUP($A28,'12.07'!$A$9:$W$200,8,0)</f>
        <v>6</v>
      </c>
      <c r="P28" s="79">
        <f>VLOOKUP($A28,'13.07'!$A$9:$W$200,8,0)</f>
        <v>6</v>
      </c>
      <c r="Q28" s="79">
        <f>VLOOKUP($A28,'14.07'!$A$9:$W$200,8,0)</f>
        <v>6</v>
      </c>
      <c r="R28" s="79">
        <f>VLOOKUP($A28,'15.07'!$A$9:$W$200,8,0)</f>
        <v>6</v>
      </c>
      <c r="S28" s="79">
        <f>VLOOKUP($A28,'16.07'!$A$9:$W$200,8,0)</f>
        <v>10</v>
      </c>
      <c r="T28" s="79">
        <f>VLOOKUP($A28,'17.07'!$A$9:$W$200,8,0)</f>
        <v>12</v>
      </c>
      <c r="U28" s="79">
        <f>VLOOKUP($A28,'18.07'!$A$9:$W$200,8,0)</f>
        <v>6</v>
      </c>
      <c r="V28" s="79">
        <f>VLOOKUP($A28,'19.07'!$A$9:$W$200,8,0)</f>
        <v>6</v>
      </c>
      <c r="W28" s="79">
        <f>VLOOKUP($A28,'20.07'!$A$9:$W$200,8,0)</f>
        <v>6</v>
      </c>
      <c r="X28" s="79">
        <f>VLOOKUP($A28,'21.07'!$A$9:$W$200,8,0)</f>
        <v>6</v>
      </c>
      <c r="Y28" s="79">
        <f>VLOOKUP($A28,'22.07'!$A$9:$W$200,8,0)</f>
        <v>6</v>
      </c>
      <c r="Z28" s="79">
        <f>VLOOKUP($A28,'23.07'!$A$9:$W$200,8,0)</f>
        <v>10</v>
      </c>
      <c r="AA28" s="79">
        <f>VLOOKUP($A28,'24.07'!$A$9:$W$200,8,0)</f>
        <v>12</v>
      </c>
      <c r="AB28" s="79">
        <f>VLOOKUP($A28,'25.07'!$A$9:$W$200,8,0)</f>
        <v>4</v>
      </c>
      <c r="AC28" s="79">
        <f>VLOOKUP($A28,'26.07'!$A$9:$W$200,8,0)</f>
        <v>6</v>
      </c>
      <c r="AD28" s="79">
        <f>VLOOKUP($A28,'27.07'!$A$9:$W$200,8,0)</f>
        <v>6</v>
      </c>
      <c r="AE28" s="79">
        <f>VLOOKUP($A28,'28.07'!$A$9:$W$200,8,0)</f>
        <v>6</v>
      </c>
      <c r="AF28" s="79">
        <f>VLOOKUP($A28,'29.07'!$A$9:$W$200,8,0)</f>
        <v>6</v>
      </c>
      <c r="AG28" s="79">
        <f>VLOOKUP($A28,'30.07'!$A$9:$W$200,8,0)</f>
        <v>10</v>
      </c>
      <c r="AH28" s="79">
        <f>VLOOKUP($A28,'31.07'!$A$9:$W$200,8,0)</f>
        <v>12</v>
      </c>
      <c r="AI28" s="198">
        <f t="shared" si="0"/>
        <v>228</v>
      </c>
      <c r="AJ28" s="199"/>
    </row>
    <row r="29" spans="1:36" ht="18" customHeight="1" x14ac:dyDescent="0.2">
      <c r="A29" s="13">
        <v>1500089</v>
      </c>
      <c r="B29" s="14" t="s">
        <v>55</v>
      </c>
      <c r="C29" s="15">
        <v>20000</v>
      </c>
      <c r="D29" s="79">
        <f>VLOOKUP($A29,'01.07'!$A$9:$W$200,8,0)</f>
        <v>6</v>
      </c>
      <c r="E29" s="79">
        <f>VLOOKUP($A29,'02.07'!$A$9:$W$200,8,0)</f>
        <v>10</v>
      </c>
      <c r="F29" s="79">
        <f>VLOOKUP($A29,'03.07'!$A$9:$W$200,8,0)</f>
        <v>10</v>
      </c>
      <c r="G29" s="79">
        <f>VLOOKUP($A29,'04.07'!$A$9:$W$200,8,0)</f>
        <v>6</v>
      </c>
      <c r="H29" s="79">
        <f>VLOOKUP($A29,'05.07'!$A$9:$W$200,8,0)</f>
        <v>6</v>
      </c>
      <c r="I29" s="79">
        <f>VLOOKUP($A29,'06.07'!$A$9:$W$200,8,0)</f>
        <v>6</v>
      </c>
      <c r="J29" s="79">
        <f>VLOOKUP($A29,'07.07'!$A$9:$W$200,8,0)</f>
        <v>12</v>
      </c>
      <c r="K29" s="79">
        <f>VLOOKUP($A29,'08.07'!$A$9:$W$200,8,0)</f>
        <v>10</v>
      </c>
      <c r="L29" s="79">
        <f>VLOOKUP($A29,'09.07'!$A$9:$W$200,8,0)</f>
        <v>10</v>
      </c>
      <c r="M29" s="79">
        <f>VLOOKUP($A29,'10.07'!$A$9:$W$200,8,0)</f>
        <v>10</v>
      </c>
      <c r="N29" s="79">
        <f>VLOOKUP($A29,'11.07'!$A$9:$W$200,8,0)</f>
        <v>6</v>
      </c>
      <c r="O29" s="79">
        <f>VLOOKUP($A29,'12.07'!$A$9:$W$200,8,0)</f>
        <v>6</v>
      </c>
      <c r="P29" s="79">
        <f>VLOOKUP($A29,'13.07'!$A$9:$W$200,8,0)</f>
        <v>6</v>
      </c>
      <c r="Q29" s="79">
        <f>VLOOKUP($A29,'14.07'!$A$9:$W$200,8,0)</f>
        <v>6</v>
      </c>
      <c r="R29" s="79">
        <f>VLOOKUP($A29,'15.07'!$A$9:$W$200,8,0)</f>
        <v>12</v>
      </c>
      <c r="S29" s="79">
        <f>VLOOKUP($A29,'16.07'!$A$9:$W$200,8,0)</f>
        <v>10</v>
      </c>
      <c r="T29" s="79">
        <f>VLOOKUP($A29,'17.07'!$A$9:$W$200,8,0)</f>
        <v>20</v>
      </c>
      <c r="U29" s="79">
        <f>VLOOKUP($A29,'18.07'!$A$9:$W$200,8,0)</f>
        <v>6</v>
      </c>
      <c r="V29" s="79">
        <f>VLOOKUP($A29,'19.07'!$A$9:$W$200,8,0)</f>
        <v>6</v>
      </c>
      <c r="W29" s="79">
        <f>VLOOKUP($A29,'20.07'!$A$9:$W$200,8,0)</f>
        <v>6</v>
      </c>
      <c r="X29" s="79">
        <f>VLOOKUP($A29,'21.07'!$A$9:$W$200,8,0)</f>
        <v>6</v>
      </c>
      <c r="Y29" s="79">
        <f>VLOOKUP($A29,'22.07'!$A$9:$W$200,8,0)</f>
        <v>14</v>
      </c>
      <c r="Z29" s="79">
        <f>VLOOKUP($A29,'23.07'!$A$9:$W$200,8,0)</f>
        <v>10</v>
      </c>
      <c r="AA29" s="79">
        <f>VLOOKUP($A29,'24.07'!$A$9:$W$200,8,0)</f>
        <v>10</v>
      </c>
      <c r="AB29" s="79">
        <f>VLOOKUP($A29,'25.07'!$A$9:$W$200,8,0)</f>
        <v>8</v>
      </c>
      <c r="AC29" s="79">
        <f>VLOOKUP($A29,'26.07'!$A$9:$W$200,8,0)</f>
        <v>6</v>
      </c>
      <c r="AD29" s="79">
        <f>VLOOKUP($A29,'27.07'!$A$9:$W$200,8,0)</f>
        <v>6</v>
      </c>
      <c r="AE29" s="79">
        <f>VLOOKUP($A29,'28.07'!$A$9:$W$200,8,0)</f>
        <v>6</v>
      </c>
      <c r="AF29" s="79">
        <f>VLOOKUP($A29,'29.07'!$A$9:$W$200,8,0)</f>
        <v>8</v>
      </c>
      <c r="AG29" s="79">
        <f>VLOOKUP($A29,'30.07'!$A$9:$W$200,8,0)</f>
        <v>10</v>
      </c>
      <c r="AH29" s="79">
        <f>VLOOKUP($A29,'31.07'!$A$9:$W$200,8,0)</f>
        <v>16</v>
      </c>
      <c r="AI29" s="198">
        <f t="shared" si="0"/>
        <v>270</v>
      </c>
      <c r="AJ29" s="199"/>
    </row>
    <row r="30" spans="1:36" ht="18" customHeight="1" x14ac:dyDescent="0.2">
      <c r="A30" s="13">
        <v>1500134</v>
      </c>
      <c r="B30" s="14" t="s">
        <v>56</v>
      </c>
      <c r="C30" s="15">
        <v>24000</v>
      </c>
      <c r="D30" s="79">
        <f>VLOOKUP($A30,'01.07'!$A$9:$W$200,8,0)</f>
        <v>6</v>
      </c>
      <c r="E30" s="79">
        <f>VLOOKUP($A30,'02.07'!$A$9:$W$200,8,0)</f>
        <v>10</v>
      </c>
      <c r="F30" s="79">
        <f>VLOOKUP($A30,'03.07'!$A$9:$W$200,8,0)</f>
        <v>12</v>
      </c>
      <c r="G30" s="79">
        <f>VLOOKUP($A30,'04.07'!$A$9:$W$200,8,0)</f>
        <v>6</v>
      </c>
      <c r="H30" s="79">
        <f>VLOOKUP($A30,'05.07'!$A$9:$W$200,8,0)</f>
        <v>6</v>
      </c>
      <c r="I30" s="79">
        <f>VLOOKUP($A30,'06.07'!$A$9:$W$200,8,0)</f>
        <v>6</v>
      </c>
      <c r="J30" s="79">
        <f>VLOOKUP($A30,'07.07'!$A$9:$W$200,8,0)</f>
        <v>6</v>
      </c>
      <c r="K30" s="79">
        <f>VLOOKUP($A30,'08.07'!$A$9:$W$200,8,0)</f>
        <v>6</v>
      </c>
      <c r="L30" s="79">
        <f>VLOOKUP($A30,'09.07'!$A$9:$W$200,8,0)</f>
        <v>10</v>
      </c>
      <c r="M30" s="79">
        <f>VLOOKUP($A30,'10.07'!$A$9:$W$200,8,0)</f>
        <v>12</v>
      </c>
      <c r="N30" s="79">
        <f>VLOOKUP($A30,'11.07'!$A$9:$W$200,8,0)</f>
        <v>6</v>
      </c>
      <c r="O30" s="79">
        <f>VLOOKUP($A30,'12.07'!$A$9:$W$200,8,0)</f>
        <v>6</v>
      </c>
      <c r="P30" s="79">
        <f>VLOOKUP($A30,'13.07'!$A$9:$W$200,8,0)</f>
        <v>6</v>
      </c>
      <c r="Q30" s="79">
        <f>VLOOKUP($A30,'14.07'!$A$9:$W$200,8,0)</f>
        <v>6</v>
      </c>
      <c r="R30" s="79">
        <f>VLOOKUP($A30,'15.07'!$A$9:$W$200,8,0)</f>
        <v>12</v>
      </c>
      <c r="S30" s="79">
        <f>VLOOKUP($A30,'16.07'!$A$9:$W$200,8,0)</f>
        <v>20</v>
      </c>
      <c r="T30" s="79">
        <f>VLOOKUP($A30,'17.07'!$A$9:$W$200,8,0)</f>
        <v>12</v>
      </c>
      <c r="U30" s="79">
        <f>VLOOKUP($A30,'18.07'!$A$9:$W$200,8,0)</f>
        <v>6</v>
      </c>
      <c r="V30" s="79">
        <f>VLOOKUP($A30,'19.07'!$A$9:$W$200,8,0)</f>
        <v>6</v>
      </c>
      <c r="W30" s="79">
        <f>VLOOKUP($A30,'20.07'!$A$9:$W$200,8,0)</f>
        <v>6</v>
      </c>
      <c r="X30" s="79">
        <f>VLOOKUP($A30,'21.07'!$A$9:$W$200,8,0)</f>
        <v>6</v>
      </c>
      <c r="Y30" s="79">
        <f>VLOOKUP($A30,'22.07'!$A$9:$W$200,8,0)</f>
        <v>14</v>
      </c>
      <c r="Z30" s="79">
        <f>VLOOKUP($A30,'23.07'!$A$9:$W$200,8,0)</f>
        <v>10</v>
      </c>
      <c r="AA30" s="79">
        <f>VLOOKUP($A30,'24.07'!$A$9:$W$200,8,0)</f>
        <v>10</v>
      </c>
      <c r="AB30" s="79">
        <f>VLOOKUP($A30,'25.07'!$A$9:$W$200,8,0)</f>
        <v>6</v>
      </c>
      <c r="AC30" s="79">
        <f>VLOOKUP($A30,'26.07'!$A$9:$W$200,8,0)</f>
        <v>6</v>
      </c>
      <c r="AD30" s="79">
        <f>VLOOKUP($A30,'27.07'!$A$9:$W$200,8,0)</f>
        <v>6</v>
      </c>
      <c r="AE30" s="79">
        <f>VLOOKUP($A30,'28.07'!$A$9:$W$200,8,0)</f>
        <v>6</v>
      </c>
      <c r="AF30" s="79">
        <f>VLOOKUP($A30,'29.07'!$A$9:$W$200,8,0)</f>
        <v>8</v>
      </c>
      <c r="AG30" s="79">
        <f>VLOOKUP($A30,'30.07'!$A$9:$W$200,8,0)</f>
        <v>10</v>
      </c>
      <c r="AH30" s="79">
        <f>VLOOKUP($A30,'31.07'!$A$9:$W$200,8,0)</f>
        <v>12</v>
      </c>
      <c r="AI30" s="198">
        <f t="shared" si="0"/>
        <v>260</v>
      </c>
      <c r="AJ30" s="199"/>
    </row>
    <row r="31" spans="1:36" ht="18" customHeight="1" x14ac:dyDescent="0.2">
      <c r="A31" s="13">
        <v>1500228</v>
      </c>
      <c r="B31" s="14" t="s">
        <v>57</v>
      </c>
      <c r="C31" s="15">
        <v>18000</v>
      </c>
      <c r="D31" s="79">
        <f>VLOOKUP($A31,'01.07'!$A$9:$W$200,8,0)</f>
        <v>6</v>
      </c>
      <c r="E31" s="79">
        <f>VLOOKUP($A31,'02.07'!$A$9:$W$200,8,0)</f>
        <v>10</v>
      </c>
      <c r="F31" s="79">
        <f>VLOOKUP($A31,'03.07'!$A$9:$W$200,8,0)</f>
        <v>12</v>
      </c>
      <c r="G31" s="79">
        <f>VLOOKUP($A31,'04.07'!$A$9:$W$200,8,0)</f>
        <v>6</v>
      </c>
      <c r="H31" s="79">
        <f>VLOOKUP($A31,'05.07'!$A$9:$W$200,8,0)</f>
        <v>6</v>
      </c>
      <c r="I31" s="79">
        <f>VLOOKUP($A31,'06.07'!$A$9:$W$200,8,0)</f>
        <v>6</v>
      </c>
      <c r="J31" s="79">
        <f>VLOOKUP($A31,'07.07'!$A$9:$W$200,8,0)</f>
        <v>12</v>
      </c>
      <c r="K31" s="79">
        <f>VLOOKUP($A31,'08.07'!$A$9:$W$200,8,0)</f>
        <v>10</v>
      </c>
      <c r="L31" s="79">
        <f>VLOOKUP($A31,'09.07'!$A$9:$W$200,8,0)</f>
        <v>10</v>
      </c>
      <c r="M31" s="79">
        <f>VLOOKUP($A31,'10.07'!$A$9:$W$200,8,0)</f>
        <v>12</v>
      </c>
      <c r="N31" s="79">
        <f>VLOOKUP($A31,'11.07'!$A$9:$W$200,8,0)</f>
        <v>6</v>
      </c>
      <c r="O31" s="79">
        <f>VLOOKUP($A31,'12.07'!$A$9:$W$200,8,0)</f>
        <v>6</v>
      </c>
      <c r="P31" s="79">
        <f>VLOOKUP($A31,'13.07'!$A$9:$W$200,8,0)</f>
        <v>6</v>
      </c>
      <c r="Q31" s="79">
        <f>VLOOKUP($A31,'14.07'!$A$9:$W$200,8,0)</f>
        <v>10</v>
      </c>
      <c r="R31" s="79">
        <f>VLOOKUP($A31,'15.07'!$A$9:$W$200,8,0)</f>
        <v>12</v>
      </c>
      <c r="S31" s="79">
        <f>VLOOKUP($A31,'16.07'!$A$9:$W$200,8,0)</f>
        <v>20</v>
      </c>
      <c r="T31" s="79">
        <f>VLOOKUP($A31,'17.07'!$A$9:$W$200,8,0)</f>
        <v>22</v>
      </c>
      <c r="U31" s="79">
        <f>VLOOKUP($A31,'18.07'!$A$9:$W$200,8,0)</f>
        <v>6</v>
      </c>
      <c r="V31" s="79">
        <f>VLOOKUP($A31,'19.07'!$A$9:$W$200,8,0)</f>
        <v>6</v>
      </c>
      <c r="W31" s="79">
        <f>VLOOKUP($A31,'20.07'!$A$9:$W$200,8,0)</f>
        <v>6</v>
      </c>
      <c r="X31" s="79">
        <f>VLOOKUP($A31,'21.07'!$A$9:$W$200,8,0)</f>
        <v>6</v>
      </c>
      <c r="Y31" s="79">
        <f>VLOOKUP($A31,'22.07'!$A$9:$W$200,8,0)</f>
        <v>13</v>
      </c>
      <c r="Z31" s="79">
        <f>VLOOKUP($A31,'23.07'!$A$9:$W$200,8,0)</f>
        <v>10</v>
      </c>
      <c r="AA31" s="79">
        <f>VLOOKUP($A31,'24.07'!$A$9:$W$200,8,0)</f>
        <v>21</v>
      </c>
      <c r="AB31" s="79">
        <f>VLOOKUP($A31,'25.07'!$A$9:$W$200,8,0)</f>
        <v>6</v>
      </c>
      <c r="AC31" s="79">
        <f>VLOOKUP($A31,'26.07'!$A$9:$W$200,8,0)</f>
        <v>12</v>
      </c>
      <c r="AD31" s="79">
        <f>VLOOKUP($A31,'27.07'!$A$9:$W$200,8,0)</f>
        <v>6</v>
      </c>
      <c r="AE31" s="79">
        <f>VLOOKUP($A31,'28.07'!$A$9:$W$200,8,0)</f>
        <v>6</v>
      </c>
      <c r="AF31" s="79">
        <f>VLOOKUP($A31,'29.07'!$A$9:$W$200,8,0)</f>
        <v>8</v>
      </c>
      <c r="AG31" s="79">
        <f>VLOOKUP($A31,'30.07'!$A$9:$W$200,8,0)</f>
        <v>16</v>
      </c>
      <c r="AH31" s="79">
        <f>VLOOKUP($A31,'31.07'!$A$9:$W$200,8,0)</f>
        <v>12</v>
      </c>
      <c r="AI31" s="198">
        <f t="shared" si="0"/>
        <v>306</v>
      </c>
      <c r="AJ31" s="199"/>
    </row>
    <row r="32" spans="1:36" ht="18" customHeight="1" x14ac:dyDescent="0.2">
      <c r="A32" s="13">
        <v>1500300</v>
      </c>
      <c r="B32" s="14" t="s">
        <v>58</v>
      </c>
      <c r="C32" s="15">
        <v>22000</v>
      </c>
      <c r="D32" s="79">
        <f>VLOOKUP($A32,'01.07'!$A$9:$W$200,8,0)</f>
        <v>6</v>
      </c>
      <c r="E32" s="79">
        <f>VLOOKUP($A32,'02.07'!$A$9:$W$200,8,0)</f>
        <v>10</v>
      </c>
      <c r="F32" s="79">
        <f>VLOOKUP($A32,'03.07'!$A$9:$W$200,8,0)</f>
        <v>12</v>
      </c>
      <c r="G32" s="79">
        <f>VLOOKUP($A32,'04.07'!$A$9:$W$200,8,0)</f>
        <v>6</v>
      </c>
      <c r="H32" s="79">
        <f>VLOOKUP($A32,'05.07'!$A$9:$W$200,8,0)</f>
        <v>6</v>
      </c>
      <c r="I32" s="79">
        <f>VLOOKUP($A32,'06.07'!$A$9:$W$200,8,0)</f>
        <v>6</v>
      </c>
      <c r="J32" s="79">
        <f>VLOOKUP($A32,'07.07'!$A$9:$W$200,8,0)</f>
        <v>6</v>
      </c>
      <c r="K32" s="79">
        <f>VLOOKUP($A32,'08.07'!$A$9:$W$200,8,0)</f>
        <v>6</v>
      </c>
      <c r="L32" s="79">
        <f>VLOOKUP($A32,'09.07'!$A$9:$W$200,8,0)</f>
        <v>10</v>
      </c>
      <c r="M32" s="79">
        <f>VLOOKUP($A32,'10.07'!$A$9:$W$200,8,0)</f>
        <v>12</v>
      </c>
      <c r="N32" s="79">
        <f>VLOOKUP($A32,'11.07'!$A$9:$W$200,8,0)</f>
        <v>6</v>
      </c>
      <c r="O32" s="79">
        <f>VLOOKUP($A32,'12.07'!$A$9:$W$200,8,0)</f>
        <v>6</v>
      </c>
      <c r="P32" s="79">
        <f>VLOOKUP($A32,'13.07'!$A$9:$W$200,8,0)</f>
        <v>6</v>
      </c>
      <c r="Q32" s="79">
        <f>VLOOKUP($A32,'14.07'!$A$9:$W$200,8,0)</f>
        <v>6</v>
      </c>
      <c r="R32" s="79">
        <f>VLOOKUP($A32,'15.07'!$A$9:$W$200,8,0)</f>
        <v>6</v>
      </c>
      <c r="S32" s="79">
        <f>VLOOKUP($A32,'16.07'!$A$9:$W$200,8,0)</f>
        <v>20</v>
      </c>
      <c r="T32" s="79">
        <f>VLOOKUP($A32,'17.07'!$A$9:$W$200,8,0)</f>
        <v>12</v>
      </c>
      <c r="U32" s="79">
        <f>VLOOKUP($A32,'18.07'!$A$9:$W$200,8,0)</f>
        <v>6</v>
      </c>
      <c r="V32" s="79">
        <f>VLOOKUP($A32,'19.07'!$A$9:$W$200,8,0)</f>
        <v>6</v>
      </c>
      <c r="W32" s="79">
        <f>VLOOKUP($A32,'20.07'!$A$9:$W$200,8,0)</f>
        <v>6</v>
      </c>
      <c r="X32" s="79">
        <f>VLOOKUP($A32,'21.07'!$A$9:$W$200,8,0)</f>
        <v>6</v>
      </c>
      <c r="Y32" s="79">
        <f>VLOOKUP($A32,'22.07'!$A$9:$W$200,8,0)</f>
        <v>8</v>
      </c>
      <c r="Z32" s="79">
        <f>VLOOKUP($A32,'23.07'!$A$9:$W$200,8,0)</f>
        <v>10</v>
      </c>
      <c r="AA32" s="79">
        <f>VLOOKUP($A32,'24.07'!$A$9:$W$200,8,0)</f>
        <v>12</v>
      </c>
      <c r="AB32" s="79">
        <f>VLOOKUP($A32,'25.07'!$A$9:$W$200,8,0)</f>
        <v>7</v>
      </c>
      <c r="AC32" s="79">
        <f>VLOOKUP($A32,'26.07'!$A$9:$W$200,8,0)</f>
        <v>6</v>
      </c>
      <c r="AD32" s="79">
        <f>VLOOKUP($A32,'27.07'!$A$9:$W$200,8,0)</f>
        <v>6</v>
      </c>
      <c r="AE32" s="79">
        <f>VLOOKUP($A32,'28.07'!$A$9:$W$200,8,0)</f>
        <v>6</v>
      </c>
      <c r="AF32" s="79">
        <f>VLOOKUP($A32,'29.07'!$A$9:$W$200,8,0)</f>
        <v>6</v>
      </c>
      <c r="AG32" s="79">
        <f>VLOOKUP($A32,'30.07'!$A$9:$W$200,8,0)</f>
        <v>10</v>
      </c>
      <c r="AH32" s="79">
        <f>VLOOKUP($A32,'31.07'!$A$9:$W$200,8,0)</f>
        <v>12</v>
      </c>
      <c r="AI32" s="198">
        <f t="shared" si="0"/>
        <v>249</v>
      </c>
      <c r="AJ32" s="199"/>
    </row>
    <row r="33" spans="1:36" ht="18" customHeight="1" x14ac:dyDescent="0.2">
      <c r="A33" s="13">
        <v>1500301</v>
      </c>
      <c r="B33" s="14" t="s">
        <v>59</v>
      </c>
      <c r="C33" s="15">
        <v>20000</v>
      </c>
      <c r="D33" s="79">
        <f>VLOOKUP($A33,'01.07'!$A$9:$W$200,8,0)</f>
        <v>6</v>
      </c>
      <c r="E33" s="79">
        <f>VLOOKUP($A33,'02.07'!$A$9:$W$200,8,0)</f>
        <v>10</v>
      </c>
      <c r="F33" s="79">
        <f>VLOOKUP($A33,'03.07'!$A$9:$W$200,8,0)</f>
        <v>10</v>
      </c>
      <c r="G33" s="79">
        <f>VLOOKUP($A33,'04.07'!$A$9:$W$200,8,0)</f>
        <v>6</v>
      </c>
      <c r="H33" s="79">
        <f>VLOOKUP($A33,'05.07'!$A$9:$W$200,8,0)</f>
        <v>6</v>
      </c>
      <c r="I33" s="79">
        <f>VLOOKUP($A33,'06.07'!$A$9:$W$200,8,0)</f>
        <v>6</v>
      </c>
      <c r="J33" s="79">
        <f>VLOOKUP($A33,'07.07'!$A$9:$W$200,8,0)</f>
        <v>6</v>
      </c>
      <c r="K33" s="79">
        <f>VLOOKUP($A33,'08.07'!$A$9:$W$200,8,0)</f>
        <v>6</v>
      </c>
      <c r="L33" s="79">
        <f>VLOOKUP($A33,'09.07'!$A$9:$W$200,8,0)</f>
        <v>10</v>
      </c>
      <c r="M33" s="79">
        <f>VLOOKUP($A33,'10.07'!$A$9:$W$200,8,0)</f>
        <v>10</v>
      </c>
      <c r="N33" s="79">
        <f>VLOOKUP($A33,'11.07'!$A$9:$W$200,8,0)</f>
        <v>6</v>
      </c>
      <c r="O33" s="79">
        <f>VLOOKUP($A33,'12.07'!$A$9:$W$200,8,0)</f>
        <v>6</v>
      </c>
      <c r="P33" s="79">
        <f>VLOOKUP($A33,'13.07'!$A$9:$W$200,8,0)</f>
        <v>6</v>
      </c>
      <c r="Q33" s="79">
        <f>VLOOKUP($A33,'14.07'!$A$9:$W$200,8,0)</f>
        <v>6</v>
      </c>
      <c r="R33" s="79">
        <f>VLOOKUP($A33,'15.07'!$A$9:$W$200,8,0)</f>
        <v>12</v>
      </c>
      <c r="S33" s="79">
        <f>VLOOKUP($A33,'16.07'!$A$9:$W$200,8,0)</f>
        <v>10</v>
      </c>
      <c r="T33" s="79">
        <f>VLOOKUP($A33,'17.07'!$A$9:$W$200,8,0)</f>
        <v>10</v>
      </c>
      <c r="U33" s="79">
        <f>VLOOKUP($A33,'18.07'!$A$9:$W$200,8,0)</f>
        <v>6</v>
      </c>
      <c r="V33" s="79">
        <f>VLOOKUP($A33,'19.07'!$A$9:$W$200,8,0)</f>
        <v>6</v>
      </c>
      <c r="W33" s="79">
        <f>VLOOKUP($A33,'20.07'!$A$9:$W$200,8,0)</f>
        <v>4</v>
      </c>
      <c r="X33" s="79">
        <f>VLOOKUP($A33,'21.07'!$A$9:$W$200,8,0)</f>
        <v>6</v>
      </c>
      <c r="Y33" s="79">
        <f>VLOOKUP($A33,'22.07'!$A$9:$W$200,8,0)</f>
        <v>6</v>
      </c>
      <c r="Z33" s="79">
        <f>VLOOKUP($A33,'23.07'!$A$9:$W$200,8,0)</f>
        <v>10</v>
      </c>
      <c r="AA33" s="79">
        <f>VLOOKUP($A33,'24.07'!$A$9:$W$200,8,0)</f>
        <v>10</v>
      </c>
      <c r="AB33" s="79">
        <f>VLOOKUP($A33,'25.07'!$A$9:$W$200,8,0)</f>
        <v>4</v>
      </c>
      <c r="AC33" s="79">
        <f>VLOOKUP($A33,'26.07'!$A$9:$W$200,8,0)</f>
        <v>6</v>
      </c>
      <c r="AD33" s="79">
        <f>VLOOKUP($A33,'27.07'!$A$9:$W$200,8,0)</f>
        <v>6</v>
      </c>
      <c r="AE33" s="79">
        <f>VLOOKUP($A33,'28.07'!$A$9:$W$200,8,0)</f>
        <v>6</v>
      </c>
      <c r="AF33" s="79">
        <f>VLOOKUP($A33,'29.07'!$A$9:$W$200,8,0)</f>
        <v>6</v>
      </c>
      <c r="AG33" s="79">
        <f>VLOOKUP($A33,'30.07'!$A$9:$W$200,8,0)</f>
        <v>10</v>
      </c>
      <c r="AH33" s="79">
        <f>VLOOKUP($A33,'31.07'!$A$9:$W$200,8,0)</f>
        <v>10</v>
      </c>
      <c r="AI33" s="198">
        <f t="shared" si="0"/>
        <v>228</v>
      </c>
      <c r="AJ33" s="199"/>
    </row>
    <row r="34" spans="1:36" ht="18" customHeight="1" x14ac:dyDescent="0.2">
      <c r="A34" s="13">
        <v>1500303</v>
      </c>
      <c r="B34" s="14" t="s">
        <v>60</v>
      </c>
      <c r="C34" s="15">
        <v>18000</v>
      </c>
      <c r="D34" s="79">
        <f>VLOOKUP($A34,'01.07'!$A$9:$W$200,8,0)</f>
        <v>6</v>
      </c>
      <c r="E34" s="79">
        <f>VLOOKUP($A34,'02.07'!$A$9:$W$200,8,0)</f>
        <v>10</v>
      </c>
      <c r="F34" s="79">
        <f>VLOOKUP($A34,'03.07'!$A$9:$W$200,8,0)</f>
        <v>12</v>
      </c>
      <c r="G34" s="79">
        <f>VLOOKUP($A34,'04.07'!$A$9:$W$200,8,0)</f>
        <v>6</v>
      </c>
      <c r="H34" s="79">
        <f>VLOOKUP($A34,'05.07'!$A$9:$W$200,8,0)</f>
        <v>6</v>
      </c>
      <c r="I34" s="79">
        <f>VLOOKUP($A34,'06.07'!$A$9:$W$200,8,0)</f>
        <v>6</v>
      </c>
      <c r="J34" s="79">
        <f>VLOOKUP($A34,'07.07'!$A$9:$W$200,8,0)</f>
        <v>6</v>
      </c>
      <c r="K34" s="79">
        <f>VLOOKUP($A34,'08.07'!$A$9:$W$200,8,0)</f>
        <v>6</v>
      </c>
      <c r="L34" s="79">
        <f>VLOOKUP($A34,'09.07'!$A$9:$W$200,8,0)</f>
        <v>10</v>
      </c>
      <c r="M34" s="79">
        <f>VLOOKUP($A34,'10.07'!$A$9:$W$200,8,0)</f>
        <v>12</v>
      </c>
      <c r="N34" s="79">
        <f>VLOOKUP($A34,'11.07'!$A$9:$W$200,8,0)</f>
        <v>6</v>
      </c>
      <c r="O34" s="79">
        <f>VLOOKUP($A34,'12.07'!$A$9:$W$200,8,0)</f>
        <v>6</v>
      </c>
      <c r="P34" s="79">
        <f>VLOOKUP($A34,'13.07'!$A$9:$W$200,8,0)</f>
        <v>6</v>
      </c>
      <c r="Q34" s="79">
        <f>VLOOKUP($A34,'14.07'!$A$9:$W$200,8,0)</f>
        <v>0</v>
      </c>
      <c r="R34" s="79">
        <f>VLOOKUP($A34,'15.07'!$A$9:$W$200,8,0)</f>
        <v>6</v>
      </c>
      <c r="S34" s="79">
        <f>VLOOKUP($A34,'16.07'!$A$9:$W$200,8,0)</f>
        <v>10</v>
      </c>
      <c r="T34" s="79">
        <f>VLOOKUP($A34,'17.07'!$A$9:$W$200,8,0)</f>
        <v>12</v>
      </c>
      <c r="U34" s="79">
        <f>VLOOKUP($A34,'18.07'!$A$9:$W$200,8,0)</f>
        <v>6</v>
      </c>
      <c r="V34" s="79">
        <f>VLOOKUP($A34,'19.07'!$A$9:$W$200,8,0)</f>
        <v>6</v>
      </c>
      <c r="W34" s="79">
        <f>VLOOKUP($A34,'20.07'!$A$9:$W$200,8,0)</f>
        <v>6</v>
      </c>
      <c r="X34" s="79">
        <f>VLOOKUP($A34,'21.07'!$A$9:$W$200,8,0)</f>
        <v>6</v>
      </c>
      <c r="Y34" s="79">
        <f>VLOOKUP($A34,'22.07'!$A$9:$W$200,8,0)</f>
        <v>6</v>
      </c>
      <c r="Z34" s="79">
        <f>VLOOKUP($A34,'23.07'!$A$9:$W$200,8,0)</f>
        <v>10</v>
      </c>
      <c r="AA34" s="79">
        <f>VLOOKUP($A34,'24.07'!$A$9:$W$200,8,0)</f>
        <v>12</v>
      </c>
      <c r="AB34" s="79">
        <f>VLOOKUP($A34,'25.07'!$A$9:$W$200,8,0)</f>
        <v>6</v>
      </c>
      <c r="AC34" s="79">
        <f>VLOOKUP($A34,'26.07'!$A$9:$W$200,8,0)</f>
        <v>6</v>
      </c>
      <c r="AD34" s="79">
        <f>VLOOKUP($A34,'27.07'!$A$9:$W$200,8,0)</f>
        <v>6</v>
      </c>
      <c r="AE34" s="79">
        <f>VLOOKUP($A34,'28.07'!$A$9:$W$200,8,0)</f>
        <v>6</v>
      </c>
      <c r="AF34" s="79">
        <f>VLOOKUP($A34,'29.07'!$A$9:$W$200,8,0)</f>
        <v>6</v>
      </c>
      <c r="AG34" s="79">
        <f>VLOOKUP($A34,'30.07'!$A$9:$W$200,8,0)</f>
        <v>10</v>
      </c>
      <c r="AH34" s="79">
        <f>VLOOKUP($A34,'31.07'!$A$9:$W$200,8,0)</f>
        <v>12</v>
      </c>
      <c r="AI34" s="198">
        <f t="shared" si="0"/>
        <v>230</v>
      </c>
      <c r="AJ34" s="199"/>
    </row>
    <row r="35" spans="1:36" ht="18.75" customHeight="1" x14ac:dyDescent="0.2">
      <c r="A35" s="13">
        <v>1500304</v>
      </c>
      <c r="B35" s="14" t="s">
        <v>61</v>
      </c>
      <c r="C35" s="15">
        <v>18000</v>
      </c>
      <c r="D35" s="79">
        <f>VLOOKUP($A35,'01.07'!$A$9:$W$200,8,0)</f>
        <v>10</v>
      </c>
      <c r="E35" s="79">
        <f>VLOOKUP($A35,'02.07'!$A$9:$W$200,8,0)</f>
        <v>10</v>
      </c>
      <c r="F35" s="79">
        <f>VLOOKUP($A35,'03.07'!$A$9:$W$200,8,0)</f>
        <v>12</v>
      </c>
      <c r="G35" s="79">
        <f>VLOOKUP($A35,'04.07'!$A$9:$W$200,8,0)</f>
        <v>6</v>
      </c>
      <c r="H35" s="79">
        <f>VLOOKUP($A35,'05.07'!$A$9:$W$200,8,0)</f>
        <v>6</v>
      </c>
      <c r="I35" s="79">
        <f>VLOOKUP($A35,'06.07'!$A$9:$W$200,8,0)</f>
        <v>6</v>
      </c>
      <c r="J35" s="79">
        <f>VLOOKUP($A35,'07.07'!$A$9:$W$200,8,0)</f>
        <v>6</v>
      </c>
      <c r="K35" s="79">
        <f>VLOOKUP($A35,'08.07'!$A$9:$W$200,8,0)</f>
        <v>6</v>
      </c>
      <c r="L35" s="79">
        <f>VLOOKUP($A35,'09.07'!$A$9:$W$200,8,0)</f>
        <v>10</v>
      </c>
      <c r="M35" s="79">
        <f>VLOOKUP($A35,'10.07'!$A$9:$W$200,8,0)</f>
        <v>12</v>
      </c>
      <c r="N35" s="79">
        <f>VLOOKUP($A35,'11.07'!$A$9:$W$200,8,0)</f>
        <v>6</v>
      </c>
      <c r="O35" s="79">
        <f>VLOOKUP($A35,'12.07'!$A$9:$W$200,8,0)</f>
        <v>6</v>
      </c>
      <c r="P35" s="79">
        <f>VLOOKUP($A35,'13.07'!$A$9:$W$200,8,0)</f>
        <v>6</v>
      </c>
      <c r="Q35" s="79">
        <f>VLOOKUP($A35,'14.07'!$A$9:$W$200,8,0)</f>
        <v>10</v>
      </c>
      <c r="R35" s="79">
        <f>VLOOKUP($A35,'15.07'!$A$9:$W$200,8,0)</f>
        <v>12</v>
      </c>
      <c r="S35" s="79">
        <f>VLOOKUP($A35,'16.07'!$A$9:$W$200,8,0)</f>
        <v>10</v>
      </c>
      <c r="T35" s="79">
        <f>VLOOKUP($A35,'17.07'!$A$9:$W$200,8,0)</f>
        <v>12</v>
      </c>
      <c r="U35" s="79">
        <f>VLOOKUP($A35,'18.07'!$A$9:$W$200,8,0)</f>
        <v>6</v>
      </c>
      <c r="V35" s="79">
        <f>VLOOKUP($A35,'19.07'!$A$9:$W$200,8,0)</f>
        <v>6</v>
      </c>
      <c r="W35" s="79">
        <f>VLOOKUP($A35,'20.07'!$A$9:$W$200,8,0)</f>
        <v>6</v>
      </c>
      <c r="X35" s="79">
        <f>VLOOKUP($A35,'21.07'!$A$9:$W$200,8,0)</f>
        <v>6</v>
      </c>
      <c r="Y35" s="79">
        <f>VLOOKUP($A35,'22.07'!$A$9:$W$200,8,0)</f>
        <v>8</v>
      </c>
      <c r="Z35" s="79">
        <f>VLOOKUP($A35,'23.07'!$A$9:$W$200,8,0)</f>
        <v>10</v>
      </c>
      <c r="AA35" s="79">
        <f>VLOOKUP($A35,'24.07'!$A$9:$W$200,8,0)</f>
        <v>22</v>
      </c>
      <c r="AB35" s="79">
        <f>VLOOKUP($A35,'25.07'!$A$9:$W$200,8,0)</f>
        <v>12</v>
      </c>
      <c r="AC35" s="79">
        <f>VLOOKUP($A35,'26.07'!$A$9:$W$200,8,0)</f>
        <v>10</v>
      </c>
      <c r="AD35" s="79">
        <f>VLOOKUP($A35,'27.07'!$A$9:$W$200,8,0)</f>
        <v>6</v>
      </c>
      <c r="AE35" s="79">
        <f>VLOOKUP($A35,'28.07'!$A$9:$W$200,8,0)</f>
        <v>6</v>
      </c>
      <c r="AF35" s="79">
        <f>VLOOKUP($A35,'29.07'!$A$9:$W$200,8,0)</f>
        <v>8</v>
      </c>
      <c r="AG35" s="79">
        <f>VLOOKUP($A35,'30.07'!$A$9:$W$200,8,0)</f>
        <v>16</v>
      </c>
      <c r="AH35" s="79">
        <f>VLOOKUP($A35,'31.07'!$A$9:$W$200,8,0)</f>
        <v>22</v>
      </c>
      <c r="AI35" s="198">
        <f t="shared" si="0"/>
        <v>290</v>
      </c>
      <c r="AJ35" s="199"/>
    </row>
    <row r="36" spans="1:36" ht="18" customHeight="1" x14ac:dyDescent="0.2">
      <c r="A36" s="13">
        <v>1500306</v>
      </c>
      <c r="B36" s="14" t="s">
        <v>62</v>
      </c>
      <c r="C36" s="15">
        <v>17000</v>
      </c>
      <c r="D36" s="79">
        <f>VLOOKUP($A36,'01.07'!$A$9:$W$200,8,0)</f>
        <v>6</v>
      </c>
      <c r="E36" s="79">
        <f>VLOOKUP($A36,'02.07'!$A$9:$W$200,8,0)</f>
        <v>10</v>
      </c>
      <c r="F36" s="79">
        <f>VLOOKUP($A36,'03.07'!$A$9:$W$200,8,0)</f>
        <v>12</v>
      </c>
      <c r="G36" s="79">
        <f>VLOOKUP($A36,'04.07'!$A$9:$W$200,8,0)</f>
        <v>4</v>
      </c>
      <c r="H36" s="79">
        <f>VLOOKUP($A36,'05.07'!$A$9:$W$200,8,0)</f>
        <v>6</v>
      </c>
      <c r="I36" s="79">
        <f>VLOOKUP($A36,'06.07'!$A$9:$W$200,8,0)</f>
        <v>6</v>
      </c>
      <c r="J36" s="79">
        <f>VLOOKUP($A36,'07.07'!$A$9:$W$200,8,0)</f>
        <v>6</v>
      </c>
      <c r="K36" s="79">
        <f>VLOOKUP($A36,'08.07'!$A$9:$W$200,8,0)</f>
        <v>6</v>
      </c>
      <c r="L36" s="79">
        <f>VLOOKUP($A36,'09.07'!$A$9:$W$200,8,0)</f>
        <v>10</v>
      </c>
      <c r="M36" s="79">
        <f>VLOOKUP($A36,'10.07'!$A$9:$W$200,8,0)</f>
        <v>12</v>
      </c>
      <c r="N36" s="79">
        <f>VLOOKUP($A36,'11.07'!$A$9:$W$200,8,0)</f>
        <v>4</v>
      </c>
      <c r="O36" s="79">
        <f>VLOOKUP($A36,'12.07'!$A$9:$W$200,8,0)</f>
        <v>6</v>
      </c>
      <c r="P36" s="79">
        <f>VLOOKUP($A36,'13.07'!$A$9:$W$200,8,0)</f>
        <v>6</v>
      </c>
      <c r="Q36" s="79">
        <f>VLOOKUP($A36,'14.07'!$A$9:$W$200,8,0)</f>
        <v>6</v>
      </c>
      <c r="R36" s="79">
        <f>VLOOKUP($A36,'15.07'!$A$9:$W$200,8,0)</f>
        <v>6</v>
      </c>
      <c r="S36" s="79">
        <f>VLOOKUP($A36,'16.07'!$A$9:$W$200,8,0)</f>
        <v>10</v>
      </c>
      <c r="T36" s="79">
        <f>VLOOKUP($A36,'17.07'!$A$9:$W$200,8,0)</f>
        <v>12</v>
      </c>
      <c r="U36" s="79">
        <f>VLOOKUP($A36,'18.07'!$A$9:$W$200,8,0)</f>
        <v>4</v>
      </c>
      <c r="V36" s="79">
        <f>VLOOKUP($A36,'19.07'!$A$9:$W$200,8,0)</f>
        <v>6</v>
      </c>
      <c r="W36" s="79">
        <f>VLOOKUP($A36,'20.07'!$A$9:$W$200,8,0)</f>
        <v>4</v>
      </c>
      <c r="X36" s="79">
        <f>VLOOKUP($A36,'21.07'!$A$9:$W$200,8,0)</f>
        <v>6</v>
      </c>
      <c r="Y36" s="79">
        <f>VLOOKUP($A36,'22.07'!$A$9:$W$200,8,0)</f>
        <v>6</v>
      </c>
      <c r="Z36" s="79">
        <f>VLOOKUP($A36,'23.07'!$A$9:$W$200,8,0)</f>
        <v>10</v>
      </c>
      <c r="AA36" s="79">
        <f>VLOOKUP($A36,'24.07'!$A$9:$W$200,8,0)</f>
        <v>12</v>
      </c>
      <c r="AB36" s="79">
        <f>VLOOKUP($A36,'25.07'!$A$9:$W$200,8,0)</f>
        <v>6</v>
      </c>
      <c r="AC36" s="79">
        <f>VLOOKUP($A36,'26.07'!$A$9:$W$200,8,0)</f>
        <v>6</v>
      </c>
      <c r="AD36" s="79">
        <f>VLOOKUP($A36,'27.07'!$A$9:$W$200,8,0)</f>
        <v>6</v>
      </c>
      <c r="AE36" s="79">
        <f>VLOOKUP($A36,'28.07'!$A$9:$W$200,8,0)</f>
        <v>6</v>
      </c>
      <c r="AF36" s="79">
        <f>VLOOKUP($A36,'29.07'!$A$9:$W$200,8,0)</f>
        <v>6</v>
      </c>
      <c r="AG36" s="79">
        <f>VLOOKUP($A36,'30.07'!$A$9:$W$200,8,0)</f>
        <v>10</v>
      </c>
      <c r="AH36" s="79">
        <f>VLOOKUP($A36,'31.07'!$A$9:$W$200,8,0)</f>
        <v>12</v>
      </c>
      <c r="AI36" s="198">
        <f t="shared" si="0"/>
        <v>228</v>
      </c>
      <c r="AJ36" s="199"/>
    </row>
    <row r="37" spans="1:36" ht="18" customHeight="1" x14ac:dyDescent="0.2">
      <c r="A37" s="13">
        <v>1500307</v>
      </c>
      <c r="B37" s="14" t="s">
        <v>63</v>
      </c>
      <c r="C37" s="15">
        <v>20000</v>
      </c>
      <c r="D37" s="79">
        <f>VLOOKUP($A37,'01.07'!$A$9:$W$200,8,0)</f>
        <v>6</v>
      </c>
      <c r="E37" s="79">
        <f>VLOOKUP($A37,'02.07'!$A$9:$W$200,8,0)</f>
        <v>10</v>
      </c>
      <c r="F37" s="79">
        <f>VLOOKUP($A37,'03.07'!$A$9:$W$200,8,0)</f>
        <v>10</v>
      </c>
      <c r="G37" s="79">
        <f>VLOOKUP($A37,'04.07'!$A$9:$W$200,8,0)</f>
        <v>6</v>
      </c>
      <c r="H37" s="79">
        <f>VLOOKUP($A37,'05.07'!$A$9:$W$200,8,0)</f>
        <v>6</v>
      </c>
      <c r="I37" s="79">
        <f>VLOOKUP($A37,'06.07'!$A$9:$W$200,8,0)</f>
        <v>6</v>
      </c>
      <c r="J37" s="79">
        <f>VLOOKUP($A37,'07.07'!$A$9:$W$200,8,0)</f>
        <v>6</v>
      </c>
      <c r="K37" s="79">
        <f>VLOOKUP($A37,'08.07'!$A$9:$W$200,8,0)</f>
        <v>6</v>
      </c>
      <c r="L37" s="79">
        <f>VLOOKUP($A37,'09.07'!$A$9:$W$200,8,0)</f>
        <v>10</v>
      </c>
      <c r="M37" s="79">
        <f>VLOOKUP($A37,'10.07'!$A$9:$W$200,8,0)</f>
        <v>10</v>
      </c>
      <c r="N37" s="79">
        <f>VLOOKUP($A37,'11.07'!$A$9:$W$200,8,0)</f>
        <v>6</v>
      </c>
      <c r="O37" s="79">
        <f>VLOOKUP($A37,'12.07'!$A$9:$W$200,8,0)</f>
        <v>6</v>
      </c>
      <c r="P37" s="79">
        <f>VLOOKUP($A37,'13.07'!$A$9:$W$200,8,0)</f>
        <v>6</v>
      </c>
      <c r="Q37" s="79">
        <f>VLOOKUP($A37,'14.07'!$A$9:$W$200,8,0)</f>
        <v>6</v>
      </c>
      <c r="R37" s="79">
        <f>VLOOKUP($A37,'15.07'!$A$9:$W$200,8,0)</f>
        <v>6</v>
      </c>
      <c r="S37" s="79">
        <f>VLOOKUP($A37,'16.07'!$A$9:$W$200,8,0)</f>
        <v>10</v>
      </c>
      <c r="T37" s="79">
        <f>VLOOKUP($A37,'17.07'!$A$9:$W$200,8,0)</f>
        <v>10</v>
      </c>
      <c r="U37" s="79">
        <f>VLOOKUP($A37,'18.07'!$A$9:$W$200,8,0)</f>
        <v>6</v>
      </c>
      <c r="V37" s="79">
        <f>VLOOKUP($A37,'19.07'!$A$9:$W$200,8,0)</f>
        <v>6</v>
      </c>
      <c r="W37" s="79">
        <f>VLOOKUP($A37,'20.07'!$A$9:$W$200,8,0)</f>
        <v>6</v>
      </c>
      <c r="X37" s="79">
        <f>VLOOKUP($A37,'21.07'!$A$9:$W$200,8,0)</f>
        <v>6</v>
      </c>
      <c r="Y37" s="79">
        <f>VLOOKUP($A37,'22.07'!$A$9:$W$200,8,0)</f>
        <v>8</v>
      </c>
      <c r="Z37" s="79">
        <f>VLOOKUP($A37,'23.07'!$A$9:$W$200,8,0)</f>
        <v>10</v>
      </c>
      <c r="AA37" s="79">
        <f>VLOOKUP($A37,'24.07'!$A$9:$W$200,8,0)</f>
        <v>10</v>
      </c>
      <c r="AB37" s="79">
        <f>VLOOKUP($A37,'25.07'!$A$9:$W$200,8,0)</f>
        <v>6</v>
      </c>
      <c r="AC37" s="79">
        <f>VLOOKUP($A37,'26.07'!$A$9:$W$200,8,0)</f>
        <v>6</v>
      </c>
      <c r="AD37" s="79">
        <f>VLOOKUP($A37,'27.07'!$A$9:$W$200,8,0)</f>
        <v>6</v>
      </c>
      <c r="AE37" s="79">
        <f>VLOOKUP($A37,'28.07'!$A$9:$W$200,8,0)</f>
        <v>6</v>
      </c>
      <c r="AF37" s="79">
        <f>VLOOKUP($A37,'29.07'!$A$9:$W$200,8,0)</f>
        <v>6</v>
      </c>
      <c r="AG37" s="79">
        <f>VLOOKUP($A37,'30.07'!$A$9:$W$200,8,0)</f>
        <v>10</v>
      </c>
      <c r="AH37" s="79">
        <f>VLOOKUP($A37,'31.07'!$A$9:$W$200,8,0)</f>
        <v>10</v>
      </c>
      <c r="AI37" s="198">
        <f t="shared" si="0"/>
        <v>228</v>
      </c>
      <c r="AJ37" s="199"/>
    </row>
    <row r="38" spans="1:36" ht="18" customHeight="1" x14ac:dyDescent="0.2">
      <c r="A38" s="13">
        <v>1500309</v>
      </c>
      <c r="B38" s="14" t="s">
        <v>64</v>
      </c>
      <c r="C38" s="15">
        <v>18000</v>
      </c>
      <c r="D38" s="79">
        <f>VLOOKUP($A38,'01.07'!$A$9:$W$200,8,0)</f>
        <v>6</v>
      </c>
      <c r="E38" s="79">
        <f>VLOOKUP($A38,'02.07'!$A$9:$W$200,8,0)</f>
        <v>8</v>
      </c>
      <c r="F38" s="79">
        <f>VLOOKUP($A38,'03.07'!$A$9:$W$200,8,0)</f>
        <v>8</v>
      </c>
      <c r="G38" s="79">
        <f>VLOOKUP($A38,'04.07'!$A$9:$W$200,8,0)</f>
        <v>6</v>
      </c>
      <c r="H38" s="79">
        <f>VLOOKUP($A38,'05.07'!$A$9:$W$200,8,0)</f>
        <v>6</v>
      </c>
      <c r="I38" s="79">
        <f>VLOOKUP($A38,'06.07'!$A$9:$W$200,8,0)</f>
        <v>6</v>
      </c>
      <c r="J38" s="79">
        <f>VLOOKUP($A38,'07.07'!$A$9:$W$200,8,0)</f>
        <v>6</v>
      </c>
      <c r="K38" s="79">
        <f>VLOOKUP($A38,'08.07'!$A$9:$W$200,8,0)</f>
        <v>6</v>
      </c>
      <c r="L38" s="79">
        <f>VLOOKUP($A38,'09.07'!$A$9:$W$200,8,0)</f>
        <v>8</v>
      </c>
      <c r="M38" s="79">
        <f>VLOOKUP($A38,'10.07'!$A$9:$W$200,8,0)</f>
        <v>8</v>
      </c>
      <c r="N38" s="79">
        <f>VLOOKUP($A38,'11.07'!$A$9:$W$200,8,0)</f>
        <v>4</v>
      </c>
      <c r="O38" s="79">
        <f>VLOOKUP($A38,'12.07'!$A$9:$W$200,8,0)</f>
        <v>6</v>
      </c>
      <c r="P38" s="79">
        <f>VLOOKUP($A38,'13.07'!$A$9:$W$200,8,0)</f>
        <v>6</v>
      </c>
      <c r="Q38" s="79">
        <f>VLOOKUP($A38,'14.07'!$A$9:$W$200,8,0)</f>
        <v>6</v>
      </c>
      <c r="R38" s="79">
        <f>VLOOKUP($A38,'15.07'!$A$9:$W$200,8,0)</f>
        <v>6</v>
      </c>
      <c r="S38" s="79">
        <f>VLOOKUP($A38,'16.07'!$A$9:$W$200,8,0)</f>
        <v>8</v>
      </c>
      <c r="T38" s="79">
        <f>VLOOKUP($A38,'17.07'!$A$9:$W$200,8,0)</f>
        <v>8</v>
      </c>
      <c r="U38" s="79">
        <f>VLOOKUP($A38,'18.07'!$A$9:$W$200,8,0)</f>
        <v>6</v>
      </c>
      <c r="V38" s="79">
        <f>VLOOKUP($A38,'19.07'!$A$9:$W$200,8,0)</f>
        <v>4</v>
      </c>
      <c r="W38" s="79">
        <f>VLOOKUP($A38,'20.07'!$A$9:$W$200,8,0)</f>
        <v>4</v>
      </c>
      <c r="X38" s="79">
        <f>VLOOKUP($A38,'21.07'!$A$9:$W$200,8,0)</f>
        <v>4</v>
      </c>
      <c r="Y38" s="79">
        <f>VLOOKUP($A38,'22.07'!$A$9:$W$200,8,0)</f>
        <v>0</v>
      </c>
      <c r="Z38" s="79">
        <f>VLOOKUP($A38,'23.07'!$A$9:$W$200,8,0)</f>
        <v>0</v>
      </c>
      <c r="AA38" s="79">
        <f>VLOOKUP($A38,'24.07'!$A$9:$W$200,8,0)</f>
        <v>0</v>
      </c>
      <c r="AB38" s="79">
        <f>VLOOKUP($A38,'25.07'!$A$9:$W$200,8,0)</f>
        <v>0</v>
      </c>
      <c r="AC38" s="79">
        <f>VLOOKUP($A38,'26.07'!$A$9:$W$200,8,0)</f>
        <v>0</v>
      </c>
      <c r="AD38" s="79">
        <f>VLOOKUP($A38,'27.07'!$A$9:$W$200,8,0)</f>
        <v>0</v>
      </c>
      <c r="AE38" s="79">
        <f>VLOOKUP($A38,'28.07'!$A$9:$W$200,8,0)</f>
        <v>0</v>
      </c>
      <c r="AF38" s="79">
        <f>VLOOKUP($A38,'29.07'!$A$9:$W$200,8,0)</f>
        <v>0</v>
      </c>
      <c r="AG38" s="79">
        <f>VLOOKUP($A38,'30.07'!$A$9:$W$200,8,0)</f>
        <v>0</v>
      </c>
      <c r="AH38" s="79">
        <f>VLOOKUP($A38,'31.07'!$A$9:$W$200,8,0)</f>
        <v>0</v>
      </c>
      <c r="AI38" s="198">
        <f t="shared" si="0"/>
        <v>130</v>
      </c>
      <c r="AJ38" s="199"/>
    </row>
    <row r="39" spans="1:36" ht="18" customHeight="1" x14ac:dyDescent="0.2">
      <c r="A39" s="13">
        <v>1500310</v>
      </c>
      <c r="B39" s="14" t="s">
        <v>65</v>
      </c>
      <c r="C39" s="15">
        <v>20000</v>
      </c>
      <c r="D39" s="79">
        <f>VLOOKUP($A39,'01.07'!$A$9:$W$200,8,0)</f>
        <v>6</v>
      </c>
      <c r="E39" s="79">
        <f>VLOOKUP($A39,'02.07'!$A$9:$W$200,8,0)</f>
        <v>10</v>
      </c>
      <c r="F39" s="79">
        <f>VLOOKUP($A39,'03.07'!$A$9:$W$200,8,0)</f>
        <v>10</v>
      </c>
      <c r="G39" s="79">
        <f>VLOOKUP($A39,'04.07'!$A$9:$W$200,8,0)</f>
        <v>6</v>
      </c>
      <c r="H39" s="79">
        <f>VLOOKUP($A39,'05.07'!$A$9:$W$200,8,0)</f>
        <v>6</v>
      </c>
      <c r="I39" s="79">
        <f>VLOOKUP($A39,'06.07'!$A$9:$W$200,8,0)</f>
        <v>6</v>
      </c>
      <c r="J39" s="79">
        <f>VLOOKUP($A39,'07.07'!$A$9:$W$200,8,0)</f>
        <v>6</v>
      </c>
      <c r="K39" s="79">
        <f>VLOOKUP($A39,'08.07'!$A$9:$W$200,8,0)</f>
        <v>6</v>
      </c>
      <c r="L39" s="79">
        <f>VLOOKUP($A39,'09.07'!$A$9:$W$200,8,0)</f>
        <v>10</v>
      </c>
      <c r="M39" s="79">
        <f>VLOOKUP($A39,'10.07'!$A$9:$W$200,8,0)</f>
        <v>10</v>
      </c>
      <c r="N39" s="79">
        <f>VLOOKUP($A39,'11.07'!$A$9:$W$200,8,0)</f>
        <v>6</v>
      </c>
      <c r="O39" s="79">
        <f>VLOOKUP($A39,'12.07'!$A$9:$W$200,8,0)</f>
        <v>6</v>
      </c>
      <c r="P39" s="79">
        <f>VLOOKUP($A39,'13.07'!$A$9:$W$200,8,0)</f>
        <v>6</v>
      </c>
      <c r="Q39" s="79">
        <f>VLOOKUP($A39,'14.07'!$A$9:$W$200,8,0)</f>
        <v>0</v>
      </c>
      <c r="R39" s="79">
        <f>VLOOKUP($A39,'15.07'!$A$9:$W$200,8,0)</f>
        <v>6</v>
      </c>
      <c r="S39" s="79">
        <f>VLOOKUP($A39,'16.07'!$A$9:$W$200,8,0)</f>
        <v>10</v>
      </c>
      <c r="T39" s="79">
        <f>VLOOKUP($A39,'17.07'!$A$9:$W$200,8,0)</f>
        <v>10</v>
      </c>
      <c r="U39" s="79">
        <f>VLOOKUP($A39,'18.07'!$A$9:$W$200,8,0)</f>
        <v>6</v>
      </c>
      <c r="V39" s="79">
        <f>VLOOKUP($A39,'19.07'!$A$9:$W$200,8,0)</f>
        <v>6</v>
      </c>
      <c r="W39" s="79">
        <f>VLOOKUP($A39,'20.07'!$A$9:$W$200,8,0)</f>
        <v>6</v>
      </c>
      <c r="X39" s="79">
        <f>VLOOKUP($A39,'21.07'!$A$9:$W$200,8,0)</f>
        <v>6</v>
      </c>
      <c r="Y39" s="79">
        <f>VLOOKUP($A39,'22.07'!$A$9:$W$200,8,0)</f>
        <v>6</v>
      </c>
      <c r="Z39" s="79">
        <f>VLOOKUP($A39,'23.07'!$A$9:$W$200,8,0)</f>
        <v>10</v>
      </c>
      <c r="AA39" s="79">
        <f>VLOOKUP($A39,'24.07'!$A$9:$W$200,8,0)</f>
        <v>10</v>
      </c>
      <c r="AB39" s="79">
        <f>VLOOKUP($A39,'25.07'!$A$9:$W$200,8,0)</f>
        <v>6</v>
      </c>
      <c r="AC39" s="79">
        <f>VLOOKUP($A39,'26.07'!$A$9:$W$200,8,0)</f>
        <v>6</v>
      </c>
      <c r="AD39" s="79">
        <f>VLOOKUP($A39,'27.07'!$A$9:$W$200,8,0)</f>
        <v>6</v>
      </c>
      <c r="AE39" s="79">
        <f>VLOOKUP($A39,'28.07'!$A$9:$W$200,8,0)</f>
        <v>6</v>
      </c>
      <c r="AF39" s="79">
        <f>VLOOKUP($A39,'29.07'!$A$9:$W$200,8,0)</f>
        <v>6</v>
      </c>
      <c r="AG39" s="79">
        <f>VLOOKUP($A39,'30.07'!$A$9:$W$200,8,0)</f>
        <v>10</v>
      </c>
      <c r="AH39" s="79">
        <f>VLOOKUP($A39,'31.07'!$A$9:$W$200,8,0)</f>
        <v>10</v>
      </c>
      <c r="AI39" s="198">
        <f t="shared" si="0"/>
        <v>220</v>
      </c>
      <c r="AJ39" s="199"/>
    </row>
    <row r="40" spans="1:36" ht="18" customHeight="1" x14ac:dyDescent="0.2">
      <c r="A40" s="13">
        <v>1500311</v>
      </c>
      <c r="B40" s="14" t="s">
        <v>66</v>
      </c>
      <c r="C40" s="15">
        <v>21000</v>
      </c>
      <c r="D40" s="79">
        <f>VLOOKUP($A40,'01.07'!$A$9:$W$200,8,0)</f>
        <v>6</v>
      </c>
      <c r="E40" s="79">
        <f>VLOOKUP($A40,'02.07'!$A$9:$W$200,8,0)</f>
        <v>10</v>
      </c>
      <c r="F40" s="79">
        <f>VLOOKUP($A40,'03.07'!$A$9:$W$200,8,0)</f>
        <v>10</v>
      </c>
      <c r="G40" s="79">
        <f>VLOOKUP($A40,'04.07'!$A$9:$W$200,8,0)</f>
        <v>6</v>
      </c>
      <c r="H40" s="79">
        <f>VLOOKUP($A40,'05.07'!$A$9:$W$200,8,0)</f>
        <v>6</v>
      </c>
      <c r="I40" s="79">
        <f>VLOOKUP($A40,'06.07'!$A$9:$W$200,8,0)</f>
        <v>6</v>
      </c>
      <c r="J40" s="79">
        <f>VLOOKUP($A40,'07.07'!$A$9:$W$200,8,0)</f>
        <v>6</v>
      </c>
      <c r="K40" s="79">
        <f>VLOOKUP($A40,'08.07'!$A$9:$W$200,8,0)</f>
        <v>6</v>
      </c>
      <c r="L40" s="79">
        <f>VLOOKUP($A40,'09.07'!$A$9:$W$200,8,0)</f>
        <v>10</v>
      </c>
      <c r="M40" s="79">
        <f>VLOOKUP($A40,'10.07'!$A$9:$W$200,8,0)</f>
        <v>10</v>
      </c>
      <c r="N40" s="79">
        <f>VLOOKUP($A40,'11.07'!$A$9:$W$200,8,0)</f>
        <v>6</v>
      </c>
      <c r="O40" s="79">
        <f>VLOOKUP($A40,'12.07'!$A$9:$W$200,8,0)</f>
        <v>6</v>
      </c>
      <c r="P40" s="79">
        <f>VLOOKUP($A40,'13.07'!$A$9:$W$200,8,0)</f>
        <v>6</v>
      </c>
      <c r="Q40" s="79">
        <f>VLOOKUP($A40,'14.07'!$A$9:$W$200,8,0)</f>
        <v>6</v>
      </c>
      <c r="R40" s="79">
        <f>VLOOKUP($A40,'15.07'!$A$9:$W$200,8,0)</f>
        <v>6</v>
      </c>
      <c r="S40" s="79">
        <f>VLOOKUP($A40,'16.07'!$A$9:$W$200,8,0)</f>
        <v>10</v>
      </c>
      <c r="T40" s="79">
        <f>VLOOKUP($A40,'17.07'!$A$9:$W$200,8,0)</f>
        <v>10</v>
      </c>
      <c r="U40" s="79">
        <f>VLOOKUP($A40,'18.07'!$A$9:$W$200,8,0)</f>
        <v>6</v>
      </c>
      <c r="V40" s="79">
        <f>VLOOKUP($A40,'19.07'!$A$9:$W$200,8,0)</f>
        <v>6</v>
      </c>
      <c r="W40" s="79">
        <f>VLOOKUP($A40,'20.07'!$A$9:$W$200,8,0)</f>
        <v>6</v>
      </c>
      <c r="X40" s="79">
        <f>VLOOKUP($A40,'21.07'!$A$9:$W$200,8,0)</f>
        <v>6</v>
      </c>
      <c r="Y40" s="79">
        <f>VLOOKUP($A40,'22.07'!$A$9:$W$200,8,0)</f>
        <v>6</v>
      </c>
      <c r="Z40" s="79">
        <f>VLOOKUP($A40,'23.07'!$A$9:$W$200,8,0)</f>
        <v>10</v>
      </c>
      <c r="AA40" s="79">
        <f>VLOOKUP($A40,'24.07'!$A$9:$W$200,8,0)</f>
        <v>10</v>
      </c>
      <c r="AB40" s="79">
        <f>VLOOKUP($A40,'25.07'!$A$9:$W$200,8,0)</f>
        <v>0</v>
      </c>
      <c r="AC40" s="79">
        <f>VLOOKUP($A40,'26.07'!$A$9:$W$200,8,0)</f>
        <v>0</v>
      </c>
      <c r="AD40" s="79">
        <f>VLOOKUP($A40,'27.07'!$A$9:$W$200,8,0)</f>
        <v>0</v>
      </c>
      <c r="AE40" s="79">
        <f>VLOOKUP($A40,'28.07'!$A$9:$W$200,8,0)</f>
        <v>0</v>
      </c>
      <c r="AF40" s="79">
        <f>VLOOKUP($A40,'29.07'!$A$9:$W$200,8,0)</f>
        <v>0</v>
      </c>
      <c r="AG40" s="79">
        <f>VLOOKUP($A40,'30.07'!$A$9:$W$200,8,0)</f>
        <v>10</v>
      </c>
      <c r="AH40" s="79">
        <f>VLOOKUP($A40,'31.07'!$A$9:$W$200,8,0)</f>
        <v>10</v>
      </c>
      <c r="AI40" s="198">
        <f t="shared" si="0"/>
        <v>196</v>
      </c>
      <c r="AJ40" s="199"/>
    </row>
    <row r="41" spans="1:36" ht="18" customHeight="1" x14ac:dyDescent="0.2">
      <c r="A41" s="13">
        <v>1500312</v>
      </c>
      <c r="B41" s="14" t="s">
        <v>67</v>
      </c>
      <c r="C41" s="15">
        <v>21000</v>
      </c>
      <c r="D41" s="79">
        <f>VLOOKUP($A41,'01.07'!$A$9:$W$200,8,0)</f>
        <v>0</v>
      </c>
      <c r="E41" s="79">
        <f>VLOOKUP($A41,'02.07'!$A$9:$W$200,8,0)</f>
        <v>0</v>
      </c>
      <c r="F41" s="79">
        <f>VLOOKUP($A41,'03.07'!$A$9:$W$200,8,0)</f>
        <v>0</v>
      </c>
      <c r="G41" s="79">
        <f>VLOOKUP($A41,'04.07'!$A$9:$W$200,8,0)</f>
        <v>0</v>
      </c>
      <c r="H41" s="79">
        <f>VLOOKUP($A41,'05.07'!$A$9:$W$200,8,0)</f>
        <v>0</v>
      </c>
      <c r="I41" s="79">
        <f>VLOOKUP($A41,'06.07'!$A$9:$W$200,8,0)</f>
        <v>0</v>
      </c>
      <c r="J41" s="79">
        <f>VLOOKUP($A41,'07.07'!$A$9:$W$200,8,0)</f>
        <v>0</v>
      </c>
      <c r="K41" s="79">
        <f>VLOOKUP($A41,'08.07'!$A$9:$W$200,8,0)</f>
        <v>0</v>
      </c>
      <c r="L41" s="79">
        <f>VLOOKUP($A41,'09.07'!$A$9:$W$200,8,0)</f>
        <v>0</v>
      </c>
      <c r="M41" s="79">
        <f>VLOOKUP($A41,'10.07'!$A$9:$W$200,8,0)</f>
        <v>0</v>
      </c>
      <c r="N41" s="79">
        <f>VLOOKUP($A41,'11.07'!$A$9:$W$200,8,0)</f>
        <v>0</v>
      </c>
      <c r="O41" s="79">
        <f>VLOOKUP($A41,'12.07'!$A$9:$W$200,8,0)</f>
        <v>0</v>
      </c>
      <c r="P41" s="79">
        <f>VLOOKUP($A41,'13.07'!$A$9:$W$200,8,0)</f>
        <v>0</v>
      </c>
      <c r="Q41" s="79">
        <f>VLOOKUP($A41,'14.07'!$A$9:$W$200,8,0)</f>
        <v>0</v>
      </c>
      <c r="R41" s="79">
        <f>VLOOKUP($A41,'15.07'!$A$9:$W$200,8,0)</f>
        <v>0</v>
      </c>
      <c r="S41" s="79">
        <f>VLOOKUP($A41,'16.07'!$A$9:$W$200,8,0)</f>
        <v>0</v>
      </c>
      <c r="T41" s="79">
        <f>VLOOKUP($A41,'17.07'!$A$9:$W$200,8,0)</f>
        <v>0</v>
      </c>
      <c r="U41" s="79">
        <f>VLOOKUP($A41,'18.07'!$A$9:$W$200,8,0)</f>
        <v>0</v>
      </c>
      <c r="V41" s="79">
        <f>VLOOKUP($A41,'19.07'!$A$9:$W$200,8,0)</f>
        <v>0</v>
      </c>
      <c r="W41" s="79">
        <f>VLOOKUP($A41,'20.07'!$A$9:$W$200,8,0)</f>
        <v>0</v>
      </c>
      <c r="X41" s="79">
        <f>VLOOKUP($A41,'21.07'!$A$9:$W$200,8,0)</f>
        <v>0</v>
      </c>
      <c r="Y41" s="79">
        <f>VLOOKUP($A41,'22.07'!$A$9:$W$200,8,0)</f>
        <v>0</v>
      </c>
      <c r="Z41" s="79">
        <f>VLOOKUP($A41,'23.07'!$A$9:$W$200,8,0)</f>
        <v>0</v>
      </c>
      <c r="AA41" s="79">
        <f>VLOOKUP($A41,'24.07'!$A$9:$W$200,8,0)</f>
        <v>0</v>
      </c>
      <c r="AB41" s="79">
        <f>VLOOKUP($A41,'25.07'!$A$9:$W$200,8,0)</f>
        <v>0</v>
      </c>
      <c r="AC41" s="79">
        <f>VLOOKUP($A41,'26.07'!$A$9:$W$200,8,0)</f>
        <v>0</v>
      </c>
      <c r="AD41" s="79">
        <f>VLOOKUP($A41,'27.07'!$A$9:$W$200,8,0)</f>
        <v>0</v>
      </c>
      <c r="AE41" s="79">
        <f>VLOOKUP($A41,'28.07'!$A$9:$W$200,8,0)</f>
        <v>0</v>
      </c>
      <c r="AF41" s="79">
        <f>VLOOKUP($A41,'29.07'!$A$9:$W$200,8,0)</f>
        <v>0</v>
      </c>
      <c r="AG41" s="79">
        <f>VLOOKUP($A41,'30.07'!$A$9:$W$200,8,0)</f>
        <v>0</v>
      </c>
      <c r="AH41" s="79">
        <f>VLOOKUP($A41,'31.07'!$A$9:$W$200,8,0)</f>
        <v>0</v>
      </c>
      <c r="AI41" s="198">
        <f t="shared" si="0"/>
        <v>0</v>
      </c>
      <c r="AJ41" s="199"/>
    </row>
    <row r="42" spans="1:36" ht="18" customHeight="1" x14ac:dyDescent="0.2">
      <c r="A42" s="13">
        <v>1500313</v>
      </c>
      <c r="B42" s="14" t="s">
        <v>68</v>
      </c>
      <c r="C42" s="15">
        <v>20000</v>
      </c>
      <c r="D42" s="79">
        <f>VLOOKUP($A42,'01.07'!$A$9:$W$200,8,0)</f>
        <v>6</v>
      </c>
      <c r="E42" s="79">
        <f>VLOOKUP($A42,'02.07'!$A$9:$W$200,8,0)</f>
        <v>10</v>
      </c>
      <c r="F42" s="79">
        <f>VLOOKUP($A42,'03.07'!$A$9:$W$200,8,0)</f>
        <v>11</v>
      </c>
      <c r="G42" s="79">
        <f>VLOOKUP($A42,'04.07'!$A$9:$W$200,8,0)</f>
        <v>6</v>
      </c>
      <c r="H42" s="79">
        <f>VLOOKUP($A42,'05.07'!$A$9:$W$200,8,0)</f>
        <v>6</v>
      </c>
      <c r="I42" s="79">
        <f>VLOOKUP($A42,'06.07'!$A$9:$W$200,8,0)</f>
        <v>6</v>
      </c>
      <c r="J42" s="79">
        <f>VLOOKUP($A42,'07.07'!$A$9:$W$200,8,0)</f>
        <v>6</v>
      </c>
      <c r="K42" s="79">
        <f>VLOOKUP($A42,'08.07'!$A$9:$W$200,8,0)</f>
        <v>6</v>
      </c>
      <c r="L42" s="79">
        <f>VLOOKUP($A42,'09.07'!$A$9:$W$200,8,0)</f>
        <v>10</v>
      </c>
      <c r="M42" s="79">
        <f>VLOOKUP($A42,'10.07'!$A$9:$W$200,8,0)</f>
        <v>12</v>
      </c>
      <c r="N42" s="79">
        <f>VLOOKUP($A42,'11.07'!$A$9:$W$200,8,0)</f>
        <v>6</v>
      </c>
      <c r="O42" s="79">
        <f>VLOOKUP($A42,'12.07'!$A$9:$W$200,8,0)</f>
        <v>6</v>
      </c>
      <c r="P42" s="79">
        <f>VLOOKUP($A42,'13.07'!$A$9:$W$200,8,0)</f>
        <v>6</v>
      </c>
      <c r="Q42" s="79">
        <f>VLOOKUP($A42,'14.07'!$A$9:$W$200,8,0)</f>
        <v>6</v>
      </c>
      <c r="R42" s="79">
        <f>VLOOKUP($A42,'15.07'!$A$9:$W$200,8,0)</f>
        <v>6</v>
      </c>
      <c r="S42" s="79">
        <f>VLOOKUP($A42,'16.07'!$A$9:$W$200,8,0)</f>
        <v>10</v>
      </c>
      <c r="T42" s="79">
        <f>VLOOKUP($A42,'17.07'!$A$9:$W$200,8,0)</f>
        <v>12</v>
      </c>
      <c r="U42" s="79">
        <f>VLOOKUP($A42,'18.07'!$A$9:$W$200,8,0)</f>
        <v>6</v>
      </c>
      <c r="V42" s="79">
        <f>VLOOKUP($A42,'19.07'!$A$9:$W$200,8,0)</f>
        <v>6</v>
      </c>
      <c r="W42" s="79">
        <f>VLOOKUP($A42,'20.07'!$A$9:$W$200,8,0)</f>
        <v>6</v>
      </c>
      <c r="X42" s="79">
        <f>VLOOKUP($A42,'21.07'!$A$9:$W$200,8,0)</f>
        <v>6</v>
      </c>
      <c r="Y42" s="79">
        <f>VLOOKUP($A42,'22.07'!$A$9:$W$200,8,0)</f>
        <v>6</v>
      </c>
      <c r="Z42" s="79">
        <f>VLOOKUP($A42,'23.07'!$A$9:$W$200,8,0)</f>
        <v>10</v>
      </c>
      <c r="AA42" s="79">
        <f>VLOOKUP($A42,'24.07'!$A$9:$W$200,8,0)</f>
        <v>12</v>
      </c>
      <c r="AB42" s="79">
        <f>VLOOKUP($A42,'25.07'!$A$9:$W$200,8,0)</f>
        <v>6</v>
      </c>
      <c r="AC42" s="79">
        <f>VLOOKUP($A42,'26.07'!$A$9:$W$200,8,0)</f>
        <v>6</v>
      </c>
      <c r="AD42" s="79">
        <f>VLOOKUP($A42,'27.07'!$A$9:$W$200,8,0)</f>
        <v>6</v>
      </c>
      <c r="AE42" s="79">
        <f>VLOOKUP($A42,'28.07'!$A$9:$W$200,8,0)</f>
        <v>6</v>
      </c>
      <c r="AF42" s="79">
        <f>VLOOKUP($A42,'29.07'!$A$9:$W$200,8,0)</f>
        <v>6</v>
      </c>
      <c r="AG42" s="79">
        <f>VLOOKUP($A42,'30.07'!$A$9:$W$200,8,0)</f>
        <v>10</v>
      </c>
      <c r="AH42" s="79">
        <f>VLOOKUP($A42,'31.07'!$A$9:$W$200,8,0)</f>
        <v>12</v>
      </c>
      <c r="AI42" s="198">
        <f t="shared" si="0"/>
        <v>235</v>
      </c>
      <c r="AJ42" s="199"/>
    </row>
    <row r="43" spans="1:36" ht="18" customHeight="1" x14ac:dyDescent="0.2">
      <c r="A43" s="13">
        <v>1500314</v>
      </c>
      <c r="B43" s="14" t="s">
        <v>69</v>
      </c>
      <c r="C43" s="15">
        <v>17000</v>
      </c>
      <c r="D43" s="79">
        <f>VLOOKUP($A43,'01.07'!$A$9:$W$200,8,0)</f>
        <v>6</v>
      </c>
      <c r="E43" s="79">
        <f>VLOOKUP($A43,'02.07'!$A$9:$W$200,8,0)</f>
        <v>10</v>
      </c>
      <c r="F43" s="79">
        <f>VLOOKUP($A43,'03.07'!$A$9:$W$200,8,0)</f>
        <v>12</v>
      </c>
      <c r="G43" s="79">
        <f>VLOOKUP($A43,'04.07'!$A$9:$W$200,8,0)</f>
        <v>6</v>
      </c>
      <c r="H43" s="79">
        <f>VLOOKUP($A43,'05.07'!$A$9:$W$200,8,0)</f>
        <v>6</v>
      </c>
      <c r="I43" s="79">
        <f>VLOOKUP($A43,'06.07'!$A$9:$W$200,8,0)</f>
        <v>6</v>
      </c>
      <c r="J43" s="79">
        <f>VLOOKUP($A43,'07.07'!$A$9:$W$200,8,0)</f>
        <v>6</v>
      </c>
      <c r="K43" s="79">
        <f>VLOOKUP($A43,'08.07'!$A$9:$W$200,8,0)</f>
        <v>6</v>
      </c>
      <c r="L43" s="79">
        <f>VLOOKUP($A43,'09.07'!$A$9:$W$200,8,0)</f>
        <v>10</v>
      </c>
      <c r="M43" s="79">
        <f>VLOOKUP($A43,'10.07'!$A$9:$W$200,8,0)</f>
        <v>12</v>
      </c>
      <c r="N43" s="79">
        <f>VLOOKUP($A43,'11.07'!$A$9:$W$200,8,0)</f>
        <v>6</v>
      </c>
      <c r="O43" s="79">
        <f>VLOOKUP($A43,'12.07'!$A$9:$W$200,8,0)</f>
        <v>6</v>
      </c>
      <c r="P43" s="79">
        <f>VLOOKUP($A43,'13.07'!$A$9:$W$200,8,0)</f>
        <v>6</v>
      </c>
      <c r="Q43" s="79">
        <f>VLOOKUP($A43,'14.07'!$A$9:$W$200,8,0)</f>
        <v>6</v>
      </c>
      <c r="R43" s="79">
        <f>VLOOKUP($A43,'15.07'!$A$9:$W$200,8,0)</f>
        <v>6</v>
      </c>
      <c r="S43" s="79">
        <f>VLOOKUP($A43,'16.07'!$A$9:$W$200,8,0)</f>
        <v>10</v>
      </c>
      <c r="T43" s="79">
        <f>VLOOKUP($A43,'17.07'!$A$9:$W$200,8,0)</f>
        <v>12</v>
      </c>
      <c r="U43" s="79">
        <f>VLOOKUP($A43,'18.07'!$A$9:$W$200,8,0)</f>
        <v>6</v>
      </c>
      <c r="V43" s="79">
        <f>VLOOKUP($A43,'19.07'!$A$9:$W$200,8,0)</f>
        <v>6</v>
      </c>
      <c r="W43" s="79">
        <f>VLOOKUP($A43,'20.07'!$A$9:$W$200,8,0)</f>
        <v>6</v>
      </c>
      <c r="X43" s="79">
        <f>VLOOKUP($A43,'21.07'!$A$9:$W$200,8,0)</f>
        <v>6</v>
      </c>
      <c r="Y43" s="79">
        <f>VLOOKUP($A43,'22.07'!$A$9:$W$200,8,0)</f>
        <v>6</v>
      </c>
      <c r="Z43" s="79">
        <f>VLOOKUP($A43,'23.07'!$A$9:$W$200,8,0)</f>
        <v>16</v>
      </c>
      <c r="AA43" s="79">
        <f>VLOOKUP($A43,'24.07'!$A$9:$W$200,8,0)</f>
        <v>12</v>
      </c>
      <c r="AB43" s="79">
        <f>VLOOKUP($A43,'25.07'!$A$9:$W$200,8,0)</f>
        <v>6</v>
      </c>
      <c r="AC43" s="79">
        <f>VLOOKUP($A43,'26.07'!$A$9:$W$200,8,0)</f>
        <v>6</v>
      </c>
      <c r="AD43" s="79">
        <f>VLOOKUP($A43,'27.07'!$A$9:$W$200,8,0)</f>
        <v>6</v>
      </c>
      <c r="AE43" s="79">
        <f>VLOOKUP($A43,'28.07'!$A$9:$W$200,8,0)</f>
        <v>6</v>
      </c>
      <c r="AF43" s="79">
        <f>VLOOKUP($A43,'29.07'!$A$9:$W$200,8,0)</f>
        <v>6</v>
      </c>
      <c r="AG43" s="79">
        <f>VLOOKUP($A43,'30.07'!$A$9:$W$200,8,0)</f>
        <v>10</v>
      </c>
      <c r="AH43" s="79">
        <f>VLOOKUP($A43,'31.07'!$A$9:$W$200,8,0)</f>
        <v>12</v>
      </c>
      <c r="AI43" s="198">
        <f t="shared" si="0"/>
        <v>242</v>
      </c>
      <c r="AJ43" s="199"/>
    </row>
    <row r="44" spans="1:36" ht="18" customHeight="1" x14ac:dyDescent="0.2">
      <c r="A44" s="13">
        <v>1502007</v>
      </c>
      <c r="B44" s="14" t="s">
        <v>70</v>
      </c>
      <c r="C44" s="15">
        <v>19000</v>
      </c>
      <c r="D44" s="79">
        <f>VLOOKUP($A44,'01.07'!$A$9:$W$200,8,0)</f>
        <v>0</v>
      </c>
      <c r="E44" s="79">
        <f>VLOOKUP($A44,'02.07'!$A$9:$W$200,8,0)</f>
        <v>0</v>
      </c>
      <c r="F44" s="79">
        <f>VLOOKUP($A44,'03.07'!$A$9:$W$200,8,0)</f>
        <v>0</v>
      </c>
      <c r="G44" s="79">
        <f>VLOOKUP($A44,'04.07'!$A$9:$W$200,8,0)</f>
        <v>0</v>
      </c>
      <c r="H44" s="79">
        <f>VLOOKUP($A44,'05.07'!$A$9:$W$200,8,0)</f>
        <v>0</v>
      </c>
      <c r="I44" s="79">
        <f>VLOOKUP($A44,'06.07'!$A$9:$W$200,8,0)</f>
        <v>0</v>
      </c>
      <c r="J44" s="79">
        <f>VLOOKUP($A44,'07.07'!$A$9:$W$200,8,0)</f>
        <v>0</v>
      </c>
      <c r="K44" s="79">
        <f>VLOOKUP($A44,'08.07'!$A$9:$W$200,8,0)</f>
        <v>0</v>
      </c>
      <c r="L44" s="79">
        <f>VLOOKUP($A44,'09.07'!$A$9:$W$200,8,0)</f>
        <v>0</v>
      </c>
      <c r="M44" s="79">
        <f>VLOOKUP($A44,'10.07'!$A$9:$W$200,8,0)</f>
        <v>0</v>
      </c>
      <c r="N44" s="79">
        <f>VLOOKUP($A44,'11.07'!$A$9:$W$200,8,0)</f>
        <v>0</v>
      </c>
      <c r="O44" s="79">
        <f>VLOOKUP($A44,'12.07'!$A$9:$W$200,8,0)</f>
        <v>0</v>
      </c>
      <c r="P44" s="79">
        <f>VLOOKUP($A44,'13.07'!$A$9:$W$200,8,0)</f>
        <v>0</v>
      </c>
      <c r="Q44" s="79">
        <f>VLOOKUP($A44,'14.07'!$A$9:$W$200,8,0)</f>
        <v>0</v>
      </c>
      <c r="R44" s="79">
        <f>VLOOKUP($A44,'15.07'!$A$9:$W$200,8,0)</f>
        <v>0</v>
      </c>
      <c r="S44" s="79">
        <f>VLOOKUP($A44,'16.07'!$A$9:$W$200,8,0)</f>
        <v>0</v>
      </c>
      <c r="T44" s="79">
        <f>VLOOKUP($A44,'17.07'!$A$9:$W$200,8,0)</f>
        <v>0</v>
      </c>
      <c r="U44" s="79">
        <f>VLOOKUP($A44,'18.07'!$A$9:$W$200,8,0)</f>
        <v>0</v>
      </c>
      <c r="V44" s="79">
        <f>VLOOKUP($A44,'19.07'!$A$9:$W$200,8,0)</f>
        <v>0</v>
      </c>
      <c r="W44" s="79">
        <f>VLOOKUP($A44,'20.07'!$A$9:$W$200,8,0)</f>
        <v>0</v>
      </c>
      <c r="X44" s="79">
        <f>VLOOKUP($A44,'21.07'!$A$9:$W$200,8,0)</f>
        <v>0</v>
      </c>
      <c r="Y44" s="79">
        <f>VLOOKUP($A44,'22.07'!$A$9:$W$200,8,0)</f>
        <v>0</v>
      </c>
      <c r="Z44" s="79">
        <f>VLOOKUP($A44,'23.07'!$A$9:$W$200,8,0)</f>
        <v>0</v>
      </c>
      <c r="AA44" s="79">
        <f>VLOOKUP($A44,'24.07'!$A$9:$W$200,8,0)</f>
        <v>0</v>
      </c>
      <c r="AB44" s="79">
        <f>VLOOKUP($A44,'25.07'!$A$9:$W$200,8,0)</f>
        <v>0</v>
      </c>
      <c r="AC44" s="79">
        <f>VLOOKUP($A44,'26.07'!$A$9:$W$200,8,0)</f>
        <v>0</v>
      </c>
      <c r="AD44" s="79">
        <f>VLOOKUP($A44,'27.07'!$A$9:$W$200,8,0)</f>
        <v>0</v>
      </c>
      <c r="AE44" s="79">
        <f>VLOOKUP($A44,'28.07'!$A$9:$W$200,8,0)</f>
        <v>0</v>
      </c>
      <c r="AF44" s="79">
        <f>VLOOKUP($A44,'29.07'!$A$9:$W$200,8,0)</f>
        <v>0</v>
      </c>
      <c r="AG44" s="79">
        <f>VLOOKUP($A44,'30.07'!$A$9:$W$200,8,0)</f>
        <v>0</v>
      </c>
      <c r="AH44" s="79">
        <f>VLOOKUP($A44,'31.07'!$A$9:$W$200,8,0)</f>
        <v>0</v>
      </c>
      <c r="AI44" s="198">
        <f t="shared" si="0"/>
        <v>0</v>
      </c>
      <c r="AJ44" s="199"/>
    </row>
    <row r="45" spans="1:36" ht="18" customHeight="1" x14ac:dyDescent="0.2">
      <c r="A45" s="13">
        <v>1502011</v>
      </c>
      <c r="B45" s="14" t="s">
        <v>71</v>
      </c>
      <c r="C45" s="15">
        <v>17000</v>
      </c>
      <c r="D45" s="79">
        <f>VLOOKUP($A45,'01.07'!$A$9:$W$200,8,0)</f>
        <v>6</v>
      </c>
      <c r="E45" s="79">
        <f>VLOOKUP($A45,'02.07'!$A$9:$W$200,8,0)</f>
        <v>10</v>
      </c>
      <c r="F45" s="79">
        <f>VLOOKUP($A45,'03.07'!$A$9:$W$200,8,0)</f>
        <v>12</v>
      </c>
      <c r="G45" s="79">
        <f>VLOOKUP($A45,'04.07'!$A$9:$W$200,8,0)</f>
        <v>6</v>
      </c>
      <c r="H45" s="79">
        <f>VLOOKUP($A45,'05.07'!$A$9:$W$200,8,0)</f>
        <v>6</v>
      </c>
      <c r="I45" s="79">
        <f>VLOOKUP($A45,'06.07'!$A$9:$W$200,8,0)</f>
        <v>6</v>
      </c>
      <c r="J45" s="79">
        <f>VLOOKUP($A45,'07.07'!$A$9:$W$200,8,0)</f>
        <v>6</v>
      </c>
      <c r="K45" s="79">
        <f>VLOOKUP($A45,'08.07'!$A$9:$W$200,8,0)</f>
        <v>6</v>
      </c>
      <c r="L45" s="79">
        <f>VLOOKUP($A45,'09.07'!$A$9:$W$200,8,0)</f>
        <v>10</v>
      </c>
      <c r="M45" s="79">
        <f>VLOOKUP($A45,'10.07'!$A$9:$W$200,8,0)</f>
        <v>12</v>
      </c>
      <c r="N45" s="79">
        <f>VLOOKUP($A45,'11.07'!$A$9:$W$200,8,0)</f>
        <v>6</v>
      </c>
      <c r="O45" s="79">
        <f>VLOOKUP($A45,'12.07'!$A$9:$W$200,8,0)</f>
        <v>6</v>
      </c>
      <c r="P45" s="79">
        <f>VLOOKUP($A45,'13.07'!$A$9:$W$200,8,0)</f>
        <v>6</v>
      </c>
      <c r="Q45" s="79">
        <f>VLOOKUP($A45,'14.07'!$A$9:$W$200,8,0)</f>
        <v>6</v>
      </c>
      <c r="R45" s="79">
        <f>VLOOKUP($A45,'15.07'!$A$9:$W$200,8,0)</f>
        <v>6</v>
      </c>
      <c r="S45" s="79">
        <f>VLOOKUP($A45,'16.07'!$A$9:$W$200,8,0)</f>
        <v>10</v>
      </c>
      <c r="T45" s="79">
        <f>VLOOKUP($A45,'17.07'!$A$9:$W$200,8,0)</f>
        <v>12</v>
      </c>
      <c r="U45" s="79">
        <f>VLOOKUP($A45,'18.07'!$A$9:$W$200,8,0)</f>
        <v>6</v>
      </c>
      <c r="V45" s="79">
        <f>VLOOKUP($A45,'19.07'!$A$9:$W$200,8,0)</f>
        <v>6</v>
      </c>
      <c r="W45" s="79">
        <f>VLOOKUP($A45,'20.07'!$A$9:$W$200,8,0)</f>
        <v>6</v>
      </c>
      <c r="X45" s="79">
        <f>VLOOKUP($A45,'21.07'!$A$9:$W$200,8,0)</f>
        <v>6</v>
      </c>
      <c r="Y45" s="79">
        <f>VLOOKUP($A45,'22.07'!$A$9:$W$200,8,0)</f>
        <v>6</v>
      </c>
      <c r="Z45" s="79">
        <f>VLOOKUP($A45,'23.07'!$A$9:$W$200,8,0)</f>
        <v>16</v>
      </c>
      <c r="AA45" s="79">
        <f>VLOOKUP($A45,'24.07'!$A$9:$W$200,8,0)</f>
        <v>12</v>
      </c>
      <c r="AB45" s="79">
        <f>VLOOKUP($A45,'25.07'!$A$9:$W$200,8,0)</f>
        <v>6</v>
      </c>
      <c r="AC45" s="79">
        <f>VLOOKUP($A45,'26.07'!$A$9:$W$200,8,0)</f>
        <v>6</v>
      </c>
      <c r="AD45" s="79">
        <f>VLOOKUP($A45,'27.07'!$A$9:$W$200,8,0)</f>
        <v>6</v>
      </c>
      <c r="AE45" s="79">
        <f>VLOOKUP($A45,'28.07'!$A$9:$W$200,8,0)</f>
        <v>6</v>
      </c>
      <c r="AF45" s="79">
        <f>VLOOKUP($A45,'29.07'!$A$9:$W$200,8,0)</f>
        <v>6</v>
      </c>
      <c r="AG45" s="79">
        <f>VLOOKUP($A45,'30.07'!$A$9:$W$200,8,0)</f>
        <v>10</v>
      </c>
      <c r="AH45" s="79">
        <f>VLOOKUP($A45,'31.07'!$A$9:$W$200,8,0)</f>
        <v>12</v>
      </c>
      <c r="AI45" s="198">
        <f t="shared" si="0"/>
        <v>242</v>
      </c>
      <c r="AJ45" s="199"/>
    </row>
    <row r="46" spans="1:36" ht="18" customHeight="1" x14ac:dyDescent="0.2">
      <c r="A46" s="13">
        <v>1502012</v>
      </c>
      <c r="B46" s="14" t="s">
        <v>72</v>
      </c>
      <c r="C46" s="15">
        <v>18000</v>
      </c>
      <c r="D46" s="79">
        <f>VLOOKUP($A46,'01.07'!$A$9:$W$200,8,0)</f>
        <v>6</v>
      </c>
      <c r="E46" s="79">
        <f>VLOOKUP($A46,'02.07'!$A$9:$W$200,8,0)</f>
        <v>8</v>
      </c>
      <c r="F46" s="79">
        <f>VLOOKUP($A46,'03.07'!$A$9:$W$200,8,0)</f>
        <v>8</v>
      </c>
      <c r="G46" s="79">
        <f>VLOOKUP($A46,'04.07'!$A$9:$W$200,8,0)</f>
        <v>6</v>
      </c>
      <c r="H46" s="79">
        <f>VLOOKUP($A46,'05.07'!$A$9:$W$200,8,0)</f>
        <v>6</v>
      </c>
      <c r="I46" s="79">
        <f>VLOOKUP($A46,'06.07'!$A$9:$W$200,8,0)</f>
        <v>6</v>
      </c>
      <c r="J46" s="79">
        <f>VLOOKUP($A46,'07.07'!$A$9:$W$200,8,0)</f>
        <v>6</v>
      </c>
      <c r="K46" s="79">
        <f>VLOOKUP($A46,'08.07'!$A$9:$W$200,8,0)</f>
        <v>6</v>
      </c>
      <c r="L46" s="79">
        <f>VLOOKUP($A46,'09.07'!$A$9:$W$200,8,0)</f>
        <v>8</v>
      </c>
      <c r="M46" s="79">
        <f>VLOOKUP($A46,'10.07'!$A$9:$W$200,8,0)</f>
        <v>8</v>
      </c>
      <c r="N46" s="79">
        <f>VLOOKUP($A46,'11.07'!$A$9:$W$200,8,0)</f>
        <v>6</v>
      </c>
      <c r="O46" s="79">
        <f>VLOOKUP($A46,'12.07'!$A$9:$W$200,8,0)</f>
        <v>6</v>
      </c>
      <c r="P46" s="79">
        <f>VLOOKUP($A46,'13.07'!$A$9:$W$200,8,0)</f>
        <v>6</v>
      </c>
      <c r="Q46" s="79">
        <f>VLOOKUP($A46,'14.07'!$A$9:$W$200,8,0)</f>
        <v>5</v>
      </c>
      <c r="R46" s="79">
        <f>VLOOKUP($A46,'15.07'!$A$9:$W$200,8,0)</f>
        <v>6</v>
      </c>
      <c r="S46" s="79">
        <f>VLOOKUP($A46,'16.07'!$A$9:$W$200,8,0)</f>
        <v>8</v>
      </c>
      <c r="T46" s="79">
        <f>VLOOKUP($A46,'17.07'!$A$9:$W$200,8,0)</f>
        <v>8</v>
      </c>
      <c r="U46" s="79">
        <f>VLOOKUP($A46,'18.07'!$A$9:$W$200,8,0)</f>
        <v>6</v>
      </c>
      <c r="V46" s="79">
        <f>VLOOKUP($A46,'19.07'!$A$9:$W$200,8,0)</f>
        <v>6</v>
      </c>
      <c r="W46" s="79">
        <f>VLOOKUP($A46,'20.07'!$A$9:$W$200,8,0)</f>
        <v>6</v>
      </c>
      <c r="X46" s="79">
        <f>VLOOKUP($A46,'21.07'!$A$9:$W$200,8,0)</f>
        <v>6</v>
      </c>
      <c r="Y46" s="79">
        <f>VLOOKUP($A46,'22.07'!$A$9:$W$200,8,0)</f>
        <v>6</v>
      </c>
      <c r="Z46" s="79">
        <f>VLOOKUP($A46,'23.07'!$A$9:$W$200,8,0)</f>
        <v>8</v>
      </c>
      <c r="AA46" s="79">
        <f>VLOOKUP($A46,'24.07'!$A$9:$W$200,8,0)</f>
        <v>8</v>
      </c>
      <c r="AB46" s="79">
        <f>VLOOKUP($A46,'25.07'!$A$9:$W$200,8,0)</f>
        <v>6</v>
      </c>
      <c r="AC46" s="79">
        <f>VLOOKUP($A46,'26.07'!$A$9:$W$200,8,0)</f>
        <v>6</v>
      </c>
      <c r="AD46" s="79">
        <f>VLOOKUP($A46,'27.07'!$A$9:$W$200,8,0)</f>
        <v>6</v>
      </c>
      <c r="AE46" s="79">
        <f>VLOOKUP($A46,'28.07'!$A$9:$W$200,8,0)</f>
        <v>6</v>
      </c>
      <c r="AF46" s="79">
        <f>VLOOKUP($A46,'29.07'!$A$9:$W$200,8,0)</f>
        <v>6</v>
      </c>
      <c r="AG46" s="79">
        <f>VLOOKUP($A46,'30.07'!$A$9:$W$200,8,0)</f>
        <v>8</v>
      </c>
      <c r="AH46" s="79">
        <f>VLOOKUP($A46,'31.07'!$A$9:$W$200,8,0)</f>
        <v>8</v>
      </c>
      <c r="AI46" s="198">
        <f t="shared" si="0"/>
        <v>205</v>
      </c>
      <c r="AJ46" s="199"/>
    </row>
    <row r="47" spans="1:36" ht="18" customHeight="1" x14ac:dyDescent="0.2">
      <c r="A47" s="13">
        <v>1502013</v>
      </c>
      <c r="B47" s="14" t="s">
        <v>73</v>
      </c>
      <c r="C47" s="15">
        <v>20000</v>
      </c>
      <c r="D47" s="79">
        <f>VLOOKUP($A47,'01.07'!$A$9:$W$200,8,0)</f>
        <v>6</v>
      </c>
      <c r="E47" s="79">
        <f>VLOOKUP($A47,'02.07'!$A$9:$W$200,8,0)</f>
        <v>11</v>
      </c>
      <c r="F47" s="79">
        <f>VLOOKUP($A47,'03.07'!$A$9:$W$200,8,0)</f>
        <v>12</v>
      </c>
      <c r="G47" s="79">
        <f>VLOOKUP($A47,'04.07'!$A$9:$W$200,8,0)</f>
        <v>6</v>
      </c>
      <c r="H47" s="79">
        <f>VLOOKUP($A47,'05.07'!$A$9:$W$200,8,0)</f>
        <v>4</v>
      </c>
      <c r="I47" s="79">
        <f>VLOOKUP($A47,'06.07'!$A$9:$W$200,8,0)</f>
        <v>6</v>
      </c>
      <c r="J47" s="79">
        <f>VLOOKUP($A47,'07.07'!$A$9:$W$200,8,0)</f>
        <v>6</v>
      </c>
      <c r="K47" s="79">
        <f>VLOOKUP($A47,'08.07'!$A$9:$W$200,8,0)</f>
        <v>6</v>
      </c>
      <c r="L47" s="79">
        <f>VLOOKUP($A47,'09.07'!$A$9:$W$200,8,0)</f>
        <v>10</v>
      </c>
      <c r="M47" s="79">
        <f>VLOOKUP($A47,'10.07'!$A$9:$W$200,8,0)</f>
        <v>12</v>
      </c>
      <c r="N47" s="79">
        <f>VLOOKUP($A47,'11.07'!$A$9:$W$200,8,0)</f>
        <v>4</v>
      </c>
      <c r="O47" s="79">
        <f>VLOOKUP($A47,'12.07'!$A$9:$W$200,8,0)</f>
        <v>6</v>
      </c>
      <c r="P47" s="79">
        <f>VLOOKUP($A47,'13.07'!$A$9:$W$200,8,0)</f>
        <v>6</v>
      </c>
      <c r="Q47" s="79">
        <f>VLOOKUP($A47,'14.07'!$A$9:$W$200,8,0)</f>
        <v>0</v>
      </c>
      <c r="R47" s="79">
        <f>VLOOKUP($A47,'15.07'!$A$9:$W$200,8,0)</f>
        <v>0</v>
      </c>
      <c r="S47" s="79">
        <f>VLOOKUP($A47,'16.07'!$A$9:$W$200,8,0)</f>
        <v>10</v>
      </c>
      <c r="T47" s="79">
        <f>VLOOKUP($A47,'17.07'!$A$9:$W$200,8,0)</f>
        <v>12</v>
      </c>
      <c r="U47" s="79">
        <f>VLOOKUP($A47,'18.07'!$A$9:$W$200,8,0)</f>
        <v>6</v>
      </c>
      <c r="V47" s="79">
        <f>VLOOKUP($A47,'19.07'!$A$9:$W$200,8,0)</f>
        <v>6</v>
      </c>
      <c r="W47" s="79">
        <f>VLOOKUP($A47,'20.07'!$A$9:$W$200,8,0)</f>
        <v>6</v>
      </c>
      <c r="X47" s="79">
        <f>VLOOKUP($A47,'21.07'!$A$9:$W$200,8,0)</f>
        <v>6</v>
      </c>
      <c r="Y47" s="79">
        <f>VLOOKUP($A47,'22.07'!$A$9:$W$200,8,0)</f>
        <v>6</v>
      </c>
      <c r="Z47" s="79">
        <f>VLOOKUP($A47,'23.07'!$A$9:$W$200,8,0)</f>
        <v>10</v>
      </c>
      <c r="AA47" s="79">
        <f>VLOOKUP($A47,'24.07'!$A$9:$W$200,8,0)</f>
        <v>12</v>
      </c>
      <c r="AB47" s="79">
        <f>VLOOKUP($A47,'25.07'!$A$9:$W$200,8,0)</f>
        <v>4</v>
      </c>
      <c r="AC47" s="79">
        <f>VLOOKUP($A47,'26.07'!$A$9:$W$200,8,0)</f>
        <v>0</v>
      </c>
      <c r="AD47" s="79">
        <f>VLOOKUP($A47,'27.07'!$A$9:$W$200,8,0)</f>
        <v>0</v>
      </c>
      <c r="AE47" s="79">
        <f>VLOOKUP($A47,'28.07'!$A$9:$W$200,8,0)</f>
        <v>0</v>
      </c>
      <c r="AF47" s="79">
        <f>VLOOKUP($A47,'29.07'!$A$9:$W$200,8,0)</f>
        <v>0</v>
      </c>
      <c r="AG47" s="79">
        <f>VLOOKUP($A47,'30.07'!$A$9:$W$200,8,0)</f>
        <v>10</v>
      </c>
      <c r="AH47" s="79">
        <f>VLOOKUP($A47,'31.07'!$A$9:$W$200,8,0)</f>
        <v>12</v>
      </c>
      <c r="AI47" s="198">
        <f t="shared" si="0"/>
        <v>195</v>
      </c>
      <c r="AJ47" s="199"/>
    </row>
    <row r="48" spans="1:36" ht="18" customHeight="1" x14ac:dyDescent="0.2">
      <c r="A48" s="13">
        <v>1502021</v>
      </c>
      <c r="B48" s="14" t="s">
        <v>74</v>
      </c>
      <c r="C48" s="15">
        <v>22000</v>
      </c>
      <c r="D48" s="79">
        <f>VLOOKUP($A48,'01.07'!$A$9:$W$200,8,0)</f>
        <v>6</v>
      </c>
      <c r="E48" s="79">
        <f>VLOOKUP($A48,'02.07'!$A$9:$W$200,8,0)</f>
        <v>10</v>
      </c>
      <c r="F48" s="79">
        <f>VLOOKUP($A48,'03.07'!$A$9:$W$200,8,0)</f>
        <v>12</v>
      </c>
      <c r="G48" s="79">
        <f>VLOOKUP($A48,'04.07'!$A$9:$W$200,8,0)</f>
        <v>6</v>
      </c>
      <c r="H48" s="79">
        <f>VLOOKUP($A48,'05.07'!$A$9:$W$200,8,0)</f>
        <v>6</v>
      </c>
      <c r="I48" s="79">
        <f>VLOOKUP($A48,'06.07'!$A$9:$W$200,8,0)</f>
        <v>6</v>
      </c>
      <c r="J48" s="79">
        <f>VLOOKUP($A48,'07.07'!$A$9:$W$200,8,0)</f>
        <v>6</v>
      </c>
      <c r="K48" s="79">
        <f>VLOOKUP($A48,'08.07'!$A$9:$W$200,8,0)</f>
        <v>6</v>
      </c>
      <c r="L48" s="79">
        <f>VLOOKUP($A48,'09.07'!$A$9:$W$200,8,0)</f>
        <v>10</v>
      </c>
      <c r="M48" s="79">
        <f>VLOOKUP($A48,'10.07'!$A$9:$W$200,8,0)</f>
        <v>12</v>
      </c>
      <c r="N48" s="79">
        <f>VLOOKUP($A48,'11.07'!$A$9:$W$200,8,0)</f>
        <v>6</v>
      </c>
      <c r="O48" s="79">
        <f>VLOOKUP($A48,'12.07'!$A$9:$W$200,8,0)</f>
        <v>6</v>
      </c>
      <c r="P48" s="79">
        <f>VLOOKUP($A48,'13.07'!$A$9:$W$200,8,0)</f>
        <v>6</v>
      </c>
      <c r="Q48" s="79">
        <f>VLOOKUP($A48,'14.07'!$A$9:$W$200,8,0)</f>
        <v>0</v>
      </c>
      <c r="R48" s="79">
        <f>VLOOKUP($A48,'15.07'!$A$9:$W$200,8,0)</f>
        <v>6</v>
      </c>
      <c r="S48" s="79">
        <f>VLOOKUP($A48,'16.07'!$A$9:$W$200,8,0)</f>
        <v>10</v>
      </c>
      <c r="T48" s="79">
        <f>VLOOKUP($A48,'17.07'!$A$9:$W$200,8,0)</f>
        <v>12</v>
      </c>
      <c r="U48" s="79">
        <f>VLOOKUP($A48,'18.07'!$A$9:$W$200,8,0)</f>
        <v>6</v>
      </c>
      <c r="V48" s="79">
        <f>VLOOKUP($A48,'19.07'!$A$9:$W$200,8,0)</f>
        <v>6</v>
      </c>
      <c r="W48" s="79">
        <f>VLOOKUP($A48,'20.07'!$A$9:$W$200,8,0)</f>
        <v>0</v>
      </c>
      <c r="X48" s="79">
        <f>VLOOKUP($A48,'21.07'!$A$9:$W$200,8,0)</f>
        <v>6</v>
      </c>
      <c r="Y48" s="79">
        <f>VLOOKUP($A48,'22.07'!$A$9:$W$200,8,0)</f>
        <v>6</v>
      </c>
      <c r="Z48" s="79">
        <f>VLOOKUP($A48,'23.07'!$A$9:$W$200,8,0)</f>
        <v>12</v>
      </c>
      <c r="AA48" s="79">
        <f>VLOOKUP($A48,'24.07'!$A$9:$W$200,8,0)</f>
        <v>12</v>
      </c>
      <c r="AB48" s="79">
        <f>VLOOKUP($A48,'25.07'!$A$9:$W$200,8,0)</f>
        <v>6</v>
      </c>
      <c r="AC48" s="79">
        <f>VLOOKUP($A48,'26.07'!$A$9:$W$200,8,0)</f>
        <v>6</v>
      </c>
      <c r="AD48" s="79">
        <f>VLOOKUP($A48,'27.07'!$A$9:$W$200,8,0)</f>
        <v>6</v>
      </c>
      <c r="AE48" s="79">
        <f>VLOOKUP($A48,'28.07'!$A$9:$W$200,8,0)</f>
        <v>6</v>
      </c>
      <c r="AF48" s="79">
        <f>VLOOKUP($A48,'29.07'!$A$9:$W$200,8,0)</f>
        <v>0</v>
      </c>
      <c r="AG48" s="79">
        <f>VLOOKUP($A48,'30.07'!$A$9:$W$200,8,0)</f>
        <v>10</v>
      </c>
      <c r="AH48" s="79">
        <f>VLOOKUP($A48,'31.07'!$A$9:$W$200,8,0)</f>
        <v>12</v>
      </c>
      <c r="AI48" s="198">
        <f t="shared" si="0"/>
        <v>220</v>
      </c>
      <c r="AJ48" s="199"/>
    </row>
    <row r="49" spans="1:36" ht="18" customHeight="1" x14ac:dyDescent="0.2">
      <c r="A49" s="13">
        <v>1502024</v>
      </c>
      <c r="B49" s="14" t="s">
        <v>75</v>
      </c>
      <c r="C49" s="15">
        <v>21000</v>
      </c>
      <c r="D49" s="79">
        <f>VLOOKUP($A49,'01.07'!$A$9:$W$200,8,0)</f>
        <v>0</v>
      </c>
      <c r="E49" s="79">
        <f>VLOOKUP($A49,'02.07'!$A$9:$W$200,8,0)</f>
        <v>0</v>
      </c>
      <c r="F49" s="79">
        <f>VLOOKUP($A49,'03.07'!$A$9:$W$200,8,0)</f>
        <v>0</v>
      </c>
      <c r="G49" s="79">
        <f>VLOOKUP($A49,'04.07'!$A$9:$W$200,8,0)</f>
        <v>0</v>
      </c>
      <c r="H49" s="79">
        <f>VLOOKUP($A49,'05.07'!$A$9:$W$200,8,0)</f>
        <v>0</v>
      </c>
      <c r="I49" s="79">
        <f>VLOOKUP($A49,'06.07'!$A$9:$W$200,8,0)</f>
        <v>0</v>
      </c>
      <c r="J49" s="79">
        <f>VLOOKUP($A49,'07.07'!$A$9:$W$200,8,0)</f>
        <v>0</v>
      </c>
      <c r="K49" s="79">
        <f>VLOOKUP($A49,'08.07'!$A$9:$W$200,8,0)</f>
        <v>0</v>
      </c>
      <c r="L49" s="79">
        <f>VLOOKUP($A49,'09.07'!$A$9:$W$200,8,0)</f>
        <v>0</v>
      </c>
      <c r="M49" s="79">
        <f>VLOOKUP($A49,'10.07'!$A$9:$W$200,8,0)</f>
        <v>0</v>
      </c>
      <c r="N49" s="79">
        <f>VLOOKUP($A49,'11.07'!$A$9:$W$200,8,0)</f>
        <v>0</v>
      </c>
      <c r="O49" s="79">
        <f>VLOOKUP($A49,'12.07'!$A$9:$W$200,8,0)</f>
        <v>0</v>
      </c>
      <c r="P49" s="79">
        <f>VLOOKUP($A49,'13.07'!$A$9:$W$200,8,0)</f>
        <v>0</v>
      </c>
      <c r="Q49" s="79">
        <f>VLOOKUP($A49,'14.07'!$A$9:$W$200,8,0)</f>
        <v>0</v>
      </c>
      <c r="R49" s="79">
        <f>VLOOKUP($A49,'15.07'!$A$9:$W$200,8,0)</f>
        <v>0</v>
      </c>
      <c r="S49" s="79">
        <f>VLOOKUP($A49,'16.07'!$A$9:$W$200,8,0)</f>
        <v>0</v>
      </c>
      <c r="T49" s="79">
        <f>VLOOKUP($A49,'17.07'!$A$9:$W$200,8,0)</f>
        <v>0</v>
      </c>
      <c r="U49" s="79">
        <f>VLOOKUP($A49,'18.07'!$A$9:$W$200,8,0)</f>
        <v>0</v>
      </c>
      <c r="V49" s="79">
        <f>VLOOKUP($A49,'19.07'!$A$9:$W$200,8,0)</f>
        <v>0</v>
      </c>
      <c r="W49" s="79">
        <f>VLOOKUP($A49,'20.07'!$A$9:$W$200,8,0)</f>
        <v>0</v>
      </c>
      <c r="X49" s="79">
        <f>VLOOKUP($A49,'21.07'!$A$9:$W$200,8,0)</f>
        <v>0</v>
      </c>
      <c r="Y49" s="79">
        <f>VLOOKUP($A49,'22.07'!$A$9:$W$200,8,0)</f>
        <v>0</v>
      </c>
      <c r="Z49" s="79">
        <f>VLOOKUP($A49,'23.07'!$A$9:$W$200,8,0)</f>
        <v>0</v>
      </c>
      <c r="AA49" s="79">
        <f>VLOOKUP($A49,'24.07'!$A$9:$W$200,8,0)</f>
        <v>0</v>
      </c>
      <c r="AB49" s="79">
        <f>VLOOKUP($A49,'25.07'!$A$9:$W$200,8,0)</f>
        <v>0</v>
      </c>
      <c r="AC49" s="79">
        <f>VLOOKUP($A49,'26.07'!$A$9:$W$200,8,0)</f>
        <v>0</v>
      </c>
      <c r="AD49" s="79">
        <f>VLOOKUP($A49,'27.07'!$A$9:$W$200,8,0)</f>
        <v>0</v>
      </c>
      <c r="AE49" s="79">
        <f>VLOOKUP($A49,'28.07'!$A$9:$W$200,8,0)</f>
        <v>0</v>
      </c>
      <c r="AF49" s="79">
        <f>VLOOKUP($A49,'29.07'!$A$9:$W$200,8,0)</f>
        <v>0</v>
      </c>
      <c r="AG49" s="79">
        <f>VLOOKUP($A49,'30.07'!$A$9:$W$200,8,0)</f>
        <v>0</v>
      </c>
      <c r="AH49" s="79">
        <f>VLOOKUP($A49,'31.07'!$A$9:$W$200,8,0)</f>
        <v>0</v>
      </c>
      <c r="AI49" s="198">
        <f t="shared" si="0"/>
        <v>0</v>
      </c>
      <c r="AJ49" s="199"/>
    </row>
    <row r="50" spans="1:36" ht="18" customHeight="1" x14ac:dyDescent="0.2">
      <c r="A50" s="13">
        <v>1502029</v>
      </c>
      <c r="B50" s="14" t="s">
        <v>76</v>
      </c>
      <c r="C50" s="15">
        <v>19000</v>
      </c>
      <c r="D50" s="79">
        <f>VLOOKUP($A50,'01.07'!$A$9:$W$200,8,0)</f>
        <v>6</v>
      </c>
      <c r="E50" s="79">
        <f>VLOOKUP($A50,'02.07'!$A$9:$W$200,8,0)</f>
        <v>10</v>
      </c>
      <c r="F50" s="79">
        <f>VLOOKUP($A50,'03.07'!$A$9:$W$200,8,0)</f>
        <v>10</v>
      </c>
      <c r="G50" s="79">
        <f>VLOOKUP($A50,'04.07'!$A$9:$W$200,8,0)</f>
        <v>6</v>
      </c>
      <c r="H50" s="79">
        <f>VLOOKUP($A50,'05.07'!$A$9:$W$200,8,0)</f>
        <v>6</v>
      </c>
      <c r="I50" s="79">
        <f>VLOOKUP($A50,'06.07'!$A$9:$W$200,8,0)</f>
        <v>6</v>
      </c>
      <c r="J50" s="79">
        <f>VLOOKUP($A50,'07.07'!$A$9:$W$200,8,0)</f>
        <v>6</v>
      </c>
      <c r="K50" s="79">
        <f>VLOOKUP($A50,'08.07'!$A$9:$W$200,8,0)</f>
        <v>6</v>
      </c>
      <c r="L50" s="79">
        <f>VLOOKUP($A50,'09.07'!$A$9:$W$200,8,0)</f>
        <v>10</v>
      </c>
      <c r="M50" s="79">
        <f>VLOOKUP($A50,'10.07'!$A$9:$W$200,8,0)</f>
        <v>10</v>
      </c>
      <c r="N50" s="79">
        <f>VLOOKUP($A50,'11.07'!$A$9:$W$200,8,0)</f>
        <v>6</v>
      </c>
      <c r="O50" s="79">
        <f>VLOOKUP($A50,'12.07'!$A$9:$W$200,8,0)</f>
        <v>6</v>
      </c>
      <c r="P50" s="79">
        <f>VLOOKUP($A50,'13.07'!$A$9:$W$200,8,0)</f>
        <v>6</v>
      </c>
      <c r="Q50" s="79">
        <f>VLOOKUP($A50,'14.07'!$A$9:$W$200,8,0)</f>
        <v>6</v>
      </c>
      <c r="R50" s="79">
        <f>VLOOKUP($A50,'15.07'!$A$9:$W$200,8,0)</f>
        <v>6</v>
      </c>
      <c r="S50" s="79">
        <f>VLOOKUP($A50,'16.07'!$A$9:$W$200,8,0)</f>
        <v>10</v>
      </c>
      <c r="T50" s="79">
        <f>VLOOKUP($A50,'17.07'!$A$9:$W$200,8,0)</f>
        <v>10</v>
      </c>
      <c r="U50" s="79">
        <f>VLOOKUP($A50,'18.07'!$A$9:$W$200,8,0)</f>
        <v>6</v>
      </c>
      <c r="V50" s="79">
        <f>VLOOKUP($A50,'19.07'!$A$9:$W$200,8,0)</f>
        <v>6</v>
      </c>
      <c r="W50" s="79">
        <f>VLOOKUP($A50,'20.07'!$A$9:$W$200,8,0)</f>
        <v>6</v>
      </c>
      <c r="X50" s="79">
        <f>VLOOKUP($A50,'21.07'!$A$9:$W$200,8,0)</f>
        <v>6</v>
      </c>
      <c r="Y50" s="79">
        <f>VLOOKUP($A50,'22.07'!$A$9:$W$200,8,0)</f>
        <v>6</v>
      </c>
      <c r="Z50" s="79">
        <f>VLOOKUP($A50,'23.07'!$A$9:$W$200,8,0)</f>
        <v>10</v>
      </c>
      <c r="AA50" s="79">
        <f>VLOOKUP($A50,'24.07'!$A$9:$W$200,8,0)</f>
        <v>10</v>
      </c>
      <c r="AB50" s="79">
        <f>VLOOKUP($A50,'25.07'!$A$9:$W$200,8,0)</f>
        <v>6</v>
      </c>
      <c r="AC50" s="79">
        <f>VLOOKUP($A50,'26.07'!$A$9:$W$200,8,0)</f>
        <v>6</v>
      </c>
      <c r="AD50" s="79">
        <f>VLOOKUP($A50,'27.07'!$A$9:$W$200,8,0)</f>
        <v>6</v>
      </c>
      <c r="AE50" s="79">
        <f>VLOOKUP($A50,'28.07'!$A$9:$W$200,8,0)</f>
        <v>6</v>
      </c>
      <c r="AF50" s="79">
        <f>VLOOKUP($A50,'29.07'!$A$9:$W$200,8,0)</f>
        <v>6</v>
      </c>
      <c r="AG50" s="79">
        <f>VLOOKUP($A50,'30.07'!$A$9:$W$200,8,0)</f>
        <v>10</v>
      </c>
      <c r="AH50" s="79">
        <f>VLOOKUP($A50,'31.07'!$A$9:$W$200,8,0)</f>
        <v>10</v>
      </c>
      <c r="AI50" s="198">
        <f t="shared" si="0"/>
        <v>226</v>
      </c>
      <c r="AJ50" s="199"/>
    </row>
    <row r="51" spans="1:36" ht="18" customHeight="1" x14ac:dyDescent="0.2">
      <c r="A51" s="13">
        <v>1509001</v>
      </c>
      <c r="B51" s="14" t="s">
        <v>77</v>
      </c>
      <c r="C51" s="15">
        <v>25000</v>
      </c>
      <c r="D51" s="79">
        <f>VLOOKUP($A51,'01.07'!$A$9:$W$200,8,0)</f>
        <v>0</v>
      </c>
      <c r="E51" s="79">
        <f>VLOOKUP($A51,'02.07'!$A$9:$W$200,8,0)</f>
        <v>0</v>
      </c>
      <c r="F51" s="79">
        <f>VLOOKUP($A51,'03.07'!$A$9:$W$200,8,0)</f>
        <v>0</v>
      </c>
      <c r="G51" s="79">
        <f>VLOOKUP($A51,'04.07'!$A$9:$W$200,8,0)</f>
        <v>0</v>
      </c>
      <c r="H51" s="79">
        <f>VLOOKUP($A51,'05.07'!$A$9:$W$200,8,0)</f>
        <v>0</v>
      </c>
      <c r="I51" s="79">
        <f>VLOOKUP($A51,'06.07'!$A$9:$W$200,8,0)</f>
        <v>0</v>
      </c>
      <c r="J51" s="79">
        <f>VLOOKUP($A51,'07.07'!$A$9:$W$200,8,0)</f>
        <v>0</v>
      </c>
      <c r="K51" s="79">
        <f>VLOOKUP($A51,'08.07'!$A$9:$W$200,8,0)</f>
        <v>0</v>
      </c>
      <c r="L51" s="79">
        <f>VLOOKUP($A51,'09.07'!$A$9:$W$200,8,0)</f>
        <v>0</v>
      </c>
      <c r="M51" s="79">
        <f>VLOOKUP($A51,'10.07'!$A$9:$W$200,8,0)</f>
        <v>0</v>
      </c>
      <c r="N51" s="79">
        <f>VLOOKUP($A51,'11.07'!$A$9:$W$200,8,0)</f>
        <v>0</v>
      </c>
      <c r="O51" s="79">
        <f>VLOOKUP($A51,'12.07'!$A$9:$W$200,8,0)</f>
        <v>0</v>
      </c>
      <c r="P51" s="79">
        <f>VLOOKUP($A51,'13.07'!$A$9:$W$200,8,0)</f>
        <v>0</v>
      </c>
      <c r="Q51" s="79">
        <f>VLOOKUP($A51,'14.07'!$A$9:$W$200,8,0)</f>
        <v>0</v>
      </c>
      <c r="R51" s="79">
        <f>VLOOKUP($A51,'15.07'!$A$9:$W$200,8,0)</f>
        <v>0</v>
      </c>
      <c r="S51" s="79">
        <f>VLOOKUP($A51,'16.07'!$A$9:$W$200,8,0)</f>
        <v>0</v>
      </c>
      <c r="T51" s="79">
        <f>VLOOKUP($A51,'17.07'!$A$9:$W$200,8,0)</f>
        <v>0</v>
      </c>
      <c r="U51" s="79">
        <f>VLOOKUP($A51,'18.07'!$A$9:$W$200,8,0)</f>
        <v>0</v>
      </c>
      <c r="V51" s="79">
        <f>VLOOKUP($A51,'19.07'!$A$9:$W$200,8,0)</f>
        <v>0</v>
      </c>
      <c r="W51" s="79">
        <f>VLOOKUP($A51,'20.07'!$A$9:$W$200,8,0)</f>
        <v>0</v>
      </c>
      <c r="X51" s="79">
        <f>VLOOKUP($A51,'21.07'!$A$9:$W$200,8,0)</f>
        <v>0</v>
      </c>
      <c r="Y51" s="79">
        <f>VLOOKUP($A51,'22.07'!$A$9:$W$200,8,0)</f>
        <v>0</v>
      </c>
      <c r="Z51" s="79">
        <f>VLOOKUP($A51,'23.07'!$A$9:$W$200,8,0)</f>
        <v>0</v>
      </c>
      <c r="AA51" s="79">
        <f>VLOOKUP($A51,'24.07'!$A$9:$W$200,8,0)</f>
        <v>0</v>
      </c>
      <c r="AB51" s="79">
        <f>VLOOKUP($A51,'25.07'!$A$9:$W$200,8,0)</f>
        <v>0</v>
      </c>
      <c r="AC51" s="79">
        <f>VLOOKUP($A51,'26.07'!$A$9:$W$200,8,0)</f>
        <v>0</v>
      </c>
      <c r="AD51" s="79">
        <f>VLOOKUP($A51,'27.07'!$A$9:$W$200,8,0)</f>
        <v>0</v>
      </c>
      <c r="AE51" s="79">
        <f>VLOOKUP($A51,'28.07'!$A$9:$W$200,8,0)</f>
        <v>0</v>
      </c>
      <c r="AF51" s="79">
        <f>VLOOKUP($A51,'29.07'!$A$9:$W$200,8,0)</f>
        <v>0</v>
      </c>
      <c r="AG51" s="79">
        <f>VLOOKUP($A51,'30.07'!$A$9:$W$200,8,0)</f>
        <v>0</v>
      </c>
      <c r="AH51" s="79">
        <f>VLOOKUP($A51,'31.07'!$A$9:$W$200,8,0)</f>
        <v>0</v>
      </c>
      <c r="AI51" s="198">
        <f t="shared" si="0"/>
        <v>0</v>
      </c>
      <c r="AJ51" s="199"/>
    </row>
    <row r="52" spans="1:36" ht="18" customHeight="1" x14ac:dyDescent="0.2">
      <c r="A52" s="7">
        <v>1520000</v>
      </c>
      <c r="B52" s="8" t="s">
        <v>78</v>
      </c>
      <c r="C52" s="9"/>
      <c r="D52" s="79">
        <f>VLOOKUP($A52,'01.07'!$A$9:$W$200,8,0)</f>
        <v>0</v>
      </c>
      <c r="E52" s="79">
        <f>VLOOKUP($A52,'02.07'!$A$9:$W$200,8,0)</f>
        <v>0</v>
      </c>
      <c r="F52" s="79">
        <f>VLOOKUP($A52,'03.07'!$A$9:$W$200,8,0)</f>
        <v>0</v>
      </c>
      <c r="G52" s="79">
        <f>VLOOKUP($A52,'04.07'!$A$9:$W$200,8,0)</f>
        <v>0</v>
      </c>
      <c r="H52" s="79">
        <f>VLOOKUP($A52,'05.07'!$A$9:$W$200,8,0)</f>
        <v>0</v>
      </c>
      <c r="I52" s="79">
        <f>VLOOKUP($A52,'06.07'!$A$9:$W$200,8,0)</f>
        <v>0</v>
      </c>
      <c r="J52" s="79">
        <f>VLOOKUP($A52,'07.07'!$A$9:$W$200,8,0)</f>
        <v>0</v>
      </c>
      <c r="K52" s="79">
        <f>VLOOKUP($A52,'08.07'!$A$9:$W$200,8,0)</f>
        <v>0</v>
      </c>
      <c r="L52" s="79">
        <f>VLOOKUP($A52,'09.07'!$A$9:$W$200,8,0)</f>
        <v>0</v>
      </c>
      <c r="M52" s="79">
        <f>VLOOKUP($A52,'10.07'!$A$9:$W$200,8,0)</f>
        <v>0</v>
      </c>
      <c r="N52" s="79">
        <f>VLOOKUP($A52,'11.07'!$A$9:$W$200,8,0)</f>
        <v>0</v>
      </c>
      <c r="O52" s="79">
        <f>VLOOKUP($A52,'12.07'!$A$9:$W$200,8,0)</f>
        <v>0</v>
      </c>
      <c r="P52" s="79">
        <f>VLOOKUP($A52,'13.07'!$A$9:$W$200,8,0)</f>
        <v>0</v>
      </c>
      <c r="Q52" s="79">
        <f>VLOOKUP($A52,'14.07'!$A$9:$W$200,8,0)</f>
        <v>0</v>
      </c>
      <c r="R52" s="79">
        <f>VLOOKUP($A52,'15.07'!$A$9:$W$200,8,0)</f>
        <v>0</v>
      </c>
      <c r="S52" s="79">
        <f>VLOOKUP($A52,'16.07'!$A$9:$W$200,8,0)</f>
        <v>0</v>
      </c>
      <c r="T52" s="79">
        <f>VLOOKUP($A52,'17.07'!$A$9:$W$200,8,0)</f>
        <v>0</v>
      </c>
      <c r="U52" s="79">
        <f>VLOOKUP($A52,'18.07'!$A$9:$W$200,8,0)</f>
        <v>0</v>
      </c>
      <c r="V52" s="79">
        <f>VLOOKUP($A52,'19.07'!$A$9:$W$200,8,0)</f>
        <v>0</v>
      </c>
      <c r="W52" s="79">
        <f>VLOOKUP($A52,'20.07'!$A$9:$W$200,8,0)</f>
        <v>0</v>
      </c>
      <c r="X52" s="79">
        <f>VLOOKUP($A52,'21.07'!$A$9:$W$200,8,0)</f>
        <v>0</v>
      </c>
      <c r="Y52" s="79">
        <f>VLOOKUP($A52,'22.07'!$A$9:$W$200,8,0)</f>
        <v>0</v>
      </c>
      <c r="Z52" s="79">
        <f>VLOOKUP($A52,'23.07'!$A$9:$W$200,8,0)</f>
        <v>0</v>
      </c>
      <c r="AA52" s="79">
        <f>VLOOKUP($A52,'24.07'!$A$9:$W$200,8,0)</f>
        <v>0</v>
      </c>
      <c r="AB52" s="79">
        <f>VLOOKUP($A52,'25.07'!$A$9:$W$200,8,0)</f>
        <v>0</v>
      </c>
      <c r="AC52" s="79">
        <f>VLOOKUP($A52,'26.07'!$A$9:$W$200,8,0)</f>
        <v>0</v>
      </c>
      <c r="AD52" s="79">
        <f>VLOOKUP($A52,'27.07'!$A$9:$W$200,8,0)</f>
        <v>0</v>
      </c>
      <c r="AE52" s="79">
        <f>VLOOKUP($A52,'28.07'!$A$9:$W$200,8,0)</f>
        <v>0</v>
      </c>
      <c r="AF52" s="79">
        <f>VLOOKUP($A52,'29.07'!$A$9:$W$200,8,0)</f>
        <v>0</v>
      </c>
      <c r="AG52" s="79">
        <f>VLOOKUP($A52,'30.07'!$A$9:$W$200,8,0)</f>
        <v>0</v>
      </c>
      <c r="AH52" s="79">
        <f>VLOOKUP($A52,'31.07'!$A$9:$W$200,8,0)</f>
        <v>0</v>
      </c>
      <c r="AI52" s="198">
        <f t="shared" si="0"/>
        <v>0</v>
      </c>
      <c r="AJ52" s="199"/>
    </row>
    <row r="53" spans="1:36" s="24" customFormat="1" ht="18" customHeight="1" x14ac:dyDescent="0.2">
      <c r="A53" s="13">
        <v>1520001</v>
      </c>
      <c r="B53" s="20" t="s">
        <v>79</v>
      </c>
      <c r="C53" s="21">
        <v>22000</v>
      </c>
      <c r="D53" s="79">
        <f>VLOOKUP($A53,'01.07'!$A$9:$W$200,8,0)</f>
        <v>0</v>
      </c>
      <c r="E53" s="79">
        <f>VLOOKUP($A53,'02.07'!$A$9:$W$200,8,0)</f>
        <v>8</v>
      </c>
      <c r="F53" s="79">
        <f>VLOOKUP($A53,'03.07'!$A$9:$W$200,8,0)</f>
        <v>8</v>
      </c>
      <c r="G53" s="79">
        <f>VLOOKUP($A53,'04.07'!$A$9:$W$200,8,0)</f>
        <v>0</v>
      </c>
      <c r="H53" s="79">
        <f>VLOOKUP($A53,'05.07'!$A$9:$W$200,8,0)</f>
        <v>0</v>
      </c>
      <c r="I53" s="79">
        <f>VLOOKUP($A53,'06.07'!$A$9:$W$200,8,0)</f>
        <v>0</v>
      </c>
      <c r="J53" s="79">
        <f>VLOOKUP($A53,'07.07'!$A$9:$W$200,8,0)</f>
        <v>0</v>
      </c>
      <c r="K53" s="79">
        <f>VLOOKUP($A53,'08.07'!$A$9:$W$200,8,0)</f>
        <v>0</v>
      </c>
      <c r="L53" s="79">
        <f>VLOOKUP($A53,'09.07'!$A$9:$W$200,8,0)</f>
        <v>0</v>
      </c>
      <c r="M53" s="79">
        <f>VLOOKUP($A53,'10.07'!$A$9:$W$200,8,0)</f>
        <v>0</v>
      </c>
      <c r="N53" s="79">
        <f>VLOOKUP($A53,'11.07'!$A$9:$W$200,8,0)</f>
        <v>0</v>
      </c>
      <c r="O53" s="79">
        <f>VLOOKUP($A53,'12.07'!$A$9:$W$200,8,0)</f>
        <v>0</v>
      </c>
      <c r="P53" s="79">
        <f>VLOOKUP($A53,'13.07'!$A$9:$W$200,8,0)</f>
        <v>0</v>
      </c>
      <c r="Q53" s="79">
        <f>VLOOKUP($A53,'14.07'!$A$9:$W$200,8,0)</f>
        <v>0</v>
      </c>
      <c r="R53" s="79">
        <f>VLOOKUP($A53,'15.07'!$A$9:$W$200,8,0)</f>
        <v>4</v>
      </c>
      <c r="S53" s="79">
        <f>VLOOKUP($A53,'16.07'!$A$9:$W$200,8,0)</f>
        <v>8</v>
      </c>
      <c r="T53" s="79">
        <f>VLOOKUP($A53,'17.07'!$A$9:$W$200,8,0)</f>
        <v>9</v>
      </c>
      <c r="U53" s="79">
        <f>VLOOKUP($A53,'18.07'!$A$9:$W$200,8,0)</f>
        <v>0</v>
      </c>
      <c r="V53" s="79">
        <f>VLOOKUP($A53,'19.07'!$A$9:$W$200,8,0)</f>
        <v>0</v>
      </c>
      <c r="W53" s="79">
        <f>VLOOKUP($A53,'20.07'!$A$9:$W$200,8,0)</f>
        <v>0</v>
      </c>
      <c r="X53" s="79">
        <f>VLOOKUP($A53,'21.07'!$A$9:$W$200,8,0)</f>
        <v>0</v>
      </c>
      <c r="Y53" s="79">
        <f>VLOOKUP($A53,'22.07'!$A$9:$W$200,8,0)</f>
        <v>0</v>
      </c>
      <c r="Z53" s="79">
        <f>VLOOKUP($A53,'23.07'!$A$9:$W$200,8,0)</f>
        <v>8</v>
      </c>
      <c r="AA53" s="79">
        <f>VLOOKUP($A53,'24.07'!$A$9:$W$200,8,0)</f>
        <v>8</v>
      </c>
      <c r="AB53" s="79">
        <f>VLOOKUP($A53,'25.07'!$A$9:$W$200,8,0)</f>
        <v>0</v>
      </c>
      <c r="AC53" s="79">
        <f>VLOOKUP($A53,'26.07'!$A$9:$W$200,8,0)</f>
        <v>0</v>
      </c>
      <c r="AD53" s="79">
        <f>VLOOKUP($A53,'27.07'!$A$9:$W$200,8,0)</f>
        <v>0</v>
      </c>
      <c r="AE53" s="79">
        <f>VLOOKUP($A53,'28.07'!$A$9:$W$200,8,0)</f>
        <v>0</v>
      </c>
      <c r="AF53" s="79">
        <f>VLOOKUP($A53,'29.07'!$A$9:$W$200,8,0)</f>
        <v>0</v>
      </c>
      <c r="AG53" s="79">
        <f>VLOOKUP($A53,'30.07'!$A$9:$W$200,8,0)</f>
        <v>8</v>
      </c>
      <c r="AH53" s="79">
        <f>VLOOKUP($A53,'31.07'!$A$9:$W$200,8,0)</f>
        <v>8</v>
      </c>
      <c r="AI53" s="198">
        <f t="shared" si="0"/>
        <v>69</v>
      </c>
      <c r="AJ53" s="199"/>
    </row>
    <row r="54" spans="1:36" s="24" customFormat="1" ht="18" customHeight="1" x14ac:dyDescent="0.2">
      <c r="A54" s="13">
        <v>1520004</v>
      </c>
      <c r="B54" s="20" t="s">
        <v>80</v>
      </c>
      <c r="C54" s="21">
        <v>22000</v>
      </c>
      <c r="D54" s="79">
        <f>VLOOKUP($A54,'01.07'!$A$9:$W$200,8,0)</f>
        <v>0</v>
      </c>
      <c r="E54" s="79">
        <f>VLOOKUP($A54,'02.07'!$A$9:$W$200,8,0)</f>
        <v>8</v>
      </c>
      <c r="F54" s="79">
        <f>VLOOKUP($A54,'03.07'!$A$9:$W$200,8,0)</f>
        <v>8</v>
      </c>
      <c r="G54" s="79">
        <f>VLOOKUP($A54,'04.07'!$A$9:$W$200,8,0)</f>
        <v>0</v>
      </c>
      <c r="H54" s="79">
        <f>VLOOKUP($A54,'05.07'!$A$9:$W$200,8,0)</f>
        <v>6</v>
      </c>
      <c r="I54" s="79">
        <f>VLOOKUP($A54,'06.07'!$A$9:$W$200,8,0)</f>
        <v>6</v>
      </c>
      <c r="J54" s="79">
        <f>VLOOKUP($A54,'07.07'!$A$9:$W$200,8,0)</f>
        <v>6</v>
      </c>
      <c r="K54" s="79">
        <f>VLOOKUP($A54,'08.07'!$A$9:$W$200,8,0)</f>
        <v>0</v>
      </c>
      <c r="L54" s="79">
        <f>VLOOKUP($A54,'09.07'!$A$9:$W$200,8,0)</f>
        <v>0</v>
      </c>
      <c r="M54" s="79">
        <f>VLOOKUP($A54,'10.07'!$A$9:$W$200,8,0)</f>
        <v>0</v>
      </c>
      <c r="N54" s="79">
        <f>VLOOKUP($A54,'11.07'!$A$9:$W$200,8,0)</f>
        <v>0</v>
      </c>
      <c r="O54" s="79">
        <f>VLOOKUP($A54,'12.07'!$A$9:$W$200,8,0)</f>
        <v>0</v>
      </c>
      <c r="P54" s="79">
        <f>VLOOKUP($A54,'13.07'!$A$9:$W$200,8,0)</f>
        <v>0</v>
      </c>
      <c r="Q54" s="79">
        <f>VLOOKUP($A54,'14.07'!$A$9:$W$200,8,0)</f>
        <v>0</v>
      </c>
      <c r="R54" s="79">
        <f>VLOOKUP($A54,'15.07'!$A$9:$W$200,8,0)</f>
        <v>6</v>
      </c>
      <c r="S54" s="79">
        <f>VLOOKUP($A54,'16.07'!$A$9:$W$200,8,0)</f>
        <v>8</v>
      </c>
      <c r="T54" s="79">
        <f>VLOOKUP($A54,'17.07'!$A$9:$W$200,8,0)</f>
        <v>8</v>
      </c>
      <c r="U54" s="79">
        <f>VLOOKUP($A54,'18.07'!$A$9:$W$200,8,0)</f>
        <v>0</v>
      </c>
      <c r="V54" s="79">
        <f>VLOOKUP($A54,'19.07'!$A$9:$W$200,8,0)</f>
        <v>0</v>
      </c>
      <c r="W54" s="79">
        <f>VLOOKUP($A54,'20.07'!$A$9:$W$200,8,0)</f>
        <v>0</v>
      </c>
      <c r="X54" s="79">
        <f>VLOOKUP($A54,'21.07'!$A$9:$W$200,8,0)</f>
        <v>7</v>
      </c>
      <c r="Y54" s="79">
        <f>VLOOKUP($A54,'22.07'!$A$9:$W$200,8,0)</f>
        <v>0</v>
      </c>
      <c r="Z54" s="79">
        <f>VLOOKUP($A54,'23.07'!$A$9:$W$200,8,0)</f>
        <v>8</v>
      </c>
      <c r="AA54" s="79">
        <f>VLOOKUP($A54,'24.07'!$A$9:$W$200,8,0)</f>
        <v>8</v>
      </c>
      <c r="AB54" s="79">
        <f>VLOOKUP($A54,'25.07'!$A$9:$W$200,8,0)</f>
        <v>0</v>
      </c>
      <c r="AC54" s="79">
        <f>VLOOKUP($A54,'26.07'!$A$9:$W$200,8,0)</f>
        <v>0</v>
      </c>
      <c r="AD54" s="79">
        <f>VLOOKUP($A54,'27.07'!$A$9:$W$200,8,0)</f>
        <v>6</v>
      </c>
      <c r="AE54" s="79">
        <f>VLOOKUP($A54,'28.07'!$A$9:$W$200,8,0)</f>
        <v>0</v>
      </c>
      <c r="AF54" s="79">
        <f>VLOOKUP($A54,'29.07'!$A$9:$W$200,8,0)</f>
        <v>0</v>
      </c>
      <c r="AG54" s="79">
        <f>VLOOKUP($A54,'30.07'!$A$9:$W$200,8,0)</f>
        <v>8</v>
      </c>
      <c r="AH54" s="79">
        <f>VLOOKUP($A54,'31.07'!$A$9:$W$200,8,0)</f>
        <v>8</v>
      </c>
      <c r="AI54" s="198">
        <f t="shared" si="0"/>
        <v>101</v>
      </c>
      <c r="AJ54" s="199"/>
    </row>
    <row r="55" spans="1:36" x14ac:dyDescent="0.2">
      <c r="A55" s="13">
        <v>1520005</v>
      </c>
      <c r="B55" s="14" t="s">
        <v>81</v>
      </c>
      <c r="C55" s="15">
        <v>22000</v>
      </c>
      <c r="D55" s="79">
        <f>VLOOKUP($A55,'01.07'!$A$9:$W$200,8,0)</f>
        <v>6</v>
      </c>
      <c r="E55" s="79">
        <f>VLOOKUP($A55,'02.07'!$A$9:$W$200,8,0)</f>
        <v>10</v>
      </c>
      <c r="F55" s="79">
        <f>VLOOKUP($A55,'03.07'!$A$9:$W$200,8,0)</f>
        <v>12</v>
      </c>
      <c r="G55" s="79">
        <f>VLOOKUP($A55,'04.07'!$A$9:$W$200,8,0)</f>
        <v>6</v>
      </c>
      <c r="H55" s="79">
        <f>VLOOKUP($A55,'05.07'!$A$9:$W$200,8,0)</f>
        <v>6</v>
      </c>
      <c r="I55" s="79">
        <f>VLOOKUP($A55,'06.07'!$A$9:$W$200,8,0)</f>
        <v>6</v>
      </c>
      <c r="J55" s="79">
        <f>VLOOKUP($A55,'07.07'!$A$9:$W$200,8,0)</f>
        <v>6</v>
      </c>
      <c r="K55" s="79">
        <f>VLOOKUP($A55,'08.07'!$A$9:$W$200,8,0)</f>
        <v>6</v>
      </c>
      <c r="L55" s="79">
        <f>VLOOKUP($A55,'09.07'!$A$9:$W$200,8,0)</f>
        <v>10</v>
      </c>
      <c r="M55" s="79">
        <f>VLOOKUP($A55,'10.07'!$A$9:$W$200,8,0)</f>
        <v>12</v>
      </c>
      <c r="N55" s="79">
        <f>VLOOKUP($A55,'11.07'!$A$9:$W$200,8,0)</f>
        <v>0</v>
      </c>
      <c r="O55" s="79">
        <f>VLOOKUP($A55,'12.07'!$A$9:$W$200,8,0)</f>
        <v>0</v>
      </c>
      <c r="P55" s="79">
        <f>VLOOKUP($A55,'13.07'!$A$9:$W$200,8,0)</f>
        <v>0</v>
      </c>
      <c r="Q55" s="79">
        <f>VLOOKUP($A55,'14.07'!$A$9:$W$200,8,0)</f>
        <v>0</v>
      </c>
      <c r="R55" s="79">
        <f>VLOOKUP($A55,'15.07'!$A$9:$W$200,8,0)</f>
        <v>6</v>
      </c>
      <c r="S55" s="79">
        <f>VLOOKUP($A55,'16.07'!$A$9:$W$200,8,0)</f>
        <v>10</v>
      </c>
      <c r="T55" s="79">
        <f>VLOOKUP($A55,'17.07'!$A$9:$W$200,8,0)</f>
        <v>12</v>
      </c>
      <c r="U55" s="79">
        <f>VLOOKUP($A55,'18.07'!$A$9:$W$200,8,0)</f>
        <v>0</v>
      </c>
      <c r="V55" s="79">
        <f>VLOOKUP($A55,'19.07'!$A$9:$W$200,8,0)</f>
        <v>0</v>
      </c>
      <c r="W55" s="79">
        <f>VLOOKUP($A55,'20.07'!$A$9:$W$200,8,0)</f>
        <v>6</v>
      </c>
      <c r="X55" s="79">
        <f>VLOOKUP($A55,'21.07'!$A$9:$W$200,8,0)</f>
        <v>6</v>
      </c>
      <c r="Y55" s="79">
        <f>VLOOKUP($A55,'22.07'!$A$9:$W$200,8,0)</f>
        <v>0</v>
      </c>
      <c r="Z55" s="79">
        <f>VLOOKUP($A55,'23.07'!$A$9:$W$200,8,0)</f>
        <v>10</v>
      </c>
      <c r="AA55" s="79">
        <f>VLOOKUP($A55,'24.07'!$A$9:$W$200,8,0)</f>
        <v>12</v>
      </c>
      <c r="AB55" s="79">
        <f>VLOOKUP($A55,'25.07'!$A$9:$W$200,8,0)</f>
        <v>6</v>
      </c>
      <c r="AC55" s="79">
        <f>VLOOKUP($A55,'26.07'!$A$9:$W$200,8,0)</f>
        <v>0</v>
      </c>
      <c r="AD55" s="79">
        <f>VLOOKUP($A55,'27.07'!$A$9:$W$200,8,0)</f>
        <v>6</v>
      </c>
      <c r="AE55" s="79">
        <f>VLOOKUP($A55,'28.07'!$A$9:$W$200,8,0)</f>
        <v>6</v>
      </c>
      <c r="AF55" s="79">
        <f>VLOOKUP($A55,'29.07'!$A$9:$W$200,8,0)</f>
        <v>6</v>
      </c>
      <c r="AG55" s="79">
        <f>VLOOKUP($A55,'30.07'!$A$9:$W$200,8,0)</f>
        <v>10</v>
      </c>
      <c r="AH55" s="79">
        <f>VLOOKUP($A55,'31.07'!$A$9:$W$200,8,0)</f>
        <v>12</v>
      </c>
      <c r="AI55" s="198">
        <f t="shared" si="0"/>
        <v>188</v>
      </c>
      <c r="AJ55" s="199"/>
    </row>
    <row r="56" spans="1:36" x14ac:dyDescent="0.2">
      <c r="A56" s="13">
        <v>1520020</v>
      </c>
      <c r="B56" s="14" t="s">
        <v>82</v>
      </c>
      <c r="C56" s="15">
        <v>20000</v>
      </c>
      <c r="D56" s="79">
        <f>VLOOKUP($A56,'01.07'!$A$9:$W$200,8,0)</f>
        <v>5</v>
      </c>
      <c r="E56" s="79">
        <f>VLOOKUP($A56,'02.07'!$A$9:$W$200,8,0)</f>
        <v>10</v>
      </c>
      <c r="F56" s="79">
        <f>VLOOKUP($A56,'03.07'!$A$9:$W$200,8,0)</f>
        <v>12</v>
      </c>
      <c r="G56" s="79">
        <f>VLOOKUP($A56,'04.07'!$A$9:$W$200,8,0)</f>
        <v>6</v>
      </c>
      <c r="H56" s="79">
        <f>VLOOKUP($A56,'05.07'!$A$9:$W$200,8,0)</f>
        <v>6</v>
      </c>
      <c r="I56" s="79">
        <f>VLOOKUP($A56,'06.07'!$A$9:$W$200,8,0)</f>
        <v>6</v>
      </c>
      <c r="J56" s="79">
        <f>VLOOKUP($A56,'07.07'!$A$9:$W$200,8,0)</f>
        <v>6</v>
      </c>
      <c r="K56" s="79">
        <f>VLOOKUP($A56,'08.07'!$A$9:$W$200,8,0)</f>
        <v>6</v>
      </c>
      <c r="L56" s="79">
        <f>VLOOKUP($A56,'09.07'!$A$9:$W$200,8,0)</f>
        <v>10</v>
      </c>
      <c r="M56" s="79">
        <f>VLOOKUP($A56,'10.07'!$A$9:$W$200,8,0)</f>
        <v>12</v>
      </c>
      <c r="N56" s="79">
        <f>VLOOKUP($A56,'11.07'!$A$9:$W$200,8,0)</f>
        <v>6</v>
      </c>
      <c r="O56" s="79">
        <f>VLOOKUP($A56,'12.07'!$A$9:$W$200,8,0)</f>
        <v>6</v>
      </c>
      <c r="P56" s="79">
        <f>VLOOKUP($A56,'13.07'!$A$9:$W$200,8,0)</f>
        <v>6</v>
      </c>
      <c r="Q56" s="79">
        <f>VLOOKUP($A56,'14.07'!$A$9:$W$200,8,0)</f>
        <v>6</v>
      </c>
      <c r="R56" s="79">
        <f>VLOOKUP($A56,'15.07'!$A$9:$W$200,8,0)</f>
        <v>6</v>
      </c>
      <c r="S56" s="79">
        <f>VLOOKUP($A56,'16.07'!$A$9:$W$200,8,0)</f>
        <v>10</v>
      </c>
      <c r="T56" s="79">
        <f>VLOOKUP($A56,'17.07'!$A$9:$W$200,8,0)</f>
        <v>18</v>
      </c>
      <c r="U56" s="79">
        <f>VLOOKUP($A56,'18.07'!$A$9:$W$200,8,0)</f>
        <v>6</v>
      </c>
      <c r="V56" s="79">
        <f>VLOOKUP($A56,'19.07'!$A$9:$W$200,8,0)</f>
        <v>6</v>
      </c>
      <c r="W56" s="79">
        <f>VLOOKUP($A56,'20.07'!$A$9:$W$200,8,0)</f>
        <v>8</v>
      </c>
      <c r="X56" s="79">
        <f>VLOOKUP($A56,'21.07'!$A$9:$W$200,8,0)</f>
        <v>6</v>
      </c>
      <c r="Y56" s="79">
        <f>VLOOKUP($A56,'22.07'!$A$9:$W$200,8,0)</f>
        <v>4</v>
      </c>
      <c r="Z56" s="79">
        <f>VLOOKUP($A56,'23.07'!$A$9:$W$200,8,0)</f>
        <v>10</v>
      </c>
      <c r="AA56" s="79">
        <f>VLOOKUP($A56,'24.07'!$A$9:$W$200,8,0)</f>
        <v>12</v>
      </c>
      <c r="AB56" s="79">
        <f>VLOOKUP($A56,'25.07'!$A$9:$W$200,8,0)</f>
        <v>6</v>
      </c>
      <c r="AC56" s="79">
        <f>VLOOKUP($A56,'26.07'!$A$9:$W$200,8,0)</f>
        <v>0</v>
      </c>
      <c r="AD56" s="79">
        <f>VLOOKUP($A56,'27.07'!$A$9:$W$200,8,0)</f>
        <v>6</v>
      </c>
      <c r="AE56" s="79">
        <f>VLOOKUP($A56,'28.07'!$A$9:$W$200,8,0)</f>
        <v>6</v>
      </c>
      <c r="AF56" s="79">
        <f>VLOOKUP($A56,'29.07'!$A$9:$W$200,8,0)</f>
        <v>8</v>
      </c>
      <c r="AG56" s="79">
        <f>VLOOKUP($A56,'30.07'!$A$9:$W$200,8,0)</f>
        <v>10</v>
      </c>
      <c r="AH56" s="79">
        <f>VLOOKUP($A56,'31.07'!$A$9:$W$200,8,0)</f>
        <v>12</v>
      </c>
      <c r="AI56" s="198">
        <f t="shared" si="0"/>
        <v>237</v>
      </c>
      <c r="AJ56" s="199"/>
    </row>
    <row r="57" spans="1:36" ht="18" customHeight="1" x14ac:dyDescent="0.2">
      <c r="A57" s="13">
        <v>1520041</v>
      </c>
      <c r="B57" s="14" t="s">
        <v>83</v>
      </c>
      <c r="C57" s="15">
        <v>29000</v>
      </c>
      <c r="D57" s="79">
        <f>VLOOKUP($A57,'01.07'!$A$9:$W$200,8,0)</f>
        <v>0</v>
      </c>
      <c r="E57" s="79">
        <f>VLOOKUP($A57,'02.07'!$A$9:$W$200,8,0)</f>
        <v>5</v>
      </c>
      <c r="F57" s="79">
        <f>VLOOKUP($A57,'03.07'!$A$9:$W$200,8,0)</f>
        <v>0</v>
      </c>
      <c r="G57" s="79">
        <f>VLOOKUP($A57,'04.07'!$A$9:$W$200,8,0)</f>
        <v>0</v>
      </c>
      <c r="H57" s="79">
        <f>VLOOKUP($A57,'05.07'!$A$9:$W$200,8,0)</f>
        <v>0</v>
      </c>
      <c r="I57" s="79">
        <f>VLOOKUP($A57,'06.07'!$A$9:$W$200,8,0)</f>
        <v>0</v>
      </c>
      <c r="J57" s="79">
        <f>VLOOKUP($A57,'07.07'!$A$9:$W$200,8,0)</f>
        <v>0</v>
      </c>
      <c r="K57" s="79">
        <f>VLOOKUP($A57,'08.07'!$A$9:$W$200,8,0)</f>
        <v>0</v>
      </c>
      <c r="L57" s="79">
        <f>VLOOKUP($A57,'09.07'!$A$9:$W$200,8,0)</f>
        <v>0</v>
      </c>
      <c r="M57" s="79">
        <f>VLOOKUP($A57,'10.07'!$A$9:$W$200,8,0)</f>
        <v>0</v>
      </c>
      <c r="N57" s="79">
        <f>VLOOKUP($A57,'11.07'!$A$9:$W$200,8,0)</f>
        <v>0</v>
      </c>
      <c r="O57" s="79">
        <f>VLOOKUP($A57,'12.07'!$A$9:$W$200,8,0)</f>
        <v>4</v>
      </c>
      <c r="P57" s="79">
        <f>VLOOKUP($A57,'13.07'!$A$9:$W$200,8,0)</f>
        <v>0</v>
      </c>
      <c r="Q57" s="79">
        <f>VLOOKUP($A57,'14.07'!$A$9:$W$200,8,0)</f>
        <v>5</v>
      </c>
      <c r="R57" s="79">
        <f>VLOOKUP($A57,'15.07'!$A$9:$W$200,8,0)</f>
        <v>0</v>
      </c>
      <c r="S57" s="79">
        <f>VLOOKUP($A57,'16.07'!$A$9:$W$200,8,0)</f>
        <v>5</v>
      </c>
      <c r="T57" s="79">
        <f>VLOOKUP($A57,'17.07'!$A$9:$W$200,8,0)</f>
        <v>4</v>
      </c>
      <c r="U57" s="79">
        <f>VLOOKUP($A57,'18.07'!$A$9:$W$200,8,0)</f>
        <v>0</v>
      </c>
      <c r="V57" s="79">
        <f>VLOOKUP($A57,'19.07'!$A$9:$W$200,8,0)</f>
        <v>0</v>
      </c>
      <c r="W57" s="79">
        <f>VLOOKUP($A57,'20.07'!$A$9:$W$200,8,0)</f>
        <v>4</v>
      </c>
      <c r="X57" s="79">
        <f>VLOOKUP($A57,'21.07'!$A$9:$W$200,8,0)</f>
        <v>5</v>
      </c>
      <c r="Y57" s="79">
        <f>VLOOKUP($A57,'22.07'!$A$9:$W$200,8,0)</f>
        <v>0</v>
      </c>
      <c r="Z57" s="79">
        <f>VLOOKUP($A57,'23.07'!$A$9:$W$200,8,0)</f>
        <v>0</v>
      </c>
      <c r="AA57" s="79">
        <f>VLOOKUP($A57,'24.07'!$A$9:$W$200,8,0)</f>
        <v>0</v>
      </c>
      <c r="AB57" s="79">
        <f>VLOOKUP($A57,'25.07'!$A$9:$W$200,8,0)</f>
        <v>0</v>
      </c>
      <c r="AC57" s="79">
        <f>VLOOKUP($A57,'26.07'!$A$9:$W$200,8,0)</f>
        <v>0</v>
      </c>
      <c r="AD57" s="79">
        <f>VLOOKUP($A57,'27.07'!$A$9:$W$200,8,0)</f>
        <v>0</v>
      </c>
      <c r="AE57" s="79">
        <f>VLOOKUP($A57,'28.07'!$A$9:$W$200,8,0)</f>
        <v>0</v>
      </c>
      <c r="AF57" s="79">
        <f>VLOOKUP($A57,'29.07'!$A$9:$W$200,8,0)</f>
        <v>4</v>
      </c>
      <c r="AG57" s="79">
        <f>VLOOKUP($A57,'30.07'!$A$9:$W$200,8,0)</f>
        <v>5</v>
      </c>
      <c r="AH57" s="79">
        <f>VLOOKUP($A57,'31.07'!$A$9:$W$200,8,0)</f>
        <v>0</v>
      </c>
      <c r="AI57" s="198">
        <f t="shared" si="0"/>
        <v>41</v>
      </c>
      <c r="AJ57" s="199"/>
    </row>
    <row r="58" spans="1:36" ht="18" customHeight="1" x14ac:dyDescent="0.2">
      <c r="A58" s="13">
        <v>1520043</v>
      </c>
      <c r="B58" s="14" t="s">
        <v>84</v>
      </c>
      <c r="C58" s="15">
        <v>32000</v>
      </c>
      <c r="D58" s="79">
        <f>VLOOKUP($A58,'01.07'!$A$9:$W$200,8,0)</f>
        <v>0</v>
      </c>
      <c r="E58" s="79">
        <f>VLOOKUP($A58,'02.07'!$A$9:$W$200,8,0)</f>
        <v>0</v>
      </c>
      <c r="F58" s="79">
        <f>VLOOKUP($A58,'03.07'!$A$9:$W$200,8,0)</f>
        <v>0</v>
      </c>
      <c r="G58" s="79">
        <f>VLOOKUP($A58,'04.07'!$A$9:$W$200,8,0)</f>
        <v>0</v>
      </c>
      <c r="H58" s="79">
        <f>VLOOKUP($A58,'05.07'!$A$9:$W$200,8,0)</f>
        <v>0</v>
      </c>
      <c r="I58" s="79">
        <f>VLOOKUP($A58,'06.07'!$A$9:$W$200,8,0)</f>
        <v>0</v>
      </c>
      <c r="J58" s="79">
        <f>VLOOKUP($A58,'07.07'!$A$9:$W$200,8,0)</f>
        <v>0</v>
      </c>
      <c r="K58" s="79">
        <f>VLOOKUP($A58,'08.07'!$A$9:$W$200,8,0)</f>
        <v>0</v>
      </c>
      <c r="L58" s="79">
        <f>VLOOKUP($A58,'09.07'!$A$9:$W$200,8,0)</f>
        <v>0</v>
      </c>
      <c r="M58" s="79">
        <f>VLOOKUP($A58,'10.07'!$A$9:$W$200,8,0)</f>
        <v>0</v>
      </c>
      <c r="N58" s="79">
        <f>VLOOKUP($A58,'11.07'!$A$9:$W$200,8,0)</f>
        <v>0</v>
      </c>
      <c r="O58" s="79">
        <f>VLOOKUP($A58,'12.07'!$A$9:$W$200,8,0)</f>
        <v>0</v>
      </c>
      <c r="P58" s="79">
        <f>VLOOKUP($A58,'13.07'!$A$9:$W$200,8,0)</f>
        <v>0</v>
      </c>
      <c r="Q58" s="79">
        <f>VLOOKUP($A58,'14.07'!$A$9:$W$200,8,0)</f>
        <v>0</v>
      </c>
      <c r="R58" s="79">
        <f>VLOOKUP($A58,'15.07'!$A$9:$W$200,8,0)</f>
        <v>0</v>
      </c>
      <c r="S58" s="79">
        <f>VLOOKUP($A58,'16.07'!$A$9:$W$200,8,0)</f>
        <v>12</v>
      </c>
      <c r="T58" s="79">
        <f>VLOOKUP($A58,'17.07'!$A$9:$W$200,8,0)</f>
        <v>0</v>
      </c>
      <c r="U58" s="79">
        <f>VLOOKUP($A58,'18.07'!$A$9:$W$200,8,0)</f>
        <v>0</v>
      </c>
      <c r="V58" s="79">
        <f>VLOOKUP($A58,'19.07'!$A$9:$W$200,8,0)</f>
        <v>0</v>
      </c>
      <c r="W58" s="79">
        <f>VLOOKUP($A58,'20.07'!$A$9:$W$200,8,0)</f>
        <v>0</v>
      </c>
      <c r="X58" s="79">
        <f>VLOOKUP($A58,'21.07'!$A$9:$W$200,8,0)</f>
        <v>0</v>
      </c>
      <c r="Y58" s="79">
        <f>VLOOKUP($A58,'22.07'!$A$9:$W$200,8,0)</f>
        <v>12</v>
      </c>
      <c r="Z58" s="79">
        <f>VLOOKUP($A58,'23.07'!$A$9:$W$200,8,0)</f>
        <v>0</v>
      </c>
      <c r="AA58" s="79">
        <f>VLOOKUP($A58,'24.07'!$A$9:$W$200,8,0)</f>
        <v>12</v>
      </c>
      <c r="AB58" s="79">
        <f>VLOOKUP($A58,'25.07'!$A$9:$W$200,8,0)</f>
        <v>0</v>
      </c>
      <c r="AC58" s="79">
        <f>VLOOKUP($A58,'26.07'!$A$9:$W$200,8,0)</f>
        <v>0</v>
      </c>
      <c r="AD58" s="79">
        <f>VLOOKUP($A58,'27.07'!$A$9:$W$200,8,0)</f>
        <v>0</v>
      </c>
      <c r="AE58" s="79">
        <f>VLOOKUP($A58,'28.07'!$A$9:$W$200,8,0)</f>
        <v>0</v>
      </c>
      <c r="AF58" s="79">
        <f>VLOOKUP($A58,'29.07'!$A$9:$W$200,8,0)</f>
        <v>12</v>
      </c>
      <c r="AG58" s="79">
        <f>VLOOKUP($A58,'30.07'!$A$9:$W$200,8,0)</f>
        <v>0</v>
      </c>
      <c r="AH58" s="79">
        <f>VLOOKUP($A58,'31.07'!$A$9:$W$200,8,0)</f>
        <v>0</v>
      </c>
      <c r="AI58" s="198">
        <f t="shared" si="0"/>
        <v>48</v>
      </c>
      <c r="AJ58" s="199"/>
    </row>
    <row r="59" spans="1:36" ht="18" customHeight="1" x14ac:dyDescent="0.2">
      <c r="A59" s="13">
        <v>1522008</v>
      </c>
      <c r="B59" s="14" t="s">
        <v>85</v>
      </c>
      <c r="C59" s="15">
        <v>25000</v>
      </c>
      <c r="D59" s="79">
        <f>VLOOKUP($A59,'01.07'!$A$9:$W$200,8,0)</f>
        <v>6</v>
      </c>
      <c r="E59" s="79">
        <f>VLOOKUP($A59,'02.07'!$A$9:$W$200,8,0)</f>
        <v>8</v>
      </c>
      <c r="F59" s="79">
        <f>VLOOKUP($A59,'03.07'!$A$9:$W$200,8,0)</f>
        <v>8</v>
      </c>
      <c r="G59" s="79">
        <f>VLOOKUP($A59,'04.07'!$A$9:$W$200,8,0)</f>
        <v>0</v>
      </c>
      <c r="H59" s="79">
        <f>VLOOKUP($A59,'05.07'!$A$9:$W$200,8,0)</f>
        <v>6</v>
      </c>
      <c r="I59" s="79">
        <f>VLOOKUP($A59,'06.07'!$A$9:$W$200,8,0)</f>
        <v>6</v>
      </c>
      <c r="J59" s="79">
        <f>VLOOKUP($A59,'07.07'!$A$9:$W$200,8,0)</f>
        <v>6</v>
      </c>
      <c r="K59" s="79">
        <f>VLOOKUP($A59,'08.07'!$A$9:$W$200,8,0)</f>
        <v>6</v>
      </c>
      <c r="L59" s="79">
        <f>VLOOKUP($A59,'09.07'!$A$9:$W$200,8,0)</f>
        <v>10</v>
      </c>
      <c r="M59" s="79">
        <f>VLOOKUP($A59,'10.07'!$A$9:$W$200,8,0)</f>
        <v>11</v>
      </c>
      <c r="N59" s="79">
        <f>VLOOKUP($A59,'11.07'!$A$9:$W$200,8,0)</f>
        <v>6</v>
      </c>
      <c r="O59" s="79">
        <f>VLOOKUP($A59,'12.07'!$A$9:$W$200,8,0)</f>
        <v>6</v>
      </c>
      <c r="P59" s="79">
        <f>VLOOKUP($A59,'13.07'!$A$9:$W$200,8,0)</f>
        <v>6</v>
      </c>
      <c r="Q59" s="79">
        <f>VLOOKUP($A59,'14.07'!$A$9:$W$200,8,0)</f>
        <v>0</v>
      </c>
      <c r="R59" s="79">
        <f>VLOOKUP($A59,'15.07'!$A$9:$W$200,8,0)</f>
        <v>6</v>
      </c>
      <c r="S59" s="79">
        <f>VLOOKUP($A59,'16.07'!$A$9:$W$200,8,0)</f>
        <v>8</v>
      </c>
      <c r="T59" s="79">
        <f>VLOOKUP($A59,'17.07'!$A$9:$W$200,8,0)</f>
        <v>8</v>
      </c>
      <c r="U59" s="79">
        <f>VLOOKUP($A59,'18.07'!$A$9:$W$200,8,0)</f>
        <v>0</v>
      </c>
      <c r="V59" s="79">
        <f>VLOOKUP($A59,'19.07'!$A$9:$W$200,8,0)</f>
        <v>0</v>
      </c>
      <c r="W59" s="79">
        <f>VLOOKUP($A59,'20.07'!$A$9:$W$200,8,0)</f>
        <v>6</v>
      </c>
      <c r="X59" s="79">
        <f>VLOOKUP($A59,'21.07'!$A$9:$W$200,8,0)</f>
        <v>0</v>
      </c>
      <c r="Y59" s="79">
        <f>VLOOKUP($A59,'22.07'!$A$9:$W$200,8,0)</f>
        <v>6</v>
      </c>
      <c r="Z59" s="79">
        <f>VLOOKUP($A59,'23.07'!$A$9:$W$200,8,0)</f>
        <v>8</v>
      </c>
      <c r="AA59" s="79">
        <f>VLOOKUP($A59,'24.07'!$A$9:$W$200,8,0)</f>
        <v>0</v>
      </c>
      <c r="AB59" s="79">
        <f>VLOOKUP($A59,'25.07'!$A$9:$W$200,8,0)</f>
        <v>0</v>
      </c>
      <c r="AC59" s="79">
        <f>VLOOKUP($A59,'26.07'!$A$9:$W$200,8,0)</f>
        <v>0</v>
      </c>
      <c r="AD59" s="79">
        <f>VLOOKUP($A59,'27.07'!$A$9:$W$200,8,0)</f>
        <v>0</v>
      </c>
      <c r="AE59" s="79">
        <f>VLOOKUP($A59,'28.07'!$A$9:$W$200,8,0)</f>
        <v>0</v>
      </c>
      <c r="AF59" s="79">
        <f>VLOOKUP($A59,'29.07'!$A$9:$W$200,8,0)</f>
        <v>0</v>
      </c>
      <c r="AG59" s="79">
        <f>VLOOKUP($A59,'30.07'!$A$9:$W$200,8,0)</f>
        <v>0</v>
      </c>
      <c r="AH59" s="79">
        <f>VLOOKUP($A59,'31.07'!$A$9:$W$200,8,0)</f>
        <v>0</v>
      </c>
      <c r="AI59" s="198">
        <f t="shared" si="0"/>
        <v>127</v>
      </c>
      <c r="AJ59" s="199"/>
    </row>
    <row r="60" spans="1:36" ht="18" customHeight="1" x14ac:dyDescent="0.2">
      <c r="A60" s="13">
        <v>1522009</v>
      </c>
      <c r="B60" s="14" t="s">
        <v>86</v>
      </c>
      <c r="C60" s="15">
        <v>24000</v>
      </c>
      <c r="D60" s="79">
        <f>VLOOKUP($A60,'01.07'!$A$9:$W$200,8,0)</f>
        <v>0</v>
      </c>
      <c r="E60" s="79">
        <f>VLOOKUP($A60,'02.07'!$A$9:$W$200,8,0)</f>
        <v>0</v>
      </c>
      <c r="F60" s="79">
        <f>VLOOKUP($A60,'03.07'!$A$9:$W$200,8,0)</f>
        <v>0</v>
      </c>
      <c r="G60" s="79">
        <f>VLOOKUP($A60,'04.07'!$A$9:$W$200,8,0)</f>
        <v>0</v>
      </c>
      <c r="H60" s="79">
        <f>VLOOKUP($A60,'05.07'!$A$9:$W$200,8,0)</f>
        <v>0</v>
      </c>
      <c r="I60" s="79">
        <f>VLOOKUP($A60,'06.07'!$A$9:$W$200,8,0)</f>
        <v>0</v>
      </c>
      <c r="J60" s="79">
        <f>VLOOKUP($A60,'07.07'!$A$9:$W$200,8,0)</f>
        <v>0</v>
      </c>
      <c r="K60" s="79">
        <f>VLOOKUP($A60,'08.07'!$A$9:$W$200,8,0)</f>
        <v>0</v>
      </c>
      <c r="L60" s="79">
        <f>VLOOKUP($A60,'09.07'!$A$9:$W$200,8,0)</f>
        <v>0</v>
      </c>
      <c r="M60" s="79">
        <f>VLOOKUP($A60,'10.07'!$A$9:$W$200,8,0)</f>
        <v>10</v>
      </c>
      <c r="N60" s="79">
        <f>VLOOKUP($A60,'11.07'!$A$9:$W$200,8,0)</f>
        <v>0</v>
      </c>
      <c r="O60" s="79">
        <f>VLOOKUP($A60,'12.07'!$A$9:$W$200,8,0)</f>
        <v>0</v>
      </c>
      <c r="P60" s="79">
        <f>VLOOKUP($A60,'13.07'!$A$9:$W$200,8,0)</f>
        <v>0</v>
      </c>
      <c r="Q60" s="79">
        <f>VLOOKUP($A60,'14.07'!$A$9:$W$200,8,0)</f>
        <v>0</v>
      </c>
      <c r="R60" s="79">
        <f>VLOOKUP($A60,'15.07'!$A$9:$W$200,8,0)</f>
        <v>0</v>
      </c>
      <c r="S60" s="79">
        <f>VLOOKUP($A60,'16.07'!$A$9:$W$200,8,0)</f>
        <v>0</v>
      </c>
      <c r="T60" s="79">
        <f>VLOOKUP($A60,'17.07'!$A$9:$W$200,8,0)</f>
        <v>0</v>
      </c>
      <c r="U60" s="79">
        <f>VLOOKUP($A60,'18.07'!$A$9:$W$200,8,0)</f>
        <v>6</v>
      </c>
      <c r="V60" s="79">
        <f>VLOOKUP($A60,'19.07'!$A$9:$W$200,8,0)</f>
        <v>6</v>
      </c>
      <c r="W60" s="79">
        <f>VLOOKUP($A60,'20.07'!$A$9:$W$200,8,0)</f>
        <v>0</v>
      </c>
      <c r="X60" s="79">
        <f>VLOOKUP($A60,'21.07'!$A$9:$W$200,8,0)</f>
        <v>0</v>
      </c>
      <c r="Y60" s="79">
        <f>VLOOKUP($A60,'22.07'!$A$9:$W$200,8,0)</f>
        <v>0</v>
      </c>
      <c r="Z60" s="79">
        <f>VLOOKUP($A60,'23.07'!$A$9:$W$200,8,0)</f>
        <v>0</v>
      </c>
      <c r="AA60" s="79">
        <f>VLOOKUP($A60,'24.07'!$A$9:$W$200,8,0)</f>
        <v>0</v>
      </c>
      <c r="AB60" s="79">
        <f>VLOOKUP($A60,'25.07'!$A$9:$W$200,8,0)</f>
        <v>0</v>
      </c>
      <c r="AC60" s="79">
        <f>VLOOKUP($A60,'26.07'!$A$9:$W$200,8,0)</f>
        <v>0</v>
      </c>
      <c r="AD60" s="79">
        <f>VLOOKUP($A60,'27.07'!$A$9:$W$200,8,0)</f>
        <v>0</v>
      </c>
      <c r="AE60" s="79">
        <f>VLOOKUP($A60,'28.07'!$A$9:$W$200,8,0)</f>
        <v>0</v>
      </c>
      <c r="AF60" s="79">
        <f>VLOOKUP($A60,'29.07'!$A$9:$W$200,8,0)</f>
        <v>0</v>
      </c>
      <c r="AG60" s="79">
        <f>VLOOKUP($A60,'30.07'!$A$9:$W$200,8,0)</f>
        <v>0</v>
      </c>
      <c r="AH60" s="79">
        <f>VLOOKUP($A60,'31.07'!$A$9:$W$200,8,0)</f>
        <v>0</v>
      </c>
      <c r="AI60" s="198">
        <f t="shared" si="0"/>
        <v>22</v>
      </c>
      <c r="AJ60" s="199"/>
    </row>
    <row r="61" spans="1:36" ht="18" customHeight="1" x14ac:dyDescent="0.2">
      <c r="A61" s="179" t="s">
        <v>258</v>
      </c>
      <c r="B61" s="180"/>
      <c r="C61" s="181"/>
      <c r="D61" s="84">
        <f>SUM(D8:D60)</f>
        <v>262</v>
      </c>
      <c r="E61" s="84">
        <f>SUM(E8:E60)</f>
        <v>462</v>
      </c>
      <c r="F61" s="84">
        <f t="shared" ref="F61:J61" si="1">SUM(F8:F60)</f>
        <v>530</v>
      </c>
      <c r="G61" s="84">
        <f t="shared" si="1"/>
        <v>244</v>
      </c>
      <c r="H61" s="84">
        <f t="shared" si="1"/>
        <v>252</v>
      </c>
      <c r="I61" s="84">
        <f t="shared" si="1"/>
        <v>274</v>
      </c>
      <c r="J61" s="84">
        <f t="shared" si="1"/>
        <v>282</v>
      </c>
      <c r="K61" s="84">
        <f>SUM(K8:K60)</f>
        <v>319</v>
      </c>
      <c r="L61" s="84">
        <f>SUM(L8:L60)</f>
        <v>419</v>
      </c>
      <c r="M61" s="84">
        <f t="shared" ref="M61" si="2">SUM(M8:M60)</f>
        <v>522</v>
      </c>
      <c r="N61" s="84">
        <f t="shared" ref="N61:AH61" si="3">SUM(N8:N60)</f>
        <v>239</v>
      </c>
      <c r="O61" s="84">
        <f t="shared" si="3"/>
        <v>249</v>
      </c>
      <c r="P61" s="84">
        <f t="shared" si="3"/>
        <v>267</v>
      </c>
      <c r="Q61" s="84">
        <f t="shared" si="3"/>
        <v>375</v>
      </c>
      <c r="R61" s="84">
        <f t="shared" si="3"/>
        <v>391</v>
      </c>
      <c r="S61" s="84">
        <f t="shared" si="3"/>
        <v>511</v>
      </c>
      <c r="T61" s="84">
        <f t="shared" si="3"/>
        <v>572</v>
      </c>
      <c r="U61" s="84">
        <f t="shared" si="3"/>
        <v>248</v>
      </c>
      <c r="V61" s="84">
        <f t="shared" si="3"/>
        <v>248</v>
      </c>
      <c r="W61" s="84">
        <f t="shared" si="3"/>
        <v>273</v>
      </c>
      <c r="X61" s="84">
        <f t="shared" si="3"/>
        <v>260</v>
      </c>
      <c r="Y61" s="84">
        <f t="shared" si="3"/>
        <v>305</v>
      </c>
      <c r="Z61" s="84">
        <f t="shared" si="3"/>
        <v>491</v>
      </c>
      <c r="AA61" s="84">
        <f t="shared" si="3"/>
        <v>552</v>
      </c>
      <c r="AB61" s="84">
        <f t="shared" si="3"/>
        <v>243</v>
      </c>
      <c r="AC61" s="84">
        <f t="shared" si="3"/>
        <v>233</v>
      </c>
      <c r="AD61" s="84">
        <f t="shared" si="3"/>
        <v>252</v>
      </c>
      <c r="AE61" s="84">
        <f t="shared" si="3"/>
        <v>229</v>
      </c>
      <c r="AF61" s="84">
        <f t="shared" si="3"/>
        <v>291</v>
      </c>
      <c r="AG61" s="84">
        <f t="shared" si="3"/>
        <v>475</v>
      </c>
      <c r="AH61" s="84">
        <f t="shared" si="3"/>
        <v>554</v>
      </c>
      <c r="AI61" s="198">
        <f t="shared" ref="AI61:AI62" si="4">SUM(D61:AH61)</f>
        <v>10824</v>
      </c>
      <c r="AJ61" s="199"/>
    </row>
    <row r="62" spans="1:36" ht="18" customHeight="1" x14ac:dyDescent="0.2">
      <c r="A62" s="7">
        <v>1530000</v>
      </c>
      <c r="B62" s="8" t="s">
        <v>87</v>
      </c>
      <c r="C62" s="9"/>
      <c r="D62" s="79">
        <f>VLOOKUP($A62,'01.07'!$A$9:$W$200,8,0)</f>
        <v>0</v>
      </c>
      <c r="E62" s="79">
        <f>VLOOKUP($A62,'02.07'!$A$9:$W$200,8,0)</f>
        <v>0</v>
      </c>
      <c r="F62" s="79">
        <f>VLOOKUP($A62,'03.07'!$A$9:$W$200,8,0)</f>
        <v>0</v>
      </c>
      <c r="G62" s="79">
        <f>VLOOKUP($A62,'04.07'!$A$9:$W$200,8,0)</f>
        <v>0</v>
      </c>
      <c r="H62" s="79">
        <f>VLOOKUP($A62,'05.07'!$A$9:$W$200,8,0)</f>
        <v>0</v>
      </c>
      <c r="I62" s="79">
        <f>VLOOKUP($A62,'06.07'!$A$9:$W$200,8,0)</f>
        <v>0</v>
      </c>
      <c r="J62" s="79">
        <f>VLOOKUP($A62,'07.07'!$A$9:$W$200,8,0)</f>
        <v>0</v>
      </c>
      <c r="K62" s="79">
        <f>VLOOKUP($A62,'08.07'!$A$9:$W$200,8,0)</f>
        <v>0</v>
      </c>
      <c r="L62" s="79">
        <f>VLOOKUP($A62,'09.07'!$A$9:$W$200,8,0)</f>
        <v>0</v>
      </c>
      <c r="M62" s="79">
        <f>VLOOKUP($A62,'10.07'!$A$9:$W$200,8,0)</f>
        <v>0</v>
      </c>
      <c r="N62" s="79">
        <f>VLOOKUP($A62,'11.07'!$A$9:$W$200,8,0)</f>
        <v>0</v>
      </c>
      <c r="O62" s="79">
        <f>VLOOKUP($A62,'12.07'!$A$9:$W$200,8,0)</f>
        <v>0</v>
      </c>
      <c r="P62" s="79">
        <f>VLOOKUP($A62,'13.07'!$A$9:$W$200,8,0)</f>
        <v>0</v>
      </c>
      <c r="Q62" s="79">
        <f>VLOOKUP($A62,'14.07'!$A$9:$W$200,8,0)</f>
        <v>0</v>
      </c>
      <c r="R62" s="79">
        <f>VLOOKUP($A62,'15.07'!$A$9:$W$200,8,0)</f>
        <v>0</v>
      </c>
      <c r="S62" s="79">
        <f>VLOOKUP($A62,'16.07'!$A$9:$W$200,8,0)</f>
        <v>0</v>
      </c>
      <c r="T62" s="79">
        <f>VLOOKUP($A62,'17.07'!$A$9:$W$200,8,0)</f>
        <v>0</v>
      </c>
      <c r="U62" s="79">
        <f>VLOOKUP($A62,'18.07'!$A$9:$W$200,8,0)</f>
        <v>0</v>
      </c>
      <c r="V62" s="79">
        <f>VLOOKUP($A62,'19.07'!$A$9:$W$200,8,0)</f>
        <v>0</v>
      </c>
      <c r="W62" s="79">
        <f>VLOOKUP($A62,'20.07'!$A$9:$W$200,8,0)</f>
        <v>0</v>
      </c>
      <c r="X62" s="79">
        <f>VLOOKUP($A62,'21.07'!$A$9:$W$200,8,0)</f>
        <v>0</v>
      </c>
      <c r="Y62" s="79">
        <f>VLOOKUP($A62,'22.07'!$A$9:$W$200,8,0)</f>
        <v>0</v>
      </c>
      <c r="Z62" s="79">
        <f>VLOOKUP($A62,'23.07'!$A$9:$W$200,8,0)</f>
        <v>0</v>
      </c>
      <c r="AA62" s="79">
        <f>VLOOKUP($A62,'24.07'!$A$9:$W$200,8,0)</f>
        <v>0</v>
      </c>
      <c r="AB62" s="79">
        <f>VLOOKUP($A62,'25.07'!$A$9:$W$200,8,0)</f>
        <v>0</v>
      </c>
      <c r="AC62" s="79">
        <f>VLOOKUP($A62,'26.07'!$A$9:$W$200,8,0)</f>
        <v>0</v>
      </c>
      <c r="AD62" s="79">
        <f>VLOOKUP($A62,'27.07'!$A$9:$W$200,8,0)</f>
        <v>0</v>
      </c>
      <c r="AE62" s="79">
        <f>VLOOKUP($A62,'28.07'!$A$9:$W$200,8,0)</f>
        <v>0</v>
      </c>
      <c r="AF62" s="79">
        <f>VLOOKUP($A62,'29.07'!$A$9:$W$200,8,0)</f>
        <v>0</v>
      </c>
      <c r="AG62" s="79">
        <f>VLOOKUP($A62,'30.07'!$A$9:$W$200,8,0)</f>
        <v>0</v>
      </c>
      <c r="AH62" s="79">
        <f>VLOOKUP($A62,'31.07'!$A$9:$W$200,8,0)</f>
        <v>0</v>
      </c>
      <c r="AI62" s="198">
        <f t="shared" si="4"/>
        <v>0</v>
      </c>
      <c r="AJ62" s="199"/>
    </row>
    <row r="63" spans="1:36" ht="18" customHeight="1" x14ac:dyDescent="0.2">
      <c r="A63" s="13">
        <v>1532013</v>
      </c>
      <c r="B63" s="14" t="s">
        <v>88</v>
      </c>
      <c r="C63" s="15">
        <v>89000</v>
      </c>
      <c r="D63" s="79">
        <f>VLOOKUP($A63,'01.07'!$A$9:$W$200,8,0)</f>
        <v>0</v>
      </c>
      <c r="E63" s="79">
        <f>VLOOKUP($A63,'02.07'!$A$9:$W$200,8,0)</f>
        <v>0</v>
      </c>
      <c r="F63" s="79">
        <f>VLOOKUP($A63,'03.07'!$A$9:$W$200,8,0)</f>
        <v>0</v>
      </c>
      <c r="G63" s="79">
        <f>VLOOKUP($A63,'04.07'!$A$9:$W$200,8,0)</f>
        <v>0</v>
      </c>
      <c r="H63" s="79">
        <f>VLOOKUP($A63,'05.07'!$A$9:$W$200,8,0)</f>
        <v>0</v>
      </c>
      <c r="I63" s="79">
        <f>VLOOKUP($A63,'06.07'!$A$9:$W$200,8,0)</f>
        <v>10</v>
      </c>
      <c r="J63" s="79">
        <f>VLOOKUP($A63,'07.07'!$A$9:$W$200,8,0)</f>
        <v>0</v>
      </c>
      <c r="K63" s="79">
        <f>VLOOKUP($A63,'08.07'!$A$9:$W$200,8,0)</f>
        <v>0</v>
      </c>
      <c r="L63" s="79">
        <f>VLOOKUP($A63,'09.07'!$A$9:$W$200,8,0)</f>
        <v>0</v>
      </c>
      <c r="M63" s="79">
        <f>VLOOKUP($A63,'10.07'!$A$9:$W$200,8,0)</f>
        <v>10</v>
      </c>
      <c r="N63" s="79">
        <f>VLOOKUP($A63,'11.07'!$A$9:$W$200,8,0)</f>
        <v>0</v>
      </c>
      <c r="O63" s="79">
        <f>VLOOKUP($A63,'12.07'!$A$9:$W$200,8,0)</f>
        <v>0</v>
      </c>
      <c r="P63" s="79">
        <f>VLOOKUP($A63,'13.07'!$A$9:$W$200,8,0)</f>
        <v>0</v>
      </c>
      <c r="Q63" s="79">
        <f>VLOOKUP($A63,'14.07'!$A$9:$W$200,8,0)</f>
        <v>0</v>
      </c>
      <c r="R63" s="79">
        <f>VLOOKUP($A63,'15.07'!$A$9:$W$200,8,0)</f>
        <v>0</v>
      </c>
      <c r="S63" s="79">
        <f>VLOOKUP($A63,'16.07'!$A$9:$W$200,8,0)</f>
        <v>12</v>
      </c>
      <c r="T63" s="79">
        <f>VLOOKUP($A63,'17.07'!$A$9:$W$200,8,0)</f>
        <v>0</v>
      </c>
      <c r="U63" s="79">
        <f>VLOOKUP($A63,'18.07'!$A$9:$W$200,8,0)</f>
        <v>0</v>
      </c>
      <c r="V63" s="79">
        <f>VLOOKUP($A63,'19.07'!$A$9:$W$200,8,0)</f>
        <v>0</v>
      </c>
      <c r="W63" s="79">
        <f>VLOOKUP($A63,'20.07'!$A$9:$W$200,8,0)</f>
        <v>0</v>
      </c>
      <c r="X63" s="79">
        <f>VLOOKUP($A63,'21.07'!$A$9:$W$200,8,0)</f>
        <v>12</v>
      </c>
      <c r="Y63" s="79">
        <f>VLOOKUP($A63,'22.07'!$A$9:$W$200,8,0)</f>
        <v>0</v>
      </c>
      <c r="Z63" s="79">
        <f>VLOOKUP($A63,'23.07'!$A$9:$W$200,8,0)</f>
        <v>0</v>
      </c>
      <c r="AA63" s="79">
        <f>VLOOKUP($A63,'24.07'!$A$9:$W$200,8,0)</f>
        <v>0</v>
      </c>
      <c r="AB63" s="79">
        <f>VLOOKUP($A63,'25.07'!$A$9:$W$200,8,0)</f>
        <v>0</v>
      </c>
      <c r="AC63" s="79">
        <f>VLOOKUP($A63,'26.07'!$A$9:$W$200,8,0)</f>
        <v>10</v>
      </c>
      <c r="AD63" s="79">
        <f>VLOOKUP($A63,'27.07'!$A$9:$W$200,8,0)</f>
        <v>0</v>
      </c>
      <c r="AE63" s="79">
        <f>VLOOKUP($A63,'28.07'!$A$9:$W$200,8,0)</f>
        <v>0</v>
      </c>
      <c r="AF63" s="79">
        <f>VLOOKUP($A63,'29.07'!$A$9:$W$200,8,0)</f>
        <v>0</v>
      </c>
      <c r="AG63" s="79">
        <f>VLOOKUP($A63,'30.07'!$A$9:$W$200,8,0)</f>
        <v>12</v>
      </c>
      <c r="AH63" s="79">
        <f>VLOOKUP($A63,'31.07'!$A$9:$W$200,8,0)</f>
        <v>0</v>
      </c>
      <c r="AI63" s="198">
        <f t="shared" ref="AI63:AI126" si="5">SUM(D63:AH63)</f>
        <v>66</v>
      </c>
      <c r="AJ63" s="199"/>
    </row>
    <row r="64" spans="1:36" ht="18" customHeight="1" x14ac:dyDescent="0.2">
      <c r="A64" s="7">
        <v>1540000</v>
      </c>
      <c r="B64" s="8" t="s">
        <v>89</v>
      </c>
      <c r="C64" s="9"/>
      <c r="D64" s="79">
        <f>VLOOKUP($A64,'01.07'!$A$9:$W$200,8,0)</f>
        <v>0</v>
      </c>
      <c r="E64" s="79">
        <f>VLOOKUP($A64,'02.07'!$A$9:$W$200,8,0)</f>
        <v>0</v>
      </c>
      <c r="F64" s="79">
        <f>VLOOKUP($A64,'03.07'!$A$9:$W$200,8,0)</f>
        <v>0</v>
      </c>
      <c r="G64" s="79">
        <f>VLOOKUP($A64,'04.07'!$A$9:$W$200,8,0)</f>
        <v>0</v>
      </c>
      <c r="H64" s="79">
        <f>VLOOKUP($A64,'05.07'!$A$9:$W$200,8,0)</f>
        <v>0</v>
      </c>
      <c r="I64" s="79">
        <f>VLOOKUP($A64,'06.07'!$A$9:$W$200,8,0)</f>
        <v>0</v>
      </c>
      <c r="J64" s="79">
        <f>VLOOKUP($A64,'07.07'!$A$9:$W$200,8,0)</f>
        <v>0</v>
      </c>
      <c r="K64" s="79">
        <f>VLOOKUP($A64,'08.07'!$A$9:$W$200,8,0)</f>
        <v>0</v>
      </c>
      <c r="L64" s="79">
        <f>VLOOKUP($A64,'09.07'!$A$9:$W$200,8,0)</f>
        <v>0</v>
      </c>
      <c r="M64" s="79">
        <f>VLOOKUP($A64,'10.07'!$A$9:$W$200,8,0)</f>
        <v>0</v>
      </c>
      <c r="N64" s="79">
        <f>VLOOKUP($A64,'11.07'!$A$9:$W$200,8,0)</f>
        <v>0</v>
      </c>
      <c r="O64" s="79">
        <f>VLOOKUP($A64,'12.07'!$A$9:$W$200,8,0)</f>
        <v>0</v>
      </c>
      <c r="P64" s="79">
        <f>VLOOKUP($A64,'13.07'!$A$9:$W$200,8,0)</f>
        <v>0</v>
      </c>
      <c r="Q64" s="79">
        <f>VLOOKUP($A64,'14.07'!$A$9:$W$200,8,0)</f>
        <v>0</v>
      </c>
      <c r="R64" s="79">
        <f>VLOOKUP($A64,'15.07'!$A$9:$W$200,8,0)</f>
        <v>0</v>
      </c>
      <c r="S64" s="79">
        <f>VLOOKUP($A64,'16.07'!$A$9:$W$200,8,0)</f>
        <v>0</v>
      </c>
      <c r="T64" s="79">
        <f>VLOOKUP($A64,'17.07'!$A$9:$W$200,8,0)</f>
        <v>0</v>
      </c>
      <c r="U64" s="79">
        <f>VLOOKUP($A64,'18.07'!$A$9:$W$200,8,0)</f>
        <v>0</v>
      </c>
      <c r="V64" s="79">
        <f>VLOOKUP($A64,'19.07'!$A$9:$W$200,8,0)</f>
        <v>0</v>
      </c>
      <c r="W64" s="79">
        <f>VLOOKUP($A64,'20.07'!$A$9:$W$200,8,0)</f>
        <v>0</v>
      </c>
      <c r="X64" s="79">
        <f>VLOOKUP($A64,'21.07'!$A$9:$W$200,8,0)</f>
        <v>0</v>
      </c>
      <c r="Y64" s="79">
        <f>VLOOKUP($A64,'22.07'!$A$9:$W$200,8,0)</f>
        <v>0</v>
      </c>
      <c r="Z64" s="79">
        <f>VLOOKUP($A64,'23.07'!$A$9:$W$200,8,0)</f>
        <v>0</v>
      </c>
      <c r="AA64" s="79">
        <f>VLOOKUP($A64,'24.07'!$A$9:$W$200,8,0)</f>
        <v>0</v>
      </c>
      <c r="AB64" s="79">
        <f>VLOOKUP($A64,'25.07'!$A$9:$W$200,8,0)</f>
        <v>0</v>
      </c>
      <c r="AC64" s="79">
        <f>VLOOKUP($A64,'26.07'!$A$9:$W$200,8,0)</f>
        <v>0</v>
      </c>
      <c r="AD64" s="79">
        <f>VLOOKUP($A64,'27.07'!$A$9:$W$200,8,0)</f>
        <v>0</v>
      </c>
      <c r="AE64" s="79">
        <f>VLOOKUP($A64,'28.07'!$A$9:$W$200,8,0)</f>
        <v>0</v>
      </c>
      <c r="AF64" s="79">
        <f>VLOOKUP($A64,'29.07'!$A$9:$W$200,8,0)</f>
        <v>0</v>
      </c>
      <c r="AG64" s="79">
        <f>VLOOKUP($A64,'30.07'!$A$9:$W$200,8,0)</f>
        <v>0</v>
      </c>
      <c r="AH64" s="79">
        <f>VLOOKUP($A64,'31.07'!$A$9:$W$200,8,0)</f>
        <v>0</v>
      </c>
      <c r="AI64" s="198">
        <f t="shared" si="5"/>
        <v>0</v>
      </c>
      <c r="AJ64" s="199"/>
    </row>
    <row r="65" spans="1:36" s="24" customFormat="1" ht="18" customHeight="1" x14ac:dyDescent="0.2">
      <c r="A65" s="25">
        <v>1540002</v>
      </c>
      <c r="B65" s="20" t="s">
        <v>90</v>
      </c>
      <c r="C65" s="21">
        <v>19000</v>
      </c>
      <c r="D65" s="79">
        <f>VLOOKUP($A65,'01.07'!$A$9:$W$200,8,0)</f>
        <v>0</v>
      </c>
      <c r="E65" s="79">
        <f>VLOOKUP($A65,'02.07'!$A$9:$W$200,8,0)</f>
        <v>0</v>
      </c>
      <c r="F65" s="79">
        <f>VLOOKUP($A65,'03.07'!$A$9:$W$200,8,0)</f>
        <v>0</v>
      </c>
      <c r="G65" s="79">
        <f>VLOOKUP($A65,'04.07'!$A$9:$W$200,8,0)</f>
        <v>0</v>
      </c>
      <c r="H65" s="79">
        <f>VLOOKUP($A65,'05.07'!$A$9:$W$200,8,0)</f>
        <v>0</v>
      </c>
      <c r="I65" s="79">
        <f>VLOOKUP($A65,'06.07'!$A$9:$W$200,8,0)</f>
        <v>0</v>
      </c>
      <c r="J65" s="79">
        <f>VLOOKUP($A65,'07.07'!$A$9:$W$200,8,0)</f>
        <v>0</v>
      </c>
      <c r="K65" s="79">
        <f>VLOOKUP($A65,'08.07'!$A$9:$W$200,8,0)</f>
        <v>0</v>
      </c>
      <c r="L65" s="79">
        <f>VLOOKUP($A65,'09.07'!$A$9:$W$200,8,0)</f>
        <v>0</v>
      </c>
      <c r="M65" s="79">
        <f>VLOOKUP($A65,'10.07'!$A$9:$W$200,8,0)</f>
        <v>0</v>
      </c>
      <c r="N65" s="79">
        <f>VLOOKUP($A65,'11.07'!$A$9:$W$200,8,0)</f>
        <v>0</v>
      </c>
      <c r="O65" s="79">
        <f>VLOOKUP($A65,'12.07'!$A$9:$W$200,8,0)</f>
        <v>0</v>
      </c>
      <c r="P65" s="79">
        <f>VLOOKUP($A65,'13.07'!$A$9:$W$200,8,0)</f>
        <v>3</v>
      </c>
      <c r="Q65" s="79">
        <f>VLOOKUP($A65,'14.07'!$A$9:$W$200,8,0)</f>
        <v>4</v>
      </c>
      <c r="R65" s="79">
        <f>VLOOKUP($A65,'15.07'!$A$9:$W$200,8,0)</f>
        <v>3</v>
      </c>
      <c r="S65" s="79">
        <f>VLOOKUP($A65,'16.07'!$A$9:$W$200,8,0)</f>
        <v>3</v>
      </c>
      <c r="T65" s="79">
        <f>VLOOKUP($A65,'17.07'!$A$9:$W$200,8,0)</f>
        <v>4</v>
      </c>
      <c r="U65" s="79">
        <f>VLOOKUP($A65,'18.07'!$A$9:$W$200,8,0)</f>
        <v>0</v>
      </c>
      <c r="V65" s="79">
        <f>VLOOKUP($A65,'19.07'!$A$9:$W$200,8,0)</f>
        <v>0</v>
      </c>
      <c r="W65" s="79">
        <f>VLOOKUP($A65,'20.07'!$A$9:$W$200,8,0)</f>
        <v>0</v>
      </c>
      <c r="X65" s="79">
        <f>VLOOKUP($A65,'21.07'!$A$9:$W$200,8,0)</f>
        <v>0</v>
      </c>
      <c r="Y65" s="79">
        <f>VLOOKUP($A65,'22.07'!$A$9:$W$200,8,0)</f>
        <v>0</v>
      </c>
      <c r="Z65" s="79">
        <f>VLOOKUP($A65,'23.07'!$A$9:$W$200,8,0)</f>
        <v>0</v>
      </c>
      <c r="AA65" s="79">
        <f>VLOOKUP($A65,'24.07'!$A$9:$W$200,8,0)</f>
        <v>0</v>
      </c>
      <c r="AB65" s="79">
        <f>VLOOKUP($A65,'25.07'!$A$9:$W$200,8,0)</f>
        <v>0</v>
      </c>
      <c r="AC65" s="79">
        <f>VLOOKUP($A65,'26.07'!$A$9:$W$200,8,0)</f>
        <v>0</v>
      </c>
      <c r="AD65" s="79">
        <f>VLOOKUP($A65,'27.07'!$A$9:$W$200,8,0)</f>
        <v>0</v>
      </c>
      <c r="AE65" s="79">
        <f>VLOOKUP($A65,'28.07'!$A$9:$W$200,8,0)</f>
        <v>0</v>
      </c>
      <c r="AF65" s="79">
        <f>VLOOKUP($A65,'29.07'!$A$9:$W$200,8,0)</f>
        <v>0</v>
      </c>
      <c r="AG65" s="79">
        <f>VLOOKUP($A65,'30.07'!$A$9:$W$200,8,0)</f>
        <v>0</v>
      </c>
      <c r="AH65" s="79">
        <f>VLOOKUP($A65,'31.07'!$A$9:$W$200,8,0)</f>
        <v>0</v>
      </c>
      <c r="AI65" s="198">
        <f t="shared" si="5"/>
        <v>17</v>
      </c>
      <c r="AJ65" s="199"/>
    </row>
    <row r="66" spans="1:36" s="24" customFormat="1" ht="18" customHeight="1" x14ac:dyDescent="0.2">
      <c r="A66" s="25">
        <v>1540034</v>
      </c>
      <c r="B66" s="20" t="s">
        <v>91</v>
      </c>
      <c r="C66" s="21">
        <v>16000</v>
      </c>
      <c r="D66" s="79">
        <f>VLOOKUP($A66,'01.07'!$A$9:$W$200,8,0)</f>
        <v>0</v>
      </c>
      <c r="E66" s="79">
        <f>VLOOKUP($A66,'02.07'!$A$9:$W$200,8,0)</f>
        <v>0</v>
      </c>
      <c r="F66" s="79">
        <f>VLOOKUP($A66,'03.07'!$A$9:$W$200,8,0)</f>
        <v>0</v>
      </c>
      <c r="G66" s="79">
        <f>VLOOKUP($A66,'04.07'!$A$9:$W$200,8,0)</f>
        <v>3</v>
      </c>
      <c r="H66" s="79">
        <f>VLOOKUP($A66,'05.07'!$A$9:$W$200,8,0)</f>
        <v>0</v>
      </c>
      <c r="I66" s="79">
        <f>VLOOKUP($A66,'06.07'!$A$9:$W$200,8,0)</f>
        <v>4</v>
      </c>
      <c r="J66" s="79">
        <f>VLOOKUP($A66,'07.07'!$A$9:$W$200,8,0)</f>
        <v>0</v>
      </c>
      <c r="K66" s="79">
        <f>VLOOKUP($A66,'08.07'!$A$9:$W$200,8,0)</f>
        <v>0</v>
      </c>
      <c r="L66" s="79">
        <f>VLOOKUP($A66,'09.07'!$A$9:$W$200,8,0)</f>
        <v>0</v>
      </c>
      <c r="M66" s="79">
        <f>VLOOKUP($A66,'10.07'!$A$9:$W$200,8,0)</f>
        <v>0</v>
      </c>
      <c r="N66" s="79">
        <f>VLOOKUP($A66,'11.07'!$A$9:$W$200,8,0)</f>
        <v>0</v>
      </c>
      <c r="O66" s="79">
        <f>VLOOKUP($A66,'12.07'!$A$9:$W$200,8,0)</f>
        <v>0</v>
      </c>
      <c r="P66" s="79">
        <f>VLOOKUP($A66,'13.07'!$A$9:$W$200,8,0)</f>
        <v>0</v>
      </c>
      <c r="Q66" s="79">
        <f>VLOOKUP($A66,'14.07'!$A$9:$W$200,8,0)</f>
        <v>10</v>
      </c>
      <c r="R66" s="79">
        <f>VLOOKUP($A66,'15.07'!$A$9:$W$200,8,0)</f>
        <v>0</v>
      </c>
      <c r="S66" s="79">
        <f>VLOOKUP($A66,'16.07'!$A$9:$W$200,8,0)</f>
        <v>0</v>
      </c>
      <c r="T66" s="79">
        <f>VLOOKUP($A66,'17.07'!$A$9:$W$200,8,0)</f>
        <v>0</v>
      </c>
      <c r="U66" s="79">
        <f>VLOOKUP($A66,'18.07'!$A$9:$W$200,8,0)</f>
        <v>6</v>
      </c>
      <c r="V66" s="79">
        <f>VLOOKUP($A66,'19.07'!$A$9:$W$200,8,0)</f>
        <v>0</v>
      </c>
      <c r="W66" s="79">
        <f>VLOOKUP($A66,'20.07'!$A$9:$W$200,8,0)</f>
        <v>0</v>
      </c>
      <c r="X66" s="79">
        <f>VLOOKUP($A66,'21.07'!$A$9:$W$200,8,0)</f>
        <v>0</v>
      </c>
      <c r="Y66" s="79">
        <f>VLOOKUP($A66,'22.07'!$A$9:$W$200,8,0)</f>
        <v>0</v>
      </c>
      <c r="Z66" s="79">
        <f>VLOOKUP($A66,'23.07'!$A$9:$W$200,8,0)</f>
        <v>0</v>
      </c>
      <c r="AA66" s="79">
        <f>VLOOKUP($A66,'24.07'!$A$9:$W$200,8,0)</f>
        <v>0</v>
      </c>
      <c r="AB66" s="79">
        <f>VLOOKUP($A66,'25.07'!$A$9:$W$200,8,0)</f>
        <v>0</v>
      </c>
      <c r="AC66" s="79">
        <f>VLOOKUP($A66,'26.07'!$A$9:$W$200,8,0)</f>
        <v>0</v>
      </c>
      <c r="AD66" s="79">
        <f>VLOOKUP($A66,'27.07'!$A$9:$W$200,8,0)</f>
        <v>0</v>
      </c>
      <c r="AE66" s="79">
        <f>VLOOKUP($A66,'28.07'!$A$9:$W$200,8,0)</f>
        <v>0</v>
      </c>
      <c r="AF66" s="79">
        <f>VLOOKUP($A66,'29.07'!$A$9:$W$200,8,0)</f>
        <v>0</v>
      </c>
      <c r="AG66" s="79">
        <f>VLOOKUP($A66,'30.07'!$A$9:$W$200,8,0)</f>
        <v>0</v>
      </c>
      <c r="AH66" s="79">
        <f>VLOOKUP($A66,'31.07'!$A$9:$W$200,8,0)</f>
        <v>0</v>
      </c>
      <c r="AI66" s="198">
        <f t="shared" si="5"/>
        <v>23</v>
      </c>
      <c r="AJ66" s="199"/>
    </row>
    <row r="67" spans="1:36" ht="18" customHeight="1" x14ac:dyDescent="0.2">
      <c r="A67" s="7">
        <v>1560000</v>
      </c>
      <c r="B67" s="8" t="s">
        <v>92</v>
      </c>
      <c r="C67" s="9"/>
      <c r="D67" s="79">
        <f>VLOOKUP($A67,'01.07'!$A$9:$W$200,8,0)</f>
        <v>0</v>
      </c>
      <c r="E67" s="79">
        <f>VLOOKUP($A67,'02.07'!$A$9:$W$200,8,0)</f>
        <v>0</v>
      </c>
      <c r="F67" s="79">
        <f>VLOOKUP($A67,'03.07'!$A$9:$W$200,8,0)</f>
        <v>0</v>
      </c>
      <c r="G67" s="79">
        <f>VLOOKUP($A67,'04.07'!$A$9:$W$200,8,0)</f>
        <v>0</v>
      </c>
      <c r="H67" s="79">
        <f>VLOOKUP($A67,'05.07'!$A$9:$W$200,8,0)</f>
        <v>0</v>
      </c>
      <c r="I67" s="79">
        <f>VLOOKUP($A67,'06.07'!$A$9:$W$200,8,0)</f>
        <v>0</v>
      </c>
      <c r="J67" s="79">
        <f>VLOOKUP($A67,'07.07'!$A$9:$W$200,8,0)</f>
        <v>0</v>
      </c>
      <c r="K67" s="79">
        <f>VLOOKUP($A67,'08.07'!$A$9:$W$200,8,0)</f>
        <v>0</v>
      </c>
      <c r="L67" s="79">
        <f>VLOOKUP($A67,'09.07'!$A$9:$W$200,8,0)</f>
        <v>0</v>
      </c>
      <c r="M67" s="79">
        <f>VLOOKUP($A67,'10.07'!$A$9:$W$200,8,0)</f>
        <v>0</v>
      </c>
      <c r="N67" s="79">
        <f>VLOOKUP($A67,'11.07'!$A$9:$W$200,8,0)</f>
        <v>0</v>
      </c>
      <c r="O67" s="79">
        <f>VLOOKUP($A67,'12.07'!$A$9:$W$200,8,0)</f>
        <v>0</v>
      </c>
      <c r="P67" s="79">
        <f>VLOOKUP($A67,'13.07'!$A$9:$W$200,8,0)</f>
        <v>0</v>
      </c>
      <c r="Q67" s="79">
        <f>VLOOKUP($A67,'14.07'!$A$9:$W$200,8,0)</f>
        <v>0</v>
      </c>
      <c r="R67" s="79">
        <f>VLOOKUP($A67,'15.07'!$A$9:$W$200,8,0)</f>
        <v>0</v>
      </c>
      <c r="S67" s="79">
        <f>VLOOKUP($A67,'16.07'!$A$9:$W$200,8,0)</f>
        <v>0</v>
      </c>
      <c r="T67" s="79">
        <f>VLOOKUP($A67,'17.07'!$A$9:$W$200,8,0)</f>
        <v>0</v>
      </c>
      <c r="U67" s="79">
        <f>VLOOKUP($A67,'18.07'!$A$9:$W$200,8,0)</f>
        <v>0</v>
      </c>
      <c r="V67" s="79">
        <f>VLOOKUP($A67,'19.07'!$A$9:$W$200,8,0)</f>
        <v>0</v>
      </c>
      <c r="W67" s="79">
        <f>VLOOKUP($A67,'20.07'!$A$9:$W$200,8,0)</f>
        <v>0</v>
      </c>
      <c r="X67" s="79">
        <f>VLOOKUP($A67,'21.07'!$A$9:$W$200,8,0)</f>
        <v>0</v>
      </c>
      <c r="Y67" s="79">
        <f>VLOOKUP($A67,'22.07'!$A$9:$W$200,8,0)</f>
        <v>0</v>
      </c>
      <c r="Z67" s="79">
        <f>VLOOKUP($A67,'23.07'!$A$9:$W$200,8,0)</f>
        <v>0</v>
      </c>
      <c r="AA67" s="79">
        <f>VLOOKUP($A67,'24.07'!$A$9:$W$200,8,0)</f>
        <v>0</v>
      </c>
      <c r="AB67" s="79">
        <f>VLOOKUP($A67,'25.07'!$A$9:$W$200,8,0)</f>
        <v>0</v>
      </c>
      <c r="AC67" s="79">
        <f>VLOOKUP($A67,'26.07'!$A$9:$W$200,8,0)</f>
        <v>0</v>
      </c>
      <c r="AD67" s="79">
        <f>VLOOKUP($A67,'27.07'!$A$9:$W$200,8,0)</f>
        <v>0</v>
      </c>
      <c r="AE67" s="79">
        <f>VLOOKUP($A67,'28.07'!$A$9:$W$200,8,0)</f>
        <v>0</v>
      </c>
      <c r="AF67" s="79">
        <f>VLOOKUP($A67,'29.07'!$A$9:$W$200,8,0)</f>
        <v>0</v>
      </c>
      <c r="AG67" s="79">
        <f>VLOOKUP($A67,'30.07'!$A$9:$W$200,8,0)</f>
        <v>0</v>
      </c>
      <c r="AH67" s="79">
        <f>VLOOKUP($A67,'31.07'!$A$9:$W$200,8,0)</f>
        <v>0</v>
      </c>
      <c r="AI67" s="198">
        <f t="shared" si="5"/>
        <v>0</v>
      </c>
      <c r="AJ67" s="199"/>
    </row>
    <row r="68" spans="1:36" ht="18" customHeight="1" x14ac:dyDescent="0.2">
      <c r="A68" s="13">
        <v>1560001</v>
      </c>
      <c r="B68" s="14" t="s">
        <v>93</v>
      </c>
      <c r="C68" s="15">
        <v>28000</v>
      </c>
      <c r="D68" s="79">
        <f>VLOOKUP($A68,'01.07'!$A$9:$W$200,8,0)</f>
        <v>3</v>
      </c>
      <c r="E68" s="79">
        <f>VLOOKUP($A68,'02.07'!$A$9:$W$200,8,0)</f>
        <v>7</v>
      </c>
      <c r="F68" s="79">
        <f>VLOOKUP($A68,'03.07'!$A$9:$W$200,8,0)</f>
        <v>7</v>
      </c>
      <c r="G68" s="79">
        <f>VLOOKUP($A68,'04.07'!$A$9:$W$200,8,0)</f>
        <v>3</v>
      </c>
      <c r="H68" s="79">
        <f>VLOOKUP($A68,'05.07'!$A$9:$W$200,8,0)</f>
        <v>3</v>
      </c>
      <c r="I68" s="79">
        <f>VLOOKUP($A68,'06.07'!$A$9:$W$200,8,0)</f>
        <v>3</v>
      </c>
      <c r="J68" s="79">
        <f>VLOOKUP($A68,'07.07'!$A$9:$W$200,8,0)</f>
        <v>7</v>
      </c>
      <c r="K68" s="79">
        <f>VLOOKUP($A68,'08.07'!$A$9:$W$200,8,0)</f>
        <v>3</v>
      </c>
      <c r="L68" s="79">
        <f>VLOOKUP($A68,'09.07'!$A$9:$W$200,8,0)</f>
        <v>7</v>
      </c>
      <c r="M68" s="79">
        <f>VLOOKUP($A68,'10.07'!$A$9:$W$200,8,0)</f>
        <v>7</v>
      </c>
      <c r="N68" s="79">
        <f>VLOOKUP($A68,'11.07'!$A$9:$W$200,8,0)</f>
        <v>0</v>
      </c>
      <c r="O68" s="79">
        <f>VLOOKUP($A68,'12.07'!$A$9:$W$200,8,0)</f>
        <v>3</v>
      </c>
      <c r="P68" s="79">
        <f>VLOOKUP($A68,'13.07'!$A$9:$W$200,8,0)</f>
        <v>3</v>
      </c>
      <c r="Q68" s="79">
        <f>VLOOKUP($A68,'14.07'!$A$9:$W$200,8,0)</f>
        <v>3</v>
      </c>
      <c r="R68" s="79">
        <f>VLOOKUP($A68,'15.07'!$A$9:$W$200,8,0)</f>
        <v>3</v>
      </c>
      <c r="S68" s="79">
        <f>VLOOKUP($A68,'16.07'!$A$9:$W$200,8,0)</f>
        <v>7</v>
      </c>
      <c r="T68" s="79">
        <f>VLOOKUP($A68,'17.07'!$A$9:$W$200,8,0)</f>
        <v>7</v>
      </c>
      <c r="U68" s="79">
        <f>VLOOKUP($A68,'18.07'!$A$9:$W$200,8,0)</f>
        <v>3</v>
      </c>
      <c r="V68" s="79">
        <f>VLOOKUP($A68,'19.07'!$A$9:$W$200,8,0)</f>
        <v>3</v>
      </c>
      <c r="W68" s="79">
        <f>VLOOKUP($A68,'20.07'!$A$9:$W$200,8,0)</f>
        <v>0</v>
      </c>
      <c r="X68" s="79">
        <f>VLOOKUP($A68,'21.07'!$A$9:$W$200,8,0)</f>
        <v>7</v>
      </c>
      <c r="Y68" s="79">
        <f>VLOOKUP($A68,'22.07'!$A$9:$W$200,8,0)</f>
        <v>3</v>
      </c>
      <c r="Z68" s="79">
        <f>VLOOKUP($A68,'23.07'!$A$9:$W$200,8,0)</f>
        <v>7</v>
      </c>
      <c r="AA68" s="79">
        <f>VLOOKUP($A68,'24.07'!$A$9:$W$200,8,0)</f>
        <v>7</v>
      </c>
      <c r="AB68" s="79">
        <f>VLOOKUP($A68,'25.07'!$A$9:$W$200,8,0)</f>
        <v>3</v>
      </c>
      <c r="AC68" s="79">
        <f>VLOOKUP($A68,'26.07'!$A$9:$W$200,8,0)</f>
        <v>0</v>
      </c>
      <c r="AD68" s="79">
        <f>VLOOKUP($A68,'27.07'!$A$9:$W$200,8,0)</f>
        <v>7</v>
      </c>
      <c r="AE68" s="79">
        <f>VLOOKUP($A68,'28.07'!$A$9:$W$200,8,0)</f>
        <v>3</v>
      </c>
      <c r="AF68" s="79">
        <f>VLOOKUP($A68,'29.07'!$A$9:$W$200,8,0)</f>
        <v>4</v>
      </c>
      <c r="AG68" s="79">
        <f>VLOOKUP($A68,'30.07'!$A$9:$W$200,8,0)</f>
        <v>7</v>
      </c>
      <c r="AH68" s="79">
        <f>VLOOKUP($A68,'31.07'!$A$9:$W$200,8,0)</f>
        <v>7</v>
      </c>
      <c r="AI68" s="198">
        <f t="shared" si="5"/>
        <v>137</v>
      </c>
      <c r="AJ68" s="199"/>
    </row>
    <row r="69" spans="1:36" ht="18" customHeight="1" x14ac:dyDescent="0.2">
      <c r="A69" s="13">
        <v>1560002</v>
      </c>
      <c r="B69" s="14" t="s">
        <v>94</v>
      </c>
      <c r="C69" s="15">
        <v>28000</v>
      </c>
      <c r="D69" s="79">
        <f>VLOOKUP($A69,'01.07'!$A$9:$W$200,8,0)</f>
        <v>4</v>
      </c>
      <c r="E69" s="79">
        <f>VLOOKUP($A69,'02.07'!$A$9:$W$200,8,0)</f>
        <v>8</v>
      </c>
      <c r="F69" s="79">
        <f>VLOOKUP($A69,'03.07'!$A$9:$W$200,8,0)</f>
        <v>8</v>
      </c>
      <c r="G69" s="79">
        <f>VLOOKUP($A69,'04.07'!$A$9:$W$200,8,0)</f>
        <v>4</v>
      </c>
      <c r="H69" s="79">
        <f>VLOOKUP($A69,'05.07'!$A$9:$W$200,8,0)</f>
        <v>4</v>
      </c>
      <c r="I69" s="79">
        <f>VLOOKUP($A69,'06.07'!$A$9:$W$200,8,0)</f>
        <v>4</v>
      </c>
      <c r="J69" s="79">
        <f>VLOOKUP($A69,'07.07'!$A$9:$W$200,8,0)</f>
        <v>4</v>
      </c>
      <c r="K69" s="79">
        <f>VLOOKUP($A69,'08.07'!$A$9:$W$200,8,0)</f>
        <v>3</v>
      </c>
      <c r="L69" s="79">
        <f>VLOOKUP($A69,'09.07'!$A$9:$W$200,8,0)</f>
        <v>8</v>
      </c>
      <c r="M69" s="79">
        <f>VLOOKUP($A69,'10.07'!$A$9:$W$200,8,0)</f>
        <v>8</v>
      </c>
      <c r="N69" s="79">
        <f>VLOOKUP($A69,'11.07'!$A$9:$W$200,8,0)</f>
        <v>0</v>
      </c>
      <c r="O69" s="79">
        <f>VLOOKUP($A69,'12.07'!$A$9:$W$200,8,0)</f>
        <v>4</v>
      </c>
      <c r="P69" s="79">
        <f>VLOOKUP($A69,'13.07'!$A$9:$W$200,8,0)</f>
        <v>4</v>
      </c>
      <c r="Q69" s="79">
        <f>VLOOKUP($A69,'14.07'!$A$9:$W$200,8,0)</f>
        <v>4</v>
      </c>
      <c r="R69" s="79">
        <f>VLOOKUP($A69,'15.07'!$A$9:$W$200,8,0)</f>
        <v>4</v>
      </c>
      <c r="S69" s="79">
        <f>VLOOKUP($A69,'16.07'!$A$9:$W$200,8,0)</f>
        <v>8</v>
      </c>
      <c r="T69" s="79">
        <f>VLOOKUP($A69,'17.07'!$A$9:$W$200,8,0)</f>
        <v>8</v>
      </c>
      <c r="U69" s="79">
        <f>VLOOKUP($A69,'18.07'!$A$9:$W$200,8,0)</f>
        <v>4</v>
      </c>
      <c r="V69" s="79">
        <f>VLOOKUP($A69,'19.07'!$A$9:$W$200,8,0)</f>
        <v>4</v>
      </c>
      <c r="W69" s="79">
        <f>VLOOKUP($A69,'20.07'!$A$9:$W$200,8,0)</f>
        <v>4</v>
      </c>
      <c r="X69" s="79">
        <f>VLOOKUP($A69,'21.07'!$A$9:$W$200,8,0)</f>
        <v>4</v>
      </c>
      <c r="Y69" s="79">
        <f>VLOOKUP($A69,'22.07'!$A$9:$W$200,8,0)</f>
        <v>4</v>
      </c>
      <c r="Z69" s="79">
        <f>VLOOKUP($A69,'23.07'!$A$9:$W$200,8,0)</f>
        <v>8</v>
      </c>
      <c r="AA69" s="79">
        <f>VLOOKUP($A69,'24.07'!$A$9:$W$200,8,0)</f>
        <v>8</v>
      </c>
      <c r="AB69" s="79">
        <f>VLOOKUP($A69,'25.07'!$A$9:$W$200,8,0)</f>
        <v>4</v>
      </c>
      <c r="AC69" s="79">
        <f>VLOOKUP($A69,'26.07'!$A$9:$W$200,8,0)</f>
        <v>4</v>
      </c>
      <c r="AD69" s="79">
        <f>VLOOKUP($A69,'27.07'!$A$9:$W$200,8,0)</f>
        <v>4</v>
      </c>
      <c r="AE69" s="79">
        <f>VLOOKUP($A69,'28.07'!$A$9:$W$200,8,0)</f>
        <v>4</v>
      </c>
      <c r="AF69" s="79">
        <f>VLOOKUP($A69,'29.07'!$A$9:$W$200,8,0)</f>
        <v>4</v>
      </c>
      <c r="AG69" s="79">
        <f>VLOOKUP($A69,'30.07'!$A$9:$W$200,8,0)</f>
        <v>8</v>
      </c>
      <c r="AH69" s="79">
        <f>VLOOKUP($A69,'31.07'!$A$9:$W$200,8,0)</f>
        <v>8</v>
      </c>
      <c r="AI69" s="198">
        <f t="shared" si="5"/>
        <v>159</v>
      </c>
      <c r="AJ69" s="199"/>
    </row>
    <row r="70" spans="1:36" ht="18" customHeight="1" x14ac:dyDescent="0.2">
      <c r="A70" s="13">
        <v>1560006</v>
      </c>
      <c r="B70" s="14" t="s">
        <v>95</v>
      </c>
      <c r="C70" s="15">
        <v>28000</v>
      </c>
      <c r="D70" s="79">
        <f>VLOOKUP($A70,'01.07'!$A$9:$W$200,8,0)</f>
        <v>3</v>
      </c>
      <c r="E70" s="79">
        <f>VLOOKUP($A70,'02.07'!$A$9:$W$200,8,0)</f>
        <v>7</v>
      </c>
      <c r="F70" s="79">
        <f>VLOOKUP($A70,'03.07'!$A$9:$W$200,8,0)</f>
        <v>7</v>
      </c>
      <c r="G70" s="79">
        <f>VLOOKUP($A70,'04.07'!$A$9:$W$200,8,0)</f>
        <v>3</v>
      </c>
      <c r="H70" s="79">
        <f>VLOOKUP($A70,'05.07'!$A$9:$W$200,8,0)</f>
        <v>4</v>
      </c>
      <c r="I70" s="79">
        <f>VLOOKUP($A70,'06.07'!$A$9:$W$200,8,0)</f>
        <v>4</v>
      </c>
      <c r="J70" s="79">
        <f>VLOOKUP($A70,'07.07'!$A$9:$W$200,8,0)</f>
        <v>3</v>
      </c>
      <c r="K70" s="79">
        <f>VLOOKUP($A70,'08.07'!$A$9:$W$200,8,0)</f>
        <v>3</v>
      </c>
      <c r="L70" s="79">
        <f>VLOOKUP($A70,'09.07'!$A$9:$W$200,8,0)</f>
        <v>7</v>
      </c>
      <c r="M70" s="79">
        <f>VLOOKUP($A70,'10.07'!$A$9:$W$200,8,0)</f>
        <v>7</v>
      </c>
      <c r="N70" s="79">
        <f>VLOOKUP($A70,'11.07'!$A$9:$W$200,8,0)</f>
        <v>0</v>
      </c>
      <c r="O70" s="79">
        <f>VLOOKUP($A70,'12.07'!$A$9:$W$200,8,0)</f>
        <v>3</v>
      </c>
      <c r="P70" s="79">
        <f>VLOOKUP($A70,'13.07'!$A$9:$W$200,8,0)</f>
        <v>4</v>
      </c>
      <c r="Q70" s="79">
        <f>VLOOKUP($A70,'14.07'!$A$9:$W$200,8,0)</f>
        <v>3</v>
      </c>
      <c r="R70" s="79">
        <f>VLOOKUP($A70,'15.07'!$A$9:$W$200,8,0)</f>
        <v>3</v>
      </c>
      <c r="S70" s="79">
        <f>VLOOKUP($A70,'16.07'!$A$9:$W$200,8,0)</f>
        <v>7</v>
      </c>
      <c r="T70" s="79">
        <f>VLOOKUP($A70,'17.07'!$A$9:$W$200,8,0)</f>
        <v>7</v>
      </c>
      <c r="U70" s="79">
        <f>VLOOKUP($A70,'18.07'!$A$9:$W$200,8,0)</f>
        <v>0</v>
      </c>
      <c r="V70" s="79">
        <f>VLOOKUP($A70,'19.07'!$A$9:$W$200,8,0)</f>
        <v>3</v>
      </c>
      <c r="W70" s="79">
        <f>VLOOKUP($A70,'20.07'!$A$9:$W$200,8,0)</f>
        <v>4</v>
      </c>
      <c r="X70" s="79">
        <f>VLOOKUP($A70,'21.07'!$A$9:$W$200,8,0)</f>
        <v>3</v>
      </c>
      <c r="Y70" s="79">
        <f>VLOOKUP($A70,'22.07'!$A$9:$W$200,8,0)</f>
        <v>4</v>
      </c>
      <c r="Z70" s="79">
        <f>VLOOKUP($A70,'23.07'!$A$9:$W$200,8,0)</f>
        <v>3</v>
      </c>
      <c r="AA70" s="79">
        <f>VLOOKUP($A70,'24.07'!$A$9:$W$200,8,0)</f>
        <v>0</v>
      </c>
      <c r="AB70" s="79">
        <f>VLOOKUP($A70,'25.07'!$A$9:$W$200,8,0)</f>
        <v>4</v>
      </c>
      <c r="AC70" s="79">
        <f>VLOOKUP($A70,'26.07'!$A$9:$W$200,8,0)</f>
        <v>3</v>
      </c>
      <c r="AD70" s="79">
        <f>VLOOKUP($A70,'27.07'!$A$9:$W$200,8,0)</f>
        <v>3</v>
      </c>
      <c r="AE70" s="79">
        <f>VLOOKUP($A70,'28.07'!$A$9:$W$200,8,0)</f>
        <v>3</v>
      </c>
      <c r="AF70" s="79">
        <f>VLOOKUP($A70,'29.07'!$A$9:$W$200,8,0)</f>
        <v>3</v>
      </c>
      <c r="AG70" s="79">
        <f>VLOOKUP($A70,'30.07'!$A$9:$W$200,8,0)</f>
        <v>7</v>
      </c>
      <c r="AH70" s="79">
        <f>VLOOKUP($A70,'31.07'!$A$9:$W$200,8,0)</f>
        <v>7</v>
      </c>
      <c r="AI70" s="198">
        <f t="shared" si="5"/>
        <v>122</v>
      </c>
      <c r="AJ70" s="199"/>
    </row>
    <row r="71" spans="1:36" ht="18" customHeight="1" x14ac:dyDescent="0.2">
      <c r="A71" s="13">
        <v>1560008</v>
      </c>
      <c r="B71" s="14" t="s">
        <v>96</v>
      </c>
      <c r="C71" s="15">
        <v>28000</v>
      </c>
      <c r="D71" s="79">
        <f>VLOOKUP($A71,'01.07'!$A$9:$W$200,8,0)</f>
        <v>3</v>
      </c>
      <c r="E71" s="79">
        <f>VLOOKUP($A71,'02.07'!$A$9:$W$200,8,0)</f>
        <v>7</v>
      </c>
      <c r="F71" s="79">
        <f>VLOOKUP($A71,'03.07'!$A$9:$W$200,8,0)</f>
        <v>7</v>
      </c>
      <c r="G71" s="79">
        <f>VLOOKUP($A71,'04.07'!$A$9:$W$200,8,0)</f>
        <v>4</v>
      </c>
      <c r="H71" s="79">
        <f>VLOOKUP($A71,'05.07'!$A$9:$W$200,8,0)</f>
        <v>3</v>
      </c>
      <c r="I71" s="79">
        <f>VLOOKUP($A71,'06.07'!$A$9:$W$200,8,0)</f>
        <v>3</v>
      </c>
      <c r="J71" s="79">
        <f>VLOOKUP($A71,'07.07'!$A$9:$W$200,8,0)</f>
        <v>4</v>
      </c>
      <c r="K71" s="79">
        <f>VLOOKUP($A71,'08.07'!$A$9:$W$200,8,0)</f>
        <v>4</v>
      </c>
      <c r="L71" s="79">
        <f>VLOOKUP($A71,'09.07'!$A$9:$W$200,8,0)</f>
        <v>7</v>
      </c>
      <c r="M71" s="79">
        <f>VLOOKUP($A71,'10.07'!$A$9:$W$200,8,0)</f>
        <v>7</v>
      </c>
      <c r="N71" s="79">
        <f>VLOOKUP($A71,'11.07'!$A$9:$W$200,8,0)</f>
        <v>0</v>
      </c>
      <c r="O71" s="79">
        <f>VLOOKUP($A71,'12.07'!$A$9:$W$200,8,0)</f>
        <v>4</v>
      </c>
      <c r="P71" s="79">
        <f>VLOOKUP($A71,'13.07'!$A$9:$W$200,8,0)</f>
        <v>3</v>
      </c>
      <c r="Q71" s="79">
        <f>VLOOKUP($A71,'14.07'!$A$9:$W$200,8,0)</f>
        <v>4</v>
      </c>
      <c r="R71" s="79">
        <f>VLOOKUP($A71,'15.07'!$A$9:$W$200,8,0)</f>
        <v>4</v>
      </c>
      <c r="S71" s="79">
        <f>VLOOKUP($A71,'16.07'!$A$9:$W$200,8,0)</f>
        <v>7</v>
      </c>
      <c r="T71" s="79">
        <f>VLOOKUP($A71,'17.07'!$A$9:$W$200,8,0)</f>
        <v>7</v>
      </c>
      <c r="U71" s="79">
        <f>VLOOKUP($A71,'18.07'!$A$9:$W$200,8,0)</f>
        <v>0</v>
      </c>
      <c r="V71" s="79">
        <f>VLOOKUP($A71,'19.07'!$A$9:$W$200,8,0)</f>
        <v>4</v>
      </c>
      <c r="W71" s="79">
        <f>VLOOKUP($A71,'20.07'!$A$9:$W$200,8,0)</f>
        <v>3</v>
      </c>
      <c r="X71" s="79">
        <f>VLOOKUP($A71,'21.07'!$A$9:$W$200,8,0)</f>
        <v>4</v>
      </c>
      <c r="Y71" s="79">
        <f>VLOOKUP($A71,'22.07'!$A$9:$W$200,8,0)</f>
        <v>3</v>
      </c>
      <c r="Z71" s="79">
        <f>VLOOKUP($A71,'23.07'!$A$9:$W$200,8,0)</f>
        <v>4</v>
      </c>
      <c r="AA71" s="79">
        <f>VLOOKUP($A71,'24.07'!$A$9:$W$200,8,0)</f>
        <v>0</v>
      </c>
      <c r="AB71" s="79">
        <f>VLOOKUP($A71,'25.07'!$A$9:$W$200,8,0)</f>
        <v>3</v>
      </c>
      <c r="AC71" s="79">
        <f>VLOOKUP($A71,'26.07'!$A$9:$W$200,8,0)</f>
        <v>4</v>
      </c>
      <c r="AD71" s="79">
        <f>VLOOKUP($A71,'27.07'!$A$9:$W$200,8,0)</f>
        <v>4</v>
      </c>
      <c r="AE71" s="79">
        <f>VLOOKUP($A71,'28.07'!$A$9:$W$200,8,0)</f>
        <v>4</v>
      </c>
      <c r="AF71" s="79">
        <f>VLOOKUP($A71,'29.07'!$A$9:$W$200,8,0)</f>
        <v>4</v>
      </c>
      <c r="AG71" s="79">
        <f>VLOOKUP($A71,'30.07'!$A$9:$W$200,8,0)</f>
        <v>7</v>
      </c>
      <c r="AH71" s="79">
        <f>VLOOKUP($A71,'31.07'!$A$9:$W$200,8,0)</f>
        <v>7</v>
      </c>
      <c r="AI71" s="198">
        <f t="shared" si="5"/>
        <v>129</v>
      </c>
      <c r="AJ71" s="199"/>
    </row>
    <row r="72" spans="1:36" ht="18" customHeight="1" x14ac:dyDescent="0.2">
      <c r="A72" s="13">
        <v>1560048</v>
      </c>
      <c r="B72" s="14" t="s">
        <v>97</v>
      </c>
      <c r="C72" s="15">
        <v>28000</v>
      </c>
      <c r="D72" s="79">
        <f>VLOOKUP($A72,'01.07'!$A$9:$W$200,8,0)</f>
        <v>3</v>
      </c>
      <c r="E72" s="79">
        <f>VLOOKUP($A72,'02.07'!$A$9:$W$200,8,0)</f>
        <v>7</v>
      </c>
      <c r="F72" s="79">
        <f>VLOOKUP($A72,'03.07'!$A$9:$W$200,8,0)</f>
        <v>7</v>
      </c>
      <c r="G72" s="79">
        <f>VLOOKUP($A72,'04.07'!$A$9:$W$200,8,0)</f>
        <v>3</v>
      </c>
      <c r="H72" s="79">
        <f>VLOOKUP($A72,'05.07'!$A$9:$W$200,8,0)</f>
        <v>3</v>
      </c>
      <c r="I72" s="79">
        <f>VLOOKUP($A72,'06.07'!$A$9:$W$200,8,0)</f>
        <v>7</v>
      </c>
      <c r="J72" s="79">
        <f>VLOOKUP($A72,'07.07'!$A$9:$W$200,8,0)</f>
        <v>3</v>
      </c>
      <c r="K72" s="79">
        <f>VLOOKUP($A72,'08.07'!$A$9:$W$200,8,0)</f>
        <v>3</v>
      </c>
      <c r="L72" s="79">
        <f>VLOOKUP($A72,'09.07'!$A$9:$W$200,8,0)</f>
        <v>7</v>
      </c>
      <c r="M72" s="79">
        <f>VLOOKUP($A72,'10.07'!$A$9:$W$200,8,0)</f>
        <v>7</v>
      </c>
      <c r="N72" s="79">
        <f>VLOOKUP($A72,'11.07'!$A$9:$W$200,8,0)</f>
        <v>7</v>
      </c>
      <c r="O72" s="79">
        <f>VLOOKUP($A72,'12.07'!$A$9:$W$200,8,0)</f>
        <v>3</v>
      </c>
      <c r="P72" s="79">
        <f>VLOOKUP($A72,'13.07'!$A$9:$W$200,8,0)</f>
        <v>3</v>
      </c>
      <c r="Q72" s="79">
        <f>VLOOKUP($A72,'14.07'!$A$9:$W$200,8,0)</f>
        <v>7</v>
      </c>
      <c r="R72" s="79">
        <f>VLOOKUP($A72,'15.07'!$A$9:$W$200,8,0)</f>
        <v>3</v>
      </c>
      <c r="S72" s="79">
        <f>VLOOKUP($A72,'16.07'!$A$9:$W$200,8,0)</f>
        <v>7</v>
      </c>
      <c r="T72" s="79">
        <f>VLOOKUP($A72,'17.07'!$A$9:$W$200,8,0)</f>
        <v>7</v>
      </c>
      <c r="U72" s="79">
        <f>VLOOKUP($A72,'18.07'!$A$9:$W$200,8,0)</f>
        <v>3</v>
      </c>
      <c r="V72" s="79">
        <f>VLOOKUP($A72,'19.07'!$A$9:$W$200,8,0)</f>
        <v>7</v>
      </c>
      <c r="W72" s="79">
        <f>VLOOKUP($A72,'20.07'!$A$9:$W$200,8,0)</f>
        <v>7</v>
      </c>
      <c r="X72" s="79">
        <f>VLOOKUP($A72,'21.07'!$A$9:$W$200,8,0)</f>
        <v>0</v>
      </c>
      <c r="Y72" s="79">
        <f>VLOOKUP($A72,'22.07'!$A$9:$W$200,8,0)</f>
        <v>3</v>
      </c>
      <c r="Z72" s="79">
        <f>VLOOKUP($A72,'23.07'!$A$9:$W$200,8,0)</f>
        <v>7</v>
      </c>
      <c r="AA72" s="79">
        <f>VLOOKUP($A72,'24.07'!$A$9:$W$200,8,0)</f>
        <v>7</v>
      </c>
      <c r="AB72" s="79">
        <f>VLOOKUP($A72,'25.07'!$A$9:$W$200,8,0)</f>
        <v>3</v>
      </c>
      <c r="AC72" s="79">
        <f>VLOOKUP($A72,'26.07'!$A$9:$W$200,8,0)</f>
        <v>7</v>
      </c>
      <c r="AD72" s="79">
        <f>VLOOKUP($A72,'27.07'!$A$9:$W$200,8,0)</f>
        <v>0</v>
      </c>
      <c r="AE72" s="79">
        <f>VLOOKUP($A72,'28.07'!$A$9:$W$200,8,0)</f>
        <v>3</v>
      </c>
      <c r="AF72" s="79">
        <f>VLOOKUP($A72,'29.07'!$A$9:$W$200,8,0)</f>
        <v>4</v>
      </c>
      <c r="AG72" s="79">
        <f>VLOOKUP($A72,'30.07'!$A$9:$W$200,8,0)</f>
        <v>7</v>
      </c>
      <c r="AH72" s="79">
        <f>VLOOKUP($A72,'31.07'!$A$9:$W$200,8,0)</f>
        <v>7</v>
      </c>
      <c r="AI72" s="198">
        <f t="shared" si="5"/>
        <v>152</v>
      </c>
      <c r="AJ72" s="199"/>
    </row>
    <row r="73" spans="1:36" ht="18" customHeight="1" x14ac:dyDescent="0.2">
      <c r="A73" s="7">
        <v>1510000</v>
      </c>
      <c r="B73" s="8" t="s">
        <v>98</v>
      </c>
      <c r="C73" s="9"/>
      <c r="D73" s="79">
        <f>VLOOKUP($A73,'01.07'!$A$9:$W$200,8,0)</f>
        <v>0</v>
      </c>
      <c r="E73" s="79">
        <f>VLOOKUP($A73,'02.07'!$A$9:$W$200,8,0)</f>
        <v>0</v>
      </c>
      <c r="F73" s="79">
        <f>VLOOKUP($A73,'03.07'!$A$9:$W$200,8,0)</f>
        <v>0</v>
      </c>
      <c r="G73" s="79">
        <f>VLOOKUP($A73,'04.07'!$A$9:$W$200,8,0)</f>
        <v>0</v>
      </c>
      <c r="H73" s="79">
        <f>VLOOKUP($A73,'05.07'!$A$9:$W$200,8,0)</f>
        <v>0</v>
      </c>
      <c r="I73" s="79">
        <f>VLOOKUP($A73,'06.07'!$A$9:$W$200,8,0)</f>
        <v>0</v>
      </c>
      <c r="J73" s="79">
        <f>VLOOKUP($A73,'07.07'!$A$9:$W$200,8,0)</f>
        <v>0</v>
      </c>
      <c r="K73" s="79">
        <f>VLOOKUP($A73,'08.07'!$A$9:$W$200,8,0)</f>
        <v>0</v>
      </c>
      <c r="L73" s="79">
        <f>VLOOKUP($A73,'09.07'!$A$9:$W$200,8,0)</f>
        <v>0</v>
      </c>
      <c r="M73" s="79">
        <f>VLOOKUP($A73,'10.07'!$A$9:$W$200,8,0)</f>
        <v>0</v>
      </c>
      <c r="N73" s="79">
        <f>VLOOKUP($A73,'11.07'!$A$9:$W$200,8,0)</f>
        <v>0</v>
      </c>
      <c r="O73" s="79">
        <f>VLOOKUP($A73,'12.07'!$A$9:$W$200,8,0)</f>
        <v>0</v>
      </c>
      <c r="P73" s="79">
        <f>VLOOKUP($A73,'13.07'!$A$9:$W$200,8,0)</f>
        <v>0</v>
      </c>
      <c r="Q73" s="79">
        <f>VLOOKUP($A73,'14.07'!$A$9:$W$200,8,0)</f>
        <v>0</v>
      </c>
      <c r="R73" s="79">
        <f>VLOOKUP($A73,'15.07'!$A$9:$W$200,8,0)</f>
        <v>0</v>
      </c>
      <c r="S73" s="79">
        <f>VLOOKUP($A73,'16.07'!$A$9:$W$200,8,0)</f>
        <v>0</v>
      </c>
      <c r="T73" s="79">
        <f>VLOOKUP($A73,'17.07'!$A$9:$W$200,8,0)</f>
        <v>0</v>
      </c>
      <c r="U73" s="79">
        <f>VLOOKUP($A73,'18.07'!$A$9:$W$200,8,0)</f>
        <v>0</v>
      </c>
      <c r="V73" s="79">
        <f>VLOOKUP($A73,'19.07'!$A$9:$W$200,8,0)</f>
        <v>0</v>
      </c>
      <c r="W73" s="79">
        <f>VLOOKUP($A73,'20.07'!$A$9:$W$200,8,0)</f>
        <v>0</v>
      </c>
      <c r="X73" s="79">
        <f>VLOOKUP($A73,'21.07'!$A$9:$W$200,8,0)</f>
        <v>0</v>
      </c>
      <c r="Y73" s="79">
        <f>VLOOKUP($A73,'22.07'!$A$9:$W$200,8,0)</f>
        <v>0</v>
      </c>
      <c r="Z73" s="79">
        <f>VLOOKUP($A73,'23.07'!$A$9:$W$200,8,0)</f>
        <v>0</v>
      </c>
      <c r="AA73" s="79">
        <f>VLOOKUP($A73,'24.07'!$A$9:$W$200,8,0)</f>
        <v>0</v>
      </c>
      <c r="AB73" s="79">
        <f>VLOOKUP($A73,'25.07'!$A$9:$W$200,8,0)</f>
        <v>0</v>
      </c>
      <c r="AC73" s="79">
        <f>VLOOKUP($A73,'26.07'!$A$9:$W$200,8,0)</f>
        <v>0</v>
      </c>
      <c r="AD73" s="79">
        <f>VLOOKUP($A73,'27.07'!$A$9:$W$200,8,0)</f>
        <v>0</v>
      </c>
      <c r="AE73" s="79">
        <f>VLOOKUP($A73,'28.07'!$A$9:$W$200,8,0)</f>
        <v>0</v>
      </c>
      <c r="AF73" s="79">
        <f>VLOOKUP($A73,'29.07'!$A$9:$W$200,8,0)</f>
        <v>0</v>
      </c>
      <c r="AG73" s="79">
        <f>VLOOKUP($A73,'30.07'!$A$9:$W$200,8,0)</f>
        <v>0</v>
      </c>
      <c r="AH73" s="79">
        <f>VLOOKUP($A73,'31.07'!$A$9:$W$200,8,0)</f>
        <v>0</v>
      </c>
      <c r="AI73" s="198">
        <f t="shared" si="5"/>
        <v>0</v>
      </c>
      <c r="AJ73" s="199"/>
    </row>
    <row r="74" spans="1:36" ht="18" customHeight="1" x14ac:dyDescent="0.2">
      <c r="A74" s="13">
        <v>1510001</v>
      </c>
      <c r="B74" s="14" t="s">
        <v>99</v>
      </c>
      <c r="C74" s="15">
        <v>55000</v>
      </c>
      <c r="D74" s="79">
        <f>VLOOKUP($A74,'01.07'!$A$9:$W$200,8,0)</f>
        <v>1</v>
      </c>
      <c r="E74" s="79">
        <f>VLOOKUP($A74,'02.07'!$A$9:$W$200,8,0)</f>
        <v>3</v>
      </c>
      <c r="F74" s="79">
        <f>VLOOKUP($A74,'03.07'!$A$9:$W$200,8,0)</f>
        <v>1</v>
      </c>
      <c r="G74" s="79">
        <f>VLOOKUP($A74,'04.07'!$A$9:$W$200,8,0)</f>
        <v>2</v>
      </c>
      <c r="H74" s="79">
        <f>VLOOKUP($A74,'05.07'!$A$9:$W$200,8,0)</f>
        <v>2</v>
      </c>
      <c r="I74" s="79">
        <f>VLOOKUP($A74,'06.07'!$A$9:$W$200,8,0)</f>
        <v>2</v>
      </c>
      <c r="J74" s="79">
        <f>VLOOKUP($A74,'07.07'!$A$9:$W$200,8,0)</f>
        <v>2</v>
      </c>
      <c r="K74" s="79">
        <f>VLOOKUP($A74,'08.07'!$A$9:$W$200,8,0)</f>
        <v>1</v>
      </c>
      <c r="L74" s="79">
        <f>VLOOKUP($A74,'09.07'!$A$9:$W$200,8,0)</f>
        <v>3</v>
      </c>
      <c r="M74" s="79">
        <f>VLOOKUP($A74,'10.07'!$A$9:$W$200,8,0)</f>
        <v>1</v>
      </c>
      <c r="N74" s="79">
        <f>VLOOKUP($A74,'11.07'!$A$9:$W$200,8,0)</f>
        <v>4</v>
      </c>
      <c r="O74" s="79">
        <f>VLOOKUP($A74,'12.07'!$A$9:$W$200,8,0)</f>
        <v>2</v>
      </c>
      <c r="P74" s="79">
        <f>VLOOKUP($A74,'13.07'!$A$9:$W$200,8,0)</f>
        <v>2</v>
      </c>
      <c r="Q74" s="79">
        <f>VLOOKUP($A74,'14.07'!$A$9:$W$200,8,0)</f>
        <v>2</v>
      </c>
      <c r="R74" s="79">
        <f>VLOOKUP($A74,'15.07'!$A$9:$W$200,8,0)</f>
        <v>3</v>
      </c>
      <c r="S74" s="79">
        <f>VLOOKUP($A74,'16.07'!$A$9:$W$200,8,0)</f>
        <v>4</v>
      </c>
      <c r="T74" s="79">
        <f>VLOOKUP($A74,'17.07'!$A$9:$W$200,8,0)</f>
        <v>3</v>
      </c>
      <c r="U74" s="79">
        <f>VLOOKUP($A74,'18.07'!$A$9:$W$200,8,0)</f>
        <v>4</v>
      </c>
      <c r="V74" s="79">
        <f>VLOOKUP($A74,'19.07'!$A$9:$W$200,8,0)</f>
        <v>2</v>
      </c>
      <c r="W74" s="79">
        <f>VLOOKUP($A74,'20.07'!$A$9:$W$200,8,0)</f>
        <v>1</v>
      </c>
      <c r="X74" s="79">
        <f>VLOOKUP($A74,'21.07'!$A$9:$W$200,8,0)</f>
        <v>2</v>
      </c>
      <c r="Y74" s="79">
        <f>VLOOKUP($A74,'22.07'!$A$9:$W$200,8,0)</f>
        <v>3</v>
      </c>
      <c r="Z74" s="79">
        <f>VLOOKUP($A74,'23.07'!$A$9:$W$200,8,0)</f>
        <v>2</v>
      </c>
      <c r="AA74" s="79">
        <f>VLOOKUP($A74,'24.07'!$A$9:$W$200,8,0)</f>
        <v>2</v>
      </c>
      <c r="AB74" s="79">
        <f>VLOOKUP($A74,'25.07'!$A$9:$W$200,8,0)</f>
        <v>2</v>
      </c>
      <c r="AC74" s="79">
        <f>VLOOKUP($A74,'26.07'!$A$9:$W$200,8,0)</f>
        <v>2</v>
      </c>
      <c r="AD74" s="79">
        <f>VLOOKUP($A74,'27.07'!$A$9:$W$200,8,0)</f>
        <v>2</v>
      </c>
      <c r="AE74" s="79">
        <f>VLOOKUP($A74,'28.07'!$A$9:$W$200,8,0)</f>
        <v>2</v>
      </c>
      <c r="AF74" s="79">
        <f>VLOOKUP($A74,'29.07'!$A$9:$W$200,8,0)</f>
        <v>2</v>
      </c>
      <c r="AG74" s="79">
        <f>VLOOKUP($A74,'30.07'!$A$9:$W$200,8,0)</f>
        <v>3</v>
      </c>
      <c r="AH74" s="79">
        <f>VLOOKUP($A74,'31.07'!$A$9:$W$200,8,0)</f>
        <v>2</v>
      </c>
      <c r="AI74" s="198">
        <f t="shared" si="5"/>
        <v>69</v>
      </c>
      <c r="AJ74" s="199"/>
    </row>
    <row r="75" spans="1:36" ht="18" customHeight="1" x14ac:dyDescent="0.2">
      <c r="A75" s="13">
        <v>1510002</v>
      </c>
      <c r="B75" s="14" t="s">
        <v>100</v>
      </c>
      <c r="C75" s="15">
        <v>30000</v>
      </c>
      <c r="D75" s="79">
        <f>VLOOKUP($A75,'01.07'!$A$9:$W$200,8,0)</f>
        <v>6</v>
      </c>
      <c r="E75" s="79">
        <f>VLOOKUP($A75,'02.07'!$A$9:$W$200,8,0)</f>
        <v>10</v>
      </c>
      <c r="F75" s="79">
        <f>VLOOKUP($A75,'03.07'!$A$9:$W$200,8,0)</f>
        <v>2</v>
      </c>
      <c r="G75" s="79">
        <f>VLOOKUP($A75,'04.07'!$A$9:$W$200,8,0)</f>
        <v>4</v>
      </c>
      <c r="H75" s="79">
        <f>VLOOKUP($A75,'05.07'!$A$9:$W$200,8,0)</f>
        <v>4</v>
      </c>
      <c r="I75" s="79">
        <f>VLOOKUP($A75,'06.07'!$A$9:$W$200,8,0)</f>
        <v>4</v>
      </c>
      <c r="J75" s="79">
        <f>VLOOKUP($A75,'07.07'!$A$9:$W$200,8,0)</f>
        <v>4</v>
      </c>
      <c r="K75" s="79">
        <f>VLOOKUP($A75,'08.07'!$A$9:$W$200,8,0)</f>
        <v>4</v>
      </c>
      <c r="L75" s="79">
        <f>VLOOKUP($A75,'09.07'!$A$9:$W$200,8,0)</f>
        <v>4</v>
      </c>
      <c r="M75" s="79">
        <f>VLOOKUP($A75,'10.07'!$A$9:$W$200,8,0)</f>
        <v>2</v>
      </c>
      <c r="N75" s="79">
        <f>VLOOKUP($A75,'11.07'!$A$9:$W$200,8,0)</f>
        <v>4</v>
      </c>
      <c r="O75" s="79">
        <f>VLOOKUP($A75,'12.07'!$A$9:$W$200,8,0)</f>
        <v>4</v>
      </c>
      <c r="P75" s="79">
        <f>VLOOKUP($A75,'13.07'!$A$9:$W$200,8,0)</f>
        <v>4</v>
      </c>
      <c r="Q75" s="79">
        <f>VLOOKUP($A75,'14.07'!$A$9:$W$200,8,0)</f>
        <v>4</v>
      </c>
      <c r="R75" s="79">
        <f>VLOOKUP($A75,'15.07'!$A$9:$W$200,8,0)</f>
        <v>6</v>
      </c>
      <c r="S75" s="79">
        <f>VLOOKUP($A75,'16.07'!$A$9:$W$200,8,0)</f>
        <v>4</v>
      </c>
      <c r="T75" s="79">
        <f>VLOOKUP($A75,'17.07'!$A$9:$W$200,8,0)</f>
        <v>6</v>
      </c>
      <c r="U75" s="79">
        <f>VLOOKUP($A75,'18.07'!$A$9:$W$200,8,0)</f>
        <v>4</v>
      </c>
      <c r="V75" s="79">
        <f>VLOOKUP($A75,'19.07'!$A$9:$W$200,8,0)</f>
        <v>4</v>
      </c>
      <c r="W75" s="79">
        <f>VLOOKUP($A75,'20.07'!$A$9:$W$200,8,0)</f>
        <v>4</v>
      </c>
      <c r="X75" s="79">
        <f>VLOOKUP($A75,'21.07'!$A$9:$W$200,8,0)</f>
        <v>4</v>
      </c>
      <c r="Y75" s="79">
        <f>VLOOKUP($A75,'22.07'!$A$9:$W$200,8,0)</f>
        <v>6</v>
      </c>
      <c r="Z75" s="79">
        <f>VLOOKUP($A75,'23.07'!$A$9:$W$200,8,0)</f>
        <v>4</v>
      </c>
      <c r="AA75" s="79">
        <f>VLOOKUP($A75,'24.07'!$A$9:$W$200,8,0)</f>
        <v>4</v>
      </c>
      <c r="AB75" s="79">
        <f>VLOOKUP($A75,'25.07'!$A$9:$W$200,8,0)</f>
        <v>4</v>
      </c>
      <c r="AC75" s="79">
        <f>VLOOKUP($A75,'26.07'!$A$9:$W$200,8,0)</f>
        <v>4</v>
      </c>
      <c r="AD75" s="79">
        <f>VLOOKUP($A75,'27.07'!$A$9:$W$200,8,0)</f>
        <v>4</v>
      </c>
      <c r="AE75" s="79">
        <f>VLOOKUP($A75,'28.07'!$A$9:$W$200,8,0)</f>
        <v>4</v>
      </c>
      <c r="AF75" s="79">
        <f>VLOOKUP($A75,'29.07'!$A$9:$W$200,8,0)</f>
        <v>4</v>
      </c>
      <c r="AG75" s="79">
        <f>VLOOKUP($A75,'30.07'!$A$9:$W$200,8,0)</f>
        <v>6</v>
      </c>
      <c r="AH75" s="79">
        <f>VLOOKUP($A75,'31.07'!$A$9:$W$200,8,0)</f>
        <v>4</v>
      </c>
      <c r="AI75" s="198">
        <f t="shared" si="5"/>
        <v>136</v>
      </c>
      <c r="AJ75" s="199"/>
    </row>
    <row r="76" spans="1:36" ht="18" customHeight="1" x14ac:dyDescent="0.2">
      <c r="A76" s="13">
        <v>1510005</v>
      </c>
      <c r="B76" s="14" t="s">
        <v>101</v>
      </c>
      <c r="C76" s="15">
        <v>70000</v>
      </c>
      <c r="D76" s="79">
        <f>VLOOKUP($A76,'01.07'!$A$9:$W$200,8,0)</f>
        <v>0</v>
      </c>
      <c r="E76" s="79">
        <f>VLOOKUP($A76,'02.07'!$A$9:$W$200,8,0)</f>
        <v>0</v>
      </c>
      <c r="F76" s="79">
        <f>VLOOKUP($A76,'03.07'!$A$9:$W$200,8,0)</f>
        <v>0</v>
      </c>
      <c r="G76" s="79">
        <f>VLOOKUP($A76,'04.07'!$A$9:$W$200,8,0)</f>
        <v>0</v>
      </c>
      <c r="H76" s="79">
        <f>VLOOKUP($A76,'05.07'!$A$9:$W$200,8,0)</f>
        <v>0</v>
      </c>
      <c r="I76" s="79">
        <f>VLOOKUP($A76,'06.07'!$A$9:$W$200,8,0)</f>
        <v>0</v>
      </c>
      <c r="J76" s="79">
        <f>VLOOKUP($A76,'07.07'!$A$9:$W$200,8,0)</f>
        <v>0</v>
      </c>
      <c r="K76" s="79">
        <f>VLOOKUP($A76,'08.07'!$A$9:$W$200,8,0)</f>
        <v>0</v>
      </c>
      <c r="L76" s="79">
        <f>VLOOKUP($A76,'09.07'!$A$9:$W$200,8,0)</f>
        <v>0</v>
      </c>
      <c r="M76" s="79">
        <f>VLOOKUP($A76,'10.07'!$A$9:$W$200,8,0)</f>
        <v>0</v>
      </c>
      <c r="N76" s="79">
        <f>VLOOKUP($A76,'11.07'!$A$9:$W$200,8,0)</f>
        <v>0</v>
      </c>
      <c r="O76" s="79">
        <f>VLOOKUP($A76,'12.07'!$A$9:$W$200,8,0)</f>
        <v>0</v>
      </c>
      <c r="P76" s="79">
        <f>VLOOKUP($A76,'13.07'!$A$9:$W$200,8,0)</f>
        <v>0</v>
      </c>
      <c r="Q76" s="79">
        <f>VLOOKUP($A76,'14.07'!$A$9:$W$200,8,0)</f>
        <v>0</v>
      </c>
      <c r="R76" s="79">
        <f>VLOOKUP($A76,'15.07'!$A$9:$W$200,8,0)</f>
        <v>0</v>
      </c>
      <c r="S76" s="79">
        <f>VLOOKUP($A76,'16.07'!$A$9:$W$200,8,0)</f>
        <v>0</v>
      </c>
      <c r="T76" s="79">
        <f>VLOOKUP($A76,'17.07'!$A$9:$W$200,8,0)</f>
        <v>0</v>
      </c>
      <c r="U76" s="79">
        <f>VLOOKUP($A76,'18.07'!$A$9:$W$200,8,0)</f>
        <v>0</v>
      </c>
      <c r="V76" s="79">
        <f>VLOOKUP($A76,'19.07'!$A$9:$W$200,8,0)</f>
        <v>0</v>
      </c>
      <c r="W76" s="79">
        <f>VLOOKUP($A76,'20.07'!$A$9:$W$200,8,0)</f>
        <v>0</v>
      </c>
      <c r="X76" s="79">
        <f>VLOOKUP($A76,'21.07'!$A$9:$W$200,8,0)</f>
        <v>0</v>
      </c>
      <c r="Y76" s="79">
        <f>VLOOKUP($A76,'22.07'!$A$9:$W$200,8,0)</f>
        <v>0</v>
      </c>
      <c r="Z76" s="79">
        <f>VLOOKUP($A76,'23.07'!$A$9:$W$200,8,0)</f>
        <v>0</v>
      </c>
      <c r="AA76" s="79">
        <f>VLOOKUP($A76,'24.07'!$A$9:$W$200,8,0)</f>
        <v>0</v>
      </c>
      <c r="AB76" s="79">
        <f>VLOOKUP($A76,'25.07'!$A$9:$W$200,8,0)</f>
        <v>0</v>
      </c>
      <c r="AC76" s="79">
        <f>VLOOKUP($A76,'26.07'!$A$9:$W$200,8,0)</f>
        <v>0</v>
      </c>
      <c r="AD76" s="79">
        <f>VLOOKUP($A76,'27.07'!$A$9:$W$200,8,0)</f>
        <v>0</v>
      </c>
      <c r="AE76" s="79">
        <f>VLOOKUP($A76,'28.07'!$A$9:$W$200,8,0)</f>
        <v>0</v>
      </c>
      <c r="AF76" s="79">
        <f>VLOOKUP($A76,'29.07'!$A$9:$W$200,8,0)</f>
        <v>0</v>
      </c>
      <c r="AG76" s="79">
        <f>VLOOKUP($A76,'30.07'!$A$9:$W$200,8,0)</f>
        <v>0</v>
      </c>
      <c r="AH76" s="79">
        <f>VLOOKUP($A76,'31.07'!$A$9:$W$200,8,0)</f>
        <v>0</v>
      </c>
      <c r="AI76" s="198">
        <f t="shared" si="5"/>
        <v>0</v>
      </c>
      <c r="AJ76" s="199"/>
    </row>
    <row r="77" spans="1:36" ht="18" customHeight="1" x14ac:dyDescent="0.2">
      <c r="A77" s="13">
        <v>1510006</v>
      </c>
      <c r="B77" s="14" t="s">
        <v>102</v>
      </c>
      <c r="C77" s="15">
        <v>38000</v>
      </c>
      <c r="D77" s="79">
        <f>VLOOKUP($A77,'01.07'!$A$9:$W$200,8,0)</f>
        <v>0</v>
      </c>
      <c r="E77" s="79">
        <f>VLOOKUP($A77,'02.07'!$A$9:$W$200,8,0)</f>
        <v>0</v>
      </c>
      <c r="F77" s="79">
        <f>VLOOKUP($A77,'03.07'!$A$9:$W$200,8,0)</f>
        <v>4</v>
      </c>
      <c r="G77" s="79">
        <f>VLOOKUP($A77,'04.07'!$A$9:$W$200,8,0)</f>
        <v>0</v>
      </c>
      <c r="H77" s="79">
        <f>VLOOKUP($A77,'05.07'!$A$9:$W$200,8,0)</f>
        <v>0</v>
      </c>
      <c r="I77" s="79">
        <f>VLOOKUP($A77,'06.07'!$A$9:$W$200,8,0)</f>
        <v>4</v>
      </c>
      <c r="J77" s="79">
        <f>VLOOKUP($A77,'07.07'!$A$9:$W$200,8,0)</f>
        <v>0</v>
      </c>
      <c r="K77" s="79">
        <f>VLOOKUP($A77,'08.07'!$A$9:$W$200,8,0)</f>
        <v>0</v>
      </c>
      <c r="L77" s="79">
        <f>VLOOKUP($A77,'09.07'!$A$9:$W$200,8,0)</f>
        <v>4</v>
      </c>
      <c r="M77" s="79">
        <f>VLOOKUP($A77,'10.07'!$A$9:$W$200,8,0)</f>
        <v>0</v>
      </c>
      <c r="N77" s="79">
        <f>VLOOKUP($A77,'11.07'!$A$9:$W$200,8,0)</f>
        <v>6</v>
      </c>
      <c r="O77" s="79">
        <f>VLOOKUP($A77,'12.07'!$A$9:$W$200,8,0)</f>
        <v>0</v>
      </c>
      <c r="P77" s="79">
        <f>VLOOKUP($A77,'13.07'!$A$9:$W$200,8,0)</f>
        <v>0</v>
      </c>
      <c r="Q77" s="79">
        <f>VLOOKUP($A77,'14.07'!$A$9:$W$200,8,0)</f>
        <v>0</v>
      </c>
      <c r="R77" s="79">
        <f>VLOOKUP($A77,'15.07'!$A$9:$W$200,8,0)</f>
        <v>6</v>
      </c>
      <c r="S77" s="79">
        <f>VLOOKUP($A77,'16.07'!$A$9:$W$200,8,0)</f>
        <v>0</v>
      </c>
      <c r="T77" s="79">
        <f>VLOOKUP($A77,'17.07'!$A$9:$W$200,8,0)</f>
        <v>4</v>
      </c>
      <c r="U77" s="79">
        <f>VLOOKUP($A77,'18.07'!$A$9:$W$200,8,0)</f>
        <v>0</v>
      </c>
      <c r="V77" s="79">
        <f>VLOOKUP($A77,'19.07'!$A$9:$W$200,8,0)</f>
        <v>4</v>
      </c>
      <c r="W77" s="79">
        <f>VLOOKUP($A77,'20.07'!$A$9:$W$200,8,0)</f>
        <v>0</v>
      </c>
      <c r="X77" s="79">
        <f>VLOOKUP($A77,'21.07'!$A$9:$W$200,8,0)</f>
        <v>0</v>
      </c>
      <c r="Y77" s="79">
        <f>VLOOKUP($A77,'22.07'!$A$9:$W$200,8,0)</f>
        <v>6</v>
      </c>
      <c r="Z77" s="79">
        <f>VLOOKUP($A77,'23.07'!$A$9:$W$200,8,0)</f>
        <v>0</v>
      </c>
      <c r="AA77" s="79">
        <f>VLOOKUP($A77,'24.07'!$A$9:$W$200,8,0)</f>
        <v>0</v>
      </c>
      <c r="AB77" s="79">
        <f>VLOOKUP($A77,'25.07'!$A$9:$W$200,8,0)</f>
        <v>4</v>
      </c>
      <c r="AC77" s="79">
        <f>VLOOKUP($A77,'26.07'!$A$9:$W$200,8,0)</f>
        <v>0</v>
      </c>
      <c r="AD77" s="79">
        <f>VLOOKUP($A77,'27.07'!$A$9:$W$200,8,0)</f>
        <v>4</v>
      </c>
      <c r="AE77" s="79">
        <f>VLOOKUP($A77,'28.07'!$A$9:$W$200,8,0)</f>
        <v>0</v>
      </c>
      <c r="AF77" s="79">
        <f>VLOOKUP($A77,'29.07'!$A$9:$W$200,8,0)</f>
        <v>0</v>
      </c>
      <c r="AG77" s="79">
        <f>VLOOKUP($A77,'30.07'!$A$9:$W$200,8,0)</f>
        <v>6</v>
      </c>
      <c r="AH77" s="79">
        <f>VLOOKUP($A77,'31.07'!$A$9:$W$200,8,0)</f>
        <v>0</v>
      </c>
      <c r="AI77" s="198">
        <f t="shared" si="5"/>
        <v>52</v>
      </c>
      <c r="AJ77" s="199"/>
    </row>
    <row r="78" spans="1:36" ht="18" customHeight="1" x14ac:dyDescent="0.2">
      <c r="A78" s="13">
        <v>1510007</v>
      </c>
      <c r="B78" s="14" t="s">
        <v>103</v>
      </c>
      <c r="C78" s="15">
        <v>75000</v>
      </c>
      <c r="D78" s="79">
        <f>VLOOKUP($A78,'01.07'!$A$9:$W$200,8,0)</f>
        <v>0</v>
      </c>
      <c r="E78" s="79">
        <f>VLOOKUP($A78,'02.07'!$A$9:$W$200,8,0)</f>
        <v>0</v>
      </c>
      <c r="F78" s="79">
        <f>VLOOKUP($A78,'03.07'!$A$9:$W$200,8,0)</f>
        <v>0</v>
      </c>
      <c r="G78" s="79">
        <f>VLOOKUP($A78,'04.07'!$A$9:$W$200,8,0)</f>
        <v>0</v>
      </c>
      <c r="H78" s="79">
        <f>VLOOKUP($A78,'05.07'!$A$9:$W$200,8,0)</f>
        <v>0</v>
      </c>
      <c r="I78" s="79">
        <f>VLOOKUP($A78,'06.07'!$A$9:$W$200,8,0)</f>
        <v>0</v>
      </c>
      <c r="J78" s="79">
        <f>VLOOKUP($A78,'07.07'!$A$9:$W$200,8,0)</f>
        <v>0</v>
      </c>
      <c r="K78" s="79">
        <f>VLOOKUP($A78,'08.07'!$A$9:$W$200,8,0)</f>
        <v>0</v>
      </c>
      <c r="L78" s="79">
        <f>VLOOKUP($A78,'09.07'!$A$9:$W$200,8,0)</f>
        <v>0</v>
      </c>
      <c r="M78" s="79">
        <f>VLOOKUP($A78,'10.07'!$A$9:$W$200,8,0)</f>
        <v>0</v>
      </c>
      <c r="N78" s="79">
        <f>VLOOKUP($A78,'11.07'!$A$9:$W$200,8,0)</f>
        <v>0</v>
      </c>
      <c r="O78" s="79">
        <f>VLOOKUP($A78,'12.07'!$A$9:$W$200,8,0)</f>
        <v>0</v>
      </c>
      <c r="P78" s="79">
        <f>VLOOKUP($A78,'13.07'!$A$9:$W$200,8,0)</f>
        <v>0</v>
      </c>
      <c r="Q78" s="79">
        <f>VLOOKUP($A78,'14.07'!$A$9:$W$200,8,0)</f>
        <v>0</v>
      </c>
      <c r="R78" s="79">
        <f>VLOOKUP($A78,'15.07'!$A$9:$W$200,8,0)</f>
        <v>0</v>
      </c>
      <c r="S78" s="79">
        <f>VLOOKUP($A78,'16.07'!$A$9:$W$200,8,0)</f>
        <v>0</v>
      </c>
      <c r="T78" s="79">
        <f>VLOOKUP($A78,'17.07'!$A$9:$W$200,8,0)</f>
        <v>0</v>
      </c>
      <c r="U78" s="79">
        <f>VLOOKUP($A78,'18.07'!$A$9:$W$200,8,0)</f>
        <v>0</v>
      </c>
      <c r="V78" s="79">
        <f>VLOOKUP($A78,'19.07'!$A$9:$W$200,8,0)</f>
        <v>0</v>
      </c>
      <c r="W78" s="79">
        <f>VLOOKUP($A78,'20.07'!$A$9:$W$200,8,0)</f>
        <v>0</v>
      </c>
      <c r="X78" s="79">
        <f>VLOOKUP($A78,'21.07'!$A$9:$W$200,8,0)</f>
        <v>0</v>
      </c>
      <c r="Y78" s="79">
        <f>VLOOKUP($A78,'22.07'!$A$9:$W$200,8,0)</f>
        <v>0</v>
      </c>
      <c r="Z78" s="79">
        <f>VLOOKUP($A78,'23.07'!$A$9:$W$200,8,0)</f>
        <v>0</v>
      </c>
      <c r="AA78" s="79">
        <f>VLOOKUP($A78,'24.07'!$A$9:$W$200,8,0)</f>
        <v>0</v>
      </c>
      <c r="AB78" s="79">
        <f>VLOOKUP($A78,'25.07'!$A$9:$W$200,8,0)</f>
        <v>0</v>
      </c>
      <c r="AC78" s="79">
        <f>VLOOKUP($A78,'26.07'!$A$9:$W$200,8,0)</f>
        <v>0</v>
      </c>
      <c r="AD78" s="79">
        <f>VLOOKUP($A78,'27.07'!$A$9:$W$200,8,0)</f>
        <v>0</v>
      </c>
      <c r="AE78" s="79">
        <f>VLOOKUP($A78,'28.07'!$A$9:$W$200,8,0)</f>
        <v>0</v>
      </c>
      <c r="AF78" s="79">
        <f>VLOOKUP($A78,'29.07'!$A$9:$W$200,8,0)</f>
        <v>0</v>
      </c>
      <c r="AG78" s="79">
        <f>VLOOKUP($A78,'30.07'!$A$9:$W$200,8,0)</f>
        <v>0</v>
      </c>
      <c r="AH78" s="79">
        <f>VLOOKUP($A78,'31.07'!$A$9:$W$200,8,0)</f>
        <v>0</v>
      </c>
      <c r="AI78" s="198">
        <f t="shared" si="5"/>
        <v>0</v>
      </c>
      <c r="AJ78" s="199"/>
    </row>
    <row r="79" spans="1:36" ht="18" customHeight="1" x14ac:dyDescent="0.2">
      <c r="A79" s="13">
        <v>1510008</v>
      </c>
      <c r="B79" s="14" t="s">
        <v>104</v>
      </c>
      <c r="C79" s="15">
        <v>55000</v>
      </c>
      <c r="D79" s="79">
        <f>VLOOKUP($A79,'01.07'!$A$9:$W$200,8,0)</f>
        <v>0</v>
      </c>
      <c r="E79" s="79">
        <f>VLOOKUP($A79,'02.07'!$A$9:$W$200,8,0)</f>
        <v>0</v>
      </c>
      <c r="F79" s="79">
        <f>VLOOKUP($A79,'03.07'!$A$9:$W$200,8,0)</f>
        <v>0</v>
      </c>
      <c r="G79" s="79">
        <f>VLOOKUP($A79,'04.07'!$A$9:$W$200,8,0)</f>
        <v>0</v>
      </c>
      <c r="H79" s="79">
        <f>VLOOKUP($A79,'05.07'!$A$9:$W$200,8,0)</f>
        <v>0</v>
      </c>
      <c r="I79" s="79">
        <f>VLOOKUP($A79,'06.07'!$A$9:$W$200,8,0)</f>
        <v>0</v>
      </c>
      <c r="J79" s="79">
        <f>VLOOKUP($A79,'07.07'!$A$9:$W$200,8,0)</f>
        <v>0</v>
      </c>
      <c r="K79" s="79">
        <f>VLOOKUP($A79,'08.07'!$A$9:$W$200,8,0)</f>
        <v>0</v>
      </c>
      <c r="L79" s="79">
        <f>VLOOKUP($A79,'09.07'!$A$9:$W$200,8,0)</f>
        <v>0</v>
      </c>
      <c r="M79" s="79">
        <f>VLOOKUP($A79,'10.07'!$A$9:$W$200,8,0)</f>
        <v>0</v>
      </c>
      <c r="N79" s="79">
        <f>VLOOKUP($A79,'11.07'!$A$9:$W$200,8,0)</f>
        <v>0</v>
      </c>
      <c r="O79" s="79">
        <f>VLOOKUP($A79,'12.07'!$A$9:$W$200,8,0)</f>
        <v>0</v>
      </c>
      <c r="P79" s="79">
        <f>VLOOKUP($A79,'13.07'!$A$9:$W$200,8,0)</f>
        <v>0</v>
      </c>
      <c r="Q79" s="79">
        <f>VLOOKUP($A79,'14.07'!$A$9:$W$200,8,0)</f>
        <v>0</v>
      </c>
      <c r="R79" s="79">
        <f>VLOOKUP($A79,'15.07'!$A$9:$W$200,8,0)</f>
        <v>0</v>
      </c>
      <c r="S79" s="79">
        <f>VLOOKUP($A79,'16.07'!$A$9:$W$200,8,0)</f>
        <v>0</v>
      </c>
      <c r="T79" s="79">
        <f>VLOOKUP($A79,'17.07'!$A$9:$W$200,8,0)</f>
        <v>0</v>
      </c>
      <c r="U79" s="79">
        <f>VLOOKUP($A79,'18.07'!$A$9:$W$200,8,0)</f>
        <v>1</v>
      </c>
      <c r="V79" s="79">
        <f>VLOOKUP($A79,'19.07'!$A$9:$W$200,8,0)</f>
        <v>0</v>
      </c>
      <c r="W79" s="79">
        <f>VLOOKUP($A79,'20.07'!$A$9:$W$200,8,0)</f>
        <v>0</v>
      </c>
      <c r="X79" s="79">
        <f>VLOOKUP($A79,'21.07'!$A$9:$W$200,8,0)</f>
        <v>0</v>
      </c>
      <c r="Y79" s="79">
        <f>VLOOKUP($A79,'22.07'!$A$9:$W$200,8,0)</f>
        <v>0</v>
      </c>
      <c r="Z79" s="79">
        <f>VLOOKUP($A79,'23.07'!$A$9:$W$200,8,0)</f>
        <v>0</v>
      </c>
      <c r="AA79" s="79">
        <f>VLOOKUP($A79,'24.07'!$A$9:$W$200,8,0)</f>
        <v>0</v>
      </c>
      <c r="AB79" s="79">
        <f>VLOOKUP($A79,'25.07'!$A$9:$W$200,8,0)</f>
        <v>0</v>
      </c>
      <c r="AC79" s="79">
        <f>VLOOKUP($A79,'26.07'!$A$9:$W$200,8,0)</f>
        <v>0</v>
      </c>
      <c r="AD79" s="79">
        <f>VLOOKUP($A79,'27.07'!$A$9:$W$200,8,0)</f>
        <v>0</v>
      </c>
      <c r="AE79" s="79">
        <f>VLOOKUP($A79,'28.07'!$A$9:$W$200,8,0)</f>
        <v>0</v>
      </c>
      <c r="AF79" s="79">
        <f>VLOOKUP($A79,'29.07'!$A$9:$W$200,8,0)</f>
        <v>0</v>
      </c>
      <c r="AG79" s="79">
        <f>VLOOKUP($A79,'30.07'!$A$9:$W$200,8,0)</f>
        <v>0</v>
      </c>
      <c r="AH79" s="79">
        <f>VLOOKUP($A79,'31.07'!$A$9:$W$200,8,0)</f>
        <v>0</v>
      </c>
      <c r="AI79" s="198">
        <f t="shared" si="5"/>
        <v>1</v>
      </c>
      <c r="AJ79" s="199"/>
    </row>
    <row r="80" spans="1:36" ht="18" customHeight="1" x14ac:dyDescent="0.2">
      <c r="A80" s="13">
        <v>1510009</v>
      </c>
      <c r="B80" s="14" t="s">
        <v>105</v>
      </c>
      <c r="C80" s="15">
        <v>30000</v>
      </c>
      <c r="D80" s="79">
        <f>VLOOKUP($A80,'01.07'!$A$9:$W$200,8,0)</f>
        <v>0</v>
      </c>
      <c r="E80" s="79">
        <f>VLOOKUP($A80,'02.07'!$A$9:$W$200,8,0)</f>
        <v>0</v>
      </c>
      <c r="F80" s="79">
        <f>VLOOKUP($A80,'03.07'!$A$9:$W$200,8,0)</f>
        <v>4</v>
      </c>
      <c r="G80" s="79">
        <f>VLOOKUP($A80,'04.07'!$A$9:$W$200,8,0)</f>
        <v>0</v>
      </c>
      <c r="H80" s="79">
        <f>VLOOKUP($A80,'05.07'!$A$9:$W$200,8,0)</f>
        <v>0</v>
      </c>
      <c r="I80" s="79">
        <f>VLOOKUP($A80,'06.07'!$A$9:$W$200,8,0)</f>
        <v>4</v>
      </c>
      <c r="J80" s="79">
        <f>VLOOKUP($A80,'07.07'!$A$9:$W$200,8,0)</f>
        <v>0</v>
      </c>
      <c r="K80" s="79">
        <f>VLOOKUP($A80,'08.07'!$A$9:$W$200,8,0)</f>
        <v>0</v>
      </c>
      <c r="L80" s="79">
        <f>VLOOKUP($A80,'09.07'!$A$9:$W$200,8,0)</f>
        <v>6</v>
      </c>
      <c r="M80" s="79">
        <f>VLOOKUP($A80,'10.07'!$A$9:$W$200,8,0)</f>
        <v>0</v>
      </c>
      <c r="N80" s="79">
        <f>VLOOKUP($A80,'11.07'!$A$9:$W$200,8,0)</f>
        <v>8</v>
      </c>
      <c r="O80" s="79">
        <f>VLOOKUP($A80,'12.07'!$A$9:$W$200,8,0)</f>
        <v>0</v>
      </c>
      <c r="P80" s="79">
        <f>VLOOKUP($A80,'13.07'!$A$9:$W$200,8,0)</f>
        <v>0</v>
      </c>
      <c r="Q80" s="79">
        <f>VLOOKUP($A80,'14.07'!$A$9:$W$200,8,0)</f>
        <v>0</v>
      </c>
      <c r="R80" s="79">
        <f>VLOOKUP($A80,'15.07'!$A$9:$W$200,8,0)</f>
        <v>6</v>
      </c>
      <c r="S80" s="79">
        <f>VLOOKUP($A80,'16.07'!$A$9:$W$200,8,0)</f>
        <v>0</v>
      </c>
      <c r="T80" s="79">
        <f>VLOOKUP($A80,'17.07'!$A$9:$W$200,8,0)</f>
        <v>6</v>
      </c>
      <c r="U80" s="79">
        <f>VLOOKUP($A80,'18.07'!$A$9:$W$200,8,0)</f>
        <v>2</v>
      </c>
      <c r="V80" s="79">
        <f>VLOOKUP($A80,'19.07'!$A$9:$W$200,8,0)</f>
        <v>6</v>
      </c>
      <c r="W80" s="79">
        <f>VLOOKUP($A80,'20.07'!$A$9:$W$200,8,0)</f>
        <v>0</v>
      </c>
      <c r="X80" s="79">
        <f>VLOOKUP($A80,'21.07'!$A$9:$W$200,8,0)</f>
        <v>0</v>
      </c>
      <c r="Y80" s="79">
        <f>VLOOKUP($A80,'22.07'!$A$9:$W$200,8,0)</f>
        <v>6</v>
      </c>
      <c r="Z80" s="79">
        <f>VLOOKUP($A80,'23.07'!$A$9:$W$200,8,0)</f>
        <v>0</v>
      </c>
      <c r="AA80" s="79">
        <f>VLOOKUP($A80,'24.07'!$A$9:$W$200,8,0)</f>
        <v>0</v>
      </c>
      <c r="AB80" s="79">
        <f>VLOOKUP($A80,'25.07'!$A$9:$W$200,8,0)</f>
        <v>6</v>
      </c>
      <c r="AC80" s="79">
        <f>VLOOKUP($A80,'26.07'!$A$9:$W$200,8,0)</f>
        <v>0</v>
      </c>
      <c r="AD80" s="79">
        <f>VLOOKUP($A80,'27.07'!$A$9:$W$200,8,0)</f>
        <v>6</v>
      </c>
      <c r="AE80" s="79">
        <f>VLOOKUP($A80,'28.07'!$A$9:$W$200,8,0)</f>
        <v>0</v>
      </c>
      <c r="AF80" s="79">
        <f>VLOOKUP($A80,'29.07'!$A$9:$W$200,8,0)</f>
        <v>0</v>
      </c>
      <c r="AG80" s="79">
        <f>VLOOKUP($A80,'30.07'!$A$9:$W$200,8,0)</f>
        <v>6</v>
      </c>
      <c r="AH80" s="79">
        <f>VLOOKUP($A80,'31.07'!$A$9:$W$200,8,0)</f>
        <v>0</v>
      </c>
      <c r="AI80" s="198">
        <f t="shared" si="5"/>
        <v>66</v>
      </c>
      <c r="AJ80" s="199"/>
    </row>
    <row r="81" spans="1:36" ht="18" customHeight="1" x14ac:dyDescent="0.2">
      <c r="A81" s="13">
        <v>1510018</v>
      </c>
      <c r="B81" s="14" t="s">
        <v>106</v>
      </c>
      <c r="C81" s="15">
        <v>60000</v>
      </c>
      <c r="D81" s="79">
        <f>VLOOKUP($A81,'01.07'!$A$9:$W$200,8,0)</f>
        <v>2</v>
      </c>
      <c r="E81" s="79">
        <f>VLOOKUP($A81,'02.07'!$A$9:$W$200,8,0)</f>
        <v>1</v>
      </c>
      <c r="F81" s="79">
        <f>VLOOKUP($A81,'03.07'!$A$9:$W$200,8,0)</f>
        <v>1</v>
      </c>
      <c r="G81" s="79">
        <f>VLOOKUP($A81,'04.07'!$A$9:$W$200,8,0)</f>
        <v>2</v>
      </c>
      <c r="H81" s="79">
        <f>VLOOKUP($A81,'05.07'!$A$9:$W$200,8,0)</f>
        <v>1</v>
      </c>
      <c r="I81" s="79">
        <f>VLOOKUP($A81,'06.07'!$A$9:$W$200,8,0)</f>
        <v>1</v>
      </c>
      <c r="J81" s="79">
        <f>VLOOKUP($A81,'07.07'!$A$9:$W$200,8,0)</f>
        <v>1</v>
      </c>
      <c r="K81" s="79">
        <f>VLOOKUP($A81,'08.07'!$A$9:$W$200,8,0)</f>
        <v>1</v>
      </c>
      <c r="L81" s="79">
        <f>VLOOKUP($A81,'09.07'!$A$9:$W$200,8,0)</f>
        <v>2</v>
      </c>
      <c r="M81" s="79">
        <f>VLOOKUP($A81,'10.07'!$A$9:$W$200,8,0)</f>
        <v>1</v>
      </c>
      <c r="N81" s="79">
        <f>VLOOKUP($A81,'11.07'!$A$9:$W$200,8,0)</f>
        <v>2</v>
      </c>
      <c r="O81" s="79">
        <f>VLOOKUP($A81,'12.07'!$A$9:$W$200,8,0)</f>
        <v>1</v>
      </c>
      <c r="P81" s="79">
        <f>VLOOKUP($A81,'13.07'!$A$9:$W$200,8,0)</f>
        <v>1</v>
      </c>
      <c r="Q81" s="79">
        <f>VLOOKUP($A81,'14.07'!$A$9:$W$200,8,0)</f>
        <v>1</v>
      </c>
      <c r="R81" s="79">
        <f>VLOOKUP($A81,'15.07'!$A$9:$W$200,8,0)</f>
        <v>1</v>
      </c>
      <c r="S81" s="79">
        <f>VLOOKUP($A81,'16.07'!$A$9:$W$200,8,0)</f>
        <v>2</v>
      </c>
      <c r="T81" s="79">
        <f>VLOOKUP($A81,'17.07'!$A$9:$W$200,8,0)</f>
        <v>1</v>
      </c>
      <c r="U81" s="79">
        <f>VLOOKUP($A81,'18.07'!$A$9:$W$200,8,0)</f>
        <v>1</v>
      </c>
      <c r="V81" s="79">
        <f>VLOOKUP($A81,'19.07'!$A$9:$W$200,8,0)</f>
        <v>1</v>
      </c>
      <c r="W81" s="79">
        <f>VLOOKUP($A81,'20.07'!$A$9:$W$200,8,0)</f>
        <v>1</v>
      </c>
      <c r="X81" s="79">
        <f>VLOOKUP($A81,'21.07'!$A$9:$W$200,8,0)</f>
        <v>1</v>
      </c>
      <c r="Y81" s="79">
        <f>VLOOKUP($A81,'22.07'!$A$9:$W$200,8,0)</f>
        <v>2</v>
      </c>
      <c r="Z81" s="79">
        <f>VLOOKUP($A81,'23.07'!$A$9:$W$200,8,0)</f>
        <v>2</v>
      </c>
      <c r="AA81" s="79">
        <f>VLOOKUP($A81,'24.07'!$A$9:$W$200,8,0)</f>
        <v>2</v>
      </c>
      <c r="AB81" s="79">
        <f>VLOOKUP($A81,'25.07'!$A$9:$W$200,8,0)</f>
        <v>1</v>
      </c>
      <c r="AC81" s="79">
        <f>VLOOKUP($A81,'26.07'!$A$9:$W$200,8,0)</f>
        <v>0</v>
      </c>
      <c r="AD81" s="79">
        <f>VLOOKUP($A81,'27.07'!$A$9:$W$200,8,0)</f>
        <v>1</v>
      </c>
      <c r="AE81" s="79">
        <f>VLOOKUP($A81,'28.07'!$A$9:$W$200,8,0)</f>
        <v>1</v>
      </c>
      <c r="AF81" s="79">
        <f>VLOOKUP($A81,'29.07'!$A$9:$W$200,8,0)</f>
        <v>2</v>
      </c>
      <c r="AG81" s="79">
        <f>VLOOKUP($A81,'30.07'!$A$9:$W$200,8,0)</f>
        <v>2</v>
      </c>
      <c r="AH81" s="79">
        <f>VLOOKUP($A81,'31.07'!$A$9:$W$200,8,0)</f>
        <v>2</v>
      </c>
      <c r="AI81" s="198">
        <f t="shared" si="5"/>
        <v>41</v>
      </c>
      <c r="AJ81" s="199"/>
    </row>
    <row r="82" spans="1:36" ht="18" customHeight="1" x14ac:dyDescent="0.2">
      <c r="A82" s="13">
        <v>1510021</v>
      </c>
      <c r="B82" s="14" t="s">
        <v>107</v>
      </c>
      <c r="C82" s="15">
        <v>38000</v>
      </c>
      <c r="D82" s="79">
        <f>VLOOKUP($A82,'01.07'!$A$9:$W$200,8,0)</f>
        <v>0</v>
      </c>
      <c r="E82" s="79">
        <f>VLOOKUP($A82,'02.07'!$A$9:$W$200,8,0)</f>
        <v>0</v>
      </c>
      <c r="F82" s="79">
        <f>VLOOKUP($A82,'03.07'!$A$9:$W$200,8,0)</f>
        <v>8</v>
      </c>
      <c r="G82" s="79">
        <f>VLOOKUP($A82,'04.07'!$A$9:$W$200,8,0)</f>
        <v>0</v>
      </c>
      <c r="H82" s="79">
        <f>VLOOKUP($A82,'05.07'!$A$9:$W$200,8,0)</f>
        <v>0</v>
      </c>
      <c r="I82" s="79">
        <f>VLOOKUP($A82,'06.07'!$A$9:$W$200,8,0)</f>
        <v>6</v>
      </c>
      <c r="J82" s="79">
        <f>VLOOKUP($A82,'07.07'!$A$9:$W$200,8,0)</f>
        <v>0</v>
      </c>
      <c r="K82" s="79">
        <f>VLOOKUP($A82,'08.07'!$A$9:$W$200,8,0)</f>
        <v>0</v>
      </c>
      <c r="L82" s="79">
        <f>VLOOKUP($A82,'09.07'!$A$9:$W$200,8,0)</f>
        <v>8</v>
      </c>
      <c r="M82" s="79">
        <f>VLOOKUP($A82,'10.07'!$A$9:$W$200,8,0)</f>
        <v>0</v>
      </c>
      <c r="N82" s="79">
        <f>VLOOKUP($A82,'11.07'!$A$9:$W$200,8,0)</f>
        <v>8</v>
      </c>
      <c r="O82" s="79">
        <f>VLOOKUP($A82,'12.07'!$A$9:$W$200,8,0)</f>
        <v>0</v>
      </c>
      <c r="P82" s="79">
        <f>VLOOKUP($A82,'13.07'!$A$9:$W$200,8,0)</f>
        <v>0</v>
      </c>
      <c r="Q82" s="79">
        <f>VLOOKUP($A82,'14.07'!$A$9:$W$200,8,0)</f>
        <v>0</v>
      </c>
      <c r="R82" s="79">
        <f>VLOOKUP($A82,'15.07'!$A$9:$W$200,8,0)</f>
        <v>8</v>
      </c>
      <c r="S82" s="79">
        <f>VLOOKUP($A82,'16.07'!$A$9:$W$200,8,0)</f>
        <v>0</v>
      </c>
      <c r="T82" s="79">
        <f>VLOOKUP($A82,'17.07'!$A$9:$W$200,8,0)</f>
        <v>8</v>
      </c>
      <c r="U82" s="79">
        <f>VLOOKUP($A82,'18.07'!$A$9:$W$200,8,0)</f>
        <v>0</v>
      </c>
      <c r="V82" s="79">
        <f>VLOOKUP($A82,'19.07'!$A$9:$W$200,8,0)</f>
        <v>8</v>
      </c>
      <c r="W82" s="79">
        <f>VLOOKUP($A82,'20.07'!$A$9:$W$200,8,0)</f>
        <v>0</v>
      </c>
      <c r="X82" s="79">
        <f>VLOOKUP($A82,'21.07'!$A$9:$W$200,8,0)</f>
        <v>0</v>
      </c>
      <c r="Y82" s="79">
        <f>VLOOKUP($A82,'22.07'!$A$9:$W$200,8,0)</f>
        <v>10</v>
      </c>
      <c r="Z82" s="79">
        <f>VLOOKUP($A82,'23.07'!$A$9:$W$200,8,0)</f>
        <v>0</v>
      </c>
      <c r="AA82" s="79">
        <f>VLOOKUP($A82,'24.07'!$A$9:$W$200,8,0)</f>
        <v>0</v>
      </c>
      <c r="AB82" s="79">
        <f>VLOOKUP($A82,'25.07'!$A$9:$W$200,8,0)</f>
        <v>8</v>
      </c>
      <c r="AC82" s="79">
        <f>VLOOKUP($A82,'26.07'!$A$9:$W$200,8,0)</f>
        <v>0</v>
      </c>
      <c r="AD82" s="79">
        <f>VLOOKUP($A82,'27.07'!$A$9:$W$200,8,0)</f>
        <v>8</v>
      </c>
      <c r="AE82" s="79">
        <f>VLOOKUP($A82,'28.07'!$A$9:$W$200,8,0)</f>
        <v>0</v>
      </c>
      <c r="AF82" s="79">
        <f>VLOOKUP($A82,'29.07'!$A$9:$W$200,8,0)</f>
        <v>0</v>
      </c>
      <c r="AG82" s="79">
        <f>VLOOKUP($A82,'30.07'!$A$9:$W$200,8,0)</f>
        <v>10</v>
      </c>
      <c r="AH82" s="79">
        <f>VLOOKUP($A82,'31.07'!$A$9:$W$200,8,0)</f>
        <v>0</v>
      </c>
      <c r="AI82" s="198">
        <f t="shared" si="5"/>
        <v>90</v>
      </c>
      <c r="AJ82" s="199"/>
    </row>
    <row r="83" spans="1:36" ht="18" customHeight="1" x14ac:dyDescent="0.2">
      <c r="A83" s="13">
        <v>1510023</v>
      </c>
      <c r="B83" s="14" t="s">
        <v>108</v>
      </c>
      <c r="C83" s="15">
        <v>55000</v>
      </c>
      <c r="D83" s="79">
        <f>VLOOKUP($A83,'01.07'!$A$9:$W$200,8,0)</f>
        <v>0</v>
      </c>
      <c r="E83" s="79">
        <f>VLOOKUP($A83,'02.07'!$A$9:$W$200,8,0)</f>
        <v>0</v>
      </c>
      <c r="F83" s="79">
        <f>VLOOKUP($A83,'03.07'!$A$9:$W$200,8,0)</f>
        <v>0</v>
      </c>
      <c r="G83" s="79">
        <f>VLOOKUP($A83,'04.07'!$A$9:$W$200,8,0)</f>
        <v>0</v>
      </c>
      <c r="H83" s="79">
        <f>VLOOKUP($A83,'05.07'!$A$9:$W$200,8,0)</f>
        <v>0</v>
      </c>
      <c r="I83" s="79">
        <f>VLOOKUP($A83,'06.07'!$A$9:$W$200,8,0)</f>
        <v>0</v>
      </c>
      <c r="J83" s="79">
        <f>VLOOKUP($A83,'07.07'!$A$9:$W$200,8,0)</f>
        <v>0</v>
      </c>
      <c r="K83" s="79">
        <f>VLOOKUP($A83,'08.07'!$A$9:$W$200,8,0)</f>
        <v>0</v>
      </c>
      <c r="L83" s="79">
        <f>VLOOKUP($A83,'09.07'!$A$9:$W$200,8,0)</f>
        <v>0</v>
      </c>
      <c r="M83" s="79">
        <f>VLOOKUP($A83,'10.07'!$A$9:$W$200,8,0)</f>
        <v>0</v>
      </c>
      <c r="N83" s="79">
        <f>VLOOKUP($A83,'11.07'!$A$9:$W$200,8,0)</f>
        <v>0</v>
      </c>
      <c r="O83" s="79">
        <f>VLOOKUP($A83,'12.07'!$A$9:$W$200,8,0)</f>
        <v>0</v>
      </c>
      <c r="P83" s="79">
        <f>VLOOKUP($A83,'13.07'!$A$9:$W$200,8,0)</f>
        <v>0</v>
      </c>
      <c r="Q83" s="79">
        <f>VLOOKUP($A83,'14.07'!$A$9:$W$200,8,0)</f>
        <v>0</v>
      </c>
      <c r="R83" s="79">
        <f>VLOOKUP($A83,'15.07'!$A$9:$W$200,8,0)</f>
        <v>0</v>
      </c>
      <c r="S83" s="79">
        <f>VLOOKUP($A83,'16.07'!$A$9:$W$200,8,0)</f>
        <v>0</v>
      </c>
      <c r="T83" s="79">
        <f>VLOOKUP($A83,'17.07'!$A$9:$W$200,8,0)</f>
        <v>0</v>
      </c>
      <c r="U83" s="79">
        <f>VLOOKUP($A83,'18.07'!$A$9:$W$200,8,0)</f>
        <v>0</v>
      </c>
      <c r="V83" s="79">
        <f>VLOOKUP($A83,'19.07'!$A$9:$W$200,8,0)</f>
        <v>0</v>
      </c>
      <c r="W83" s="79">
        <f>VLOOKUP($A83,'20.07'!$A$9:$W$200,8,0)</f>
        <v>0</v>
      </c>
      <c r="X83" s="79">
        <f>VLOOKUP($A83,'21.07'!$A$9:$W$200,8,0)</f>
        <v>0</v>
      </c>
      <c r="Y83" s="79">
        <f>VLOOKUP($A83,'22.07'!$A$9:$W$200,8,0)</f>
        <v>0</v>
      </c>
      <c r="Z83" s="79">
        <f>VLOOKUP($A83,'23.07'!$A$9:$W$200,8,0)</f>
        <v>0</v>
      </c>
      <c r="AA83" s="79">
        <f>VLOOKUP($A83,'24.07'!$A$9:$W$200,8,0)</f>
        <v>0</v>
      </c>
      <c r="AB83" s="79">
        <f>VLOOKUP($A83,'25.07'!$A$9:$W$200,8,0)</f>
        <v>0</v>
      </c>
      <c r="AC83" s="79">
        <f>VLOOKUP($A83,'26.07'!$A$9:$W$200,8,0)</f>
        <v>0</v>
      </c>
      <c r="AD83" s="79">
        <f>VLOOKUP($A83,'27.07'!$A$9:$W$200,8,0)</f>
        <v>0</v>
      </c>
      <c r="AE83" s="79">
        <f>VLOOKUP($A83,'28.07'!$A$9:$W$200,8,0)</f>
        <v>0</v>
      </c>
      <c r="AF83" s="79">
        <f>VLOOKUP($A83,'29.07'!$A$9:$W$200,8,0)</f>
        <v>0</v>
      </c>
      <c r="AG83" s="79">
        <f>VLOOKUP($A83,'30.07'!$A$9:$W$200,8,0)</f>
        <v>0</v>
      </c>
      <c r="AH83" s="79">
        <f>VLOOKUP($A83,'31.07'!$A$9:$W$200,8,0)</f>
        <v>0</v>
      </c>
      <c r="AI83" s="198">
        <f t="shared" si="5"/>
        <v>0</v>
      </c>
      <c r="AJ83" s="199"/>
    </row>
    <row r="84" spans="1:36" ht="18" customHeight="1" x14ac:dyDescent="0.2">
      <c r="A84" s="13">
        <v>1510024</v>
      </c>
      <c r="B84" s="14" t="s">
        <v>109</v>
      </c>
      <c r="C84" s="15">
        <v>30000</v>
      </c>
      <c r="D84" s="79">
        <f>VLOOKUP($A84,'01.07'!$A$9:$W$200,8,0)</f>
        <v>0</v>
      </c>
      <c r="E84" s="79">
        <f>VLOOKUP($A84,'02.07'!$A$9:$W$200,8,0)</f>
        <v>0</v>
      </c>
      <c r="F84" s="79">
        <f>VLOOKUP($A84,'03.07'!$A$9:$W$200,8,0)</f>
        <v>0</v>
      </c>
      <c r="G84" s="79">
        <f>VLOOKUP($A84,'04.07'!$A$9:$W$200,8,0)</f>
        <v>0</v>
      </c>
      <c r="H84" s="79">
        <f>VLOOKUP($A84,'05.07'!$A$9:$W$200,8,0)</f>
        <v>0</v>
      </c>
      <c r="I84" s="79">
        <f>VLOOKUP($A84,'06.07'!$A$9:$W$200,8,0)</f>
        <v>0</v>
      </c>
      <c r="J84" s="79">
        <f>VLOOKUP($A84,'07.07'!$A$9:$W$200,8,0)</f>
        <v>0</v>
      </c>
      <c r="K84" s="79">
        <f>VLOOKUP($A84,'08.07'!$A$9:$W$200,8,0)</f>
        <v>0</v>
      </c>
      <c r="L84" s="79">
        <f>VLOOKUP($A84,'09.07'!$A$9:$W$200,8,0)</f>
        <v>0</v>
      </c>
      <c r="M84" s="79">
        <f>VLOOKUP($A84,'10.07'!$A$9:$W$200,8,0)</f>
        <v>0</v>
      </c>
      <c r="N84" s="79">
        <f>VLOOKUP($A84,'11.07'!$A$9:$W$200,8,0)</f>
        <v>0</v>
      </c>
      <c r="O84" s="79">
        <f>VLOOKUP($A84,'12.07'!$A$9:$W$200,8,0)</f>
        <v>0</v>
      </c>
      <c r="P84" s="79">
        <f>VLOOKUP($A84,'13.07'!$A$9:$W$200,8,0)</f>
        <v>0</v>
      </c>
      <c r="Q84" s="79">
        <f>VLOOKUP($A84,'14.07'!$A$9:$W$200,8,0)</f>
        <v>0</v>
      </c>
      <c r="R84" s="79">
        <f>VLOOKUP($A84,'15.07'!$A$9:$W$200,8,0)</f>
        <v>0</v>
      </c>
      <c r="S84" s="79">
        <f>VLOOKUP($A84,'16.07'!$A$9:$W$200,8,0)</f>
        <v>0</v>
      </c>
      <c r="T84" s="79">
        <f>VLOOKUP($A84,'17.07'!$A$9:$W$200,8,0)</f>
        <v>0</v>
      </c>
      <c r="U84" s="79">
        <f>VLOOKUP($A84,'18.07'!$A$9:$W$200,8,0)</f>
        <v>0</v>
      </c>
      <c r="V84" s="79">
        <f>VLOOKUP($A84,'19.07'!$A$9:$W$200,8,0)</f>
        <v>0</v>
      </c>
      <c r="W84" s="79">
        <f>VLOOKUP($A84,'20.07'!$A$9:$W$200,8,0)</f>
        <v>0</v>
      </c>
      <c r="X84" s="79">
        <f>VLOOKUP($A84,'21.07'!$A$9:$W$200,8,0)</f>
        <v>0</v>
      </c>
      <c r="Y84" s="79">
        <f>VLOOKUP($A84,'22.07'!$A$9:$W$200,8,0)</f>
        <v>0</v>
      </c>
      <c r="Z84" s="79">
        <f>VLOOKUP($A84,'23.07'!$A$9:$W$200,8,0)</f>
        <v>0</v>
      </c>
      <c r="AA84" s="79">
        <f>VLOOKUP($A84,'24.07'!$A$9:$W$200,8,0)</f>
        <v>0</v>
      </c>
      <c r="AB84" s="79">
        <f>VLOOKUP($A84,'25.07'!$A$9:$W$200,8,0)</f>
        <v>0</v>
      </c>
      <c r="AC84" s="79">
        <f>VLOOKUP($A84,'26.07'!$A$9:$W$200,8,0)</f>
        <v>0</v>
      </c>
      <c r="AD84" s="79">
        <f>VLOOKUP($A84,'27.07'!$A$9:$W$200,8,0)</f>
        <v>0</v>
      </c>
      <c r="AE84" s="79">
        <f>VLOOKUP($A84,'28.07'!$A$9:$W$200,8,0)</f>
        <v>0</v>
      </c>
      <c r="AF84" s="79">
        <f>VLOOKUP($A84,'29.07'!$A$9:$W$200,8,0)</f>
        <v>0</v>
      </c>
      <c r="AG84" s="79">
        <f>VLOOKUP($A84,'30.07'!$A$9:$W$200,8,0)</f>
        <v>0</v>
      </c>
      <c r="AH84" s="79">
        <f>VLOOKUP($A84,'31.07'!$A$9:$W$200,8,0)</f>
        <v>0</v>
      </c>
      <c r="AI84" s="198">
        <f t="shared" si="5"/>
        <v>0</v>
      </c>
      <c r="AJ84" s="199"/>
    </row>
    <row r="85" spans="1:36" ht="18" customHeight="1" x14ac:dyDescent="0.2">
      <c r="A85" s="13">
        <v>1510039</v>
      </c>
      <c r="B85" s="14" t="s">
        <v>110</v>
      </c>
      <c r="C85" s="15">
        <v>30000</v>
      </c>
      <c r="D85" s="79">
        <f>VLOOKUP($A85,'01.07'!$A$9:$W$200,8,0)</f>
        <v>4</v>
      </c>
      <c r="E85" s="79">
        <f>VLOOKUP($A85,'02.07'!$A$9:$W$200,8,0)</f>
        <v>4</v>
      </c>
      <c r="F85" s="79">
        <f>VLOOKUP($A85,'03.07'!$A$9:$W$200,8,0)</f>
        <v>2</v>
      </c>
      <c r="G85" s="79">
        <f>VLOOKUP($A85,'04.07'!$A$9:$W$200,8,0)</f>
        <v>0</v>
      </c>
      <c r="H85" s="79">
        <f>VLOOKUP($A85,'05.07'!$A$9:$W$200,8,0)</f>
        <v>4</v>
      </c>
      <c r="I85" s="79">
        <f>VLOOKUP($A85,'06.07'!$A$9:$W$200,8,0)</f>
        <v>2</v>
      </c>
      <c r="J85" s="79">
        <f>VLOOKUP($A85,'07.07'!$A$9:$W$200,8,0)</f>
        <v>2</v>
      </c>
      <c r="K85" s="79">
        <f>VLOOKUP($A85,'08.07'!$A$9:$W$200,8,0)</f>
        <v>2</v>
      </c>
      <c r="L85" s="79">
        <f>VLOOKUP($A85,'09.07'!$A$9:$W$200,8,0)</f>
        <v>4</v>
      </c>
      <c r="M85" s="79">
        <f>VLOOKUP($A85,'10.07'!$A$9:$W$200,8,0)</f>
        <v>2</v>
      </c>
      <c r="N85" s="79">
        <f>VLOOKUP($A85,'11.07'!$A$9:$W$200,8,0)</f>
        <v>4</v>
      </c>
      <c r="O85" s="79">
        <f>VLOOKUP($A85,'12.07'!$A$9:$W$200,8,0)</f>
        <v>2</v>
      </c>
      <c r="P85" s="79">
        <f>VLOOKUP($A85,'13.07'!$A$9:$W$200,8,0)</f>
        <v>2</v>
      </c>
      <c r="Q85" s="79">
        <f>VLOOKUP($A85,'14.07'!$A$9:$W$200,8,0)</f>
        <v>2</v>
      </c>
      <c r="R85" s="79">
        <f>VLOOKUP($A85,'15.07'!$A$9:$W$200,8,0)</f>
        <v>0</v>
      </c>
      <c r="S85" s="79">
        <f>VLOOKUP($A85,'16.07'!$A$9:$W$200,8,0)</f>
        <v>4</v>
      </c>
      <c r="T85" s="79">
        <f>VLOOKUP($A85,'17.07'!$A$9:$W$200,8,0)</f>
        <v>4</v>
      </c>
      <c r="U85" s="79">
        <f>VLOOKUP($A85,'18.07'!$A$9:$W$200,8,0)</f>
        <v>0</v>
      </c>
      <c r="V85" s="79">
        <f>VLOOKUP($A85,'19.07'!$A$9:$W$200,8,0)</f>
        <v>0</v>
      </c>
      <c r="W85" s="79">
        <f>VLOOKUP($A85,'20.07'!$A$9:$W$200,8,0)</f>
        <v>2</v>
      </c>
      <c r="X85" s="79">
        <f>VLOOKUP($A85,'21.07'!$A$9:$W$200,8,0)</f>
        <v>4</v>
      </c>
      <c r="Y85" s="79">
        <f>VLOOKUP($A85,'22.07'!$A$9:$W$200,8,0)</f>
        <v>4</v>
      </c>
      <c r="Z85" s="79">
        <f>VLOOKUP($A85,'23.07'!$A$9:$W$200,8,0)</f>
        <v>4</v>
      </c>
      <c r="AA85" s="79">
        <f>VLOOKUP($A85,'24.07'!$A$9:$W$200,8,0)</f>
        <v>4</v>
      </c>
      <c r="AB85" s="79">
        <f>VLOOKUP($A85,'25.07'!$A$9:$W$200,8,0)</f>
        <v>2</v>
      </c>
      <c r="AC85" s="79">
        <f>VLOOKUP($A85,'26.07'!$A$9:$W$200,8,0)</f>
        <v>0</v>
      </c>
      <c r="AD85" s="79">
        <f>VLOOKUP($A85,'27.07'!$A$9:$W$200,8,0)</f>
        <v>2</v>
      </c>
      <c r="AE85" s="79">
        <f>VLOOKUP($A85,'28.07'!$A$9:$W$200,8,0)</f>
        <v>2</v>
      </c>
      <c r="AF85" s="79">
        <f>VLOOKUP($A85,'29.07'!$A$9:$W$200,8,0)</f>
        <v>4</v>
      </c>
      <c r="AG85" s="79">
        <f>VLOOKUP($A85,'30.07'!$A$9:$W$200,8,0)</f>
        <v>4</v>
      </c>
      <c r="AH85" s="79">
        <f>VLOOKUP($A85,'31.07'!$A$9:$W$200,8,0)</f>
        <v>4</v>
      </c>
      <c r="AI85" s="198">
        <f t="shared" si="5"/>
        <v>80</v>
      </c>
      <c r="AJ85" s="199"/>
    </row>
    <row r="86" spans="1:36" ht="18" customHeight="1" x14ac:dyDescent="0.2">
      <c r="A86" s="13">
        <v>1510040</v>
      </c>
      <c r="B86" s="14" t="s">
        <v>111</v>
      </c>
      <c r="C86" s="15">
        <v>55000</v>
      </c>
      <c r="D86" s="79">
        <f>VLOOKUP($A86,'01.07'!$A$9:$W$200,8,0)</f>
        <v>2</v>
      </c>
      <c r="E86" s="79">
        <f>VLOOKUP($A86,'02.07'!$A$9:$W$200,8,0)</f>
        <v>2</v>
      </c>
      <c r="F86" s="79">
        <f>VLOOKUP($A86,'03.07'!$A$9:$W$200,8,0)</f>
        <v>1</v>
      </c>
      <c r="G86" s="79">
        <f>VLOOKUP($A86,'04.07'!$A$9:$W$200,8,0)</f>
        <v>0</v>
      </c>
      <c r="H86" s="79">
        <f>VLOOKUP($A86,'05.07'!$A$9:$W$200,8,0)</f>
        <v>2</v>
      </c>
      <c r="I86" s="79">
        <f>VLOOKUP($A86,'06.07'!$A$9:$W$200,8,0)</f>
        <v>1</v>
      </c>
      <c r="J86" s="79">
        <f>VLOOKUP($A86,'07.07'!$A$9:$W$200,8,0)</f>
        <v>1</v>
      </c>
      <c r="K86" s="79">
        <f>VLOOKUP($A86,'08.07'!$A$9:$W$200,8,0)</f>
        <v>1</v>
      </c>
      <c r="L86" s="79">
        <f>VLOOKUP($A86,'09.07'!$A$9:$W$200,8,0)</f>
        <v>2</v>
      </c>
      <c r="M86" s="79">
        <f>VLOOKUP($A86,'10.07'!$A$9:$W$200,8,0)</f>
        <v>1</v>
      </c>
      <c r="N86" s="79">
        <f>VLOOKUP($A86,'11.07'!$A$9:$W$200,8,0)</f>
        <v>2</v>
      </c>
      <c r="O86" s="79">
        <f>VLOOKUP($A86,'12.07'!$A$9:$W$200,8,0)</f>
        <v>1</v>
      </c>
      <c r="P86" s="79">
        <f>VLOOKUP($A86,'13.07'!$A$9:$W$200,8,0)</f>
        <v>1</v>
      </c>
      <c r="Q86" s="79">
        <f>VLOOKUP($A86,'14.07'!$A$9:$W$200,8,0)</f>
        <v>1</v>
      </c>
      <c r="R86" s="79">
        <f>VLOOKUP($A86,'15.07'!$A$9:$W$200,8,0)</f>
        <v>0</v>
      </c>
      <c r="S86" s="79">
        <f>VLOOKUP($A86,'16.07'!$A$9:$W$200,8,0)</f>
        <v>2</v>
      </c>
      <c r="T86" s="79">
        <f>VLOOKUP($A86,'17.07'!$A$9:$W$200,8,0)</f>
        <v>2</v>
      </c>
      <c r="U86" s="79">
        <f>VLOOKUP($A86,'18.07'!$A$9:$W$200,8,0)</f>
        <v>0</v>
      </c>
      <c r="V86" s="79">
        <f>VLOOKUP($A86,'19.07'!$A$9:$W$200,8,0)</f>
        <v>0</v>
      </c>
      <c r="W86" s="79">
        <f>VLOOKUP($A86,'20.07'!$A$9:$W$200,8,0)</f>
        <v>1</v>
      </c>
      <c r="X86" s="79">
        <f>VLOOKUP($A86,'21.07'!$A$9:$W$200,8,0)</f>
        <v>2</v>
      </c>
      <c r="Y86" s="79">
        <f>VLOOKUP($A86,'22.07'!$A$9:$W$200,8,0)</f>
        <v>2</v>
      </c>
      <c r="Z86" s="79">
        <f>VLOOKUP($A86,'23.07'!$A$9:$W$200,8,0)</f>
        <v>2</v>
      </c>
      <c r="AA86" s="79">
        <f>VLOOKUP($A86,'24.07'!$A$9:$W$200,8,0)</f>
        <v>2</v>
      </c>
      <c r="AB86" s="79">
        <f>VLOOKUP($A86,'25.07'!$A$9:$W$200,8,0)</f>
        <v>1</v>
      </c>
      <c r="AC86" s="79">
        <f>VLOOKUP($A86,'26.07'!$A$9:$W$200,8,0)</f>
        <v>0</v>
      </c>
      <c r="AD86" s="79">
        <f>VLOOKUP($A86,'27.07'!$A$9:$W$200,8,0)</f>
        <v>1</v>
      </c>
      <c r="AE86" s="79">
        <f>VLOOKUP($A86,'28.07'!$A$9:$W$200,8,0)</f>
        <v>1</v>
      </c>
      <c r="AF86" s="79">
        <f>VLOOKUP($A86,'29.07'!$A$9:$W$200,8,0)</f>
        <v>2</v>
      </c>
      <c r="AG86" s="79">
        <f>VLOOKUP($A86,'30.07'!$A$9:$W$200,8,0)</f>
        <v>2</v>
      </c>
      <c r="AH86" s="79">
        <f>VLOOKUP($A86,'31.07'!$A$9:$W$200,8,0)</f>
        <v>2</v>
      </c>
      <c r="AI86" s="198">
        <f t="shared" si="5"/>
        <v>40</v>
      </c>
      <c r="AJ86" s="199"/>
    </row>
    <row r="87" spans="1:36" ht="18" customHeight="1" x14ac:dyDescent="0.2">
      <c r="A87" s="13">
        <v>1510053</v>
      </c>
      <c r="B87" s="14" t="s">
        <v>112</v>
      </c>
      <c r="C87" s="15">
        <v>35000</v>
      </c>
      <c r="D87" s="79">
        <f>VLOOKUP($A87,'01.07'!$A$9:$W$200,8,0)</f>
        <v>4</v>
      </c>
      <c r="E87" s="79">
        <f>VLOOKUP($A87,'02.07'!$A$9:$W$200,8,0)</f>
        <v>2</v>
      </c>
      <c r="F87" s="79">
        <f>VLOOKUP($A87,'03.07'!$A$9:$W$200,8,0)</f>
        <v>2</v>
      </c>
      <c r="G87" s="79">
        <f>VLOOKUP($A87,'04.07'!$A$9:$W$200,8,0)</f>
        <v>4</v>
      </c>
      <c r="H87" s="79">
        <f>VLOOKUP($A87,'05.07'!$A$9:$W$200,8,0)</f>
        <v>2</v>
      </c>
      <c r="I87" s="79">
        <f>VLOOKUP($A87,'06.07'!$A$9:$W$200,8,0)</f>
        <v>2</v>
      </c>
      <c r="J87" s="79">
        <f>VLOOKUP($A87,'07.07'!$A$9:$W$200,8,0)</f>
        <v>2</v>
      </c>
      <c r="K87" s="79">
        <f>VLOOKUP($A87,'08.07'!$A$9:$W$200,8,0)</f>
        <v>2</v>
      </c>
      <c r="L87" s="79">
        <f>VLOOKUP($A87,'09.07'!$A$9:$W$200,8,0)</f>
        <v>4</v>
      </c>
      <c r="M87" s="79">
        <f>VLOOKUP($A87,'10.07'!$A$9:$W$200,8,0)</f>
        <v>2</v>
      </c>
      <c r="N87" s="79">
        <f>VLOOKUP($A87,'11.07'!$A$9:$W$200,8,0)</f>
        <v>4</v>
      </c>
      <c r="O87" s="79">
        <f>VLOOKUP($A87,'12.07'!$A$9:$W$200,8,0)</f>
        <v>2</v>
      </c>
      <c r="P87" s="79">
        <f>VLOOKUP($A87,'13.07'!$A$9:$W$200,8,0)</f>
        <v>2</v>
      </c>
      <c r="Q87" s="79">
        <f>VLOOKUP($A87,'14.07'!$A$9:$W$200,8,0)</f>
        <v>2</v>
      </c>
      <c r="R87" s="79">
        <f>VLOOKUP($A87,'15.07'!$A$9:$W$200,8,0)</f>
        <v>2</v>
      </c>
      <c r="S87" s="79">
        <f>VLOOKUP($A87,'16.07'!$A$9:$W$200,8,0)</f>
        <v>4</v>
      </c>
      <c r="T87" s="79">
        <f>VLOOKUP($A87,'17.07'!$A$9:$W$200,8,0)</f>
        <v>2</v>
      </c>
      <c r="U87" s="79">
        <f>VLOOKUP($A87,'18.07'!$A$9:$W$200,8,0)</f>
        <v>2</v>
      </c>
      <c r="V87" s="79">
        <f>VLOOKUP($A87,'19.07'!$A$9:$W$200,8,0)</f>
        <v>2</v>
      </c>
      <c r="W87" s="79">
        <f>VLOOKUP($A87,'20.07'!$A$9:$W$200,8,0)</f>
        <v>2</v>
      </c>
      <c r="X87" s="79">
        <f>VLOOKUP($A87,'21.07'!$A$9:$W$200,8,0)</f>
        <v>2</v>
      </c>
      <c r="Y87" s="79">
        <f>VLOOKUP($A87,'22.07'!$A$9:$W$200,8,0)</f>
        <v>4</v>
      </c>
      <c r="Z87" s="79">
        <f>VLOOKUP($A87,'23.07'!$A$9:$W$200,8,0)</f>
        <v>4</v>
      </c>
      <c r="AA87" s="79">
        <f>VLOOKUP($A87,'24.07'!$A$9:$W$200,8,0)</f>
        <v>4</v>
      </c>
      <c r="AB87" s="79">
        <f>VLOOKUP($A87,'25.07'!$A$9:$W$200,8,0)</f>
        <v>2</v>
      </c>
      <c r="AC87" s="79">
        <f>VLOOKUP($A87,'26.07'!$A$9:$W$200,8,0)</f>
        <v>0</v>
      </c>
      <c r="AD87" s="79">
        <f>VLOOKUP($A87,'27.07'!$A$9:$W$200,8,0)</f>
        <v>2</v>
      </c>
      <c r="AE87" s="79">
        <f>VLOOKUP($A87,'28.07'!$A$9:$W$200,8,0)</f>
        <v>2</v>
      </c>
      <c r="AF87" s="79">
        <f>VLOOKUP($A87,'29.07'!$A$9:$W$200,8,0)</f>
        <v>4</v>
      </c>
      <c r="AG87" s="79">
        <f>VLOOKUP($A87,'30.07'!$A$9:$W$200,8,0)</f>
        <v>4</v>
      </c>
      <c r="AH87" s="79">
        <f>VLOOKUP($A87,'31.07'!$A$9:$W$200,8,0)</f>
        <v>4</v>
      </c>
      <c r="AI87" s="198">
        <f t="shared" si="5"/>
        <v>82</v>
      </c>
      <c r="AJ87" s="199"/>
    </row>
    <row r="88" spans="1:36" ht="18" customHeight="1" x14ac:dyDescent="0.2">
      <c r="A88" s="7">
        <v>3500000</v>
      </c>
      <c r="B88" s="8" t="s">
        <v>113</v>
      </c>
      <c r="C88" s="9"/>
      <c r="D88" s="79">
        <f>VLOOKUP($A88,'01.07'!$A$9:$W$200,8,0)</f>
        <v>0</v>
      </c>
      <c r="E88" s="79">
        <f>VLOOKUP($A88,'02.07'!$A$9:$W$200,8,0)</f>
        <v>0</v>
      </c>
      <c r="F88" s="79">
        <f>VLOOKUP($A88,'03.07'!$A$9:$W$200,8,0)</f>
        <v>0</v>
      </c>
      <c r="G88" s="79">
        <f>VLOOKUP($A88,'04.07'!$A$9:$W$200,8,0)</f>
        <v>0</v>
      </c>
      <c r="H88" s="79">
        <f>VLOOKUP($A88,'05.07'!$A$9:$W$200,8,0)</f>
        <v>0</v>
      </c>
      <c r="I88" s="79">
        <f>VLOOKUP($A88,'06.07'!$A$9:$W$200,8,0)</f>
        <v>0</v>
      </c>
      <c r="J88" s="79">
        <f>VLOOKUP($A88,'07.07'!$A$9:$W$200,8,0)</f>
        <v>0</v>
      </c>
      <c r="K88" s="79">
        <f>VLOOKUP($A88,'08.07'!$A$9:$W$200,8,0)</f>
        <v>0</v>
      </c>
      <c r="L88" s="79">
        <f>VLOOKUP($A88,'09.07'!$A$9:$W$200,8,0)</f>
        <v>0</v>
      </c>
      <c r="M88" s="79">
        <f>VLOOKUP($A88,'10.07'!$A$9:$W$200,8,0)</f>
        <v>0</v>
      </c>
      <c r="N88" s="79">
        <f>VLOOKUP($A88,'11.07'!$A$9:$W$200,8,0)</f>
        <v>0</v>
      </c>
      <c r="O88" s="79">
        <f>VLOOKUP($A88,'12.07'!$A$9:$W$200,8,0)</f>
        <v>0</v>
      </c>
      <c r="P88" s="79">
        <f>VLOOKUP($A88,'13.07'!$A$9:$W$200,8,0)</f>
        <v>0</v>
      </c>
      <c r="Q88" s="79">
        <f>VLOOKUP($A88,'14.07'!$A$9:$W$200,8,0)</f>
        <v>0</v>
      </c>
      <c r="R88" s="79">
        <f>VLOOKUP($A88,'15.07'!$A$9:$W$200,8,0)</f>
        <v>0</v>
      </c>
      <c r="S88" s="79">
        <f>VLOOKUP($A88,'16.07'!$A$9:$W$200,8,0)</f>
        <v>0</v>
      </c>
      <c r="T88" s="79">
        <f>VLOOKUP($A88,'17.07'!$A$9:$W$200,8,0)</f>
        <v>0</v>
      </c>
      <c r="U88" s="79">
        <f>VLOOKUP($A88,'18.07'!$A$9:$W$200,8,0)</f>
        <v>0</v>
      </c>
      <c r="V88" s="79">
        <f>VLOOKUP($A88,'19.07'!$A$9:$W$200,8,0)</f>
        <v>0</v>
      </c>
      <c r="W88" s="79">
        <f>VLOOKUP($A88,'20.07'!$A$9:$W$200,8,0)</f>
        <v>0</v>
      </c>
      <c r="X88" s="79">
        <f>VLOOKUP($A88,'21.07'!$A$9:$W$200,8,0)</f>
        <v>0</v>
      </c>
      <c r="Y88" s="79">
        <f>VLOOKUP($A88,'22.07'!$A$9:$W$200,8,0)</f>
        <v>0</v>
      </c>
      <c r="Z88" s="79">
        <f>VLOOKUP($A88,'23.07'!$A$9:$W$200,8,0)</f>
        <v>0</v>
      </c>
      <c r="AA88" s="79">
        <f>VLOOKUP($A88,'24.07'!$A$9:$W$200,8,0)</f>
        <v>0</v>
      </c>
      <c r="AB88" s="79">
        <f>VLOOKUP($A88,'25.07'!$A$9:$W$200,8,0)</f>
        <v>0</v>
      </c>
      <c r="AC88" s="79">
        <f>VLOOKUP($A88,'26.07'!$A$9:$W$200,8,0)</f>
        <v>0</v>
      </c>
      <c r="AD88" s="79">
        <f>VLOOKUP($A88,'27.07'!$A$9:$W$200,8,0)</f>
        <v>0</v>
      </c>
      <c r="AE88" s="79">
        <f>VLOOKUP($A88,'28.07'!$A$9:$W$200,8,0)</f>
        <v>0</v>
      </c>
      <c r="AF88" s="79">
        <f>VLOOKUP($A88,'29.07'!$A$9:$W$200,8,0)</f>
        <v>0</v>
      </c>
      <c r="AG88" s="79">
        <f>VLOOKUP($A88,'30.07'!$A$9:$W$200,8,0)</f>
        <v>0</v>
      </c>
      <c r="AH88" s="79">
        <f>VLOOKUP($A88,'31.07'!$A$9:$W$200,8,0)</f>
        <v>0</v>
      </c>
      <c r="AI88" s="198">
        <f t="shared" si="5"/>
        <v>0</v>
      </c>
      <c r="AJ88" s="199"/>
    </row>
    <row r="89" spans="1:36" ht="18" customHeight="1" x14ac:dyDescent="0.2">
      <c r="A89" s="13">
        <v>3500003</v>
      </c>
      <c r="B89" s="14" t="s">
        <v>114</v>
      </c>
      <c r="C89" s="15">
        <v>390000</v>
      </c>
      <c r="D89" s="79">
        <f>VLOOKUP($A89,'01.07'!$A$9:$W$200,8,0)</f>
        <v>0</v>
      </c>
      <c r="E89" s="79">
        <f>VLOOKUP($A89,'02.07'!$A$9:$W$200,8,0)</f>
        <v>0</v>
      </c>
      <c r="F89" s="79">
        <f>VLOOKUP($A89,'03.07'!$A$9:$W$200,8,0)</f>
        <v>1</v>
      </c>
      <c r="G89" s="79">
        <f>VLOOKUP($A89,'04.07'!$A$9:$W$200,8,0)</f>
        <v>0</v>
      </c>
      <c r="H89" s="79">
        <f>VLOOKUP($A89,'05.07'!$A$9:$W$200,8,0)</f>
        <v>0</v>
      </c>
      <c r="I89" s="79">
        <f>VLOOKUP($A89,'06.07'!$A$9:$W$200,8,0)</f>
        <v>0</v>
      </c>
      <c r="J89" s="79">
        <f>VLOOKUP($A89,'07.07'!$A$9:$W$200,8,0)</f>
        <v>0</v>
      </c>
      <c r="K89" s="79">
        <f>VLOOKUP($A89,'08.07'!$A$9:$W$200,8,0)</f>
        <v>0</v>
      </c>
      <c r="L89" s="79">
        <f>VLOOKUP($A89,'09.07'!$A$9:$W$200,8,0)</f>
        <v>1</v>
      </c>
      <c r="M89" s="79">
        <f>VLOOKUP($A89,'10.07'!$A$9:$W$200,8,0)</f>
        <v>0</v>
      </c>
      <c r="N89" s="79">
        <f>VLOOKUP($A89,'11.07'!$A$9:$W$200,8,0)</f>
        <v>0</v>
      </c>
      <c r="O89" s="79">
        <f>VLOOKUP($A89,'12.07'!$A$9:$W$200,8,0)</f>
        <v>0</v>
      </c>
      <c r="P89" s="79">
        <f>VLOOKUP($A89,'13.07'!$A$9:$W$200,8,0)</f>
        <v>0</v>
      </c>
      <c r="Q89" s="79">
        <f>VLOOKUP($A89,'14.07'!$A$9:$W$200,8,0)</f>
        <v>0</v>
      </c>
      <c r="R89" s="79">
        <f>VLOOKUP($A89,'15.07'!$A$9:$W$200,8,0)</f>
        <v>0</v>
      </c>
      <c r="S89" s="79">
        <f>VLOOKUP($A89,'16.07'!$A$9:$W$200,8,0)</f>
        <v>0</v>
      </c>
      <c r="T89" s="79">
        <f>VLOOKUP($A89,'17.07'!$A$9:$W$200,8,0)</f>
        <v>0</v>
      </c>
      <c r="U89" s="79">
        <f>VLOOKUP($A89,'18.07'!$A$9:$W$200,8,0)</f>
        <v>0</v>
      </c>
      <c r="V89" s="79">
        <f>VLOOKUP($A89,'19.07'!$A$9:$W$200,8,0)</f>
        <v>0</v>
      </c>
      <c r="W89" s="79">
        <f>VLOOKUP($A89,'20.07'!$A$9:$W$200,8,0)</f>
        <v>0</v>
      </c>
      <c r="X89" s="79">
        <f>VLOOKUP($A89,'21.07'!$A$9:$W$200,8,0)</f>
        <v>0</v>
      </c>
      <c r="Y89" s="79">
        <f>VLOOKUP($A89,'22.07'!$A$9:$W$200,8,0)</f>
        <v>0</v>
      </c>
      <c r="Z89" s="79">
        <f>VLOOKUP($A89,'23.07'!$A$9:$W$200,8,0)</f>
        <v>0</v>
      </c>
      <c r="AA89" s="79">
        <f>VLOOKUP($A89,'24.07'!$A$9:$W$200,8,0)</f>
        <v>0</v>
      </c>
      <c r="AB89" s="79">
        <f>VLOOKUP($A89,'25.07'!$A$9:$W$200,8,0)</f>
        <v>0</v>
      </c>
      <c r="AC89" s="79">
        <f>VLOOKUP($A89,'26.07'!$A$9:$W$200,8,0)</f>
        <v>0</v>
      </c>
      <c r="AD89" s="79">
        <f>VLOOKUP($A89,'27.07'!$A$9:$W$200,8,0)</f>
        <v>0</v>
      </c>
      <c r="AE89" s="79">
        <f>VLOOKUP($A89,'28.07'!$A$9:$W$200,8,0)</f>
        <v>0</v>
      </c>
      <c r="AF89" s="79">
        <f>VLOOKUP($A89,'29.07'!$A$9:$W$200,8,0)</f>
        <v>0</v>
      </c>
      <c r="AG89" s="79">
        <f>VLOOKUP($A89,'30.07'!$A$9:$W$200,8,0)</f>
        <v>0</v>
      </c>
      <c r="AH89" s="79">
        <f>VLOOKUP($A89,'31.07'!$A$9:$W$200,8,0)</f>
        <v>0</v>
      </c>
      <c r="AI89" s="198">
        <f t="shared" si="5"/>
        <v>2</v>
      </c>
      <c r="AJ89" s="199"/>
    </row>
    <row r="90" spans="1:36" ht="18" customHeight="1" x14ac:dyDescent="0.2">
      <c r="A90" s="13">
        <v>3500004</v>
      </c>
      <c r="B90" s="14" t="s">
        <v>115</v>
      </c>
      <c r="C90" s="15">
        <v>300000</v>
      </c>
      <c r="D90" s="79">
        <f>VLOOKUP($A90,'01.07'!$A$9:$W$200,8,0)</f>
        <v>0</v>
      </c>
      <c r="E90" s="79">
        <f>VLOOKUP($A90,'02.07'!$A$9:$W$200,8,0)</f>
        <v>0</v>
      </c>
      <c r="F90" s="79">
        <f>VLOOKUP($A90,'03.07'!$A$9:$W$200,8,0)</f>
        <v>0</v>
      </c>
      <c r="G90" s="79">
        <f>VLOOKUP($A90,'04.07'!$A$9:$W$200,8,0)</f>
        <v>0</v>
      </c>
      <c r="H90" s="79">
        <f>VLOOKUP($A90,'05.07'!$A$9:$W$200,8,0)</f>
        <v>0</v>
      </c>
      <c r="I90" s="79">
        <f>VLOOKUP($A90,'06.07'!$A$9:$W$200,8,0)</f>
        <v>0</v>
      </c>
      <c r="J90" s="79">
        <f>VLOOKUP($A90,'07.07'!$A$9:$W$200,8,0)</f>
        <v>0</v>
      </c>
      <c r="K90" s="79">
        <f>VLOOKUP($A90,'08.07'!$A$9:$W$200,8,0)</f>
        <v>0</v>
      </c>
      <c r="L90" s="79">
        <f>VLOOKUP($A90,'09.07'!$A$9:$W$200,8,0)</f>
        <v>0</v>
      </c>
      <c r="M90" s="79">
        <f>VLOOKUP($A90,'10.07'!$A$9:$W$200,8,0)</f>
        <v>0</v>
      </c>
      <c r="N90" s="79">
        <f>VLOOKUP($A90,'11.07'!$A$9:$W$200,8,0)</f>
        <v>0</v>
      </c>
      <c r="O90" s="79">
        <f>VLOOKUP($A90,'12.07'!$A$9:$W$200,8,0)</f>
        <v>0</v>
      </c>
      <c r="P90" s="79">
        <f>VLOOKUP($A90,'13.07'!$A$9:$W$200,8,0)</f>
        <v>0</v>
      </c>
      <c r="Q90" s="79">
        <f>VLOOKUP($A90,'14.07'!$A$9:$W$200,8,0)</f>
        <v>0</v>
      </c>
      <c r="R90" s="79">
        <f>VLOOKUP($A90,'15.07'!$A$9:$W$200,8,0)</f>
        <v>0</v>
      </c>
      <c r="S90" s="79">
        <f>VLOOKUP($A90,'16.07'!$A$9:$W$200,8,0)</f>
        <v>0</v>
      </c>
      <c r="T90" s="79">
        <f>VLOOKUP($A90,'17.07'!$A$9:$W$200,8,0)</f>
        <v>0</v>
      </c>
      <c r="U90" s="79">
        <f>VLOOKUP($A90,'18.07'!$A$9:$W$200,8,0)</f>
        <v>0</v>
      </c>
      <c r="V90" s="79">
        <f>VLOOKUP($A90,'19.07'!$A$9:$W$200,8,0)</f>
        <v>0</v>
      </c>
      <c r="W90" s="79">
        <f>VLOOKUP($A90,'20.07'!$A$9:$W$200,8,0)</f>
        <v>0</v>
      </c>
      <c r="X90" s="79">
        <f>VLOOKUP($A90,'21.07'!$A$9:$W$200,8,0)</f>
        <v>0</v>
      </c>
      <c r="Y90" s="79">
        <f>VLOOKUP($A90,'22.07'!$A$9:$W$200,8,0)</f>
        <v>0</v>
      </c>
      <c r="Z90" s="79">
        <f>VLOOKUP($A90,'23.07'!$A$9:$W$200,8,0)</f>
        <v>0</v>
      </c>
      <c r="AA90" s="79">
        <f>VLOOKUP($A90,'24.07'!$A$9:$W$200,8,0)</f>
        <v>0</v>
      </c>
      <c r="AB90" s="79">
        <f>VLOOKUP($A90,'25.07'!$A$9:$W$200,8,0)</f>
        <v>0</v>
      </c>
      <c r="AC90" s="79">
        <f>VLOOKUP($A90,'26.07'!$A$9:$W$200,8,0)</f>
        <v>0</v>
      </c>
      <c r="AD90" s="79">
        <f>VLOOKUP($A90,'27.07'!$A$9:$W$200,8,0)</f>
        <v>0</v>
      </c>
      <c r="AE90" s="79">
        <f>VLOOKUP($A90,'28.07'!$A$9:$W$200,8,0)</f>
        <v>0</v>
      </c>
      <c r="AF90" s="79">
        <f>VLOOKUP($A90,'29.07'!$A$9:$W$200,8,0)</f>
        <v>0</v>
      </c>
      <c r="AG90" s="79">
        <f>VLOOKUP($A90,'30.07'!$A$9:$W$200,8,0)</f>
        <v>0</v>
      </c>
      <c r="AH90" s="79">
        <f>VLOOKUP($A90,'31.07'!$A$9:$W$200,8,0)</f>
        <v>0</v>
      </c>
      <c r="AI90" s="198">
        <f t="shared" si="5"/>
        <v>0</v>
      </c>
      <c r="AJ90" s="199"/>
    </row>
    <row r="91" spans="1:36" ht="18" customHeight="1" x14ac:dyDescent="0.2">
      <c r="A91" s="13">
        <v>3500001</v>
      </c>
      <c r="B91" s="14" t="s">
        <v>116</v>
      </c>
      <c r="C91" s="15">
        <v>300000</v>
      </c>
      <c r="D91" s="79">
        <f>VLOOKUP($A91,'01.07'!$A$9:$W$200,8,0)</f>
        <v>0</v>
      </c>
      <c r="E91" s="79">
        <f>VLOOKUP($A91,'02.07'!$A$9:$W$200,8,0)</f>
        <v>0</v>
      </c>
      <c r="F91" s="79">
        <f>VLOOKUP($A91,'03.07'!$A$9:$W$200,8,0)</f>
        <v>0</v>
      </c>
      <c r="G91" s="79">
        <f>VLOOKUP($A91,'04.07'!$A$9:$W$200,8,0)</f>
        <v>0</v>
      </c>
      <c r="H91" s="79">
        <f>VLOOKUP($A91,'05.07'!$A$9:$W$200,8,0)</f>
        <v>0</v>
      </c>
      <c r="I91" s="79">
        <f>VLOOKUP($A91,'06.07'!$A$9:$W$200,8,0)</f>
        <v>0</v>
      </c>
      <c r="J91" s="79">
        <f>VLOOKUP($A91,'07.07'!$A$9:$W$200,8,0)</f>
        <v>0</v>
      </c>
      <c r="K91" s="79">
        <f>VLOOKUP($A91,'08.07'!$A$9:$W$200,8,0)</f>
        <v>0</v>
      </c>
      <c r="L91" s="79">
        <f>VLOOKUP($A91,'09.07'!$A$9:$W$200,8,0)</f>
        <v>0</v>
      </c>
      <c r="M91" s="79">
        <f>VLOOKUP($A91,'10.07'!$A$9:$W$200,8,0)</f>
        <v>0</v>
      </c>
      <c r="N91" s="79">
        <f>VLOOKUP($A91,'11.07'!$A$9:$W$200,8,0)</f>
        <v>0</v>
      </c>
      <c r="O91" s="79">
        <f>VLOOKUP($A91,'12.07'!$A$9:$W$200,8,0)</f>
        <v>0</v>
      </c>
      <c r="P91" s="79">
        <f>VLOOKUP($A91,'13.07'!$A$9:$W$200,8,0)</f>
        <v>0</v>
      </c>
      <c r="Q91" s="79">
        <f>VLOOKUP($A91,'14.07'!$A$9:$W$200,8,0)</f>
        <v>0</v>
      </c>
      <c r="R91" s="79">
        <f>VLOOKUP($A91,'15.07'!$A$9:$W$200,8,0)</f>
        <v>0</v>
      </c>
      <c r="S91" s="79">
        <f>VLOOKUP($A91,'16.07'!$A$9:$W$200,8,0)</f>
        <v>0</v>
      </c>
      <c r="T91" s="79">
        <f>VLOOKUP($A91,'17.07'!$A$9:$W$200,8,0)</f>
        <v>0</v>
      </c>
      <c r="U91" s="79">
        <f>VLOOKUP($A91,'18.07'!$A$9:$W$200,8,0)</f>
        <v>0</v>
      </c>
      <c r="V91" s="79">
        <f>VLOOKUP($A91,'19.07'!$A$9:$W$200,8,0)</f>
        <v>0</v>
      </c>
      <c r="W91" s="79">
        <f>VLOOKUP($A91,'20.07'!$A$9:$W$200,8,0)</f>
        <v>0</v>
      </c>
      <c r="X91" s="79">
        <f>VLOOKUP($A91,'21.07'!$A$9:$W$200,8,0)</f>
        <v>0</v>
      </c>
      <c r="Y91" s="79">
        <f>VLOOKUP($A91,'22.07'!$A$9:$W$200,8,0)</f>
        <v>0</v>
      </c>
      <c r="Z91" s="79">
        <f>VLOOKUP($A91,'23.07'!$A$9:$W$200,8,0)</f>
        <v>0</v>
      </c>
      <c r="AA91" s="79">
        <f>VLOOKUP($A91,'24.07'!$A$9:$W$200,8,0)</f>
        <v>0</v>
      </c>
      <c r="AB91" s="79">
        <f>VLOOKUP($A91,'25.07'!$A$9:$W$200,8,0)</f>
        <v>0</v>
      </c>
      <c r="AC91" s="79">
        <f>VLOOKUP($A91,'26.07'!$A$9:$W$200,8,0)</f>
        <v>0</v>
      </c>
      <c r="AD91" s="79">
        <f>VLOOKUP($A91,'27.07'!$A$9:$W$200,8,0)</f>
        <v>0</v>
      </c>
      <c r="AE91" s="79">
        <f>VLOOKUP($A91,'28.07'!$A$9:$W$200,8,0)</f>
        <v>0</v>
      </c>
      <c r="AF91" s="79">
        <f>VLOOKUP($A91,'29.07'!$A$9:$W$200,8,0)</f>
        <v>0</v>
      </c>
      <c r="AG91" s="79">
        <f>VLOOKUP($A91,'30.07'!$A$9:$W$200,8,0)</f>
        <v>0</v>
      </c>
      <c r="AH91" s="79">
        <f>VLOOKUP($A91,'31.07'!$A$9:$W$200,8,0)</f>
        <v>0</v>
      </c>
      <c r="AI91" s="198">
        <f t="shared" si="5"/>
        <v>0</v>
      </c>
      <c r="AJ91" s="199"/>
    </row>
    <row r="92" spans="1:36" ht="18" customHeight="1" x14ac:dyDescent="0.2">
      <c r="A92" s="13">
        <v>3500009</v>
      </c>
      <c r="B92" s="14" t="s">
        <v>117</v>
      </c>
      <c r="C92" s="15">
        <v>390000</v>
      </c>
      <c r="D92" s="79">
        <f>VLOOKUP($A92,'01.07'!$A$9:$W$200,8,0)</f>
        <v>0</v>
      </c>
      <c r="E92" s="79">
        <f>VLOOKUP($A92,'02.07'!$A$9:$W$200,8,0)</f>
        <v>0</v>
      </c>
      <c r="F92" s="79">
        <f>VLOOKUP($A92,'03.07'!$A$9:$W$200,8,0)</f>
        <v>1</v>
      </c>
      <c r="G92" s="79">
        <f>VLOOKUP($A92,'04.07'!$A$9:$W$200,8,0)</f>
        <v>0</v>
      </c>
      <c r="H92" s="79">
        <f>VLOOKUP($A92,'05.07'!$A$9:$W$200,8,0)</f>
        <v>0</v>
      </c>
      <c r="I92" s="79">
        <f>VLOOKUP($A92,'06.07'!$A$9:$W$200,8,0)</f>
        <v>1</v>
      </c>
      <c r="J92" s="79">
        <f>VLOOKUP($A92,'07.07'!$A$9:$W$200,8,0)</f>
        <v>0</v>
      </c>
      <c r="K92" s="79">
        <f>VLOOKUP($A92,'08.07'!$A$9:$W$200,8,0)</f>
        <v>1</v>
      </c>
      <c r="L92" s="79">
        <f>VLOOKUP($A92,'09.07'!$A$9:$W$200,8,0)</f>
        <v>0</v>
      </c>
      <c r="M92" s="79">
        <f>VLOOKUP($A92,'10.07'!$A$9:$W$200,8,0)</f>
        <v>0</v>
      </c>
      <c r="N92" s="79">
        <f>VLOOKUP($A92,'11.07'!$A$9:$W$200,8,0)</f>
        <v>0</v>
      </c>
      <c r="O92" s="79">
        <f>VLOOKUP($A92,'12.07'!$A$9:$W$200,8,0)</f>
        <v>1</v>
      </c>
      <c r="P92" s="79">
        <f>VLOOKUP($A92,'13.07'!$A$9:$W$200,8,0)</f>
        <v>0</v>
      </c>
      <c r="Q92" s="79">
        <f>VLOOKUP($A92,'14.07'!$A$9:$W$200,8,0)</f>
        <v>1</v>
      </c>
      <c r="R92" s="79">
        <f>VLOOKUP($A92,'15.07'!$A$9:$W$200,8,0)</f>
        <v>1</v>
      </c>
      <c r="S92" s="79">
        <f>VLOOKUP($A92,'16.07'!$A$9:$W$200,8,0)</f>
        <v>0</v>
      </c>
      <c r="T92" s="79">
        <f>VLOOKUP($A92,'17.07'!$A$9:$W$200,8,0)</f>
        <v>0</v>
      </c>
      <c r="U92" s="79">
        <f>VLOOKUP($A92,'18.07'!$A$9:$W$200,8,0)</f>
        <v>0</v>
      </c>
      <c r="V92" s="79">
        <f>VLOOKUP($A92,'19.07'!$A$9:$W$200,8,0)</f>
        <v>1</v>
      </c>
      <c r="W92" s="79">
        <f>VLOOKUP($A92,'20.07'!$A$9:$W$200,8,0)</f>
        <v>0</v>
      </c>
      <c r="X92" s="79">
        <f>VLOOKUP($A92,'21.07'!$A$9:$W$200,8,0)</f>
        <v>1</v>
      </c>
      <c r="Y92" s="79">
        <f>VLOOKUP($A92,'22.07'!$A$9:$W$200,8,0)</f>
        <v>1</v>
      </c>
      <c r="Z92" s="79">
        <f>VLOOKUP($A92,'23.07'!$A$9:$W$200,8,0)</f>
        <v>0</v>
      </c>
      <c r="AA92" s="79">
        <f>VLOOKUP($A92,'24.07'!$A$9:$W$200,8,0)</f>
        <v>0</v>
      </c>
      <c r="AB92" s="79">
        <f>VLOOKUP($A92,'25.07'!$A$9:$W$200,8,0)</f>
        <v>1</v>
      </c>
      <c r="AC92" s="79">
        <f>VLOOKUP($A92,'26.07'!$A$9:$W$200,8,0)</f>
        <v>1</v>
      </c>
      <c r="AD92" s="79">
        <f>VLOOKUP($A92,'27.07'!$A$9:$W$200,8,0)</f>
        <v>0</v>
      </c>
      <c r="AE92" s="79">
        <f>VLOOKUP($A92,'28.07'!$A$9:$W$200,8,0)</f>
        <v>1</v>
      </c>
      <c r="AF92" s="79">
        <f>VLOOKUP($A92,'29.07'!$A$9:$W$200,8,0)</f>
        <v>0</v>
      </c>
      <c r="AG92" s="79">
        <f>VLOOKUP($A92,'30.07'!$A$9:$W$200,8,0)</f>
        <v>1</v>
      </c>
      <c r="AH92" s="79">
        <f>VLOOKUP($A92,'31.07'!$A$9:$W$200,8,0)</f>
        <v>1</v>
      </c>
      <c r="AI92" s="198">
        <f t="shared" si="5"/>
        <v>14</v>
      </c>
      <c r="AJ92" s="199"/>
    </row>
    <row r="93" spans="1:36" ht="18" customHeight="1" x14ac:dyDescent="0.2">
      <c r="A93" s="13">
        <v>3500021</v>
      </c>
      <c r="B93" s="14" t="s">
        <v>118</v>
      </c>
      <c r="C93" s="15">
        <v>390000</v>
      </c>
      <c r="D93" s="79">
        <f>VLOOKUP($A93,'01.07'!$A$9:$W$200,8,0)</f>
        <v>0</v>
      </c>
      <c r="E93" s="79">
        <f>VLOOKUP($A93,'02.07'!$A$9:$W$200,8,0)</f>
        <v>1</v>
      </c>
      <c r="F93" s="79">
        <f>VLOOKUP($A93,'03.07'!$A$9:$W$200,8,0)</f>
        <v>0</v>
      </c>
      <c r="G93" s="79">
        <f>VLOOKUP($A93,'04.07'!$A$9:$W$200,8,0)</f>
        <v>1</v>
      </c>
      <c r="H93" s="79">
        <f>VLOOKUP($A93,'05.07'!$A$9:$W$200,8,0)</f>
        <v>0</v>
      </c>
      <c r="I93" s="79">
        <f>VLOOKUP($A93,'06.07'!$A$9:$W$200,8,0)</f>
        <v>0</v>
      </c>
      <c r="J93" s="79">
        <f>VLOOKUP($A93,'07.07'!$A$9:$W$200,8,0)</f>
        <v>1</v>
      </c>
      <c r="K93" s="79">
        <f>VLOOKUP($A93,'08.07'!$A$9:$W$200,8,0)</f>
        <v>1</v>
      </c>
      <c r="L93" s="79">
        <f>VLOOKUP($A93,'09.07'!$A$9:$W$200,8,0)</f>
        <v>0</v>
      </c>
      <c r="M93" s="79">
        <f>VLOOKUP($A93,'10.07'!$A$9:$W$200,8,0)</f>
        <v>0</v>
      </c>
      <c r="N93" s="79">
        <f>VLOOKUP($A93,'11.07'!$A$9:$W$200,8,0)</f>
        <v>0</v>
      </c>
      <c r="O93" s="79">
        <f>VLOOKUP($A93,'12.07'!$A$9:$W$200,8,0)</f>
        <v>0</v>
      </c>
      <c r="P93" s="79">
        <f>VLOOKUP($A93,'13.07'!$A$9:$W$200,8,0)</f>
        <v>0</v>
      </c>
      <c r="Q93" s="79">
        <f>VLOOKUP($A93,'14.07'!$A$9:$W$200,8,0)</f>
        <v>1</v>
      </c>
      <c r="R93" s="79">
        <f>VLOOKUP($A93,'15.07'!$A$9:$W$200,8,0)</f>
        <v>0</v>
      </c>
      <c r="S93" s="79">
        <f>VLOOKUP($A93,'16.07'!$A$9:$W$200,8,0)</f>
        <v>0</v>
      </c>
      <c r="T93" s="79">
        <f>VLOOKUP($A93,'17.07'!$A$9:$W$200,8,0)</f>
        <v>1</v>
      </c>
      <c r="U93" s="79">
        <f>VLOOKUP($A93,'18.07'!$A$9:$W$200,8,0)</f>
        <v>1</v>
      </c>
      <c r="V93" s="79">
        <f>VLOOKUP($A93,'19.07'!$A$9:$W$200,8,0)</f>
        <v>0</v>
      </c>
      <c r="W93" s="79">
        <f>VLOOKUP($A93,'20.07'!$A$9:$W$200,8,0)</f>
        <v>1</v>
      </c>
      <c r="X93" s="79">
        <f>VLOOKUP($A93,'21.07'!$A$9:$W$200,8,0)</f>
        <v>0</v>
      </c>
      <c r="Y93" s="79">
        <f>VLOOKUP($A93,'22.07'!$A$9:$W$200,8,0)</f>
        <v>0</v>
      </c>
      <c r="Z93" s="79">
        <f>VLOOKUP($A93,'23.07'!$A$9:$W$200,8,0)</f>
        <v>2</v>
      </c>
      <c r="AA93" s="79">
        <f>VLOOKUP($A93,'24.07'!$A$9:$W$200,8,0)</f>
        <v>0</v>
      </c>
      <c r="AB93" s="79">
        <f>VLOOKUP($A93,'25.07'!$A$9:$W$200,8,0)</f>
        <v>1</v>
      </c>
      <c r="AC93" s="79">
        <f>VLOOKUP($A93,'26.07'!$A$9:$W$200,8,0)</f>
        <v>1</v>
      </c>
      <c r="AD93" s="79">
        <f>VLOOKUP($A93,'27.07'!$A$9:$W$200,8,0)</f>
        <v>0</v>
      </c>
      <c r="AE93" s="79">
        <f>VLOOKUP($A93,'28.07'!$A$9:$W$200,8,0)</f>
        <v>1</v>
      </c>
      <c r="AF93" s="79">
        <f>VLOOKUP($A93,'29.07'!$A$9:$W$200,8,0)</f>
        <v>0</v>
      </c>
      <c r="AG93" s="79">
        <f>VLOOKUP($A93,'30.07'!$A$9:$W$200,8,0)</f>
        <v>0</v>
      </c>
      <c r="AH93" s="79">
        <f>VLOOKUP($A93,'31.07'!$A$9:$W$200,8,0)</f>
        <v>1</v>
      </c>
      <c r="AI93" s="198">
        <f t="shared" si="5"/>
        <v>14</v>
      </c>
      <c r="AJ93" s="199"/>
    </row>
    <row r="94" spans="1:36" ht="18" customHeight="1" x14ac:dyDescent="0.2">
      <c r="A94" s="13">
        <v>3500022</v>
      </c>
      <c r="B94" s="14" t="s">
        <v>119</v>
      </c>
      <c r="C94" s="15">
        <v>300000</v>
      </c>
      <c r="D94" s="79">
        <f>VLOOKUP($A94,'01.07'!$A$9:$W$200,8,0)</f>
        <v>0</v>
      </c>
      <c r="E94" s="79">
        <f>VLOOKUP($A94,'02.07'!$A$9:$W$200,8,0)</f>
        <v>0</v>
      </c>
      <c r="F94" s="79">
        <f>VLOOKUP($A94,'03.07'!$A$9:$W$200,8,0)</f>
        <v>0</v>
      </c>
      <c r="G94" s="79">
        <f>VLOOKUP($A94,'04.07'!$A$9:$W$200,8,0)</f>
        <v>0</v>
      </c>
      <c r="H94" s="79">
        <f>VLOOKUP($A94,'05.07'!$A$9:$W$200,8,0)</f>
        <v>0</v>
      </c>
      <c r="I94" s="79">
        <f>VLOOKUP($A94,'06.07'!$A$9:$W$200,8,0)</f>
        <v>0</v>
      </c>
      <c r="J94" s="79">
        <f>VLOOKUP($A94,'07.07'!$A$9:$W$200,8,0)</f>
        <v>0</v>
      </c>
      <c r="K94" s="79">
        <f>VLOOKUP($A94,'08.07'!$A$9:$W$200,8,0)</f>
        <v>0</v>
      </c>
      <c r="L94" s="79">
        <f>VLOOKUP($A94,'09.07'!$A$9:$W$200,8,0)</f>
        <v>0</v>
      </c>
      <c r="M94" s="79">
        <f>VLOOKUP($A94,'10.07'!$A$9:$W$200,8,0)</f>
        <v>0</v>
      </c>
      <c r="N94" s="79">
        <f>VLOOKUP($A94,'11.07'!$A$9:$W$200,8,0)</f>
        <v>0</v>
      </c>
      <c r="O94" s="79">
        <f>VLOOKUP($A94,'12.07'!$A$9:$W$200,8,0)</f>
        <v>0</v>
      </c>
      <c r="P94" s="79">
        <f>VLOOKUP($A94,'13.07'!$A$9:$W$200,8,0)</f>
        <v>0</v>
      </c>
      <c r="Q94" s="79">
        <f>VLOOKUP($A94,'14.07'!$A$9:$W$200,8,0)</f>
        <v>0</v>
      </c>
      <c r="R94" s="79">
        <f>VLOOKUP($A94,'15.07'!$A$9:$W$200,8,0)</f>
        <v>0</v>
      </c>
      <c r="S94" s="79">
        <f>VLOOKUP($A94,'16.07'!$A$9:$W$200,8,0)</f>
        <v>0</v>
      </c>
      <c r="T94" s="79">
        <f>VLOOKUP($A94,'17.07'!$A$9:$W$200,8,0)</f>
        <v>0</v>
      </c>
      <c r="U94" s="79">
        <f>VLOOKUP($A94,'18.07'!$A$9:$W$200,8,0)</f>
        <v>0</v>
      </c>
      <c r="V94" s="79">
        <f>VLOOKUP($A94,'19.07'!$A$9:$W$200,8,0)</f>
        <v>0</v>
      </c>
      <c r="W94" s="79">
        <f>VLOOKUP($A94,'20.07'!$A$9:$W$200,8,0)</f>
        <v>0</v>
      </c>
      <c r="X94" s="79">
        <f>VLOOKUP($A94,'21.07'!$A$9:$W$200,8,0)</f>
        <v>0</v>
      </c>
      <c r="Y94" s="79">
        <f>VLOOKUP($A94,'22.07'!$A$9:$W$200,8,0)</f>
        <v>0</v>
      </c>
      <c r="Z94" s="79">
        <f>VLOOKUP($A94,'23.07'!$A$9:$W$200,8,0)</f>
        <v>0</v>
      </c>
      <c r="AA94" s="79">
        <f>VLOOKUP($A94,'24.07'!$A$9:$W$200,8,0)</f>
        <v>0</v>
      </c>
      <c r="AB94" s="79">
        <f>VLOOKUP($A94,'25.07'!$A$9:$W$200,8,0)</f>
        <v>0</v>
      </c>
      <c r="AC94" s="79">
        <f>VLOOKUP($A94,'26.07'!$A$9:$W$200,8,0)</f>
        <v>0</v>
      </c>
      <c r="AD94" s="79">
        <f>VLOOKUP($A94,'27.07'!$A$9:$W$200,8,0)</f>
        <v>0</v>
      </c>
      <c r="AE94" s="79">
        <f>VLOOKUP($A94,'28.07'!$A$9:$W$200,8,0)</f>
        <v>0</v>
      </c>
      <c r="AF94" s="79">
        <f>VLOOKUP($A94,'29.07'!$A$9:$W$200,8,0)</f>
        <v>0</v>
      </c>
      <c r="AG94" s="79">
        <f>VLOOKUP($A94,'30.07'!$A$9:$W$200,8,0)</f>
        <v>0</v>
      </c>
      <c r="AH94" s="79">
        <f>VLOOKUP($A94,'31.07'!$A$9:$W$200,8,0)</f>
        <v>0</v>
      </c>
      <c r="AI94" s="198">
        <f t="shared" si="5"/>
        <v>0</v>
      </c>
      <c r="AJ94" s="199"/>
    </row>
    <row r="95" spans="1:36" ht="18" customHeight="1" x14ac:dyDescent="0.2">
      <c r="A95" s="13">
        <v>3500029</v>
      </c>
      <c r="B95" s="14" t="s">
        <v>120</v>
      </c>
      <c r="C95" s="15">
        <v>390000</v>
      </c>
      <c r="D95" s="79">
        <f>VLOOKUP($A95,'01.07'!$A$9:$W$200,8,0)</f>
        <v>0</v>
      </c>
      <c r="E95" s="79">
        <f>VLOOKUP($A95,'02.07'!$A$9:$W$200,8,0)</f>
        <v>0</v>
      </c>
      <c r="F95" s="79">
        <f>VLOOKUP($A95,'03.07'!$A$9:$W$200,8,0)</f>
        <v>1</v>
      </c>
      <c r="G95" s="79">
        <f>VLOOKUP($A95,'04.07'!$A$9:$W$200,8,0)</f>
        <v>0</v>
      </c>
      <c r="H95" s="79">
        <f>VLOOKUP($A95,'05.07'!$A$9:$W$200,8,0)</f>
        <v>0</v>
      </c>
      <c r="I95" s="79">
        <f>VLOOKUP($A95,'06.07'!$A$9:$W$200,8,0)</f>
        <v>1</v>
      </c>
      <c r="J95" s="79">
        <f>VLOOKUP($A95,'07.07'!$A$9:$W$200,8,0)</f>
        <v>0</v>
      </c>
      <c r="K95" s="79">
        <f>VLOOKUP($A95,'08.07'!$A$9:$W$200,8,0)</f>
        <v>0</v>
      </c>
      <c r="L95" s="79">
        <f>VLOOKUP($A95,'09.07'!$A$9:$W$200,8,0)</f>
        <v>1</v>
      </c>
      <c r="M95" s="79">
        <f>VLOOKUP($A95,'10.07'!$A$9:$W$200,8,0)</f>
        <v>0</v>
      </c>
      <c r="N95" s="79">
        <f>VLOOKUP($A95,'11.07'!$A$9:$W$200,8,0)</f>
        <v>0</v>
      </c>
      <c r="O95" s="79">
        <f>VLOOKUP($A95,'12.07'!$A$9:$W$200,8,0)</f>
        <v>0</v>
      </c>
      <c r="P95" s="79">
        <f>VLOOKUP($A95,'13.07'!$A$9:$W$200,8,0)</f>
        <v>0</v>
      </c>
      <c r="Q95" s="79">
        <f>VLOOKUP($A95,'14.07'!$A$9:$W$200,8,0)</f>
        <v>0</v>
      </c>
      <c r="R95" s="79">
        <f>VLOOKUP($A95,'15.07'!$A$9:$W$200,8,0)</f>
        <v>1</v>
      </c>
      <c r="S95" s="79">
        <f>VLOOKUP($A95,'16.07'!$A$9:$W$200,8,0)</f>
        <v>1</v>
      </c>
      <c r="T95" s="79">
        <f>VLOOKUP($A95,'17.07'!$A$9:$W$200,8,0)</f>
        <v>0</v>
      </c>
      <c r="U95" s="79">
        <f>VLOOKUP($A95,'18.07'!$A$9:$W$200,8,0)</f>
        <v>0</v>
      </c>
      <c r="V95" s="79">
        <f>VLOOKUP($A95,'19.07'!$A$9:$W$200,8,0)</f>
        <v>0</v>
      </c>
      <c r="W95" s="79">
        <f>VLOOKUP($A95,'20.07'!$A$9:$W$200,8,0)</f>
        <v>0</v>
      </c>
      <c r="X95" s="79">
        <f>VLOOKUP($A95,'21.07'!$A$9:$W$200,8,0)</f>
        <v>0</v>
      </c>
      <c r="Y95" s="79">
        <f>VLOOKUP($A95,'22.07'!$A$9:$W$200,8,0)</f>
        <v>0</v>
      </c>
      <c r="Z95" s="79">
        <f>VLOOKUP($A95,'23.07'!$A$9:$W$200,8,0)</f>
        <v>1</v>
      </c>
      <c r="AA95" s="79">
        <f>VLOOKUP($A95,'24.07'!$A$9:$W$200,8,0)</f>
        <v>1</v>
      </c>
      <c r="AB95" s="79">
        <f>VLOOKUP($A95,'25.07'!$A$9:$W$200,8,0)</f>
        <v>0</v>
      </c>
      <c r="AC95" s="79">
        <f>VLOOKUP($A95,'26.07'!$A$9:$W$200,8,0)</f>
        <v>0</v>
      </c>
      <c r="AD95" s="79">
        <f>VLOOKUP($A95,'27.07'!$A$9:$W$200,8,0)</f>
        <v>0</v>
      </c>
      <c r="AE95" s="79">
        <f>VLOOKUP($A95,'28.07'!$A$9:$W$200,8,0)</f>
        <v>0</v>
      </c>
      <c r="AF95" s="79">
        <f>VLOOKUP($A95,'29.07'!$A$9:$W$200,8,0)</f>
        <v>0</v>
      </c>
      <c r="AG95" s="79">
        <f>VLOOKUP($A95,'30.07'!$A$9:$W$200,8,0)</f>
        <v>1</v>
      </c>
      <c r="AH95" s="79">
        <f>VLOOKUP($A95,'31.07'!$A$9:$W$200,8,0)</f>
        <v>0</v>
      </c>
      <c r="AI95" s="198">
        <f t="shared" si="5"/>
        <v>8</v>
      </c>
      <c r="AJ95" s="199"/>
    </row>
    <row r="96" spans="1:36" ht="18" customHeight="1" x14ac:dyDescent="0.2">
      <c r="A96" s="13">
        <v>3500030</v>
      </c>
      <c r="B96" s="14" t="s">
        <v>121</v>
      </c>
      <c r="C96" s="15">
        <v>300000</v>
      </c>
      <c r="D96" s="79">
        <f>VLOOKUP($A96,'01.07'!$A$9:$W$200,8,0)</f>
        <v>0</v>
      </c>
      <c r="E96" s="79">
        <f>VLOOKUP($A96,'02.07'!$A$9:$W$200,8,0)</f>
        <v>0</v>
      </c>
      <c r="F96" s="79">
        <f>VLOOKUP($A96,'03.07'!$A$9:$W$200,8,0)</f>
        <v>0</v>
      </c>
      <c r="G96" s="79">
        <f>VLOOKUP($A96,'04.07'!$A$9:$W$200,8,0)</f>
        <v>0</v>
      </c>
      <c r="H96" s="79">
        <f>VLOOKUP($A96,'05.07'!$A$9:$W$200,8,0)</f>
        <v>0</v>
      </c>
      <c r="I96" s="79">
        <f>VLOOKUP($A96,'06.07'!$A$9:$W$200,8,0)</f>
        <v>0</v>
      </c>
      <c r="J96" s="79">
        <f>VLOOKUP($A96,'07.07'!$A$9:$W$200,8,0)</f>
        <v>0</v>
      </c>
      <c r="K96" s="79">
        <f>VLOOKUP($A96,'08.07'!$A$9:$W$200,8,0)</f>
        <v>0</v>
      </c>
      <c r="L96" s="79">
        <f>VLOOKUP($A96,'09.07'!$A$9:$W$200,8,0)</f>
        <v>0</v>
      </c>
      <c r="M96" s="79">
        <f>VLOOKUP($A96,'10.07'!$A$9:$W$200,8,0)</f>
        <v>0</v>
      </c>
      <c r="N96" s="79">
        <f>VLOOKUP($A96,'11.07'!$A$9:$W$200,8,0)</f>
        <v>0</v>
      </c>
      <c r="O96" s="79">
        <f>VLOOKUP($A96,'12.07'!$A$9:$W$200,8,0)</f>
        <v>0</v>
      </c>
      <c r="P96" s="79">
        <f>VLOOKUP($A96,'13.07'!$A$9:$W$200,8,0)</f>
        <v>0</v>
      </c>
      <c r="Q96" s="79">
        <f>VLOOKUP($A96,'14.07'!$A$9:$W$200,8,0)</f>
        <v>0</v>
      </c>
      <c r="R96" s="79">
        <f>VLOOKUP($A96,'15.07'!$A$9:$W$200,8,0)</f>
        <v>0</v>
      </c>
      <c r="S96" s="79">
        <f>VLOOKUP($A96,'16.07'!$A$9:$W$200,8,0)</f>
        <v>0</v>
      </c>
      <c r="T96" s="79">
        <f>VLOOKUP($A96,'17.07'!$A$9:$W$200,8,0)</f>
        <v>0</v>
      </c>
      <c r="U96" s="79">
        <f>VLOOKUP($A96,'18.07'!$A$9:$W$200,8,0)</f>
        <v>0</v>
      </c>
      <c r="V96" s="79">
        <f>VLOOKUP($A96,'19.07'!$A$9:$W$200,8,0)</f>
        <v>0</v>
      </c>
      <c r="W96" s="79">
        <f>VLOOKUP($A96,'20.07'!$A$9:$W$200,8,0)</f>
        <v>0</v>
      </c>
      <c r="X96" s="79">
        <f>VLOOKUP($A96,'21.07'!$A$9:$W$200,8,0)</f>
        <v>0</v>
      </c>
      <c r="Y96" s="79">
        <f>VLOOKUP($A96,'22.07'!$A$9:$W$200,8,0)</f>
        <v>1</v>
      </c>
      <c r="Z96" s="79">
        <f>VLOOKUP($A96,'23.07'!$A$9:$W$200,8,0)</f>
        <v>0</v>
      </c>
      <c r="AA96" s="79">
        <f>VLOOKUP($A96,'24.07'!$A$9:$W$200,8,0)</f>
        <v>0</v>
      </c>
      <c r="AB96" s="79">
        <f>VLOOKUP($A96,'25.07'!$A$9:$W$200,8,0)</f>
        <v>0</v>
      </c>
      <c r="AC96" s="79">
        <f>VLOOKUP($A96,'26.07'!$A$9:$W$200,8,0)</f>
        <v>0</v>
      </c>
      <c r="AD96" s="79">
        <f>VLOOKUP($A96,'27.07'!$A$9:$W$200,8,0)</f>
        <v>0</v>
      </c>
      <c r="AE96" s="79">
        <f>VLOOKUP($A96,'28.07'!$A$9:$W$200,8,0)</f>
        <v>0</v>
      </c>
      <c r="AF96" s="79">
        <f>VLOOKUP($A96,'29.07'!$A$9:$W$200,8,0)</f>
        <v>0</v>
      </c>
      <c r="AG96" s="79">
        <f>VLOOKUP($A96,'30.07'!$A$9:$W$200,8,0)</f>
        <v>0</v>
      </c>
      <c r="AH96" s="79">
        <f>VLOOKUP($A96,'31.07'!$A$9:$W$200,8,0)</f>
        <v>0</v>
      </c>
      <c r="AI96" s="198">
        <f t="shared" si="5"/>
        <v>1</v>
      </c>
      <c r="AJ96" s="199"/>
    </row>
    <row r="97" spans="1:36" ht="18" customHeight="1" x14ac:dyDescent="0.2">
      <c r="A97" s="13">
        <v>3500049</v>
      </c>
      <c r="B97" s="14" t="s">
        <v>122</v>
      </c>
      <c r="C97" s="15">
        <v>390000</v>
      </c>
      <c r="D97" s="79">
        <f>VLOOKUP($A97,'01.07'!$A$9:$W$200,8,0)</f>
        <v>0</v>
      </c>
      <c r="E97" s="79">
        <f>VLOOKUP($A97,'02.07'!$A$9:$W$200,8,0)</f>
        <v>0</v>
      </c>
      <c r="F97" s="79">
        <f>VLOOKUP($A97,'03.07'!$A$9:$W$200,8,0)</f>
        <v>0</v>
      </c>
      <c r="G97" s="79">
        <f>VLOOKUP($A97,'04.07'!$A$9:$W$200,8,0)</f>
        <v>0</v>
      </c>
      <c r="H97" s="79">
        <f>VLOOKUP($A97,'05.07'!$A$9:$W$200,8,0)</f>
        <v>0</v>
      </c>
      <c r="I97" s="79">
        <f>VLOOKUP($A97,'06.07'!$A$9:$W$200,8,0)</f>
        <v>0</v>
      </c>
      <c r="J97" s="79">
        <f>VLOOKUP($A97,'07.07'!$A$9:$W$200,8,0)</f>
        <v>0</v>
      </c>
      <c r="K97" s="79">
        <f>VLOOKUP($A97,'08.07'!$A$9:$W$200,8,0)</f>
        <v>0</v>
      </c>
      <c r="L97" s="79">
        <f>VLOOKUP($A97,'09.07'!$A$9:$W$200,8,0)</f>
        <v>0</v>
      </c>
      <c r="M97" s="79">
        <f>VLOOKUP($A97,'10.07'!$A$9:$W$200,8,0)</f>
        <v>0</v>
      </c>
      <c r="N97" s="79">
        <f>VLOOKUP($A97,'11.07'!$A$9:$W$200,8,0)</f>
        <v>0</v>
      </c>
      <c r="O97" s="79">
        <f>VLOOKUP($A97,'12.07'!$A$9:$W$200,8,0)</f>
        <v>0</v>
      </c>
      <c r="P97" s="79">
        <f>VLOOKUP($A97,'13.07'!$A$9:$W$200,8,0)</f>
        <v>0</v>
      </c>
      <c r="Q97" s="79">
        <f>VLOOKUP($A97,'14.07'!$A$9:$W$200,8,0)</f>
        <v>0</v>
      </c>
      <c r="R97" s="79">
        <f>VLOOKUP($A97,'15.07'!$A$9:$W$200,8,0)</f>
        <v>0</v>
      </c>
      <c r="S97" s="79">
        <f>VLOOKUP($A97,'16.07'!$A$9:$W$200,8,0)</f>
        <v>0</v>
      </c>
      <c r="T97" s="79">
        <f>VLOOKUP($A97,'17.07'!$A$9:$W$200,8,0)</f>
        <v>0</v>
      </c>
      <c r="U97" s="79">
        <f>VLOOKUP($A97,'18.07'!$A$9:$W$200,8,0)</f>
        <v>0</v>
      </c>
      <c r="V97" s="79">
        <f>VLOOKUP($A97,'19.07'!$A$9:$W$200,8,0)</f>
        <v>0</v>
      </c>
      <c r="W97" s="79">
        <f>VLOOKUP($A97,'20.07'!$A$9:$W$200,8,0)</f>
        <v>0</v>
      </c>
      <c r="X97" s="79">
        <f>VLOOKUP($A97,'21.07'!$A$9:$W$200,8,0)</f>
        <v>0</v>
      </c>
      <c r="Y97" s="79">
        <f>VLOOKUP($A97,'22.07'!$A$9:$W$200,8,0)</f>
        <v>0</v>
      </c>
      <c r="Z97" s="79">
        <f>VLOOKUP($A97,'23.07'!$A$9:$W$200,8,0)</f>
        <v>0</v>
      </c>
      <c r="AA97" s="79">
        <f>VLOOKUP($A97,'24.07'!$A$9:$W$200,8,0)</f>
        <v>0</v>
      </c>
      <c r="AB97" s="79">
        <f>VLOOKUP($A97,'25.07'!$A$9:$W$200,8,0)</f>
        <v>0</v>
      </c>
      <c r="AC97" s="79">
        <f>VLOOKUP($A97,'26.07'!$A$9:$W$200,8,0)</f>
        <v>0</v>
      </c>
      <c r="AD97" s="79">
        <f>VLOOKUP($A97,'27.07'!$A$9:$W$200,8,0)</f>
        <v>0</v>
      </c>
      <c r="AE97" s="79">
        <f>VLOOKUP($A97,'28.07'!$A$9:$W$200,8,0)</f>
        <v>0</v>
      </c>
      <c r="AF97" s="79">
        <f>VLOOKUP($A97,'29.07'!$A$9:$W$200,8,0)</f>
        <v>0</v>
      </c>
      <c r="AG97" s="79">
        <f>VLOOKUP($A97,'30.07'!$A$9:$W$200,8,0)</f>
        <v>0</v>
      </c>
      <c r="AH97" s="79">
        <f>VLOOKUP($A97,'31.07'!$A$9:$W$200,8,0)</f>
        <v>0</v>
      </c>
      <c r="AI97" s="198">
        <f t="shared" si="5"/>
        <v>0</v>
      </c>
      <c r="AJ97" s="199"/>
    </row>
    <row r="98" spans="1:36" ht="18" customHeight="1" x14ac:dyDescent="0.2">
      <c r="A98" s="13">
        <v>3500139</v>
      </c>
      <c r="B98" s="14" t="s">
        <v>123</v>
      </c>
      <c r="C98" s="15">
        <v>390000</v>
      </c>
      <c r="D98" s="79">
        <f>VLOOKUP($A98,'01.07'!$A$9:$W$200,8,0)</f>
        <v>0</v>
      </c>
      <c r="E98" s="79">
        <f>VLOOKUP($A98,'02.07'!$A$9:$W$200,8,0)</f>
        <v>0</v>
      </c>
      <c r="F98" s="79">
        <f>VLOOKUP($A98,'03.07'!$A$9:$W$200,8,0)</f>
        <v>0</v>
      </c>
      <c r="G98" s="79">
        <f>VLOOKUP($A98,'04.07'!$A$9:$W$200,8,0)</f>
        <v>0</v>
      </c>
      <c r="H98" s="79">
        <f>VLOOKUP($A98,'05.07'!$A$9:$W$200,8,0)</f>
        <v>0</v>
      </c>
      <c r="I98" s="79">
        <f>VLOOKUP($A98,'06.07'!$A$9:$W$200,8,0)</f>
        <v>0</v>
      </c>
      <c r="J98" s="79">
        <f>VLOOKUP($A98,'07.07'!$A$9:$W$200,8,0)</f>
        <v>0</v>
      </c>
      <c r="K98" s="79">
        <f>VLOOKUP($A98,'08.07'!$A$9:$W$200,8,0)</f>
        <v>0</v>
      </c>
      <c r="L98" s="79">
        <f>VLOOKUP($A98,'09.07'!$A$9:$W$200,8,0)</f>
        <v>0</v>
      </c>
      <c r="M98" s="79">
        <f>VLOOKUP($A98,'10.07'!$A$9:$W$200,8,0)</f>
        <v>0</v>
      </c>
      <c r="N98" s="79">
        <f>VLOOKUP($A98,'11.07'!$A$9:$W$200,8,0)</f>
        <v>0</v>
      </c>
      <c r="O98" s="79">
        <f>VLOOKUP($A98,'12.07'!$A$9:$W$200,8,0)</f>
        <v>0</v>
      </c>
      <c r="P98" s="79">
        <f>VLOOKUP($A98,'13.07'!$A$9:$W$200,8,0)</f>
        <v>0</v>
      </c>
      <c r="Q98" s="79">
        <f>VLOOKUP($A98,'14.07'!$A$9:$W$200,8,0)</f>
        <v>0</v>
      </c>
      <c r="R98" s="79">
        <f>VLOOKUP($A98,'15.07'!$A$9:$W$200,8,0)</f>
        <v>0</v>
      </c>
      <c r="S98" s="79">
        <f>VLOOKUP($A98,'16.07'!$A$9:$W$200,8,0)</f>
        <v>0</v>
      </c>
      <c r="T98" s="79">
        <f>VLOOKUP($A98,'17.07'!$A$9:$W$200,8,0)</f>
        <v>0</v>
      </c>
      <c r="U98" s="79">
        <f>VLOOKUP($A98,'18.07'!$A$9:$W$200,8,0)</f>
        <v>0</v>
      </c>
      <c r="V98" s="79">
        <f>VLOOKUP($A98,'19.07'!$A$9:$W$200,8,0)</f>
        <v>0</v>
      </c>
      <c r="W98" s="79">
        <f>VLOOKUP($A98,'20.07'!$A$9:$W$200,8,0)</f>
        <v>0</v>
      </c>
      <c r="X98" s="79">
        <f>VLOOKUP($A98,'21.07'!$A$9:$W$200,8,0)</f>
        <v>0</v>
      </c>
      <c r="Y98" s="79">
        <f>VLOOKUP($A98,'22.07'!$A$9:$W$200,8,0)</f>
        <v>0</v>
      </c>
      <c r="Z98" s="79">
        <f>VLOOKUP($A98,'23.07'!$A$9:$W$200,8,0)</f>
        <v>0</v>
      </c>
      <c r="AA98" s="79">
        <f>VLOOKUP($A98,'24.07'!$A$9:$W$200,8,0)</f>
        <v>0</v>
      </c>
      <c r="AB98" s="79">
        <f>VLOOKUP($A98,'25.07'!$A$9:$W$200,8,0)</f>
        <v>0</v>
      </c>
      <c r="AC98" s="79">
        <f>VLOOKUP($A98,'26.07'!$A$9:$W$200,8,0)</f>
        <v>0</v>
      </c>
      <c r="AD98" s="79">
        <f>VLOOKUP($A98,'27.07'!$A$9:$W$200,8,0)</f>
        <v>0</v>
      </c>
      <c r="AE98" s="79">
        <f>VLOOKUP($A98,'28.07'!$A$9:$W$200,8,0)</f>
        <v>0</v>
      </c>
      <c r="AF98" s="79">
        <f>VLOOKUP($A98,'29.07'!$A$9:$W$200,8,0)</f>
        <v>0</v>
      </c>
      <c r="AG98" s="79">
        <f>VLOOKUP($A98,'30.07'!$A$9:$W$200,8,0)</f>
        <v>0</v>
      </c>
      <c r="AH98" s="79">
        <f>VLOOKUP($A98,'31.07'!$A$9:$W$200,8,0)</f>
        <v>0</v>
      </c>
      <c r="AI98" s="198">
        <f t="shared" si="5"/>
        <v>0</v>
      </c>
      <c r="AJ98" s="199"/>
    </row>
    <row r="99" spans="1:36" ht="18" customHeight="1" x14ac:dyDescent="0.2">
      <c r="A99" s="13">
        <v>3500140</v>
      </c>
      <c r="B99" s="14" t="s">
        <v>124</v>
      </c>
      <c r="C99" s="15">
        <v>300000</v>
      </c>
      <c r="D99" s="79">
        <f>VLOOKUP($A99,'01.07'!$A$9:$W$200,8,0)</f>
        <v>0</v>
      </c>
      <c r="E99" s="79">
        <f>VLOOKUP($A99,'02.07'!$A$9:$W$200,8,0)</f>
        <v>0</v>
      </c>
      <c r="F99" s="79">
        <f>VLOOKUP($A99,'03.07'!$A$9:$W$200,8,0)</f>
        <v>0</v>
      </c>
      <c r="G99" s="79">
        <f>VLOOKUP($A99,'04.07'!$A$9:$W$200,8,0)</f>
        <v>0</v>
      </c>
      <c r="H99" s="79">
        <f>VLOOKUP($A99,'05.07'!$A$9:$W$200,8,0)</f>
        <v>0</v>
      </c>
      <c r="I99" s="79">
        <f>VLOOKUP($A99,'06.07'!$A$9:$W$200,8,0)</f>
        <v>0</v>
      </c>
      <c r="J99" s="79">
        <f>VLOOKUP($A99,'07.07'!$A$9:$W$200,8,0)</f>
        <v>0</v>
      </c>
      <c r="K99" s="79">
        <f>VLOOKUP($A99,'08.07'!$A$9:$W$200,8,0)</f>
        <v>0</v>
      </c>
      <c r="L99" s="79">
        <f>VLOOKUP($A99,'09.07'!$A$9:$W$200,8,0)</f>
        <v>0</v>
      </c>
      <c r="M99" s="79">
        <f>VLOOKUP($A99,'10.07'!$A$9:$W$200,8,0)</f>
        <v>0</v>
      </c>
      <c r="N99" s="79">
        <f>VLOOKUP($A99,'11.07'!$A$9:$W$200,8,0)</f>
        <v>0</v>
      </c>
      <c r="O99" s="79">
        <f>VLOOKUP($A99,'12.07'!$A$9:$W$200,8,0)</f>
        <v>0</v>
      </c>
      <c r="P99" s="79">
        <f>VLOOKUP($A99,'13.07'!$A$9:$W$200,8,0)</f>
        <v>0</v>
      </c>
      <c r="Q99" s="79">
        <f>VLOOKUP($A99,'14.07'!$A$9:$W$200,8,0)</f>
        <v>0</v>
      </c>
      <c r="R99" s="79">
        <f>VLOOKUP($A99,'15.07'!$A$9:$W$200,8,0)</f>
        <v>0</v>
      </c>
      <c r="S99" s="79">
        <f>VLOOKUP($A99,'16.07'!$A$9:$W$200,8,0)</f>
        <v>0</v>
      </c>
      <c r="T99" s="79">
        <f>VLOOKUP($A99,'17.07'!$A$9:$W$200,8,0)</f>
        <v>0</v>
      </c>
      <c r="U99" s="79">
        <f>VLOOKUP($A99,'18.07'!$A$9:$W$200,8,0)</f>
        <v>0</v>
      </c>
      <c r="V99" s="79">
        <f>VLOOKUP($A99,'19.07'!$A$9:$W$200,8,0)</f>
        <v>0</v>
      </c>
      <c r="W99" s="79">
        <f>VLOOKUP($A99,'20.07'!$A$9:$W$200,8,0)</f>
        <v>0</v>
      </c>
      <c r="X99" s="79">
        <f>VLOOKUP($A99,'21.07'!$A$9:$W$200,8,0)</f>
        <v>0</v>
      </c>
      <c r="Y99" s="79">
        <f>VLOOKUP($A99,'22.07'!$A$9:$W$200,8,0)</f>
        <v>0</v>
      </c>
      <c r="Z99" s="79">
        <f>VLOOKUP($A99,'23.07'!$A$9:$W$200,8,0)</f>
        <v>0</v>
      </c>
      <c r="AA99" s="79">
        <f>VLOOKUP($A99,'24.07'!$A$9:$W$200,8,0)</f>
        <v>0</v>
      </c>
      <c r="AB99" s="79">
        <f>VLOOKUP($A99,'25.07'!$A$9:$W$200,8,0)</f>
        <v>0</v>
      </c>
      <c r="AC99" s="79">
        <f>VLOOKUP($A99,'26.07'!$A$9:$W$200,8,0)</f>
        <v>0</v>
      </c>
      <c r="AD99" s="79">
        <f>VLOOKUP($A99,'27.07'!$A$9:$W$200,8,0)</f>
        <v>0</v>
      </c>
      <c r="AE99" s="79">
        <f>VLOOKUP($A99,'28.07'!$A$9:$W$200,8,0)</f>
        <v>0</v>
      </c>
      <c r="AF99" s="79">
        <f>VLOOKUP($A99,'29.07'!$A$9:$W$200,8,0)</f>
        <v>0</v>
      </c>
      <c r="AG99" s="79">
        <f>VLOOKUP($A99,'30.07'!$A$9:$W$200,8,0)</f>
        <v>0</v>
      </c>
      <c r="AH99" s="79">
        <f>VLOOKUP($A99,'31.07'!$A$9:$W$200,8,0)</f>
        <v>0</v>
      </c>
      <c r="AI99" s="198">
        <f t="shared" si="5"/>
        <v>0</v>
      </c>
      <c r="AJ99" s="199"/>
    </row>
    <row r="100" spans="1:36" ht="18" customHeight="1" x14ac:dyDescent="0.2">
      <c r="A100" s="13">
        <v>3500155</v>
      </c>
      <c r="B100" s="14" t="s">
        <v>125</v>
      </c>
      <c r="C100" s="15">
        <v>300000</v>
      </c>
      <c r="D100" s="79">
        <f>VLOOKUP($A100,'01.07'!$A$9:$W$200,8,0)</f>
        <v>0</v>
      </c>
      <c r="E100" s="79">
        <f>VLOOKUP($A100,'02.07'!$A$9:$W$200,8,0)</f>
        <v>0</v>
      </c>
      <c r="F100" s="79">
        <f>VLOOKUP($A100,'03.07'!$A$9:$W$200,8,0)</f>
        <v>0</v>
      </c>
      <c r="G100" s="79">
        <f>VLOOKUP($A100,'04.07'!$A$9:$W$200,8,0)</f>
        <v>0</v>
      </c>
      <c r="H100" s="79">
        <f>VLOOKUP($A100,'05.07'!$A$9:$W$200,8,0)</f>
        <v>0</v>
      </c>
      <c r="I100" s="79">
        <f>VLOOKUP($A100,'06.07'!$A$9:$W$200,8,0)</f>
        <v>0</v>
      </c>
      <c r="J100" s="79">
        <f>VLOOKUP($A100,'07.07'!$A$9:$W$200,8,0)</f>
        <v>1</v>
      </c>
      <c r="K100" s="79">
        <f>VLOOKUP($A100,'08.07'!$A$9:$W$200,8,0)</f>
        <v>0</v>
      </c>
      <c r="L100" s="79">
        <f>VLOOKUP($A100,'09.07'!$A$9:$W$200,8,0)</f>
        <v>0</v>
      </c>
      <c r="M100" s="79">
        <f>VLOOKUP($A100,'10.07'!$A$9:$W$200,8,0)</f>
        <v>0</v>
      </c>
      <c r="N100" s="79">
        <f>VLOOKUP($A100,'11.07'!$A$9:$W$200,8,0)</f>
        <v>0</v>
      </c>
      <c r="O100" s="79">
        <f>VLOOKUP($A100,'12.07'!$A$9:$W$200,8,0)</f>
        <v>0</v>
      </c>
      <c r="P100" s="79">
        <f>VLOOKUP($A100,'13.07'!$A$9:$W$200,8,0)</f>
        <v>0</v>
      </c>
      <c r="Q100" s="79">
        <f>VLOOKUP($A100,'14.07'!$A$9:$W$200,8,0)</f>
        <v>0</v>
      </c>
      <c r="R100" s="79">
        <f>VLOOKUP($A100,'15.07'!$A$9:$W$200,8,0)</f>
        <v>0</v>
      </c>
      <c r="S100" s="79">
        <f>VLOOKUP($A100,'16.07'!$A$9:$W$200,8,0)</f>
        <v>0</v>
      </c>
      <c r="T100" s="79">
        <f>VLOOKUP($A100,'17.07'!$A$9:$W$200,8,0)</f>
        <v>0</v>
      </c>
      <c r="U100" s="79">
        <f>VLOOKUP($A100,'18.07'!$A$9:$W$200,8,0)</f>
        <v>0</v>
      </c>
      <c r="V100" s="79">
        <f>VLOOKUP($A100,'19.07'!$A$9:$W$200,8,0)</f>
        <v>0</v>
      </c>
      <c r="W100" s="79">
        <f>VLOOKUP($A100,'20.07'!$A$9:$W$200,8,0)</f>
        <v>0</v>
      </c>
      <c r="X100" s="79">
        <f>VLOOKUP($A100,'21.07'!$A$9:$W$200,8,0)</f>
        <v>0</v>
      </c>
      <c r="Y100" s="79">
        <f>VLOOKUP($A100,'22.07'!$A$9:$W$200,8,0)</f>
        <v>0</v>
      </c>
      <c r="Z100" s="79">
        <f>VLOOKUP($A100,'23.07'!$A$9:$W$200,8,0)</f>
        <v>0</v>
      </c>
      <c r="AA100" s="79">
        <f>VLOOKUP($A100,'24.07'!$A$9:$W$200,8,0)</f>
        <v>0</v>
      </c>
      <c r="AB100" s="79">
        <f>VLOOKUP($A100,'25.07'!$A$9:$W$200,8,0)</f>
        <v>0</v>
      </c>
      <c r="AC100" s="79">
        <f>VLOOKUP($A100,'26.07'!$A$9:$W$200,8,0)</f>
        <v>0</v>
      </c>
      <c r="AD100" s="79">
        <f>VLOOKUP($A100,'27.07'!$A$9:$W$200,8,0)</f>
        <v>0</v>
      </c>
      <c r="AE100" s="79">
        <f>VLOOKUP($A100,'28.07'!$A$9:$W$200,8,0)</f>
        <v>0</v>
      </c>
      <c r="AF100" s="79">
        <f>VLOOKUP($A100,'29.07'!$A$9:$W$200,8,0)</f>
        <v>0</v>
      </c>
      <c r="AG100" s="79">
        <f>VLOOKUP($A100,'30.07'!$A$9:$W$200,8,0)</f>
        <v>0</v>
      </c>
      <c r="AH100" s="79">
        <f>VLOOKUP($A100,'31.07'!$A$9:$W$200,8,0)</f>
        <v>0</v>
      </c>
      <c r="AI100" s="198">
        <f t="shared" si="5"/>
        <v>1</v>
      </c>
      <c r="AJ100" s="199"/>
    </row>
    <row r="101" spans="1:36" ht="18" customHeight="1" x14ac:dyDescent="0.2">
      <c r="A101" s="13">
        <v>3500156</v>
      </c>
      <c r="B101" s="14" t="s">
        <v>126</v>
      </c>
      <c r="C101" s="15">
        <v>390000</v>
      </c>
      <c r="D101" s="79">
        <f>VLOOKUP($A101,'01.07'!$A$9:$W$200,8,0)</f>
        <v>0</v>
      </c>
      <c r="E101" s="79">
        <f>VLOOKUP($A101,'02.07'!$A$9:$W$200,8,0)</f>
        <v>0</v>
      </c>
      <c r="F101" s="79">
        <f>VLOOKUP($A101,'03.07'!$A$9:$W$200,8,0)</f>
        <v>0</v>
      </c>
      <c r="G101" s="79">
        <f>VLOOKUP($A101,'04.07'!$A$9:$W$200,8,0)</f>
        <v>1</v>
      </c>
      <c r="H101" s="79">
        <f>VLOOKUP($A101,'05.07'!$A$9:$W$200,8,0)</f>
        <v>0</v>
      </c>
      <c r="I101" s="79">
        <f>VLOOKUP($A101,'06.07'!$A$9:$W$200,8,0)</f>
        <v>0</v>
      </c>
      <c r="J101" s="79">
        <f>VLOOKUP($A101,'07.07'!$A$9:$W$200,8,0)</f>
        <v>0</v>
      </c>
      <c r="K101" s="79">
        <f>VLOOKUP($A101,'08.07'!$A$9:$W$200,8,0)</f>
        <v>1</v>
      </c>
      <c r="L101" s="79">
        <f>VLOOKUP($A101,'09.07'!$A$9:$W$200,8,0)</f>
        <v>0</v>
      </c>
      <c r="M101" s="79">
        <f>VLOOKUP($A101,'10.07'!$A$9:$W$200,8,0)</f>
        <v>1</v>
      </c>
      <c r="N101" s="79">
        <f>VLOOKUP($A101,'11.07'!$A$9:$W$200,8,0)</f>
        <v>0</v>
      </c>
      <c r="O101" s="79">
        <f>VLOOKUP($A101,'12.07'!$A$9:$W$200,8,0)</f>
        <v>0</v>
      </c>
      <c r="P101" s="79">
        <f>VLOOKUP($A101,'13.07'!$A$9:$W$200,8,0)</f>
        <v>0</v>
      </c>
      <c r="Q101" s="79">
        <f>VLOOKUP($A101,'14.07'!$A$9:$W$200,8,0)</f>
        <v>0</v>
      </c>
      <c r="R101" s="79">
        <f>VLOOKUP($A101,'15.07'!$A$9:$W$200,8,0)</f>
        <v>0</v>
      </c>
      <c r="S101" s="79">
        <f>VLOOKUP($A101,'16.07'!$A$9:$W$200,8,0)</f>
        <v>0</v>
      </c>
      <c r="T101" s="79">
        <f>VLOOKUP($A101,'17.07'!$A$9:$W$200,8,0)</f>
        <v>0</v>
      </c>
      <c r="U101" s="79">
        <f>VLOOKUP($A101,'18.07'!$A$9:$W$200,8,0)</f>
        <v>0</v>
      </c>
      <c r="V101" s="79">
        <f>VLOOKUP($A101,'19.07'!$A$9:$W$200,8,0)</f>
        <v>0</v>
      </c>
      <c r="W101" s="79">
        <f>VLOOKUP($A101,'20.07'!$A$9:$W$200,8,0)</f>
        <v>0</v>
      </c>
      <c r="X101" s="79">
        <f>VLOOKUP($A101,'21.07'!$A$9:$W$200,8,0)</f>
        <v>1</v>
      </c>
      <c r="Y101" s="79">
        <f>VLOOKUP($A101,'22.07'!$A$9:$W$200,8,0)</f>
        <v>0</v>
      </c>
      <c r="Z101" s="79">
        <f>VLOOKUP($A101,'23.07'!$A$9:$W$200,8,0)</f>
        <v>1</v>
      </c>
      <c r="AA101" s="79">
        <f>VLOOKUP($A101,'24.07'!$A$9:$W$200,8,0)</f>
        <v>1</v>
      </c>
      <c r="AB101" s="79">
        <f>VLOOKUP($A101,'25.07'!$A$9:$W$200,8,0)</f>
        <v>0</v>
      </c>
      <c r="AC101" s="79">
        <f>VLOOKUP($A101,'26.07'!$A$9:$W$200,8,0)</f>
        <v>1</v>
      </c>
      <c r="AD101" s="79">
        <f>VLOOKUP($A101,'27.07'!$A$9:$W$200,8,0)</f>
        <v>0</v>
      </c>
      <c r="AE101" s="79">
        <f>VLOOKUP($A101,'28.07'!$A$9:$W$200,8,0)</f>
        <v>0</v>
      </c>
      <c r="AF101" s="79">
        <f>VLOOKUP($A101,'29.07'!$A$9:$W$200,8,0)</f>
        <v>0</v>
      </c>
      <c r="AG101" s="79">
        <f>VLOOKUP($A101,'30.07'!$A$9:$W$200,8,0)</f>
        <v>0</v>
      </c>
      <c r="AH101" s="79">
        <f>VLOOKUP($A101,'31.07'!$A$9:$W$200,8,0)</f>
        <v>0</v>
      </c>
      <c r="AI101" s="198">
        <f t="shared" si="5"/>
        <v>7</v>
      </c>
      <c r="AJ101" s="199"/>
    </row>
    <row r="102" spans="1:36" ht="18" customHeight="1" x14ac:dyDescent="0.2">
      <c r="A102" s="13">
        <v>3500141</v>
      </c>
      <c r="B102" s="14" t="s">
        <v>127</v>
      </c>
      <c r="C102" s="15">
        <v>300000</v>
      </c>
      <c r="D102" s="79">
        <f>VLOOKUP($A102,'01.07'!$A$9:$W$200,8,0)</f>
        <v>0</v>
      </c>
      <c r="E102" s="79">
        <f>VLOOKUP($A102,'02.07'!$A$9:$W$200,8,0)</f>
        <v>0</v>
      </c>
      <c r="F102" s="79">
        <f>VLOOKUP($A102,'03.07'!$A$9:$W$200,8,0)</f>
        <v>0</v>
      </c>
      <c r="G102" s="79">
        <f>VLOOKUP($A102,'04.07'!$A$9:$W$200,8,0)</f>
        <v>0</v>
      </c>
      <c r="H102" s="79">
        <f>VLOOKUP($A102,'05.07'!$A$9:$W$200,8,0)</f>
        <v>0</v>
      </c>
      <c r="I102" s="79">
        <f>VLOOKUP($A102,'06.07'!$A$9:$W$200,8,0)</f>
        <v>0</v>
      </c>
      <c r="J102" s="79">
        <f>VLOOKUP($A102,'07.07'!$A$9:$W$200,8,0)</f>
        <v>0</v>
      </c>
      <c r="K102" s="79">
        <f>VLOOKUP($A102,'08.07'!$A$9:$W$200,8,0)</f>
        <v>0</v>
      </c>
      <c r="L102" s="79">
        <f>VLOOKUP($A102,'09.07'!$A$9:$W$200,8,0)</f>
        <v>0</v>
      </c>
      <c r="M102" s="79">
        <f>VLOOKUP($A102,'10.07'!$A$9:$W$200,8,0)</f>
        <v>0</v>
      </c>
      <c r="N102" s="79">
        <f>VLOOKUP($A102,'11.07'!$A$9:$W$200,8,0)</f>
        <v>0</v>
      </c>
      <c r="O102" s="79">
        <f>VLOOKUP($A102,'12.07'!$A$9:$W$200,8,0)</f>
        <v>0</v>
      </c>
      <c r="P102" s="79">
        <f>VLOOKUP($A102,'13.07'!$A$9:$W$200,8,0)</f>
        <v>0</v>
      </c>
      <c r="Q102" s="79">
        <f>VLOOKUP($A102,'14.07'!$A$9:$W$200,8,0)</f>
        <v>0</v>
      </c>
      <c r="R102" s="79">
        <f>VLOOKUP($A102,'15.07'!$A$9:$W$200,8,0)</f>
        <v>0</v>
      </c>
      <c r="S102" s="79">
        <f>VLOOKUP($A102,'16.07'!$A$9:$W$200,8,0)</f>
        <v>0</v>
      </c>
      <c r="T102" s="79">
        <f>VLOOKUP($A102,'17.07'!$A$9:$W$200,8,0)</f>
        <v>0</v>
      </c>
      <c r="U102" s="79">
        <f>VLOOKUP($A102,'18.07'!$A$9:$W$200,8,0)</f>
        <v>0</v>
      </c>
      <c r="V102" s="79">
        <f>VLOOKUP($A102,'19.07'!$A$9:$W$200,8,0)</f>
        <v>0</v>
      </c>
      <c r="W102" s="79">
        <f>VLOOKUP($A102,'20.07'!$A$9:$W$200,8,0)</f>
        <v>0</v>
      </c>
      <c r="X102" s="79">
        <f>VLOOKUP($A102,'21.07'!$A$9:$W$200,8,0)</f>
        <v>0</v>
      </c>
      <c r="Y102" s="79">
        <f>VLOOKUP($A102,'22.07'!$A$9:$W$200,8,0)</f>
        <v>0</v>
      </c>
      <c r="Z102" s="79">
        <f>VLOOKUP($A102,'23.07'!$A$9:$W$200,8,0)</f>
        <v>0</v>
      </c>
      <c r="AA102" s="79">
        <f>VLOOKUP($A102,'24.07'!$A$9:$W$200,8,0)</f>
        <v>0</v>
      </c>
      <c r="AB102" s="79">
        <f>VLOOKUP($A102,'25.07'!$A$9:$W$200,8,0)</f>
        <v>0</v>
      </c>
      <c r="AC102" s="79">
        <f>VLOOKUP($A102,'26.07'!$A$9:$W$200,8,0)</f>
        <v>0</v>
      </c>
      <c r="AD102" s="79">
        <f>VLOOKUP($A102,'27.07'!$A$9:$W$200,8,0)</f>
        <v>0</v>
      </c>
      <c r="AE102" s="79">
        <f>VLOOKUP($A102,'28.07'!$A$9:$W$200,8,0)</f>
        <v>0</v>
      </c>
      <c r="AF102" s="79">
        <f>VLOOKUP($A102,'29.07'!$A$9:$W$200,8,0)</f>
        <v>0</v>
      </c>
      <c r="AG102" s="79">
        <f>VLOOKUP($A102,'30.07'!$A$9:$W$200,8,0)</f>
        <v>0</v>
      </c>
      <c r="AH102" s="79">
        <f>VLOOKUP($A102,'31.07'!$A$9:$W$200,8,0)</f>
        <v>0</v>
      </c>
      <c r="AI102" s="198">
        <f t="shared" si="5"/>
        <v>0</v>
      </c>
      <c r="AJ102" s="199"/>
    </row>
    <row r="103" spans="1:36" ht="18" customHeight="1" x14ac:dyDescent="0.2">
      <c r="A103" s="13">
        <v>3500142</v>
      </c>
      <c r="B103" s="14" t="s">
        <v>128</v>
      </c>
      <c r="C103" s="15">
        <v>390000</v>
      </c>
      <c r="D103" s="79">
        <f>VLOOKUP($A103,'01.07'!$A$9:$W$200,8,0)</f>
        <v>0</v>
      </c>
      <c r="E103" s="79">
        <f>VLOOKUP($A103,'02.07'!$A$9:$W$200,8,0)</f>
        <v>0</v>
      </c>
      <c r="F103" s="79">
        <f>VLOOKUP($A103,'03.07'!$A$9:$W$200,8,0)</f>
        <v>1</v>
      </c>
      <c r="G103" s="79">
        <f>VLOOKUP($A103,'04.07'!$A$9:$W$200,8,0)</f>
        <v>0</v>
      </c>
      <c r="H103" s="79">
        <f>VLOOKUP($A103,'05.07'!$A$9:$W$200,8,0)</f>
        <v>0</v>
      </c>
      <c r="I103" s="79">
        <f>VLOOKUP($A103,'06.07'!$A$9:$W$200,8,0)</f>
        <v>0</v>
      </c>
      <c r="J103" s="79">
        <f>VLOOKUP($A103,'07.07'!$A$9:$W$200,8,0)</f>
        <v>0</v>
      </c>
      <c r="K103" s="79">
        <f>VLOOKUP($A103,'08.07'!$A$9:$W$200,8,0)</f>
        <v>0</v>
      </c>
      <c r="L103" s="79">
        <f>VLOOKUP($A103,'09.07'!$A$9:$W$200,8,0)</f>
        <v>0</v>
      </c>
      <c r="M103" s="79">
        <f>VLOOKUP($A103,'10.07'!$A$9:$W$200,8,0)</f>
        <v>0</v>
      </c>
      <c r="N103" s="79">
        <f>VLOOKUP($A103,'11.07'!$A$9:$W$200,8,0)</f>
        <v>1</v>
      </c>
      <c r="O103" s="79">
        <f>VLOOKUP($A103,'12.07'!$A$9:$W$200,8,0)</f>
        <v>0</v>
      </c>
      <c r="P103" s="79">
        <f>VLOOKUP($A103,'13.07'!$A$9:$W$200,8,0)</f>
        <v>0</v>
      </c>
      <c r="Q103" s="79">
        <f>VLOOKUP($A103,'14.07'!$A$9:$W$200,8,0)</f>
        <v>0</v>
      </c>
      <c r="R103" s="79">
        <f>VLOOKUP($A103,'15.07'!$A$9:$W$200,8,0)</f>
        <v>0</v>
      </c>
      <c r="S103" s="79">
        <f>VLOOKUP($A103,'16.07'!$A$9:$W$200,8,0)</f>
        <v>0</v>
      </c>
      <c r="T103" s="79">
        <f>VLOOKUP($A103,'17.07'!$A$9:$W$200,8,0)</f>
        <v>0</v>
      </c>
      <c r="U103" s="79">
        <f>VLOOKUP($A103,'18.07'!$A$9:$W$200,8,0)</f>
        <v>0</v>
      </c>
      <c r="V103" s="79">
        <f>VLOOKUP($A103,'19.07'!$A$9:$W$200,8,0)</f>
        <v>1</v>
      </c>
      <c r="W103" s="79">
        <f>VLOOKUP($A103,'20.07'!$A$9:$W$200,8,0)</f>
        <v>0</v>
      </c>
      <c r="X103" s="79">
        <f>VLOOKUP($A103,'21.07'!$A$9:$W$200,8,0)</f>
        <v>1</v>
      </c>
      <c r="Y103" s="79">
        <f>VLOOKUP($A103,'22.07'!$A$9:$W$200,8,0)</f>
        <v>1</v>
      </c>
      <c r="Z103" s="79">
        <f>VLOOKUP($A103,'23.07'!$A$9:$W$200,8,0)</f>
        <v>0</v>
      </c>
      <c r="AA103" s="79">
        <f>VLOOKUP($A103,'24.07'!$A$9:$W$200,8,0)</f>
        <v>0</v>
      </c>
      <c r="AB103" s="79">
        <f>VLOOKUP($A103,'25.07'!$A$9:$W$200,8,0)</f>
        <v>0</v>
      </c>
      <c r="AC103" s="79">
        <f>VLOOKUP($A103,'26.07'!$A$9:$W$200,8,0)</f>
        <v>1</v>
      </c>
      <c r="AD103" s="79">
        <f>VLOOKUP($A103,'27.07'!$A$9:$W$200,8,0)</f>
        <v>0</v>
      </c>
      <c r="AE103" s="79">
        <f>VLOOKUP($A103,'28.07'!$A$9:$W$200,8,0)</f>
        <v>0</v>
      </c>
      <c r="AF103" s="79">
        <f>VLOOKUP($A103,'29.07'!$A$9:$W$200,8,0)</f>
        <v>0</v>
      </c>
      <c r="AG103" s="79">
        <f>VLOOKUP($A103,'30.07'!$A$9:$W$200,8,0)</f>
        <v>1</v>
      </c>
      <c r="AH103" s="79">
        <f>VLOOKUP($A103,'31.07'!$A$9:$W$200,8,0)</f>
        <v>0</v>
      </c>
      <c r="AI103" s="198">
        <f t="shared" si="5"/>
        <v>7</v>
      </c>
      <c r="AJ103" s="199"/>
    </row>
    <row r="104" spans="1:36" ht="18" customHeight="1" x14ac:dyDescent="0.2">
      <c r="A104" s="13">
        <v>3500143</v>
      </c>
      <c r="B104" s="14" t="s">
        <v>129</v>
      </c>
      <c r="C104" s="15">
        <v>220000</v>
      </c>
      <c r="D104" s="79">
        <f>VLOOKUP($A104,'01.07'!$A$9:$W$200,8,0)</f>
        <v>0</v>
      </c>
      <c r="E104" s="79">
        <f>VLOOKUP($A104,'02.07'!$A$9:$W$200,8,0)</f>
        <v>0</v>
      </c>
      <c r="F104" s="79">
        <f>VLOOKUP($A104,'03.07'!$A$9:$W$200,8,0)</f>
        <v>2</v>
      </c>
      <c r="G104" s="79">
        <f>VLOOKUP($A104,'04.07'!$A$9:$W$200,8,0)</f>
        <v>0</v>
      </c>
      <c r="H104" s="79">
        <f>VLOOKUP($A104,'05.07'!$A$9:$W$200,8,0)</f>
        <v>1</v>
      </c>
      <c r="I104" s="79">
        <f>VLOOKUP($A104,'06.07'!$A$9:$W$200,8,0)</f>
        <v>0</v>
      </c>
      <c r="J104" s="79">
        <f>VLOOKUP($A104,'07.07'!$A$9:$W$200,8,0)</f>
        <v>0</v>
      </c>
      <c r="K104" s="79">
        <f>VLOOKUP($A104,'08.07'!$A$9:$W$200,8,0)</f>
        <v>0</v>
      </c>
      <c r="L104" s="79">
        <f>VLOOKUP($A104,'09.07'!$A$9:$W$200,8,0)</f>
        <v>1</v>
      </c>
      <c r="M104" s="79">
        <f>VLOOKUP($A104,'10.07'!$A$9:$W$200,8,0)</f>
        <v>1</v>
      </c>
      <c r="N104" s="79">
        <f>VLOOKUP($A104,'11.07'!$A$9:$W$200,8,0)</f>
        <v>2</v>
      </c>
      <c r="O104" s="79">
        <f>VLOOKUP($A104,'12.07'!$A$9:$W$200,8,0)</f>
        <v>0</v>
      </c>
      <c r="P104" s="79">
        <f>VLOOKUP($A104,'13.07'!$A$9:$W$200,8,0)</f>
        <v>4</v>
      </c>
      <c r="Q104" s="79">
        <f>VLOOKUP($A104,'14.07'!$A$9:$W$200,8,0)</f>
        <v>0</v>
      </c>
      <c r="R104" s="79">
        <f>VLOOKUP($A104,'15.07'!$A$9:$W$200,8,0)</f>
        <v>0</v>
      </c>
      <c r="S104" s="79">
        <f>VLOOKUP($A104,'16.07'!$A$9:$W$200,8,0)</f>
        <v>0</v>
      </c>
      <c r="T104" s="79">
        <f>VLOOKUP($A104,'17.07'!$A$9:$W$200,8,0)</f>
        <v>0</v>
      </c>
      <c r="U104" s="79">
        <f>VLOOKUP($A104,'18.07'!$A$9:$W$200,8,0)</f>
        <v>0</v>
      </c>
      <c r="V104" s="79">
        <f>VLOOKUP($A104,'19.07'!$A$9:$W$200,8,0)</f>
        <v>0</v>
      </c>
      <c r="W104" s="79">
        <f>VLOOKUP($A104,'20.07'!$A$9:$W$200,8,0)</f>
        <v>0</v>
      </c>
      <c r="X104" s="79">
        <f>VLOOKUP($A104,'21.07'!$A$9:$W$200,8,0)</f>
        <v>1</v>
      </c>
      <c r="Y104" s="79">
        <f>VLOOKUP($A104,'22.07'!$A$9:$W$200,8,0)</f>
        <v>0</v>
      </c>
      <c r="Z104" s="79">
        <f>VLOOKUP($A104,'23.07'!$A$9:$W$200,8,0)</f>
        <v>0</v>
      </c>
      <c r="AA104" s="79">
        <f>VLOOKUP($A104,'24.07'!$A$9:$W$200,8,0)</f>
        <v>0</v>
      </c>
      <c r="AB104" s="79">
        <f>VLOOKUP($A104,'25.07'!$A$9:$W$200,8,0)</f>
        <v>0</v>
      </c>
      <c r="AC104" s="79">
        <f>VLOOKUP($A104,'26.07'!$A$9:$W$200,8,0)</f>
        <v>0</v>
      </c>
      <c r="AD104" s="79">
        <f>VLOOKUP($A104,'27.07'!$A$9:$W$200,8,0)</f>
        <v>0</v>
      </c>
      <c r="AE104" s="79">
        <f>VLOOKUP($A104,'28.07'!$A$9:$W$200,8,0)</f>
        <v>0</v>
      </c>
      <c r="AF104" s="79">
        <f>VLOOKUP($A104,'29.07'!$A$9:$W$200,8,0)</f>
        <v>0</v>
      </c>
      <c r="AG104" s="79">
        <f>VLOOKUP($A104,'30.07'!$A$9:$W$200,8,0)</f>
        <v>3</v>
      </c>
      <c r="AH104" s="79">
        <f>VLOOKUP($A104,'31.07'!$A$9:$W$200,8,0)</f>
        <v>2</v>
      </c>
      <c r="AI104" s="198">
        <f t="shared" si="5"/>
        <v>17</v>
      </c>
      <c r="AJ104" s="199"/>
    </row>
    <row r="105" spans="1:36" ht="18" customHeight="1" x14ac:dyDescent="0.2">
      <c r="A105" s="13">
        <v>3500144</v>
      </c>
      <c r="B105" s="14" t="s">
        <v>130</v>
      </c>
      <c r="C105" s="15">
        <v>260000</v>
      </c>
      <c r="D105" s="79">
        <f>VLOOKUP($A105,'01.07'!$A$9:$W$200,8,0)</f>
        <v>0</v>
      </c>
      <c r="E105" s="79">
        <f>VLOOKUP($A105,'02.07'!$A$9:$W$200,8,0)</f>
        <v>0</v>
      </c>
      <c r="F105" s="79">
        <f>VLOOKUP($A105,'03.07'!$A$9:$W$200,8,0)</f>
        <v>1</v>
      </c>
      <c r="G105" s="79">
        <f>VLOOKUP($A105,'04.07'!$A$9:$W$200,8,0)</f>
        <v>2</v>
      </c>
      <c r="H105" s="79">
        <f>VLOOKUP($A105,'05.07'!$A$9:$W$200,8,0)</f>
        <v>0</v>
      </c>
      <c r="I105" s="79">
        <f>VLOOKUP($A105,'06.07'!$A$9:$W$200,8,0)</f>
        <v>0</v>
      </c>
      <c r="J105" s="79">
        <f>VLOOKUP($A105,'07.07'!$A$9:$W$200,8,0)</f>
        <v>0</v>
      </c>
      <c r="K105" s="79">
        <f>VLOOKUP($A105,'08.07'!$A$9:$W$200,8,0)</f>
        <v>0</v>
      </c>
      <c r="L105" s="79">
        <f>VLOOKUP($A105,'09.07'!$A$9:$W$200,8,0)</f>
        <v>1</v>
      </c>
      <c r="M105" s="79">
        <f>VLOOKUP($A105,'10.07'!$A$9:$W$200,8,0)</f>
        <v>0</v>
      </c>
      <c r="N105" s="79">
        <f>VLOOKUP($A105,'11.07'!$A$9:$W$200,8,0)</f>
        <v>2</v>
      </c>
      <c r="O105" s="79">
        <f>VLOOKUP($A105,'12.07'!$A$9:$W$200,8,0)</f>
        <v>2</v>
      </c>
      <c r="P105" s="79">
        <f>VLOOKUP($A105,'13.07'!$A$9:$W$200,8,0)</f>
        <v>3</v>
      </c>
      <c r="Q105" s="79">
        <f>VLOOKUP($A105,'14.07'!$A$9:$W$200,8,0)</f>
        <v>0</v>
      </c>
      <c r="R105" s="79">
        <f>VLOOKUP($A105,'15.07'!$A$9:$W$200,8,0)</f>
        <v>0</v>
      </c>
      <c r="S105" s="79">
        <f>VLOOKUP($A105,'16.07'!$A$9:$W$200,8,0)</f>
        <v>3</v>
      </c>
      <c r="T105" s="79">
        <f>VLOOKUP($A105,'17.07'!$A$9:$W$200,8,0)</f>
        <v>0</v>
      </c>
      <c r="U105" s="79">
        <f>VLOOKUP($A105,'18.07'!$A$9:$W$200,8,0)</f>
        <v>0</v>
      </c>
      <c r="V105" s="79">
        <f>VLOOKUP($A105,'19.07'!$A$9:$W$200,8,0)</f>
        <v>2</v>
      </c>
      <c r="W105" s="79">
        <f>VLOOKUP($A105,'20.07'!$A$9:$W$200,8,0)</f>
        <v>0</v>
      </c>
      <c r="X105" s="79">
        <f>VLOOKUP($A105,'21.07'!$A$9:$W$200,8,0)</f>
        <v>3</v>
      </c>
      <c r="Y105" s="79">
        <f>VLOOKUP($A105,'22.07'!$A$9:$W$200,8,0)</f>
        <v>0</v>
      </c>
      <c r="Z105" s="79">
        <f>VLOOKUP($A105,'23.07'!$A$9:$W$200,8,0)</f>
        <v>0</v>
      </c>
      <c r="AA105" s="79">
        <f>VLOOKUP($A105,'24.07'!$A$9:$W$200,8,0)</f>
        <v>0</v>
      </c>
      <c r="AB105" s="79">
        <f>VLOOKUP($A105,'25.07'!$A$9:$W$200,8,0)</f>
        <v>2</v>
      </c>
      <c r="AC105" s="79">
        <f>VLOOKUP($A105,'26.07'!$A$9:$W$200,8,0)</f>
        <v>0</v>
      </c>
      <c r="AD105" s="79">
        <f>VLOOKUP($A105,'27.07'!$A$9:$W$200,8,0)</f>
        <v>2</v>
      </c>
      <c r="AE105" s="79">
        <f>VLOOKUP($A105,'28.07'!$A$9:$W$200,8,0)</f>
        <v>0</v>
      </c>
      <c r="AF105" s="79">
        <f>VLOOKUP($A105,'29.07'!$A$9:$W$200,8,0)</f>
        <v>4</v>
      </c>
      <c r="AG105" s="79">
        <f>VLOOKUP($A105,'30.07'!$A$9:$W$200,8,0)</f>
        <v>1</v>
      </c>
      <c r="AH105" s="79">
        <f>VLOOKUP($A105,'31.07'!$A$9:$W$200,8,0)</f>
        <v>2</v>
      </c>
      <c r="AI105" s="198">
        <f t="shared" si="5"/>
        <v>30</v>
      </c>
      <c r="AJ105" s="199"/>
    </row>
    <row r="106" spans="1:36" ht="18" customHeight="1" x14ac:dyDescent="0.2">
      <c r="A106" s="13">
        <v>3500145</v>
      </c>
      <c r="B106" s="14" t="s">
        <v>131</v>
      </c>
      <c r="C106" s="15">
        <v>350000</v>
      </c>
      <c r="D106" s="79">
        <f>VLOOKUP($A106,'01.07'!$A$9:$W$200,8,0)</f>
        <v>0</v>
      </c>
      <c r="E106" s="79">
        <f>VLOOKUP($A106,'02.07'!$A$9:$W$200,8,0)</f>
        <v>0</v>
      </c>
      <c r="F106" s="79">
        <f>VLOOKUP($A106,'03.07'!$A$9:$W$200,8,0)</f>
        <v>0</v>
      </c>
      <c r="G106" s="79">
        <f>VLOOKUP($A106,'04.07'!$A$9:$W$200,8,0)</f>
        <v>0</v>
      </c>
      <c r="H106" s="79">
        <f>VLOOKUP($A106,'05.07'!$A$9:$W$200,8,0)</f>
        <v>0</v>
      </c>
      <c r="I106" s="79">
        <f>VLOOKUP($A106,'06.07'!$A$9:$W$200,8,0)</f>
        <v>0</v>
      </c>
      <c r="J106" s="79">
        <f>VLOOKUP($A106,'07.07'!$A$9:$W$200,8,0)</f>
        <v>0</v>
      </c>
      <c r="K106" s="79">
        <f>VLOOKUP($A106,'08.07'!$A$9:$W$200,8,0)</f>
        <v>0</v>
      </c>
      <c r="L106" s="79">
        <f>VLOOKUP($A106,'09.07'!$A$9:$W$200,8,0)</f>
        <v>0</v>
      </c>
      <c r="M106" s="79">
        <f>VLOOKUP($A106,'10.07'!$A$9:$W$200,8,0)</f>
        <v>0</v>
      </c>
      <c r="N106" s="79">
        <f>VLOOKUP($A106,'11.07'!$A$9:$W$200,8,0)</f>
        <v>0</v>
      </c>
      <c r="O106" s="79">
        <f>VLOOKUP($A106,'12.07'!$A$9:$W$200,8,0)</f>
        <v>0</v>
      </c>
      <c r="P106" s="79">
        <f>VLOOKUP($A106,'13.07'!$A$9:$W$200,8,0)</f>
        <v>0</v>
      </c>
      <c r="Q106" s="79">
        <f>VLOOKUP($A106,'14.07'!$A$9:$W$200,8,0)</f>
        <v>0</v>
      </c>
      <c r="R106" s="79">
        <f>VLOOKUP($A106,'15.07'!$A$9:$W$200,8,0)</f>
        <v>0</v>
      </c>
      <c r="S106" s="79">
        <f>VLOOKUP($A106,'16.07'!$A$9:$W$200,8,0)</f>
        <v>0</v>
      </c>
      <c r="T106" s="79">
        <f>VLOOKUP($A106,'17.07'!$A$9:$W$200,8,0)</f>
        <v>0</v>
      </c>
      <c r="U106" s="79">
        <f>VLOOKUP($A106,'18.07'!$A$9:$W$200,8,0)</f>
        <v>0</v>
      </c>
      <c r="V106" s="79">
        <f>VLOOKUP($A106,'19.07'!$A$9:$W$200,8,0)</f>
        <v>0</v>
      </c>
      <c r="W106" s="79">
        <f>VLOOKUP($A106,'20.07'!$A$9:$W$200,8,0)</f>
        <v>0</v>
      </c>
      <c r="X106" s="79">
        <f>VLOOKUP($A106,'21.07'!$A$9:$W$200,8,0)</f>
        <v>0</v>
      </c>
      <c r="Y106" s="79">
        <f>VLOOKUP($A106,'22.07'!$A$9:$W$200,8,0)</f>
        <v>0</v>
      </c>
      <c r="Z106" s="79">
        <f>VLOOKUP($A106,'23.07'!$A$9:$W$200,8,0)</f>
        <v>0</v>
      </c>
      <c r="AA106" s="79">
        <f>VLOOKUP($A106,'24.07'!$A$9:$W$200,8,0)</f>
        <v>0</v>
      </c>
      <c r="AB106" s="79">
        <f>VLOOKUP($A106,'25.07'!$A$9:$W$200,8,0)</f>
        <v>0</v>
      </c>
      <c r="AC106" s="79">
        <f>VLOOKUP($A106,'26.07'!$A$9:$W$200,8,0)</f>
        <v>0</v>
      </c>
      <c r="AD106" s="79">
        <f>VLOOKUP($A106,'27.07'!$A$9:$W$200,8,0)</f>
        <v>0</v>
      </c>
      <c r="AE106" s="79">
        <f>VLOOKUP($A106,'28.07'!$A$9:$W$200,8,0)</f>
        <v>0</v>
      </c>
      <c r="AF106" s="79">
        <f>VLOOKUP($A106,'29.07'!$A$9:$W$200,8,0)</f>
        <v>0</v>
      </c>
      <c r="AG106" s="79">
        <f>VLOOKUP($A106,'30.07'!$A$9:$W$200,8,0)</f>
        <v>0</v>
      </c>
      <c r="AH106" s="79">
        <f>VLOOKUP($A106,'31.07'!$A$9:$W$200,8,0)</f>
        <v>0</v>
      </c>
      <c r="AI106" s="198">
        <f t="shared" si="5"/>
        <v>0</v>
      </c>
      <c r="AJ106" s="199"/>
    </row>
    <row r="107" spans="1:36" ht="18" customHeight="1" x14ac:dyDescent="0.2">
      <c r="A107" s="7">
        <v>3510000</v>
      </c>
      <c r="B107" s="8" t="s">
        <v>132</v>
      </c>
      <c r="C107" s="9"/>
      <c r="D107" s="79">
        <f>VLOOKUP($A107,'01.07'!$A$9:$W$200,8,0)</f>
        <v>0</v>
      </c>
      <c r="E107" s="79">
        <f>VLOOKUP($A107,'02.07'!$A$9:$W$200,8,0)</f>
        <v>0</v>
      </c>
      <c r="F107" s="79">
        <f>VLOOKUP($A107,'03.07'!$A$9:$W$200,8,0)</f>
        <v>0</v>
      </c>
      <c r="G107" s="79">
        <f>VLOOKUP($A107,'04.07'!$A$9:$W$200,8,0)</f>
        <v>0</v>
      </c>
      <c r="H107" s="79">
        <f>VLOOKUP($A107,'05.07'!$A$9:$W$200,8,0)</f>
        <v>0</v>
      </c>
      <c r="I107" s="79">
        <f>VLOOKUP($A107,'06.07'!$A$9:$W$200,8,0)</f>
        <v>0</v>
      </c>
      <c r="J107" s="79">
        <f>VLOOKUP($A107,'07.07'!$A$9:$W$200,8,0)</f>
        <v>0</v>
      </c>
      <c r="K107" s="79">
        <f>VLOOKUP($A107,'08.07'!$A$9:$W$200,8,0)</f>
        <v>0</v>
      </c>
      <c r="L107" s="79">
        <f>VLOOKUP($A107,'09.07'!$A$9:$W$200,8,0)</f>
        <v>0</v>
      </c>
      <c r="M107" s="79">
        <f>VLOOKUP($A107,'10.07'!$A$9:$W$200,8,0)</f>
        <v>0</v>
      </c>
      <c r="N107" s="79">
        <f>VLOOKUP($A107,'11.07'!$A$9:$W$200,8,0)</f>
        <v>0</v>
      </c>
      <c r="O107" s="79">
        <f>VLOOKUP($A107,'12.07'!$A$9:$W$200,8,0)</f>
        <v>0</v>
      </c>
      <c r="P107" s="79">
        <f>VLOOKUP($A107,'13.07'!$A$9:$W$200,8,0)</f>
        <v>0</v>
      </c>
      <c r="Q107" s="79">
        <f>VLOOKUP($A107,'14.07'!$A$9:$W$200,8,0)</f>
        <v>0</v>
      </c>
      <c r="R107" s="79">
        <f>VLOOKUP($A107,'15.07'!$A$9:$W$200,8,0)</f>
        <v>0</v>
      </c>
      <c r="S107" s="79">
        <f>VLOOKUP($A107,'16.07'!$A$9:$W$200,8,0)</f>
        <v>0</v>
      </c>
      <c r="T107" s="79">
        <f>VLOOKUP($A107,'17.07'!$A$9:$W$200,8,0)</f>
        <v>0</v>
      </c>
      <c r="U107" s="79">
        <f>VLOOKUP($A107,'18.07'!$A$9:$W$200,8,0)</f>
        <v>0</v>
      </c>
      <c r="V107" s="79">
        <f>VLOOKUP($A107,'19.07'!$A$9:$W$200,8,0)</f>
        <v>0</v>
      </c>
      <c r="W107" s="79">
        <f>VLOOKUP($A107,'20.07'!$A$9:$W$200,8,0)</f>
        <v>0</v>
      </c>
      <c r="X107" s="79">
        <f>VLOOKUP($A107,'21.07'!$A$9:$W$200,8,0)</f>
        <v>0</v>
      </c>
      <c r="Y107" s="79">
        <f>VLOOKUP($A107,'22.07'!$A$9:$W$200,8,0)</f>
        <v>0</v>
      </c>
      <c r="Z107" s="79">
        <f>VLOOKUP($A107,'23.07'!$A$9:$W$200,8,0)</f>
        <v>0</v>
      </c>
      <c r="AA107" s="79">
        <f>VLOOKUP($A107,'24.07'!$A$9:$W$200,8,0)</f>
        <v>0</v>
      </c>
      <c r="AB107" s="79">
        <f>VLOOKUP($A107,'25.07'!$A$9:$W$200,8,0)</f>
        <v>0</v>
      </c>
      <c r="AC107" s="79">
        <f>VLOOKUP($A107,'26.07'!$A$9:$W$200,8,0)</f>
        <v>0</v>
      </c>
      <c r="AD107" s="79">
        <f>VLOOKUP($A107,'27.07'!$A$9:$W$200,8,0)</f>
        <v>0</v>
      </c>
      <c r="AE107" s="79">
        <f>VLOOKUP($A107,'28.07'!$A$9:$W$200,8,0)</f>
        <v>0</v>
      </c>
      <c r="AF107" s="79">
        <f>VLOOKUP($A107,'29.07'!$A$9:$W$200,8,0)</f>
        <v>0</v>
      </c>
      <c r="AG107" s="79">
        <f>VLOOKUP($A107,'30.07'!$A$9:$W$200,8,0)</f>
        <v>0</v>
      </c>
      <c r="AH107" s="79">
        <f>VLOOKUP($A107,'31.07'!$A$9:$W$200,8,0)</f>
        <v>0</v>
      </c>
      <c r="AI107" s="198">
        <f t="shared" si="5"/>
        <v>0</v>
      </c>
      <c r="AJ107" s="199"/>
    </row>
    <row r="108" spans="1:36" ht="18" customHeight="1" x14ac:dyDescent="0.2">
      <c r="A108" s="13">
        <v>3510004</v>
      </c>
      <c r="B108" s="14" t="s">
        <v>133</v>
      </c>
      <c r="C108" s="15">
        <v>43000</v>
      </c>
      <c r="D108" s="79">
        <f>VLOOKUP($A108,'01.07'!$A$9:$W$200,8,0)</f>
        <v>0</v>
      </c>
      <c r="E108" s="79">
        <f>VLOOKUP($A108,'02.07'!$A$9:$W$200,8,0)</f>
        <v>9</v>
      </c>
      <c r="F108" s="79">
        <f>VLOOKUP($A108,'03.07'!$A$9:$W$200,8,0)</f>
        <v>0</v>
      </c>
      <c r="G108" s="79">
        <f>VLOOKUP($A108,'04.07'!$A$9:$W$200,8,0)</f>
        <v>9</v>
      </c>
      <c r="H108" s="79">
        <f>VLOOKUP($A108,'05.07'!$A$9:$W$200,8,0)</f>
        <v>3</v>
      </c>
      <c r="I108" s="79">
        <f>VLOOKUP($A108,'06.07'!$A$9:$W$200,8,0)</f>
        <v>9</v>
      </c>
      <c r="J108" s="79">
        <f>VLOOKUP($A108,'07.07'!$A$9:$W$200,8,0)</f>
        <v>0</v>
      </c>
      <c r="K108" s="79">
        <f>VLOOKUP($A108,'08.07'!$A$9:$W$200,8,0)</f>
        <v>9</v>
      </c>
      <c r="L108" s="79">
        <f>VLOOKUP($A108,'09.07'!$A$9:$W$200,8,0)</f>
        <v>0</v>
      </c>
      <c r="M108" s="79">
        <f>VLOOKUP($A108,'10.07'!$A$9:$W$200,8,0)</f>
        <v>9</v>
      </c>
      <c r="N108" s="79">
        <f>VLOOKUP($A108,'11.07'!$A$9:$W$200,8,0)</f>
        <v>9</v>
      </c>
      <c r="O108" s="79">
        <f>VLOOKUP($A108,'12.07'!$A$9:$W$200,8,0)</f>
        <v>0</v>
      </c>
      <c r="P108" s="79">
        <f>VLOOKUP($A108,'13.07'!$A$9:$W$200,8,0)</f>
        <v>0</v>
      </c>
      <c r="Q108" s="79">
        <f>VLOOKUP($A108,'14.07'!$A$9:$W$200,8,0)</f>
        <v>9</v>
      </c>
      <c r="R108" s="79">
        <f>VLOOKUP($A108,'15.07'!$A$9:$W$200,8,0)</f>
        <v>0</v>
      </c>
      <c r="S108" s="79">
        <f>VLOOKUP($A108,'16.07'!$A$9:$W$200,8,0)</f>
        <v>9</v>
      </c>
      <c r="T108" s="79">
        <f>VLOOKUP($A108,'17.07'!$A$9:$W$200,8,0)</f>
        <v>9</v>
      </c>
      <c r="U108" s="79">
        <f>VLOOKUP($A108,'18.07'!$A$9:$W$200,8,0)</f>
        <v>0</v>
      </c>
      <c r="V108" s="79">
        <f>VLOOKUP($A108,'19.07'!$A$9:$W$200,8,0)</f>
        <v>9</v>
      </c>
      <c r="W108" s="79">
        <f>VLOOKUP($A108,'20.07'!$A$9:$W$200,8,0)</f>
        <v>6</v>
      </c>
      <c r="X108" s="79">
        <f>VLOOKUP($A108,'21.07'!$A$9:$W$200,8,0)</f>
        <v>6</v>
      </c>
      <c r="Y108" s="79">
        <f>VLOOKUP($A108,'22.07'!$A$9:$W$200,8,0)</f>
        <v>6</v>
      </c>
      <c r="Z108" s="79">
        <f>VLOOKUP($A108,'23.07'!$A$9:$W$200,8,0)</f>
        <v>0</v>
      </c>
      <c r="AA108" s="79">
        <f>VLOOKUP($A108,'24.07'!$A$9:$W$200,8,0)</f>
        <v>0</v>
      </c>
      <c r="AB108" s="79">
        <f>VLOOKUP($A108,'25.07'!$A$9:$W$200,8,0)</f>
        <v>9</v>
      </c>
      <c r="AC108" s="79">
        <f>VLOOKUP($A108,'26.07'!$A$9:$W$200,8,0)</f>
        <v>9</v>
      </c>
      <c r="AD108" s="79">
        <f>VLOOKUP($A108,'27.07'!$A$9:$W$200,8,0)</f>
        <v>6</v>
      </c>
      <c r="AE108" s="79">
        <f>VLOOKUP($A108,'28.07'!$A$9:$W$200,8,0)</f>
        <v>3</v>
      </c>
      <c r="AF108" s="79">
        <f>VLOOKUP($A108,'29.07'!$A$9:$W$200,8,0)</f>
        <v>0</v>
      </c>
      <c r="AG108" s="79">
        <f>VLOOKUP($A108,'30.07'!$A$9:$W$200,8,0)</f>
        <v>9</v>
      </c>
      <c r="AH108" s="79">
        <f>VLOOKUP($A108,'31.07'!$A$9:$W$200,8,0)</f>
        <v>9</v>
      </c>
      <c r="AI108" s="198">
        <f t="shared" si="5"/>
        <v>156</v>
      </c>
      <c r="AJ108" s="199"/>
    </row>
    <row r="109" spans="1:36" ht="18" customHeight="1" x14ac:dyDescent="0.2">
      <c r="A109" s="13">
        <v>3510011</v>
      </c>
      <c r="B109" s="14" t="s">
        <v>134</v>
      </c>
      <c r="C109" s="15">
        <v>42000</v>
      </c>
      <c r="D109" s="79">
        <f>VLOOKUP($A109,'01.07'!$A$9:$W$200,8,0)</f>
        <v>0</v>
      </c>
      <c r="E109" s="79">
        <f>VLOOKUP($A109,'02.07'!$A$9:$W$200,8,0)</f>
        <v>9</v>
      </c>
      <c r="F109" s="79">
        <f>VLOOKUP($A109,'03.07'!$A$9:$W$200,8,0)</f>
        <v>0</v>
      </c>
      <c r="G109" s="79">
        <f>VLOOKUP($A109,'04.07'!$A$9:$W$200,8,0)</f>
        <v>0</v>
      </c>
      <c r="H109" s="79">
        <f>VLOOKUP($A109,'05.07'!$A$9:$W$200,8,0)</f>
        <v>9</v>
      </c>
      <c r="I109" s="79">
        <f>VLOOKUP($A109,'06.07'!$A$9:$W$200,8,0)</f>
        <v>0</v>
      </c>
      <c r="J109" s="79">
        <f>VLOOKUP($A109,'07.07'!$A$9:$W$200,8,0)</f>
        <v>0</v>
      </c>
      <c r="K109" s="79">
        <f>VLOOKUP($A109,'08.07'!$A$9:$W$200,8,0)</f>
        <v>0</v>
      </c>
      <c r="L109" s="79">
        <f>VLOOKUP($A109,'09.07'!$A$9:$W$200,8,0)</f>
        <v>0</v>
      </c>
      <c r="M109" s="79">
        <f>VLOOKUP($A109,'10.07'!$A$9:$W$200,8,0)</f>
        <v>0</v>
      </c>
      <c r="N109" s="79">
        <f>VLOOKUP($A109,'11.07'!$A$9:$W$200,8,0)</f>
        <v>9</v>
      </c>
      <c r="O109" s="79">
        <f>VLOOKUP($A109,'12.07'!$A$9:$W$200,8,0)</f>
        <v>0</v>
      </c>
      <c r="P109" s="79">
        <f>VLOOKUP($A109,'13.07'!$A$9:$W$200,8,0)</f>
        <v>0</v>
      </c>
      <c r="Q109" s="79">
        <f>VLOOKUP($A109,'14.07'!$A$9:$W$200,8,0)</f>
        <v>0</v>
      </c>
      <c r="R109" s="79">
        <f>VLOOKUP($A109,'15.07'!$A$9:$W$200,8,0)</f>
        <v>9</v>
      </c>
      <c r="S109" s="79">
        <f>VLOOKUP($A109,'16.07'!$A$9:$W$200,8,0)</f>
        <v>0</v>
      </c>
      <c r="T109" s="79">
        <f>VLOOKUP($A109,'17.07'!$A$9:$W$200,8,0)</f>
        <v>0</v>
      </c>
      <c r="U109" s="79">
        <f>VLOOKUP($A109,'18.07'!$A$9:$W$200,8,0)</f>
        <v>0</v>
      </c>
      <c r="V109" s="79">
        <f>VLOOKUP($A109,'19.07'!$A$9:$W$200,8,0)</f>
        <v>0</v>
      </c>
      <c r="W109" s="79">
        <f>VLOOKUP($A109,'20.07'!$A$9:$W$200,8,0)</f>
        <v>0</v>
      </c>
      <c r="X109" s="79">
        <f>VLOOKUP($A109,'21.07'!$A$9:$W$200,8,0)</f>
        <v>0</v>
      </c>
      <c r="Y109" s="79">
        <f>VLOOKUP($A109,'22.07'!$A$9:$W$200,8,0)</f>
        <v>0</v>
      </c>
      <c r="Z109" s="79">
        <f>VLOOKUP($A109,'23.07'!$A$9:$W$200,8,0)</f>
        <v>0</v>
      </c>
      <c r="AA109" s="79">
        <f>VLOOKUP($A109,'24.07'!$A$9:$W$200,8,0)</f>
        <v>0</v>
      </c>
      <c r="AB109" s="79">
        <f>VLOOKUP($A109,'25.07'!$A$9:$W$200,8,0)</f>
        <v>9</v>
      </c>
      <c r="AC109" s="79">
        <f>VLOOKUP($A109,'26.07'!$A$9:$W$200,8,0)</f>
        <v>0</v>
      </c>
      <c r="AD109" s="79">
        <f>VLOOKUP($A109,'27.07'!$A$9:$W$200,8,0)</f>
        <v>0</v>
      </c>
      <c r="AE109" s="79">
        <f>VLOOKUP($A109,'28.07'!$A$9:$W$200,8,0)</f>
        <v>0</v>
      </c>
      <c r="AF109" s="79">
        <f>VLOOKUP($A109,'29.07'!$A$9:$W$200,8,0)</f>
        <v>9</v>
      </c>
      <c r="AG109" s="79">
        <f>VLOOKUP($A109,'30.07'!$A$9:$W$200,8,0)</f>
        <v>0</v>
      </c>
      <c r="AH109" s="79">
        <f>VLOOKUP($A109,'31.07'!$A$9:$W$200,8,0)</f>
        <v>0</v>
      </c>
      <c r="AI109" s="198">
        <f t="shared" si="5"/>
        <v>54</v>
      </c>
      <c r="AJ109" s="199"/>
    </row>
    <row r="110" spans="1:36" ht="18" customHeight="1" x14ac:dyDescent="0.2">
      <c r="A110" s="13">
        <v>3510012</v>
      </c>
      <c r="B110" s="14" t="s">
        <v>135</v>
      </c>
      <c r="C110" s="15">
        <v>43000</v>
      </c>
      <c r="D110" s="79">
        <f>VLOOKUP($A110,'01.07'!$A$9:$W$200,8,0)</f>
        <v>0</v>
      </c>
      <c r="E110" s="79">
        <f>VLOOKUP($A110,'02.07'!$A$9:$W$200,8,0)</f>
        <v>9</v>
      </c>
      <c r="F110" s="79">
        <f>VLOOKUP($A110,'03.07'!$A$9:$W$200,8,0)</f>
        <v>0</v>
      </c>
      <c r="G110" s="79">
        <f>VLOOKUP($A110,'04.07'!$A$9:$W$200,8,0)</f>
        <v>9</v>
      </c>
      <c r="H110" s="79">
        <f>VLOOKUP($A110,'05.07'!$A$9:$W$200,8,0)</f>
        <v>6</v>
      </c>
      <c r="I110" s="79">
        <f>VLOOKUP($A110,'06.07'!$A$9:$W$200,8,0)</f>
        <v>0</v>
      </c>
      <c r="J110" s="79">
        <f>VLOOKUP($A110,'07.07'!$A$9:$W$200,8,0)</f>
        <v>0</v>
      </c>
      <c r="K110" s="79">
        <f>VLOOKUP($A110,'08.07'!$A$9:$W$200,8,0)</f>
        <v>12</v>
      </c>
      <c r="L110" s="79">
        <f>VLOOKUP($A110,'09.07'!$A$9:$W$200,8,0)</f>
        <v>0</v>
      </c>
      <c r="M110" s="79">
        <f>VLOOKUP($A110,'10.07'!$A$9:$W$200,8,0)</f>
        <v>9</v>
      </c>
      <c r="N110" s="79">
        <f>VLOOKUP($A110,'11.07'!$A$9:$W$200,8,0)</f>
        <v>0</v>
      </c>
      <c r="O110" s="79">
        <f>VLOOKUP($A110,'12.07'!$A$9:$W$200,8,0)</f>
        <v>9</v>
      </c>
      <c r="P110" s="79">
        <f>VLOOKUP($A110,'13.07'!$A$9:$W$200,8,0)</f>
        <v>0</v>
      </c>
      <c r="Q110" s="79">
        <f>VLOOKUP($A110,'14.07'!$A$9:$W$200,8,0)</f>
        <v>9</v>
      </c>
      <c r="R110" s="79">
        <f>VLOOKUP($A110,'15.07'!$A$9:$W$200,8,0)</f>
        <v>0</v>
      </c>
      <c r="S110" s="79">
        <f>VLOOKUP($A110,'16.07'!$A$9:$W$200,8,0)</f>
        <v>6</v>
      </c>
      <c r="T110" s="79">
        <f>VLOOKUP($A110,'17.07'!$A$9:$W$200,8,0)</f>
        <v>12</v>
      </c>
      <c r="U110" s="79">
        <f>VLOOKUP($A110,'18.07'!$A$9:$W$200,8,0)</f>
        <v>0</v>
      </c>
      <c r="V110" s="79">
        <f>VLOOKUP($A110,'19.07'!$A$9:$W$200,8,0)</f>
        <v>9</v>
      </c>
      <c r="W110" s="79">
        <f>VLOOKUP($A110,'20.07'!$A$9:$W$200,8,0)</f>
        <v>6</v>
      </c>
      <c r="X110" s="79">
        <f>VLOOKUP($A110,'21.07'!$A$9:$W$200,8,0)</f>
        <v>6</v>
      </c>
      <c r="Y110" s="79">
        <f>VLOOKUP($A110,'22.07'!$A$9:$W$200,8,0)</f>
        <v>0</v>
      </c>
      <c r="Z110" s="79">
        <f>VLOOKUP($A110,'23.07'!$A$9:$W$200,8,0)</f>
        <v>6</v>
      </c>
      <c r="AA110" s="79">
        <f>VLOOKUP($A110,'24.07'!$A$9:$W$200,8,0)</f>
        <v>0</v>
      </c>
      <c r="AB110" s="79">
        <f>VLOOKUP($A110,'25.07'!$A$9:$W$200,8,0)</f>
        <v>9</v>
      </c>
      <c r="AC110" s="79">
        <f>VLOOKUP($A110,'26.07'!$A$9:$W$200,8,0)</f>
        <v>9</v>
      </c>
      <c r="AD110" s="79">
        <f>VLOOKUP($A110,'27.07'!$A$9:$W$200,8,0)</f>
        <v>0</v>
      </c>
      <c r="AE110" s="79">
        <f>VLOOKUP($A110,'28.07'!$A$9:$W$200,8,0)</f>
        <v>9</v>
      </c>
      <c r="AF110" s="79">
        <f>VLOOKUP($A110,'29.07'!$A$9:$W$200,8,0)</f>
        <v>0</v>
      </c>
      <c r="AG110" s="79">
        <f>VLOOKUP($A110,'30.07'!$A$9:$W$200,8,0)</f>
        <v>0</v>
      </c>
      <c r="AH110" s="79">
        <f>VLOOKUP($A110,'31.07'!$A$9:$W$200,8,0)</f>
        <v>9</v>
      </c>
      <c r="AI110" s="198">
        <f t="shared" si="5"/>
        <v>144</v>
      </c>
      <c r="AJ110" s="199"/>
    </row>
    <row r="111" spans="1:36" ht="18" customHeight="1" x14ac:dyDescent="0.2">
      <c r="A111" s="13">
        <v>3510018</v>
      </c>
      <c r="B111" s="14" t="s">
        <v>136</v>
      </c>
      <c r="C111" s="15">
        <v>65000</v>
      </c>
      <c r="D111" s="79">
        <f>VLOOKUP($A111,'01.07'!$A$9:$W$200,8,0)</f>
        <v>0</v>
      </c>
      <c r="E111" s="79">
        <f>VLOOKUP($A111,'02.07'!$A$9:$W$200,8,0)</f>
        <v>0</v>
      </c>
      <c r="F111" s="79">
        <f>VLOOKUP($A111,'03.07'!$A$9:$W$200,8,0)</f>
        <v>9</v>
      </c>
      <c r="G111" s="79">
        <f>VLOOKUP($A111,'04.07'!$A$9:$W$200,8,0)</f>
        <v>0</v>
      </c>
      <c r="H111" s="79">
        <f>VLOOKUP($A111,'05.07'!$A$9:$W$200,8,0)</f>
        <v>9</v>
      </c>
      <c r="I111" s="79">
        <f>VLOOKUP($A111,'06.07'!$A$9:$W$200,8,0)</f>
        <v>0</v>
      </c>
      <c r="J111" s="79">
        <f>VLOOKUP($A111,'07.07'!$A$9:$W$200,8,0)</f>
        <v>0</v>
      </c>
      <c r="K111" s="79">
        <f>VLOOKUP($A111,'08.07'!$A$9:$W$200,8,0)</f>
        <v>0</v>
      </c>
      <c r="L111" s="79">
        <f>VLOOKUP($A111,'09.07'!$A$9:$W$200,8,0)</f>
        <v>9</v>
      </c>
      <c r="M111" s="79">
        <f>VLOOKUP($A111,'10.07'!$A$9:$W$200,8,0)</f>
        <v>0</v>
      </c>
      <c r="N111" s="79">
        <f>VLOOKUP($A111,'11.07'!$A$9:$W$200,8,0)</f>
        <v>0</v>
      </c>
      <c r="O111" s="79">
        <f>VLOOKUP($A111,'12.07'!$A$9:$W$200,8,0)</f>
        <v>9</v>
      </c>
      <c r="P111" s="79">
        <f>VLOOKUP($A111,'13.07'!$A$9:$W$200,8,0)</f>
        <v>0</v>
      </c>
      <c r="Q111" s="79">
        <f>VLOOKUP($A111,'14.07'!$A$9:$W$200,8,0)</f>
        <v>0</v>
      </c>
      <c r="R111" s="79">
        <f>VLOOKUP($A111,'15.07'!$A$9:$W$200,8,0)</f>
        <v>9</v>
      </c>
      <c r="S111" s="79">
        <f>VLOOKUP($A111,'16.07'!$A$9:$W$200,8,0)</f>
        <v>0</v>
      </c>
      <c r="T111" s="79">
        <f>VLOOKUP($A111,'17.07'!$A$9:$W$200,8,0)</f>
        <v>7</v>
      </c>
      <c r="U111" s="79">
        <f>VLOOKUP($A111,'18.07'!$A$9:$W$200,8,0)</f>
        <v>0</v>
      </c>
      <c r="V111" s="79">
        <f>VLOOKUP($A111,'19.07'!$A$9:$W$200,8,0)</f>
        <v>0</v>
      </c>
      <c r="W111" s="79">
        <f>VLOOKUP($A111,'20.07'!$A$9:$W$200,8,0)</f>
        <v>4</v>
      </c>
      <c r="X111" s="79">
        <f>VLOOKUP($A111,'21.07'!$A$9:$W$200,8,0)</f>
        <v>0</v>
      </c>
      <c r="Y111" s="79">
        <f>VLOOKUP($A111,'22.07'!$A$9:$W$200,8,0)</f>
        <v>0</v>
      </c>
      <c r="Z111" s="79">
        <f>VLOOKUP($A111,'23.07'!$A$9:$W$200,8,0)</f>
        <v>0</v>
      </c>
      <c r="AA111" s="79">
        <f>VLOOKUP($A111,'24.07'!$A$9:$W$200,8,0)</f>
        <v>0</v>
      </c>
      <c r="AB111" s="79">
        <f>VLOOKUP($A111,'25.07'!$A$9:$W$200,8,0)</f>
        <v>9</v>
      </c>
      <c r="AC111" s="79">
        <f>VLOOKUP($A111,'26.07'!$A$9:$W$200,8,0)</f>
        <v>0</v>
      </c>
      <c r="AD111" s="79">
        <f>VLOOKUP($A111,'27.07'!$A$9:$W$200,8,0)</f>
        <v>9</v>
      </c>
      <c r="AE111" s="79">
        <f>VLOOKUP($A111,'28.07'!$A$9:$W$200,8,0)</f>
        <v>0</v>
      </c>
      <c r="AF111" s="79">
        <f>VLOOKUP($A111,'29.07'!$A$9:$W$200,8,0)</f>
        <v>10</v>
      </c>
      <c r="AG111" s="79">
        <f>VLOOKUP($A111,'30.07'!$A$9:$W$200,8,0)</f>
        <v>0</v>
      </c>
      <c r="AH111" s="79">
        <f>VLOOKUP($A111,'31.07'!$A$9:$W$200,8,0)</f>
        <v>8</v>
      </c>
      <c r="AI111" s="198">
        <f t="shared" si="5"/>
        <v>92</v>
      </c>
      <c r="AJ111" s="199"/>
    </row>
    <row r="112" spans="1:36" ht="18" customHeight="1" x14ac:dyDescent="0.2">
      <c r="A112" s="13">
        <v>3510066</v>
      </c>
      <c r="B112" s="14" t="s">
        <v>137</v>
      </c>
      <c r="C112" s="15">
        <v>42000</v>
      </c>
      <c r="D112" s="79">
        <f>VLOOKUP($A112,'01.07'!$A$9:$W$200,8,0)</f>
        <v>0</v>
      </c>
      <c r="E112" s="79">
        <f>VLOOKUP($A112,'02.07'!$A$9:$W$200,8,0)</f>
        <v>0</v>
      </c>
      <c r="F112" s="79">
        <f>VLOOKUP($A112,'03.07'!$A$9:$W$200,8,0)</f>
        <v>0</v>
      </c>
      <c r="G112" s="79">
        <f>VLOOKUP($A112,'04.07'!$A$9:$W$200,8,0)</f>
        <v>0</v>
      </c>
      <c r="H112" s="79">
        <f>VLOOKUP($A112,'05.07'!$A$9:$W$200,8,0)</f>
        <v>0</v>
      </c>
      <c r="I112" s="79">
        <f>VLOOKUP($A112,'06.07'!$A$9:$W$200,8,0)</f>
        <v>0</v>
      </c>
      <c r="J112" s="79">
        <f>VLOOKUP($A112,'07.07'!$A$9:$W$200,8,0)</f>
        <v>0</v>
      </c>
      <c r="K112" s="79">
        <f>VLOOKUP($A112,'08.07'!$A$9:$W$200,8,0)</f>
        <v>0</v>
      </c>
      <c r="L112" s="79">
        <f>VLOOKUP($A112,'09.07'!$A$9:$W$200,8,0)</f>
        <v>0</v>
      </c>
      <c r="M112" s="79">
        <f>VLOOKUP($A112,'10.07'!$A$9:$W$200,8,0)</f>
        <v>0</v>
      </c>
      <c r="N112" s="79">
        <f>VLOOKUP($A112,'11.07'!$A$9:$W$200,8,0)</f>
        <v>0</v>
      </c>
      <c r="O112" s="79">
        <f>VLOOKUP($A112,'12.07'!$A$9:$W$200,8,0)</f>
        <v>0</v>
      </c>
      <c r="P112" s="79">
        <f>VLOOKUP($A112,'13.07'!$A$9:$W$200,8,0)</f>
        <v>0</v>
      </c>
      <c r="Q112" s="79">
        <f>VLOOKUP($A112,'14.07'!$A$9:$W$200,8,0)</f>
        <v>0</v>
      </c>
      <c r="R112" s="79">
        <f>VLOOKUP($A112,'15.07'!$A$9:$W$200,8,0)</f>
        <v>0</v>
      </c>
      <c r="S112" s="79">
        <f>VLOOKUP($A112,'16.07'!$A$9:$W$200,8,0)</f>
        <v>0</v>
      </c>
      <c r="T112" s="79">
        <f>VLOOKUP($A112,'17.07'!$A$9:$W$200,8,0)</f>
        <v>0</v>
      </c>
      <c r="U112" s="79">
        <f>VLOOKUP($A112,'18.07'!$A$9:$W$200,8,0)</f>
        <v>0</v>
      </c>
      <c r="V112" s="79">
        <f>VLOOKUP($A112,'19.07'!$A$9:$W$200,8,0)</f>
        <v>0</v>
      </c>
      <c r="W112" s="79">
        <f>VLOOKUP($A112,'20.07'!$A$9:$W$200,8,0)</f>
        <v>0</v>
      </c>
      <c r="X112" s="79">
        <f>VLOOKUP($A112,'21.07'!$A$9:$W$200,8,0)</f>
        <v>0</v>
      </c>
      <c r="Y112" s="79">
        <f>VLOOKUP($A112,'22.07'!$A$9:$W$200,8,0)</f>
        <v>0</v>
      </c>
      <c r="Z112" s="79">
        <f>VLOOKUP($A112,'23.07'!$A$9:$W$200,8,0)</f>
        <v>0</v>
      </c>
      <c r="AA112" s="79">
        <f>VLOOKUP($A112,'24.07'!$A$9:$W$200,8,0)</f>
        <v>0</v>
      </c>
      <c r="AB112" s="79">
        <f>VLOOKUP($A112,'25.07'!$A$9:$W$200,8,0)</f>
        <v>0</v>
      </c>
      <c r="AC112" s="79">
        <f>VLOOKUP($A112,'26.07'!$A$9:$W$200,8,0)</f>
        <v>0</v>
      </c>
      <c r="AD112" s="79">
        <f>VLOOKUP($A112,'27.07'!$A$9:$W$200,8,0)</f>
        <v>0</v>
      </c>
      <c r="AE112" s="79">
        <f>VLOOKUP($A112,'28.07'!$A$9:$W$200,8,0)</f>
        <v>0</v>
      </c>
      <c r="AF112" s="79">
        <f>VLOOKUP($A112,'29.07'!$A$9:$W$200,8,0)</f>
        <v>0</v>
      </c>
      <c r="AG112" s="79">
        <f>VLOOKUP($A112,'30.07'!$A$9:$W$200,8,0)</f>
        <v>0</v>
      </c>
      <c r="AH112" s="79">
        <f>VLOOKUP($A112,'31.07'!$A$9:$W$200,8,0)</f>
        <v>0</v>
      </c>
      <c r="AI112" s="198">
        <f t="shared" si="5"/>
        <v>0</v>
      </c>
      <c r="AJ112" s="199"/>
    </row>
    <row r="113" spans="1:36" ht="18" customHeight="1" x14ac:dyDescent="0.2">
      <c r="A113" s="13">
        <v>3510067</v>
      </c>
      <c r="B113" s="14" t="s">
        <v>138</v>
      </c>
      <c r="C113" s="15">
        <v>43000</v>
      </c>
      <c r="D113" s="79">
        <f>VLOOKUP($A113,'01.07'!$A$9:$W$200,8,0)</f>
        <v>0</v>
      </c>
      <c r="E113" s="79">
        <f>VLOOKUP($A113,'02.07'!$A$9:$W$200,8,0)</f>
        <v>0</v>
      </c>
      <c r="F113" s="79">
        <f>VLOOKUP($A113,'03.07'!$A$9:$W$200,8,0)</f>
        <v>8</v>
      </c>
      <c r="G113" s="79">
        <f>VLOOKUP($A113,'04.07'!$A$9:$W$200,8,0)</f>
        <v>0</v>
      </c>
      <c r="H113" s="79">
        <f>VLOOKUP($A113,'05.07'!$A$9:$W$200,8,0)</f>
        <v>8</v>
      </c>
      <c r="I113" s="79">
        <f>VLOOKUP($A113,'06.07'!$A$9:$W$200,8,0)</f>
        <v>0</v>
      </c>
      <c r="J113" s="79">
        <f>VLOOKUP($A113,'07.07'!$A$9:$W$200,8,0)</f>
        <v>0</v>
      </c>
      <c r="K113" s="79">
        <f>VLOOKUP($A113,'08.07'!$A$9:$W$200,8,0)</f>
        <v>9</v>
      </c>
      <c r="L113" s="79">
        <f>VLOOKUP($A113,'09.07'!$A$9:$W$200,8,0)</f>
        <v>0</v>
      </c>
      <c r="M113" s="79">
        <f>VLOOKUP($A113,'10.07'!$A$9:$W$200,8,0)</f>
        <v>8</v>
      </c>
      <c r="N113" s="79">
        <f>VLOOKUP($A113,'11.07'!$A$9:$W$200,8,0)</f>
        <v>0</v>
      </c>
      <c r="O113" s="79">
        <f>VLOOKUP($A113,'12.07'!$A$9:$W$200,8,0)</f>
        <v>0</v>
      </c>
      <c r="P113" s="79">
        <f>VLOOKUP($A113,'13.07'!$A$9:$W$200,8,0)</f>
        <v>0</v>
      </c>
      <c r="Q113" s="79">
        <f>VLOOKUP($A113,'14.07'!$A$9:$W$200,8,0)</f>
        <v>0</v>
      </c>
      <c r="R113" s="79">
        <f>VLOOKUP($A113,'15.07'!$A$9:$W$200,8,0)</f>
        <v>0</v>
      </c>
      <c r="S113" s="79">
        <f>VLOOKUP($A113,'16.07'!$A$9:$W$200,8,0)</f>
        <v>0</v>
      </c>
      <c r="T113" s="79">
        <f>VLOOKUP($A113,'17.07'!$A$9:$W$200,8,0)</f>
        <v>0</v>
      </c>
      <c r="U113" s="79">
        <f>VLOOKUP($A113,'18.07'!$A$9:$W$200,8,0)</f>
        <v>0</v>
      </c>
      <c r="V113" s="79">
        <f>VLOOKUP($A113,'19.07'!$A$9:$W$200,8,0)</f>
        <v>8</v>
      </c>
      <c r="W113" s="79">
        <f>VLOOKUP($A113,'20.07'!$A$9:$W$200,8,0)</f>
        <v>0</v>
      </c>
      <c r="X113" s="79">
        <f>VLOOKUP($A113,'21.07'!$A$9:$W$200,8,0)</f>
        <v>8</v>
      </c>
      <c r="Y113" s="79">
        <f>VLOOKUP($A113,'22.07'!$A$9:$W$200,8,0)</f>
        <v>0</v>
      </c>
      <c r="Z113" s="79">
        <f>VLOOKUP($A113,'23.07'!$A$9:$W$200,8,0)</f>
        <v>8</v>
      </c>
      <c r="AA113" s="79">
        <f>VLOOKUP($A113,'24.07'!$A$9:$W$200,8,0)</f>
        <v>0</v>
      </c>
      <c r="AB113" s="79">
        <f>VLOOKUP($A113,'25.07'!$A$9:$W$200,8,0)</f>
        <v>0</v>
      </c>
      <c r="AC113" s="79">
        <f>VLOOKUP($A113,'26.07'!$A$9:$W$200,8,0)</f>
        <v>8</v>
      </c>
      <c r="AD113" s="79">
        <f>VLOOKUP($A113,'27.07'!$A$9:$W$200,8,0)</f>
        <v>9</v>
      </c>
      <c r="AE113" s="79">
        <f>VLOOKUP($A113,'28.07'!$A$9:$W$200,8,0)</f>
        <v>0</v>
      </c>
      <c r="AF113" s="79">
        <f>VLOOKUP($A113,'29.07'!$A$9:$W$200,8,0)</f>
        <v>9</v>
      </c>
      <c r="AG113" s="79">
        <f>VLOOKUP($A113,'30.07'!$A$9:$W$200,8,0)</f>
        <v>8</v>
      </c>
      <c r="AH113" s="79">
        <f>VLOOKUP($A113,'31.07'!$A$9:$W$200,8,0)</f>
        <v>8</v>
      </c>
      <c r="AI113" s="198">
        <f t="shared" si="5"/>
        <v>99</v>
      </c>
      <c r="AJ113" s="199"/>
    </row>
    <row r="114" spans="1:36" ht="18" customHeight="1" x14ac:dyDescent="0.2">
      <c r="A114" s="13">
        <v>3510068</v>
      </c>
      <c r="B114" s="14" t="s">
        <v>139</v>
      </c>
      <c r="C114" s="15">
        <v>12000</v>
      </c>
      <c r="D114" s="79">
        <f>VLOOKUP($A114,'01.07'!$A$9:$W$200,8,0)</f>
        <v>0</v>
      </c>
      <c r="E114" s="79">
        <f>VLOOKUP($A114,'02.07'!$A$9:$W$200,8,0)</f>
        <v>0</v>
      </c>
      <c r="F114" s="79">
        <f>VLOOKUP($A114,'03.07'!$A$9:$W$200,8,0)</f>
        <v>0</v>
      </c>
      <c r="G114" s="79">
        <f>VLOOKUP($A114,'04.07'!$A$9:$W$200,8,0)</f>
        <v>12</v>
      </c>
      <c r="H114" s="79">
        <f>VLOOKUP($A114,'05.07'!$A$9:$W$200,8,0)</f>
        <v>0</v>
      </c>
      <c r="I114" s="79">
        <f>VLOOKUP($A114,'06.07'!$A$9:$W$200,8,0)</f>
        <v>15</v>
      </c>
      <c r="J114" s="79">
        <f>VLOOKUP($A114,'07.07'!$A$9:$W$200,8,0)</f>
        <v>0</v>
      </c>
      <c r="K114" s="79">
        <f>VLOOKUP($A114,'08.07'!$A$9:$W$200,8,0)</f>
        <v>16</v>
      </c>
      <c r="L114" s="79">
        <f>VLOOKUP($A114,'09.07'!$A$9:$W$200,8,0)</f>
        <v>0</v>
      </c>
      <c r="M114" s="79">
        <f>VLOOKUP($A114,'10.07'!$A$9:$W$200,8,0)</f>
        <v>0</v>
      </c>
      <c r="N114" s="79">
        <f>VLOOKUP($A114,'11.07'!$A$9:$W$200,8,0)</f>
        <v>0</v>
      </c>
      <c r="O114" s="79">
        <f>VLOOKUP($A114,'12.07'!$A$9:$W$200,8,0)</f>
        <v>0</v>
      </c>
      <c r="P114" s="79">
        <f>VLOOKUP($A114,'13.07'!$A$9:$W$200,8,0)</f>
        <v>0</v>
      </c>
      <c r="Q114" s="79">
        <f>VLOOKUP($A114,'14.07'!$A$9:$W$200,8,0)</f>
        <v>0</v>
      </c>
      <c r="R114" s="79">
        <f>VLOOKUP($A114,'15.07'!$A$9:$W$200,8,0)</f>
        <v>0</v>
      </c>
      <c r="S114" s="79">
        <f>VLOOKUP($A114,'16.07'!$A$9:$W$200,8,0)</f>
        <v>30</v>
      </c>
      <c r="T114" s="79">
        <f>VLOOKUP($A114,'17.07'!$A$9:$W$200,8,0)</f>
        <v>0</v>
      </c>
      <c r="U114" s="79">
        <f>VLOOKUP($A114,'18.07'!$A$9:$W$200,8,0)</f>
        <v>0</v>
      </c>
      <c r="V114" s="79">
        <f>VLOOKUP($A114,'19.07'!$A$9:$W$200,8,0)</f>
        <v>0</v>
      </c>
      <c r="W114" s="79">
        <f>VLOOKUP($A114,'20.07'!$A$9:$W$200,8,0)</f>
        <v>0</v>
      </c>
      <c r="X114" s="79">
        <f>VLOOKUP($A114,'21.07'!$A$9:$W$200,8,0)</f>
        <v>0</v>
      </c>
      <c r="Y114" s="79">
        <f>VLOOKUP($A114,'22.07'!$A$9:$W$200,8,0)</f>
        <v>0</v>
      </c>
      <c r="Z114" s="79">
        <f>VLOOKUP($A114,'23.07'!$A$9:$W$200,8,0)</f>
        <v>0</v>
      </c>
      <c r="AA114" s="79">
        <f>VLOOKUP($A114,'24.07'!$A$9:$W$200,8,0)</f>
        <v>21</v>
      </c>
      <c r="AB114" s="79">
        <f>VLOOKUP($A114,'25.07'!$A$9:$W$200,8,0)</f>
        <v>0</v>
      </c>
      <c r="AC114" s="79">
        <f>VLOOKUP($A114,'26.07'!$A$9:$W$200,8,0)</f>
        <v>0</v>
      </c>
      <c r="AD114" s="79">
        <f>VLOOKUP($A114,'27.07'!$A$9:$W$200,8,0)</f>
        <v>0</v>
      </c>
      <c r="AE114" s="79">
        <f>VLOOKUP($A114,'28.07'!$A$9:$W$200,8,0)</f>
        <v>0</v>
      </c>
      <c r="AF114" s="79">
        <f>VLOOKUP($A114,'29.07'!$A$9:$W$200,8,0)</f>
        <v>24</v>
      </c>
      <c r="AG114" s="79">
        <f>VLOOKUP($A114,'30.07'!$A$9:$W$200,8,0)</f>
        <v>0</v>
      </c>
      <c r="AH114" s="79">
        <f>VLOOKUP($A114,'31.07'!$A$9:$W$200,8,0)</f>
        <v>0</v>
      </c>
      <c r="AI114" s="198">
        <f t="shared" si="5"/>
        <v>118</v>
      </c>
      <c r="AJ114" s="199"/>
    </row>
    <row r="115" spans="1:36" ht="18" customHeight="1" x14ac:dyDescent="0.2">
      <c r="A115" s="13">
        <v>3510069</v>
      </c>
      <c r="B115" s="14" t="s">
        <v>140</v>
      </c>
      <c r="C115" s="15">
        <v>12000</v>
      </c>
      <c r="D115" s="79">
        <f>VLOOKUP($A115,'01.07'!$A$9:$W$200,8,0)</f>
        <v>0</v>
      </c>
      <c r="E115" s="79">
        <f>VLOOKUP($A115,'02.07'!$A$9:$W$200,8,0)</f>
        <v>0</v>
      </c>
      <c r="F115" s="79">
        <f>VLOOKUP($A115,'03.07'!$A$9:$W$200,8,0)</f>
        <v>0</v>
      </c>
      <c r="G115" s="79">
        <f>VLOOKUP($A115,'04.07'!$A$9:$W$200,8,0)</f>
        <v>12</v>
      </c>
      <c r="H115" s="79">
        <f>VLOOKUP($A115,'05.07'!$A$9:$W$200,8,0)</f>
        <v>0</v>
      </c>
      <c r="I115" s="79">
        <f>VLOOKUP($A115,'06.07'!$A$9:$W$200,8,0)</f>
        <v>15</v>
      </c>
      <c r="J115" s="79">
        <f>VLOOKUP($A115,'07.07'!$A$9:$W$200,8,0)</f>
        <v>0</v>
      </c>
      <c r="K115" s="79">
        <f>VLOOKUP($A115,'08.07'!$A$9:$W$200,8,0)</f>
        <v>27</v>
      </c>
      <c r="L115" s="79">
        <f>VLOOKUP($A115,'09.07'!$A$9:$W$200,8,0)</f>
        <v>0</v>
      </c>
      <c r="M115" s="79">
        <f>VLOOKUP($A115,'10.07'!$A$9:$W$200,8,0)</f>
        <v>0</v>
      </c>
      <c r="N115" s="79">
        <f>VLOOKUP($A115,'11.07'!$A$9:$W$200,8,0)</f>
        <v>0</v>
      </c>
      <c r="O115" s="79">
        <f>VLOOKUP($A115,'12.07'!$A$9:$W$200,8,0)</f>
        <v>0</v>
      </c>
      <c r="P115" s="79">
        <f>VLOOKUP($A115,'13.07'!$A$9:$W$200,8,0)</f>
        <v>0</v>
      </c>
      <c r="Q115" s="79">
        <f>VLOOKUP($A115,'14.07'!$A$9:$W$200,8,0)</f>
        <v>0</v>
      </c>
      <c r="R115" s="79">
        <f>VLOOKUP($A115,'15.07'!$A$9:$W$200,8,0)</f>
        <v>0</v>
      </c>
      <c r="S115" s="79">
        <f>VLOOKUP($A115,'16.07'!$A$9:$W$200,8,0)</f>
        <v>33</v>
      </c>
      <c r="T115" s="79">
        <f>VLOOKUP($A115,'17.07'!$A$9:$W$200,8,0)</f>
        <v>0</v>
      </c>
      <c r="U115" s="79">
        <f>VLOOKUP($A115,'18.07'!$A$9:$W$200,8,0)</f>
        <v>0</v>
      </c>
      <c r="V115" s="79">
        <f>VLOOKUP($A115,'19.07'!$A$9:$W$200,8,0)</f>
        <v>0</v>
      </c>
      <c r="W115" s="79">
        <f>VLOOKUP($A115,'20.07'!$A$9:$W$200,8,0)</f>
        <v>0</v>
      </c>
      <c r="X115" s="79">
        <f>VLOOKUP($A115,'21.07'!$A$9:$W$200,8,0)</f>
        <v>0</v>
      </c>
      <c r="Y115" s="79">
        <f>VLOOKUP($A115,'22.07'!$A$9:$W$200,8,0)</f>
        <v>0</v>
      </c>
      <c r="Z115" s="79">
        <f>VLOOKUP($A115,'23.07'!$A$9:$W$200,8,0)</f>
        <v>0</v>
      </c>
      <c r="AA115" s="79">
        <f>VLOOKUP($A115,'24.07'!$A$9:$W$200,8,0)</f>
        <v>27</v>
      </c>
      <c r="AB115" s="79">
        <f>VLOOKUP($A115,'25.07'!$A$9:$W$200,8,0)</f>
        <v>0</v>
      </c>
      <c r="AC115" s="79">
        <f>VLOOKUP($A115,'26.07'!$A$9:$W$200,8,0)</f>
        <v>0</v>
      </c>
      <c r="AD115" s="79">
        <f>VLOOKUP($A115,'27.07'!$A$9:$W$200,8,0)</f>
        <v>0</v>
      </c>
      <c r="AE115" s="79">
        <f>VLOOKUP($A115,'28.07'!$A$9:$W$200,8,0)</f>
        <v>0</v>
      </c>
      <c r="AF115" s="79">
        <f>VLOOKUP($A115,'29.07'!$A$9:$W$200,8,0)</f>
        <v>24</v>
      </c>
      <c r="AG115" s="79">
        <f>VLOOKUP($A115,'30.07'!$A$9:$W$200,8,0)</f>
        <v>0</v>
      </c>
      <c r="AH115" s="79">
        <f>VLOOKUP($A115,'31.07'!$A$9:$W$200,8,0)</f>
        <v>0</v>
      </c>
      <c r="AI115" s="198">
        <f t="shared" si="5"/>
        <v>138</v>
      </c>
      <c r="AJ115" s="199"/>
    </row>
    <row r="116" spans="1:36" ht="18" customHeight="1" x14ac:dyDescent="0.2">
      <c r="A116" s="13">
        <v>3510070</v>
      </c>
      <c r="B116" s="14" t="s">
        <v>141</v>
      </c>
      <c r="C116" s="15">
        <v>12000</v>
      </c>
      <c r="D116" s="79">
        <f>VLOOKUP($A116,'01.07'!$A$9:$W$200,8,0)</f>
        <v>0</v>
      </c>
      <c r="E116" s="79">
        <f>VLOOKUP($A116,'02.07'!$A$9:$W$200,8,0)</f>
        <v>0</v>
      </c>
      <c r="F116" s="79">
        <f>VLOOKUP($A116,'03.07'!$A$9:$W$200,8,0)</f>
        <v>0</v>
      </c>
      <c r="G116" s="79">
        <f>VLOOKUP($A116,'04.07'!$A$9:$W$200,8,0)</f>
        <v>6</v>
      </c>
      <c r="H116" s="79">
        <f>VLOOKUP($A116,'05.07'!$A$9:$W$200,8,0)</f>
        <v>0</v>
      </c>
      <c r="I116" s="79">
        <f>VLOOKUP($A116,'06.07'!$A$9:$W$200,8,0)</f>
        <v>15</v>
      </c>
      <c r="J116" s="79">
        <f>VLOOKUP($A116,'07.07'!$A$9:$W$200,8,0)</f>
        <v>0</v>
      </c>
      <c r="K116" s="79">
        <f>VLOOKUP($A116,'08.07'!$A$9:$W$200,8,0)</f>
        <v>14</v>
      </c>
      <c r="L116" s="79">
        <f>VLOOKUP($A116,'09.07'!$A$9:$W$200,8,0)</f>
        <v>0</v>
      </c>
      <c r="M116" s="79">
        <f>VLOOKUP($A116,'10.07'!$A$9:$W$200,8,0)</f>
        <v>0</v>
      </c>
      <c r="N116" s="79">
        <f>VLOOKUP($A116,'11.07'!$A$9:$W$200,8,0)</f>
        <v>0</v>
      </c>
      <c r="O116" s="79">
        <f>VLOOKUP($A116,'12.07'!$A$9:$W$200,8,0)</f>
        <v>0</v>
      </c>
      <c r="P116" s="79">
        <f>VLOOKUP($A116,'13.07'!$A$9:$W$200,8,0)</f>
        <v>0</v>
      </c>
      <c r="Q116" s="79">
        <f>VLOOKUP($A116,'14.07'!$A$9:$W$200,8,0)</f>
        <v>0</v>
      </c>
      <c r="R116" s="79">
        <f>VLOOKUP($A116,'15.07'!$A$9:$W$200,8,0)</f>
        <v>0</v>
      </c>
      <c r="S116" s="79">
        <f>VLOOKUP($A116,'16.07'!$A$9:$W$200,8,0)</f>
        <v>0</v>
      </c>
      <c r="T116" s="79">
        <f>VLOOKUP($A116,'17.07'!$A$9:$W$200,8,0)</f>
        <v>0</v>
      </c>
      <c r="U116" s="79">
        <f>VLOOKUP($A116,'18.07'!$A$9:$W$200,8,0)</f>
        <v>0</v>
      </c>
      <c r="V116" s="79">
        <f>VLOOKUP($A116,'19.07'!$A$9:$W$200,8,0)</f>
        <v>0</v>
      </c>
      <c r="W116" s="79">
        <f>VLOOKUP($A116,'20.07'!$A$9:$W$200,8,0)</f>
        <v>0</v>
      </c>
      <c r="X116" s="79">
        <f>VLOOKUP($A116,'21.07'!$A$9:$W$200,8,0)</f>
        <v>0</v>
      </c>
      <c r="Y116" s="79">
        <f>VLOOKUP($A116,'22.07'!$A$9:$W$200,8,0)</f>
        <v>0</v>
      </c>
      <c r="Z116" s="79">
        <f>VLOOKUP($A116,'23.07'!$A$9:$W$200,8,0)</f>
        <v>0</v>
      </c>
      <c r="AA116" s="79">
        <f>VLOOKUP($A116,'24.07'!$A$9:$W$200,8,0)</f>
        <v>21</v>
      </c>
      <c r="AB116" s="79">
        <f>VLOOKUP($A116,'25.07'!$A$9:$W$200,8,0)</f>
        <v>0</v>
      </c>
      <c r="AC116" s="79">
        <f>VLOOKUP($A116,'26.07'!$A$9:$W$200,8,0)</f>
        <v>0</v>
      </c>
      <c r="AD116" s="79">
        <f>VLOOKUP($A116,'27.07'!$A$9:$W$200,8,0)</f>
        <v>0</v>
      </c>
      <c r="AE116" s="79">
        <f>VLOOKUP($A116,'28.07'!$A$9:$W$200,8,0)</f>
        <v>0</v>
      </c>
      <c r="AF116" s="79">
        <f>VLOOKUP($A116,'29.07'!$A$9:$W$200,8,0)</f>
        <v>24</v>
      </c>
      <c r="AG116" s="79">
        <f>VLOOKUP($A116,'30.07'!$A$9:$W$200,8,0)</f>
        <v>0</v>
      </c>
      <c r="AH116" s="79">
        <f>VLOOKUP($A116,'31.07'!$A$9:$W$200,8,0)</f>
        <v>0</v>
      </c>
      <c r="AI116" s="198">
        <f t="shared" si="5"/>
        <v>80</v>
      </c>
      <c r="AJ116" s="199"/>
    </row>
    <row r="117" spans="1:36" ht="18" customHeight="1" x14ac:dyDescent="0.2">
      <c r="A117" s="13">
        <v>3512008</v>
      </c>
      <c r="B117" s="14" t="s">
        <v>142</v>
      </c>
      <c r="C117" s="15">
        <v>44000</v>
      </c>
      <c r="D117" s="79">
        <f>VLOOKUP($A117,'01.07'!$A$9:$W$200,8,0)</f>
        <v>0</v>
      </c>
      <c r="E117" s="79">
        <f>VLOOKUP($A117,'02.07'!$A$9:$W$200,8,0)</f>
        <v>9</v>
      </c>
      <c r="F117" s="79">
        <f>VLOOKUP($A117,'03.07'!$A$9:$W$200,8,0)</f>
        <v>0</v>
      </c>
      <c r="G117" s="79">
        <f>VLOOKUP($A117,'04.07'!$A$9:$W$200,8,0)</f>
        <v>10</v>
      </c>
      <c r="H117" s="79">
        <f>VLOOKUP($A117,'05.07'!$A$9:$W$200,8,0)</f>
        <v>6</v>
      </c>
      <c r="I117" s="79">
        <f>VLOOKUP($A117,'06.07'!$A$9:$W$200,8,0)</f>
        <v>0</v>
      </c>
      <c r="J117" s="79">
        <f>VLOOKUP($A117,'07.07'!$A$9:$W$200,8,0)</f>
        <v>0</v>
      </c>
      <c r="K117" s="79">
        <f>VLOOKUP($A117,'08.07'!$A$9:$W$200,8,0)</f>
        <v>0</v>
      </c>
      <c r="L117" s="79">
        <f>VLOOKUP($A117,'09.07'!$A$9:$W$200,8,0)</f>
        <v>10</v>
      </c>
      <c r="M117" s="79">
        <f>VLOOKUP($A117,'10.07'!$A$9:$W$200,8,0)</f>
        <v>0</v>
      </c>
      <c r="N117" s="79">
        <f>VLOOKUP($A117,'11.07'!$A$9:$W$200,8,0)</f>
        <v>0</v>
      </c>
      <c r="O117" s="79">
        <f>VLOOKUP($A117,'12.07'!$A$9:$W$200,8,0)</f>
        <v>0</v>
      </c>
      <c r="P117" s="79">
        <f>VLOOKUP($A117,'13.07'!$A$9:$W$200,8,0)</f>
        <v>0</v>
      </c>
      <c r="Q117" s="79">
        <f>VLOOKUP($A117,'14.07'!$A$9:$W$200,8,0)</f>
        <v>0</v>
      </c>
      <c r="R117" s="79">
        <f>VLOOKUP($A117,'15.07'!$A$9:$W$200,8,0)</f>
        <v>0</v>
      </c>
      <c r="S117" s="79">
        <f>VLOOKUP($A117,'16.07'!$A$9:$W$200,8,0)</f>
        <v>10</v>
      </c>
      <c r="T117" s="79">
        <f>VLOOKUP($A117,'17.07'!$A$9:$W$200,8,0)</f>
        <v>0</v>
      </c>
      <c r="U117" s="79">
        <f>VLOOKUP($A117,'18.07'!$A$9:$W$200,8,0)</f>
        <v>0</v>
      </c>
      <c r="V117" s="79">
        <f>VLOOKUP($A117,'19.07'!$A$9:$W$200,8,0)</f>
        <v>0</v>
      </c>
      <c r="W117" s="79">
        <f>VLOOKUP($A117,'20.07'!$A$9:$W$200,8,0)</f>
        <v>0</v>
      </c>
      <c r="X117" s="79">
        <f>VLOOKUP($A117,'21.07'!$A$9:$W$200,8,0)</f>
        <v>0</v>
      </c>
      <c r="Y117" s="79">
        <f>VLOOKUP($A117,'22.07'!$A$9:$W$200,8,0)</f>
        <v>0</v>
      </c>
      <c r="Z117" s="79">
        <f>VLOOKUP($A117,'23.07'!$A$9:$W$200,8,0)</f>
        <v>0</v>
      </c>
      <c r="AA117" s="79">
        <f>VLOOKUP($A117,'24.07'!$A$9:$W$200,8,0)</f>
        <v>0</v>
      </c>
      <c r="AB117" s="79">
        <f>VLOOKUP($A117,'25.07'!$A$9:$W$200,8,0)</f>
        <v>0</v>
      </c>
      <c r="AC117" s="79">
        <f>VLOOKUP($A117,'26.07'!$A$9:$W$200,8,0)</f>
        <v>10</v>
      </c>
      <c r="AD117" s="79">
        <f>VLOOKUP($A117,'27.07'!$A$9:$W$200,8,0)</f>
        <v>0</v>
      </c>
      <c r="AE117" s="79">
        <f>VLOOKUP($A117,'28.07'!$A$9:$W$200,8,0)</f>
        <v>0</v>
      </c>
      <c r="AF117" s="79">
        <f>VLOOKUP($A117,'29.07'!$A$9:$W$200,8,0)</f>
        <v>0</v>
      </c>
      <c r="AG117" s="79">
        <f>VLOOKUP($A117,'30.07'!$A$9:$W$200,8,0)</f>
        <v>0</v>
      </c>
      <c r="AH117" s="79">
        <f>VLOOKUP($A117,'31.07'!$A$9:$W$200,8,0)</f>
        <v>10</v>
      </c>
      <c r="AI117" s="198">
        <f t="shared" si="5"/>
        <v>65</v>
      </c>
      <c r="AJ117" s="199"/>
    </row>
    <row r="118" spans="1:36" ht="18" customHeight="1" x14ac:dyDescent="0.2">
      <c r="A118" s="7">
        <v>3530000</v>
      </c>
      <c r="B118" s="28" t="s">
        <v>143</v>
      </c>
      <c r="C118" s="9"/>
      <c r="D118" s="79">
        <f>VLOOKUP($A118,'01.07'!$A$9:$W$200,8,0)</f>
        <v>0</v>
      </c>
      <c r="E118" s="79">
        <f>VLOOKUP($A118,'02.07'!$A$9:$W$200,8,0)</f>
        <v>0</v>
      </c>
      <c r="F118" s="79">
        <f>VLOOKUP($A118,'03.07'!$A$9:$W$200,8,0)</f>
        <v>0</v>
      </c>
      <c r="G118" s="79">
        <f>VLOOKUP($A118,'04.07'!$A$9:$W$200,8,0)</f>
        <v>0</v>
      </c>
      <c r="H118" s="79">
        <f>VLOOKUP($A118,'05.07'!$A$9:$W$200,8,0)</f>
        <v>0</v>
      </c>
      <c r="I118" s="79">
        <f>VLOOKUP($A118,'06.07'!$A$9:$W$200,8,0)</f>
        <v>0</v>
      </c>
      <c r="J118" s="79">
        <f>VLOOKUP($A118,'07.07'!$A$9:$W$200,8,0)</f>
        <v>0</v>
      </c>
      <c r="K118" s="79">
        <f>VLOOKUP($A118,'08.07'!$A$9:$W$200,8,0)</f>
        <v>0</v>
      </c>
      <c r="L118" s="79">
        <f>VLOOKUP($A118,'09.07'!$A$9:$W$200,8,0)</f>
        <v>0</v>
      </c>
      <c r="M118" s="79">
        <f>VLOOKUP($A118,'10.07'!$A$9:$W$200,8,0)</f>
        <v>0</v>
      </c>
      <c r="N118" s="79">
        <f>VLOOKUP($A118,'11.07'!$A$9:$W$200,8,0)</f>
        <v>0</v>
      </c>
      <c r="O118" s="79">
        <f>VLOOKUP($A118,'12.07'!$A$9:$W$200,8,0)</f>
        <v>0</v>
      </c>
      <c r="P118" s="79">
        <f>VLOOKUP($A118,'13.07'!$A$9:$W$200,8,0)</f>
        <v>0</v>
      </c>
      <c r="Q118" s="79">
        <f>VLOOKUP($A118,'14.07'!$A$9:$W$200,8,0)</f>
        <v>0</v>
      </c>
      <c r="R118" s="79">
        <f>VLOOKUP($A118,'15.07'!$A$9:$W$200,8,0)</f>
        <v>0</v>
      </c>
      <c r="S118" s="79">
        <f>VLOOKUP($A118,'16.07'!$A$9:$W$200,8,0)</f>
        <v>0</v>
      </c>
      <c r="T118" s="79">
        <f>VLOOKUP($A118,'17.07'!$A$9:$W$200,8,0)</f>
        <v>0</v>
      </c>
      <c r="U118" s="79">
        <f>VLOOKUP($A118,'18.07'!$A$9:$W$200,8,0)</f>
        <v>0</v>
      </c>
      <c r="V118" s="79">
        <f>VLOOKUP($A118,'19.07'!$A$9:$W$200,8,0)</f>
        <v>0</v>
      </c>
      <c r="W118" s="79">
        <f>VLOOKUP($A118,'20.07'!$A$9:$W$200,8,0)</f>
        <v>0</v>
      </c>
      <c r="X118" s="79">
        <f>VLOOKUP($A118,'21.07'!$A$9:$W$200,8,0)</f>
        <v>0</v>
      </c>
      <c r="Y118" s="79">
        <f>VLOOKUP($A118,'22.07'!$A$9:$W$200,8,0)</f>
        <v>0</v>
      </c>
      <c r="Z118" s="79">
        <f>VLOOKUP($A118,'23.07'!$A$9:$W$200,8,0)</f>
        <v>0</v>
      </c>
      <c r="AA118" s="79">
        <f>VLOOKUP($A118,'24.07'!$A$9:$W$200,8,0)</f>
        <v>0</v>
      </c>
      <c r="AB118" s="79">
        <f>VLOOKUP($A118,'25.07'!$A$9:$W$200,8,0)</f>
        <v>0</v>
      </c>
      <c r="AC118" s="79">
        <f>VLOOKUP($A118,'26.07'!$A$9:$W$200,8,0)</f>
        <v>0</v>
      </c>
      <c r="AD118" s="79">
        <f>VLOOKUP($A118,'27.07'!$A$9:$W$200,8,0)</f>
        <v>0</v>
      </c>
      <c r="AE118" s="79">
        <f>VLOOKUP($A118,'28.07'!$A$9:$W$200,8,0)</f>
        <v>0</v>
      </c>
      <c r="AF118" s="79">
        <f>VLOOKUP($A118,'29.07'!$A$9:$W$200,8,0)</f>
        <v>0</v>
      </c>
      <c r="AG118" s="79">
        <f>VLOOKUP($A118,'30.07'!$A$9:$W$200,8,0)</f>
        <v>0</v>
      </c>
      <c r="AH118" s="79">
        <f>VLOOKUP($A118,'31.07'!$A$9:$W$200,8,0)</f>
        <v>0</v>
      </c>
      <c r="AI118" s="198">
        <f t="shared" si="5"/>
        <v>0</v>
      </c>
      <c r="AJ118" s="199"/>
    </row>
    <row r="119" spans="1:36" ht="18" customHeight="1" x14ac:dyDescent="0.2">
      <c r="A119" s="13">
        <v>3530003</v>
      </c>
      <c r="B119" s="14" t="s">
        <v>144</v>
      </c>
      <c r="C119" s="15">
        <v>20000</v>
      </c>
      <c r="D119" s="79">
        <f>VLOOKUP($A119,'01.07'!$A$9:$W$200,8,0)</f>
        <v>0</v>
      </c>
      <c r="E119" s="79">
        <f>VLOOKUP($A119,'02.07'!$A$9:$W$200,8,0)</f>
        <v>0</v>
      </c>
      <c r="F119" s="79">
        <f>VLOOKUP($A119,'03.07'!$A$9:$W$200,8,0)</f>
        <v>0</v>
      </c>
      <c r="G119" s="79">
        <f>VLOOKUP($A119,'04.07'!$A$9:$W$200,8,0)</f>
        <v>0</v>
      </c>
      <c r="H119" s="79">
        <f>VLOOKUP($A119,'05.07'!$A$9:$W$200,8,0)</f>
        <v>0</v>
      </c>
      <c r="I119" s="79">
        <f>VLOOKUP($A119,'06.07'!$A$9:$W$200,8,0)</f>
        <v>0</v>
      </c>
      <c r="J119" s="79">
        <f>VLOOKUP($A119,'07.07'!$A$9:$W$200,8,0)</f>
        <v>0</v>
      </c>
      <c r="K119" s="79">
        <f>VLOOKUP($A119,'08.07'!$A$9:$W$200,8,0)</f>
        <v>0</v>
      </c>
      <c r="L119" s="79">
        <f>VLOOKUP($A119,'09.07'!$A$9:$W$200,8,0)</f>
        <v>0</v>
      </c>
      <c r="M119" s="79">
        <f>VLOOKUP($A119,'10.07'!$A$9:$W$200,8,0)</f>
        <v>0</v>
      </c>
      <c r="N119" s="79">
        <f>VLOOKUP($A119,'11.07'!$A$9:$W$200,8,0)</f>
        <v>0</v>
      </c>
      <c r="O119" s="79">
        <f>VLOOKUP($A119,'12.07'!$A$9:$W$200,8,0)</f>
        <v>0</v>
      </c>
      <c r="P119" s="79">
        <f>VLOOKUP($A119,'13.07'!$A$9:$W$200,8,0)</f>
        <v>0</v>
      </c>
      <c r="Q119" s="79">
        <f>VLOOKUP($A119,'14.07'!$A$9:$W$200,8,0)</f>
        <v>0</v>
      </c>
      <c r="R119" s="79">
        <f>VLOOKUP($A119,'15.07'!$A$9:$W$200,8,0)</f>
        <v>0</v>
      </c>
      <c r="S119" s="79">
        <f>VLOOKUP($A119,'16.07'!$A$9:$W$200,8,0)</f>
        <v>0</v>
      </c>
      <c r="T119" s="79">
        <f>VLOOKUP($A119,'17.07'!$A$9:$W$200,8,0)</f>
        <v>0</v>
      </c>
      <c r="U119" s="79">
        <f>VLOOKUP($A119,'18.07'!$A$9:$W$200,8,0)</f>
        <v>0</v>
      </c>
      <c r="V119" s="79">
        <f>VLOOKUP($A119,'19.07'!$A$9:$W$200,8,0)</f>
        <v>0</v>
      </c>
      <c r="W119" s="79">
        <f>VLOOKUP($A119,'20.07'!$A$9:$W$200,8,0)</f>
        <v>0</v>
      </c>
      <c r="X119" s="79">
        <f>VLOOKUP($A119,'21.07'!$A$9:$W$200,8,0)</f>
        <v>0</v>
      </c>
      <c r="Y119" s="79">
        <f>VLOOKUP($A119,'22.07'!$A$9:$W$200,8,0)</f>
        <v>0</v>
      </c>
      <c r="Z119" s="79">
        <f>VLOOKUP($A119,'23.07'!$A$9:$W$200,8,0)</f>
        <v>0</v>
      </c>
      <c r="AA119" s="79">
        <f>VLOOKUP($A119,'24.07'!$A$9:$W$200,8,0)</f>
        <v>0</v>
      </c>
      <c r="AB119" s="79">
        <f>VLOOKUP($A119,'25.07'!$A$9:$W$200,8,0)</f>
        <v>0</v>
      </c>
      <c r="AC119" s="79">
        <f>VLOOKUP($A119,'26.07'!$A$9:$W$200,8,0)</f>
        <v>0</v>
      </c>
      <c r="AD119" s="79">
        <f>VLOOKUP($A119,'27.07'!$A$9:$W$200,8,0)</f>
        <v>0</v>
      </c>
      <c r="AE119" s="79">
        <f>VLOOKUP($A119,'28.07'!$A$9:$W$200,8,0)</f>
        <v>0</v>
      </c>
      <c r="AF119" s="79">
        <f>VLOOKUP($A119,'29.07'!$A$9:$W$200,8,0)</f>
        <v>0</v>
      </c>
      <c r="AG119" s="79">
        <f>VLOOKUP($A119,'30.07'!$A$9:$W$200,8,0)</f>
        <v>0</v>
      </c>
      <c r="AH119" s="79">
        <f>VLOOKUP($A119,'31.07'!$A$9:$W$200,8,0)</f>
        <v>0</v>
      </c>
      <c r="AI119" s="198">
        <f t="shared" si="5"/>
        <v>0</v>
      </c>
      <c r="AJ119" s="199"/>
    </row>
    <row r="120" spans="1:36" ht="18" customHeight="1" x14ac:dyDescent="0.2">
      <c r="A120" s="13">
        <v>3530008</v>
      </c>
      <c r="B120" s="14" t="s">
        <v>145</v>
      </c>
      <c r="C120" s="15">
        <v>20000</v>
      </c>
      <c r="D120" s="79">
        <f>VLOOKUP($A120,'01.07'!$A$9:$W$200,8,0)</f>
        <v>0</v>
      </c>
      <c r="E120" s="79">
        <f>VLOOKUP($A120,'02.07'!$A$9:$W$200,8,0)</f>
        <v>0</v>
      </c>
      <c r="F120" s="79">
        <f>VLOOKUP($A120,'03.07'!$A$9:$W$200,8,0)</f>
        <v>0</v>
      </c>
      <c r="G120" s="79">
        <f>VLOOKUP($A120,'04.07'!$A$9:$W$200,8,0)</f>
        <v>0</v>
      </c>
      <c r="H120" s="79">
        <f>VLOOKUP($A120,'05.07'!$A$9:$W$200,8,0)</f>
        <v>0</v>
      </c>
      <c r="I120" s="79">
        <f>VLOOKUP($A120,'06.07'!$A$9:$W$200,8,0)</f>
        <v>0</v>
      </c>
      <c r="J120" s="79">
        <f>VLOOKUP($A120,'07.07'!$A$9:$W$200,8,0)</f>
        <v>0</v>
      </c>
      <c r="K120" s="79">
        <f>VLOOKUP($A120,'08.07'!$A$9:$W$200,8,0)</f>
        <v>0</v>
      </c>
      <c r="L120" s="79">
        <f>VLOOKUP($A120,'09.07'!$A$9:$W$200,8,0)</f>
        <v>0</v>
      </c>
      <c r="M120" s="79">
        <f>VLOOKUP($A120,'10.07'!$A$9:$W$200,8,0)</f>
        <v>0</v>
      </c>
      <c r="N120" s="79">
        <f>VLOOKUP($A120,'11.07'!$A$9:$W$200,8,0)</f>
        <v>0</v>
      </c>
      <c r="O120" s="79">
        <f>VLOOKUP($A120,'12.07'!$A$9:$W$200,8,0)</f>
        <v>0</v>
      </c>
      <c r="P120" s="79">
        <f>VLOOKUP($A120,'13.07'!$A$9:$W$200,8,0)</f>
        <v>0</v>
      </c>
      <c r="Q120" s="79">
        <f>VLOOKUP($A120,'14.07'!$A$9:$W$200,8,0)</f>
        <v>0</v>
      </c>
      <c r="R120" s="79">
        <f>VLOOKUP($A120,'15.07'!$A$9:$W$200,8,0)</f>
        <v>0</v>
      </c>
      <c r="S120" s="79">
        <f>VLOOKUP($A120,'16.07'!$A$9:$W$200,8,0)</f>
        <v>0</v>
      </c>
      <c r="T120" s="79">
        <f>VLOOKUP($A120,'17.07'!$A$9:$W$200,8,0)</f>
        <v>0</v>
      </c>
      <c r="U120" s="79">
        <f>VLOOKUP($A120,'18.07'!$A$9:$W$200,8,0)</f>
        <v>0</v>
      </c>
      <c r="V120" s="79">
        <f>VLOOKUP($A120,'19.07'!$A$9:$W$200,8,0)</f>
        <v>0</v>
      </c>
      <c r="W120" s="79">
        <f>VLOOKUP($A120,'20.07'!$A$9:$W$200,8,0)</f>
        <v>0</v>
      </c>
      <c r="X120" s="79">
        <f>VLOOKUP($A120,'21.07'!$A$9:$W$200,8,0)</f>
        <v>0</v>
      </c>
      <c r="Y120" s="79">
        <f>VLOOKUP($A120,'22.07'!$A$9:$W$200,8,0)</f>
        <v>0</v>
      </c>
      <c r="Z120" s="79">
        <f>VLOOKUP($A120,'23.07'!$A$9:$W$200,8,0)</f>
        <v>0</v>
      </c>
      <c r="AA120" s="79">
        <f>VLOOKUP($A120,'24.07'!$A$9:$W$200,8,0)</f>
        <v>0</v>
      </c>
      <c r="AB120" s="79">
        <f>VLOOKUP($A120,'25.07'!$A$9:$W$200,8,0)</f>
        <v>0</v>
      </c>
      <c r="AC120" s="79">
        <f>VLOOKUP($A120,'26.07'!$A$9:$W$200,8,0)</f>
        <v>0</v>
      </c>
      <c r="AD120" s="79">
        <f>VLOOKUP($A120,'27.07'!$A$9:$W$200,8,0)</f>
        <v>0</v>
      </c>
      <c r="AE120" s="79">
        <f>VLOOKUP($A120,'28.07'!$A$9:$W$200,8,0)</f>
        <v>0</v>
      </c>
      <c r="AF120" s="79">
        <f>VLOOKUP($A120,'29.07'!$A$9:$W$200,8,0)</f>
        <v>0</v>
      </c>
      <c r="AG120" s="79">
        <f>VLOOKUP($A120,'30.07'!$A$9:$W$200,8,0)</f>
        <v>0</v>
      </c>
      <c r="AH120" s="79">
        <f>VLOOKUP($A120,'31.07'!$A$9:$W$200,8,0)</f>
        <v>0</v>
      </c>
      <c r="AI120" s="198">
        <f t="shared" si="5"/>
        <v>0</v>
      </c>
      <c r="AJ120" s="199"/>
    </row>
    <row r="121" spans="1:36" ht="18" customHeight="1" x14ac:dyDescent="0.2">
      <c r="A121" s="13">
        <v>3530009</v>
      </c>
      <c r="B121" s="14" t="s">
        <v>146</v>
      </c>
      <c r="C121" s="15">
        <v>20000</v>
      </c>
      <c r="D121" s="79">
        <f>VLOOKUP($A121,'01.07'!$A$9:$W$200,8,0)</f>
        <v>68</v>
      </c>
      <c r="E121" s="79">
        <f>VLOOKUP($A121,'02.07'!$A$9:$W$200,8,0)</f>
        <v>0</v>
      </c>
      <c r="F121" s="79">
        <f>VLOOKUP($A121,'03.07'!$A$9:$W$200,8,0)</f>
        <v>0</v>
      </c>
      <c r="G121" s="79">
        <f>VLOOKUP($A121,'04.07'!$A$9:$W$200,8,0)</f>
        <v>68</v>
      </c>
      <c r="H121" s="79">
        <f>VLOOKUP($A121,'05.07'!$A$9:$W$200,8,0)</f>
        <v>0</v>
      </c>
      <c r="I121" s="79">
        <f>VLOOKUP($A121,'06.07'!$A$9:$W$200,8,0)</f>
        <v>0</v>
      </c>
      <c r="J121" s="79">
        <f>VLOOKUP($A121,'07.07'!$A$9:$W$200,8,0)</f>
        <v>0</v>
      </c>
      <c r="K121" s="79">
        <f>VLOOKUP($A121,'08.07'!$A$9:$W$200,8,0)</f>
        <v>0</v>
      </c>
      <c r="L121" s="79">
        <f>VLOOKUP($A121,'09.07'!$A$9:$W$200,8,0)</f>
        <v>0</v>
      </c>
      <c r="M121" s="79">
        <f>VLOOKUP($A121,'10.07'!$A$9:$W$200,8,0)</f>
        <v>64</v>
      </c>
      <c r="N121" s="79">
        <f>VLOOKUP($A121,'11.07'!$A$9:$W$200,8,0)</f>
        <v>0</v>
      </c>
      <c r="O121" s="79">
        <f>VLOOKUP($A121,'12.07'!$A$9:$W$200,8,0)</f>
        <v>64</v>
      </c>
      <c r="P121" s="79">
        <f>VLOOKUP($A121,'13.07'!$A$9:$W$200,8,0)</f>
        <v>0</v>
      </c>
      <c r="Q121" s="79">
        <f>VLOOKUP($A121,'14.07'!$A$9:$W$200,8,0)</f>
        <v>0</v>
      </c>
      <c r="R121" s="79">
        <f>VLOOKUP($A121,'15.07'!$A$9:$W$200,8,0)</f>
        <v>0</v>
      </c>
      <c r="S121" s="79">
        <f>VLOOKUP($A121,'16.07'!$A$9:$W$200,8,0)</f>
        <v>0</v>
      </c>
      <c r="T121" s="79">
        <f>VLOOKUP($A121,'17.07'!$A$9:$W$200,8,0)</f>
        <v>64</v>
      </c>
      <c r="U121" s="79">
        <f>VLOOKUP($A121,'18.07'!$A$9:$W$200,8,0)</f>
        <v>0</v>
      </c>
      <c r="V121" s="79">
        <f>VLOOKUP($A121,'19.07'!$A$9:$W$200,8,0)</f>
        <v>0</v>
      </c>
      <c r="W121" s="79">
        <f>VLOOKUP($A121,'20.07'!$A$9:$W$200,8,0)</f>
        <v>0</v>
      </c>
      <c r="X121" s="79">
        <f>VLOOKUP($A121,'21.07'!$A$9:$W$200,8,0)</f>
        <v>0</v>
      </c>
      <c r="Y121" s="79">
        <f>VLOOKUP($A121,'22.07'!$A$9:$W$200,8,0)</f>
        <v>64</v>
      </c>
      <c r="Z121" s="79">
        <f>VLOOKUP($A121,'23.07'!$A$9:$W$200,8,0)</f>
        <v>0</v>
      </c>
      <c r="AA121" s="79">
        <f>VLOOKUP($A121,'24.07'!$A$9:$W$200,8,0)</f>
        <v>0</v>
      </c>
      <c r="AB121" s="79">
        <f>VLOOKUP($A121,'25.07'!$A$9:$W$200,8,0)</f>
        <v>64</v>
      </c>
      <c r="AC121" s="79">
        <f>VLOOKUP($A121,'26.07'!$A$9:$W$200,8,0)</f>
        <v>0</v>
      </c>
      <c r="AD121" s="79">
        <f>VLOOKUP($A121,'27.07'!$A$9:$W$200,8,0)</f>
        <v>0</v>
      </c>
      <c r="AE121" s="79">
        <f>VLOOKUP($A121,'28.07'!$A$9:$W$200,8,0)</f>
        <v>0</v>
      </c>
      <c r="AF121" s="79">
        <f>VLOOKUP($A121,'29.07'!$A$9:$W$200,8,0)</f>
        <v>64</v>
      </c>
      <c r="AG121" s="79">
        <f>VLOOKUP($A121,'30.07'!$A$9:$W$200,8,0)</f>
        <v>0</v>
      </c>
      <c r="AH121" s="79">
        <f>VLOOKUP($A121,'31.07'!$A$9:$W$200,8,0)</f>
        <v>63</v>
      </c>
      <c r="AI121" s="198">
        <f t="shared" si="5"/>
        <v>583</v>
      </c>
      <c r="AJ121" s="199"/>
    </row>
    <row r="122" spans="1:36" ht="18" customHeight="1" x14ac:dyDescent="0.2">
      <c r="A122" s="13">
        <v>3530010</v>
      </c>
      <c r="B122" s="14" t="s">
        <v>147</v>
      </c>
      <c r="C122" s="15">
        <v>108000</v>
      </c>
      <c r="D122" s="79">
        <f>VLOOKUP($A122,'01.07'!$A$9:$W$200,8,0)</f>
        <v>0</v>
      </c>
      <c r="E122" s="79">
        <f>VLOOKUP($A122,'02.07'!$A$9:$W$200,8,0)</f>
        <v>20</v>
      </c>
      <c r="F122" s="79">
        <f>VLOOKUP($A122,'03.07'!$A$9:$W$200,8,0)</f>
        <v>0</v>
      </c>
      <c r="G122" s="79">
        <f>VLOOKUP($A122,'04.07'!$A$9:$W$200,8,0)</f>
        <v>0</v>
      </c>
      <c r="H122" s="79">
        <f>VLOOKUP($A122,'05.07'!$A$9:$W$200,8,0)</f>
        <v>19</v>
      </c>
      <c r="I122" s="79">
        <f>VLOOKUP($A122,'06.07'!$A$9:$W$200,8,0)</f>
        <v>0</v>
      </c>
      <c r="J122" s="79">
        <f>VLOOKUP($A122,'07.07'!$A$9:$W$200,8,0)</f>
        <v>0</v>
      </c>
      <c r="K122" s="79">
        <f>VLOOKUP($A122,'08.07'!$A$9:$W$200,8,0)</f>
        <v>0</v>
      </c>
      <c r="L122" s="79">
        <f>VLOOKUP($A122,'09.07'!$A$9:$W$200,8,0)</f>
        <v>20</v>
      </c>
      <c r="M122" s="79">
        <f>VLOOKUP($A122,'10.07'!$A$9:$W$200,8,0)</f>
        <v>0</v>
      </c>
      <c r="N122" s="79">
        <f>VLOOKUP($A122,'11.07'!$A$9:$W$200,8,0)</f>
        <v>0</v>
      </c>
      <c r="O122" s="79">
        <f>VLOOKUP($A122,'12.07'!$A$9:$W$200,8,0)</f>
        <v>20</v>
      </c>
      <c r="P122" s="79">
        <f>VLOOKUP($A122,'13.07'!$A$9:$W$200,8,0)</f>
        <v>0</v>
      </c>
      <c r="Q122" s="79">
        <f>VLOOKUP($A122,'14.07'!$A$9:$W$200,8,0)</f>
        <v>0</v>
      </c>
      <c r="R122" s="79">
        <f>VLOOKUP($A122,'15.07'!$A$9:$W$200,8,0)</f>
        <v>0</v>
      </c>
      <c r="S122" s="79">
        <f>VLOOKUP($A122,'16.07'!$A$9:$W$200,8,0)</f>
        <v>0</v>
      </c>
      <c r="T122" s="79">
        <f>VLOOKUP($A122,'17.07'!$A$9:$W$200,8,0)</f>
        <v>20</v>
      </c>
      <c r="U122" s="79">
        <f>VLOOKUP($A122,'18.07'!$A$9:$W$200,8,0)</f>
        <v>0</v>
      </c>
      <c r="V122" s="79">
        <f>VLOOKUP($A122,'19.07'!$A$9:$W$200,8,0)</f>
        <v>0</v>
      </c>
      <c r="W122" s="79">
        <f>VLOOKUP($A122,'20.07'!$A$9:$W$200,8,0)</f>
        <v>20</v>
      </c>
      <c r="X122" s="79">
        <f>VLOOKUP($A122,'21.07'!$A$9:$W$200,8,0)</f>
        <v>0</v>
      </c>
      <c r="Y122" s="79">
        <f>VLOOKUP($A122,'22.07'!$A$9:$W$200,8,0)</f>
        <v>0</v>
      </c>
      <c r="Z122" s="79">
        <f>VLOOKUP($A122,'23.07'!$A$9:$W$200,8,0)</f>
        <v>0</v>
      </c>
      <c r="AA122" s="79">
        <f>VLOOKUP($A122,'24.07'!$A$9:$W$200,8,0)</f>
        <v>0</v>
      </c>
      <c r="AB122" s="79">
        <f>VLOOKUP($A122,'25.07'!$A$9:$W$200,8,0)</f>
        <v>0</v>
      </c>
      <c r="AC122" s="79">
        <f>VLOOKUP($A122,'26.07'!$A$9:$W$200,8,0)</f>
        <v>0</v>
      </c>
      <c r="AD122" s="79">
        <f>VLOOKUP($A122,'27.07'!$A$9:$W$200,8,0)</f>
        <v>20</v>
      </c>
      <c r="AE122" s="79">
        <f>VLOOKUP($A122,'28.07'!$A$9:$W$200,8,0)</f>
        <v>0</v>
      </c>
      <c r="AF122" s="79">
        <f>VLOOKUP($A122,'29.07'!$A$9:$W$200,8,0)</f>
        <v>0</v>
      </c>
      <c r="AG122" s="79">
        <f>VLOOKUP($A122,'30.07'!$A$9:$W$200,8,0)</f>
        <v>0</v>
      </c>
      <c r="AH122" s="79">
        <f>VLOOKUP($A122,'31.07'!$A$9:$W$200,8,0)</f>
        <v>20</v>
      </c>
      <c r="AI122" s="198">
        <f t="shared" si="5"/>
        <v>159</v>
      </c>
      <c r="AJ122" s="199"/>
    </row>
    <row r="123" spans="1:36" ht="18" customHeight="1" x14ac:dyDescent="0.2">
      <c r="A123" s="13">
        <v>3530014</v>
      </c>
      <c r="B123" s="14" t="s">
        <v>148</v>
      </c>
      <c r="C123" s="15">
        <v>20000</v>
      </c>
      <c r="D123" s="79">
        <f>VLOOKUP($A123,'01.07'!$A$9:$W$200,8,0)</f>
        <v>0</v>
      </c>
      <c r="E123" s="79">
        <f>VLOOKUP($A123,'02.07'!$A$9:$W$200,8,0)</f>
        <v>0</v>
      </c>
      <c r="F123" s="79">
        <f>VLOOKUP($A123,'03.07'!$A$9:$W$200,8,0)</f>
        <v>0</v>
      </c>
      <c r="G123" s="79">
        <f>VLOOKUP($A123,'04.07'!$A$9:$W$200,8,0)</f>
        <v>0</v>
      </c>
      <c r="H123" s="79">
        <f>VLOOKUP($A123,'05.07'!$A$9:$W$200,8,0)</f>
        <v>0</v>
      </c>
      <c r="I123" s="79">
        <f>VLOOKUP($A123,'06.07'!$A$9:$W$200,8,0)</f>
        <v>0</v>
      </c>
      <c r="J123" s="79">
        <f>VLOOKUP($A123,'07.07'!$A$9:$W$200,8,0)</f>
        <v>0</v>
      </c>
      <c r="K123" s="79">
        <f>VLOOKUP($A123,'08.07'!$A$9:$W$200,8,0)</f>
        <v>0</v>
      </c>
      <c r="L123" s="79">
        <f>VLOOKUP($A123,'09.07'!$A$9:$W$200,8,0)</f>
        <v>0</v>
      </c>
      <c r="M123" s="79">
        <f>VLOOKUP($A123,'10.07'!$A$9:$W$200,8,0)</f>
        <v>0</v>
      </c>
      <c r="N123" s="79">
        <f>VLOOKUP($A123,'11.07'!$A$9:$W$200,8,0)</f>
        <v>0</v>
      </c>
      <c r="O123" s="79">
        <f>VLOOKUP($A123,'12.07'!$A$9:$W$200,8,0)</f>
        <v>0</v>
      </c>
      <c r="P123" s="79">
        <f>VLOOKUP($A123,'13.07'!$A$9:$W$200,8,0)</f>
        <v>0</v>
      </c>
      <c r="Q123" s="79">
        <f>VLOOKUP($A123,'14.07'!$A$9:$W$200,8,0)</f>
        <v>0</v>
      </c>
      <c r="R123" s="79">
        <f>VLOOKUP($A123,'15.07'!$A$9:$W$200,8,0)</f>
        <v>0</v>
      </c>
      <c r="S123" s="79">
        <f>VLOOKUP($A123,'16.07'!$A$9:$W$200,8,0)</f>
        <v>0</v>
      </c>
      <c r="T123" s="79">
        <f>VLOOKUP($A123,'17.07'!$A$9:$W$200,8,0)</f>
        <v>0</v>
      </c>
      <c r="U123" s="79">
        <f>VLOOKUP($A123,'18.07'!$A$9:$W$200,8,0)</f>
        <v>0</v>
      </c>
      <c r="V123" s="79">
        <f>VLOOKUP($A123,'19.07'!$A$9:$W$200,8,0)</f>
        <v>0</v>
      </c>
      <c r="W123" s="79">
        <f>VLOOKUP($A123,'20.07'!$A$9:$W$200,8,0)</f>
        <v>0</v>
      </c>
      <c r="X123" s="79">
        <f>VLOOKUP($A123,'21.07'!$A$9:$W$200,8,0)</f>
        <v>0</v>
      </c>
      <c r="Y123" s="79">
        <f>VLOOKUP($A123,'22.07'!$A$9:$W$200,8,0)</f>
        <v>0</v>
      </c>
      <c r="Z123" s="79">
        <f>VLOOKUP($A123,'23.07'!$A$9:$W$200,8,0)</f>
        <v>0</v>
      </c>
      <c r="AA123" s="79">
        <f>VLOOKUP($A123,'24.07'!$A$9:$W$200,8,0)</f>
        <v>0</v>
      </c>
      <c r="AB123" s="79">
        <f>VLOOKUP($A123,'25.07'!$A$9:$W$200,8,0)</f>
        <v>0</v>
      </c>
      <c r="AC123" s="79">
        <f>VLOOKUP($A123,'26.07'!$A$9:$W$200,8,0)</f>
        <v>0</v>
      </c>
      <c r="AD123" s="79">
        <f>VLOOKUP($A123,'27.07'!$A$9:$W$200,8,0)</f>
        <v>0</v>
      </c>
      <c r="AE123" s="79">
        <f>VLOOKUP($A123,'28.07'!$A$9:$W$200,8,0)</f>
        <v>0</v>
      </c>
      <c r="AF123" s="79">
        <f>VLOOKUP($A123,'29.07'!$A$9:$W$200,8,0)</f>
        <v>0</v>
      </c>
      <c r="AG123" s="79">
        <f>VLOOKUP($A123,'30.07'!$A$9:$W$200,8,0)</f>
        <v>0</v>
      </c>
      <c r="AH123" s="79">
        <f>VLOOKUP($A123,'31.07'!$A$9:$W$200,8,0)</f>
        <v>0</v>
      </c>
      <c r="AI123" s="198">
        <f t="shared" si="5"/>
        <v>0</v>
      </c>
      <c r="AJ123" s="199"/>
    </row>
    <row r="124" spans="1:36" ht="18" customHeight="1" x14ac:dyDescent="0.2">
      <c r="A124" s="13">
        <v>3530087</v>
      </c>
      <c r="B124" s="14" t="s">
        <v>149</v>
      </c>
      <c r="C124" s="15"/>
      <c r="D124" s="79">
        <f>VLOOKUP($A124,'01.07'!$A$9:$W$200,8,0)</f>
        <v>0</v>
      </c>
      <c r="E124" s="79">
        <f>VLOOKUP($A124,'02.07'!$A$9:$W$200,8,0)</f>
        <v>0</v>
      </c>
      <c r="F124" s="79">
        <f>VLOOKUP($A124,'03.07'!$A$9:$W$200,8,0)</f>
        <v>0</v>
      </c>
      <c r="G124" s="79">
        <f>VLOOKUP($A124,'04.07'!$A$9:$W$200,8,0)</f>
        <v>0</v>
      </c>
      <c r="H124" s="79">
        <f>VLOOKUP($A124,'05.07'!$A$9:$W$200,8,0)</f>
        <v>0</v>
      </c>
      <c r="I124" s="79">
        <f>VLOOKUP($A124,'06.07'!$A$9:$W$200,8,0)</f>
        <v>0</v>
      </c>
      <c r="J124" s="79">
        <f>VLOOKUP($A124,'07.07'!$A$9:$W$200,8,0)</f>
        <v>0</v>
      </c>
      <c r="K124" s="79">
        <f>VLOOKUP($A124,'08.07'!$A$9:$W$200,8,0)</f>
        <v>0</v>
      </c>
      <c r="L124" s="79">
        <f>VLOOKUP($A124,'09.07'!$A$9:$W$200,8,0)</f>
        <v>0</v>
      </c>
      <c r="M124" s="79">
        <f>VLOOKUP($A124,'10.07'!$A$9:$W$200,8,0)</f>
        <v>0</v>
      </c>
      <c r="N124" s="79">
        <f>VLOOKUP($A124,'11.07'!$A$9:$W$200,8,0)</f>
        <v>0</v>
      </c>
      <c r="O124" s="79">
        <f>VLOOKUP($A124,'12.07'!$A$9:$W$200,8,0)</f>
        <v>0</v>
      </c>
      <c r="P124" s="79">
        <f>VLOOKUP($A124,'13.07'!$A$9:$W$200,8,0)</f>
        <v>0</v>
      </c>
      <c r="Q124" s="79">
        <f>VLOOKUP($A124,'14.07'!$A$9:$W$200,8,0)</f>
        <v>0</v>
      </c>
      <c r="R124" s="79">
        <f>VLOOKUP($A124,'15.07'!$A$9:$W$200,8,0)</f>
        <v>0</v>
      </c>
      <c r="S124" s="79">
        <f>VLOOKUP($A124,'16.07'!$A$9:$W$200,8,0)</f>
        <v>0</v>
      </c>
      <c r="T124" s="79">
        <f>VLOOKUP($A124,'17.07'!$A$9:$W$200,8,0)</f>
        <v>0</v>
      </c>
      <c r="U124" s="79">
        <f>VLOOKUP($A124,'18.07'!$A$9:$W$200,8,0)</f>
        <v>0</v>
      </c>
      <c r="V124" s="79">
        <f>VLOOKUP($A124,'19.07'!$A$9:$W$200,8,0)</f>
        <v>0</v>
      </c>
      <c r="W124" s="79">
        <f>VLOOKUP($A124,'20.07'!$A$9:$W$200,8,0)</f>
        <v>0</v>
      </c>
      <c r="X124" s="79">
        <f>VLOOKUP($A124,'21.07'!$A$9:$W$200,8,0)</f>
        <v>0</v>
      </c>
      <c r="Y124" s="79">
        <f>VLOOKUP($A124,'22.07'!$A$9:$W$200,8,0)</f>
        <v>0</v>
      </c>
      <c r="Z124" s="79">
        <f>VLOOKUP($A124,'23.07'!$A$9:$W$200,8,0)</f>
        <v>0</v>
      </c>
      <c r="AA124" s="79">
        <f>VLOOKUP($A124,'24.07'!$A$9:$W$200,8,0)</f>
        <v>0</v>
      </c>
      <c r="AB124" s="79">
        <f>VLOOKUP($A124,'25.07'!$A$9:$W$200,8,0)</f>
        <v>0</v>
      </c>
      <c r="AC124" s="79">
        <f>VLOOKUP($A124,'26.07'!$A$9:$W$200,8,0)</f>
        <v>0</v>
      </c>
      <c r="AD124" s="79">
        <f>VLOOKUP($A124,'27.07'!$A$9:$W$200,8,0)</f>
        <v>0</v>
      </c>
      <c r="AE124" s="79">
        <f>VLOOKUP($A124,'28.07'!$A$9:$W$200,8,0)</f>
        <v>0</v>
      </c>
      <c r="AF124" s="79">
        <f>VLOOKUP($A124,'29.07'!$A$9:$W$200,8,0)</f>
        <v>0</v>
      </c>
      <c r="AG124" s="79">
        <f>VLOOKUP($A124,'30.07'!$A$9:$W$200,8,0)</f>
        <v>0</v>
      </c>
      <c r="AH124" s="79">
        <f>VLOOKUP($A124,'31.07'!$A$9:$W$200,8,0)</f>
        <v>0</v>
      </c>
      <c r="AI124" s="198">
        <f t="shared" si="5"/>
        <v>0</v>
      </c>
      <c r="AJ124" s="199"/>
    </row>
    <row r="125" spans="1:36" ht="18" customHeight="1" x14ac:dyDescent="0.2">
      <c r="A125" s="13">
        <v>3530088</v>
      </c>
      <c r="B125" s="14" t="s">
        <v>150</v>
      </c>
      <c r="C125" s="15">
        <v>20000</v>
      </c>
      <c r="D125" s="79">
        <f>VLOOKUP($A125,'01.07'!$A$9:$W$200,8,0)</f>
        <v>0</v>
      </c>
      <c r="E125" s="79">
        <f>VLOOKUP($A125,'02.07'!$A$9:$W$200,8,0)</f>
        <v>69</v>
      </c>
      <c r="F125" s="79">
        <f>VLOOKUP($A125,'03.07'!$A$9:$W$200,8,0)</f>
        <v>0</v>
      </c>
      <c r="G125" s="79">
        <f>VLOOKUP($A125,'04.07'!$A$9:$W$200,8,0)</f>
        <v>0</v>
      </c>
      <c r="H125" s="79">
        <f>VLOOKUP($A125,'05.07'!$A$9:$W$200,8,0)</f>
        <v>67</v>
      </c>
      <c r="I125" s="79">
        <f>VLOOKUP($A125,'06.07'!$A$9:$W$200,8,0)</f>
        <v>0</v>
      </c>
      <c r="J125" s="79">
        <f>VLOOKUP($A125,'07.07'!$A$9:$W$200,8,0)</f>
        <v>0</v>
      </c>
      <c r="K125" s="79">
        <f>VLOOKUP($A125,'08.07'!$A$9:$W$200,8,0)</f>
        <v>0</v>
      </c>
      <c r="L125" s="79">
        <f>VLOOKUP($A125,'09.07'!$A$9:$W$200,8,0)</f>
        <v>0</v>
      </c>
      <c r="M125" s="79">
        <f>VLOOKUP($A125,'10.07'!$A$9:$W$200,8,0)</f>
        <v>67</v>
      </c>
      <c r="N125" s="79">
        <f>VLOOKUP($A125,'11.07'!$A$9:$W$200,8,0)</f>
        <v>0</v>
      </c>
      <c r="O125" s="79">
        <f>VLOOKUP($A125,'12.07'!$A$9:$W$200,8,0)</f>
        <v>0</v>
      </c>
      <c r="P125" s="79">
        <f>VLOOKUP($A125,'13.07'!$A$9:$W$200,8,0)</f>
        <v>0</v>
      </c>
      <c r="Q125" s="79">
        <f>VLOOKUP($A125,'14.07'!$A$9:$W$200,8,0)</f>
        <v>0</v>
      </c>
      <c r="R125" s="79">
        <f>VLOOKUP($A125,'15.07'!$A$9:$W$200,8,0)</f>
        <v>0</v>
      </c>
      <c r="S125" s="79">
        <f>VLOOKUP($A125,'16.07'!$A$9:$W$200,8,0)</f>
        <v>0</v>
      </c>
      <c r="T125" s="79">
        <f>VLOOKUP($A125,'17.07'!$A$9:$W$200,8,0)</f>
        <v>66</v>
      </c>
      <c r="U125" s="79">
        <f>VLOOKUP($A125,'18.07'!$A$9:$W$200,8,0)</f>
        <v>0</v>
      </c>
      <c r="V125" s="79">
        <f>VLOOKUP($A125,'19.07'!$A$9:$W$200,8,0)</f>
        <v>0</v>
      </c>
      <c r="W125" s="79">
        <f>VLOOKUP($A125,'20.07'!$A$9:$W$200,8,0)</f>
        <v>0</v>
      </c>
      <c r="X125" s="79">
        <f>VLOOKUP($A125,'21.07'!$A$9:$W$200,8,0)</f>
        <v>0</v>
      </c>
      <c r="Y125" s="79">
        <f>VLOOKUP($A125,'22.07'!$A$9:$W$200,8,0)</f>
        <v>0</v>
      </c>
      <c r="Z125" s="79">
        <f>VLOOKUP($A125,'23.07'!$A$9:$W$200,8,0)</f>
        <v>70</v>
      </c>
      <c r="AA125" s="79">
        <f>VLOOKUP($A125,'24.07'!$A$9:$W$200,8,0)</f>
        <v>0</v>
      </c>
      <c r="AB125" s="79">
        <f>VLOOKUP($A125,'25.07'!$A$9:$W$200,8,0)</f>
        <v>0</v>
      </c>
      <c r="AC125" s="79">
        <f>VLOOKUP($A125,'26.07'!$A$9:$W$200,8,0)</f>
        <v>70</v>
      </c>
      <c r="AD125" s="79">
        <f>VLOOKUP($A125,'27.07'!$A$9:$W$200,8,0)</f>
        <v>0</v>
      </c>
      <c r="AE125" s="79">
        <f>VLOOKUP($A125,'28.07'!$A$9:$W$200,8,0)</f>
        <v>0</v>
      </c>
      <c r="AF125" s="79">
        <f>VLOOKUP($A125,'29.07'!$A$9:$W$200,8,0)</f>
        <v>0</v>
      </c>
      <c r="AG125" s="79">
        <f>VLOOKUP($A125,'30.07'!$A$9:$W$200,8,0)</f>
        <v>0</v>
      </c>
      <c r="AH125" s="79">
        <f>VLOOKUP($A125,'31.07'!$A$9:$W$200,8,0)</f>
        <v>67</v>
      </c>
      <c r="AI125" s="198">
        <f t="shared" si="5"/>
        <v>476</v>
      </c>
      <c r="AJ125" s="199"/>
    </row>
    <row r="126" spans="1:36" ht="18" customHeight="1" x14ac:dyDescent="0.2">
      <c r="A126" s="13">
        <v>3530089</v>
      </c>
      <c r="B126" s="14" t="s">
        <v>151</v>
      </c>
      <c r="C126" s="15">
        <v>95000</v>
      </c>
      <c r="D126" s="79">
        <f>VLOOKUP($A126,'01.07'!$A$9:$W$200,8,0)</f>
        <v>0</v>
      </c>
      <c r="E126" s="79">
        <f>VLOOKUP($A126,'02.07'!$A$9:$W$200,8,0)</f>
        <v>4</v>
      </c>
      <c r="F126" s="79">
        <f>VLOOKUP($A126,'03.07'!$A$9:$W$200,8,0)</f>
        <v>0</v>
      </c>
      <c r="G126" s="79">
        <f>VLOOKUP($A126,'04.07'!$A$9:$W$200,8,0)</f>
        <v>0</v>
      </c>
      <c r="H126" s="79">
        <f>VLOOKUP($A126,'05.07'!$A$9:$W$200,8,0)</f>
        <v>4</v>
      </c>
      <c r="I126" s="79">
        <f>VLOOKUP($A126,'06.07'!$A$9:$W$200,8,0)</f>
        <v>0</v>
      </c>
      <c r="J126" s="79">
        <f>VLOOKUP($A126,'07.07'!$A$9:$W$200,8,0)</f>
        <v>0</v>
      </c>
      <c r="K126" s="79">
        <f>VLOOKUP($A126,'08.07'!$A$9:$W$200,8,0)</f>
        <v>0</v>
      </c>
      <c r="L126" s="79">
        <f>VLOOKUP($A126,'09.07'!$A$9:$W$200,8,0)</f>
        <v>0</v>
      </c>
      <c r="M126" s="79">
        <f>VLOOKUP($A126,'10.07'!$A$9:$W$200,8,0)</f>
        <v>4</v>
      </c>
      <c r="N126" s="79">
        <f>VLOOKUP($A126,'11.07'!$A$9:$W$200,8,0)</f>
        <v>0</v>
      </c>
      <c r="O126" s="79">
        <f>VLOOKUP($A126,'12.07'!$A$9:$W$200,8,0)</f>
        <v>0</v>
      </c>
      <c r="P126" s="79">
        <f>VLOOKUP($A126,'13.07'!$A$9:$W$200,8,0)</f>
        <v>0</v>
      </c>
      <c r="Q126" s="79">
        <f>VLOOKUP($A126,'14.07'!$A$9:$W$200,8,0)</f>
        <v>0</v>
      </c>
      <c r="R126" s="79">
        <f>VLOOKUP($A126,'15.07'!$A$9:$W$200,8,0)</f>
        <v>0</v>
      </c>
      <c r="S126" s="79">
        <f>VLOOKUP($A126,'16.07'!$A$9:$W$200,8,0)</f>
        <v>0</v>
      </c>
      <c r="T126" s="79">
        <f>VLOOKUP($A126,'17.07'!$A$9:$W$200,8,0)</f>
        <v>4</v>
      </c>
      <c r="U126" s="79">
        <f>VLOOKUP($A126,'18.07'!$A$9:$W$200,8,0)</f>
        <v>0</v>
      </c>
      <c r="V126" s="79">
        <f>VLOOKUP($A126,'19.07'!$A$9:$W$200,8,0)</f>
        <v>0</v>
      </c>
      <c r="W126" s="79">
        <f>VLOOKUP($A126,'20.07'!$A$9:$W$200,8,0)</f>
        <v>0</v>
      </c>
      <c r="X126" s="79">
        <f>VLOOKUP($A126,'21.07'!$A$9:$W$200,8,0)</f>
        <v>0</v>
      </c>
      <c r="Y126" s="79">
        <f>VLOOKUP($A126,'22.07'!$A$9:$W$200,8,0)</f>
        <v>0</v>
      </c>
      <c r="Z126" s="79">
        <f>VLOOKUP($A126,'23.07'!$A$9:$W$200,8,0)</f>
        <v>4</v>
      </c>
      <c r="AA126" s="79">
        <f>VLOOKUP($A126,'24.07'!$A$9:$W$200,8,0)</f>
        <v>0</v>
      </c>
      <c r="AB126" s="79">
        <f>VLOOKUP($A126,'25.07'!$A$9:$W$200,8,0)</f>
        <v>0</v>
      </c>
      <c r="AC126" s="79">
        <f>VLOOKUP($A126,'26.07'!$A$9:$W$200,8,0)</f>
        <v>4</v>
      </c>
      <c r="AD126" s="79">
        <f>VLOOKUP($A126,'27.07'!$A$9:$W$200,8,0)</f>
        <v>0</v>
      </c>
      <c r="AE126" s="79">
        <f>VLOOKUP($A126,'28.07'!$A$9:$W$200,8,0)</f>
        <v>0</v>
      </c>
      <c r="AF126" s="79">
        <f>VLOOKUP($A126,'29.07'!$A$9:$W$200,8,0)</f>
        <v>0</v>
      </c>
      <c r="AG126" s="79">
        <f>VLOOKUP($A126,'30.07'!$A$9:$W$200,8,0)</f>
        <v>0</v>
      </c>
      <c r="AH126" s="79">
        <f>VLOOKUP($A126,'31.07'!$A$9:$W$200,8,0)</f>
        <v>4</v>
      </c>
      <c r="AI126" s="198">
        <f t="shared" si="5"/>
        <v>28</v>
      </c>
      <c r="AJ126" s="199"/>
    </row>
    <row r="127" spans="1:36" ht="18" customHeight="1" x14ac:dyDescent="0.2">
      <c r="A127" s="13">
        <v>3530100</v>
      </c>
      <c r="B127" s="14" t="s">
        <v>152</v>
      </c>
      <c r="C127" s="15">
        <v>22000</v>
      </c>
      <c r="D127" s="79">
        <f>VLOOKUP($A127,'01.07'!$A$9:$W$200,8,0)</f>
        <v>0</v>
      </c>
      <c r="E127" s="79">
        <f>VLOOKUP($A127,'02.07'!$A$9:$W$200,8,0)</f>
        <v>0</v>
      </c>
      <c r="F127" s="79">
        <f>VLOOKUP($A127,'03.07'!$A$9:$W$200,8,0)</f>
        <v>18</v>
      </c>
      <c r="G127" s="79">
        <f>VLOOKUP($A127,'04.07'!$A$9:$W$200,8,0)</f>
        <v>0</v>
      </c>
      <c r="H127" s="79">
        <f>VLOOKUP($A127,'05.07'!$A$9:$W$200,8,0)</f>
        <v>0</v>
      </c>
      <c r="I127" s="79">
        <f>VLOOKUP($A127,'06.07'!$A$9:$W$200,8,0)</f>
        <v>0</v>
      </c>
      <c r="J127" s="79">
        <f>VLOOKUP($A127,'07.07'!$A$9:$W$200,8,0)</f>
        <v>0</v>
      </c>
      <c r="K127" s="79">
        <f>VLOOKUP($A127,'08.07'!$A$9:$W$200,8,0)</f>
        <v>0</v>
      </c>
      <c r="L127" s="79">
        <f>VLOOKUP($A127,'09.07'!$A$9:$W$200,8,0)</f>
        <v>0</v>
      </c>
      <c r="M127" s="79">
        <f>VLOOKUP($A127,'10.07'!$A$9:$W$200,8,0)</f>
        <v>0</v>
      </c>
      <c r="N127" s="79">
        <f>VLOOKUP($A127,'11.07'!$A$9:$W$200,8,0)</f>
        <v>0</v>
      </c>
      <c r="O127" s="79">
        <f>VLOOKUP($A127,'12.07'!$A$9:$W$200,8,0)</f>
        <v>0</v>
      </c>
      <c r="P127" s="79">
        <f>VLOOKUP($A127,'13.07'!$A$9:$W$200,8,0)</f>
        <v>18</v>
      </c>
      <c r="Q127" s="79">
        <f>VLOOKUP($A127,'14.07'!$A$9:$W$200,8,0)</f>
        <v>0</v>
      </c>
      <c r="R127" s="79">
        <f>VLOOKUP($A127,'15.07'!$A$9:$W$200,8,0)</f>
        <v>0</v>
      </c>
      <c r="S127" s="79">
        <f>VLOOKUP($A127,'16.07'!$A$9:$W$200,8,0)</f>
        <v>0</v>
      </c>
      <c r="T127" s="79">
        <f>VLOOKUP($A127,'17.07'!$A$9:$W$200,8,0)</f>
        <v>0</v>
      </c>
      <c r="U127" s="79">
        <f>VLOOKUP($A127,'18.07'!$A$9:$W$200,8,0)</f>
        <v>0</v>
      </c>
      <c r="V127" s="79">
        <f>VLOOKUP($A127,'19.07'!$A$9:$W$200,8,0)</f>
        <v>0</v>
      </c>
      <c r="W127" s="79">
        <f>VLOOKUP($A127,'20.07'!$A$9:$W$200,8,0)</f>
        <v>0</v>
      </c>
      <c r="X127" s="79">
        <f>VLOOKUP($A127,'21.07'!$A$9:$W$200,8,0)</f>
        <v>0</v>
      </c>
      <c r="Y127" s="79">
        <f>VLOOKUP($A127,'22.07'!$A$9:$W$200,8,0)</f>
        <v>18</v>
      </c>
      <c r="Z127" s="79">
        <f>VLOOKUP($A127,'23.07'!$A$9:$W$200,8,0)</f>
        <v>0</v>
      </c>
      <c r="AA127" s="79">
        <f>VLOOKUP($A127,'24.07'!$A$9:$W$200,8,0)</f>
        <v>0</v>
      </c>
      <c r="AB127" s="79">
        <f>VLOOKUP($A127,'25.07'!$A$9:$W$200,8,0)</f>
        <v>0</v>
      </c>
      <c r="AC127" s="79">
        <f>VLOOKUP($A127,'26.07'!$A$9:$W$200,8,0)</f>
        <v>0</v>
      </c>
      <c r="AD127" s="79">
        <f>VLOOKUP($A127,'27.07'!$A$9:$W$200,8,0)</f>
        <v>0</v>
      </c>
      <c r="AE127" s="79">
        <f>VLOOKUP($A127,'28.07'!$A$9:$W$200,8,0)</f>
        <v>0</v>
      </c>
      <c r="AF127" s="79">
        <f>VLOOKUP($A127,'29.07'!$A$9:$W$200,8,0)</f>
        <v>0</v>
      </c>
      <c r="AG127" s="79">
        <f>VLOOKUP($A127,'30.07'!$A$9:$W$200,8,0)</f>
        <v>0</v>
      </c>
      <c r="AH127" s="79">
        <f>VLOOKUP($A127,'31.07'!$A$9:$W$200,8,0)</f>
        <v>0</v>
      </c>
      <c r="AI127" s="198">
        <f t="shared" ref="AI127:AI140" si="6">SUM(D127:AH127)</f>
        <v>54</v>
      </c>
      <c r="AJ127" s="199"/>
    </row>
    <row r="128" spans="1:36" ht="18" customHeight="1" x14ac:dyDescent="0.2">
      <c r="A128" s="13">
        <v>3550002</v>
      </c>
      <c r="B128" s="14" t="s">
        <v>153</v>
      </c>
      <c r="C128" s="15">
        <v>20000</v>
      </c>
      <c r="D128" s="79">
        <f>VLOOKUP($A128,'01.07'!$A$9:$W$200,8,0)</f>
        <v>28</v>
      </c>
      <c r="E128" s="79">
        <f>VLOOKUP($A128,'02.07'!$A$9:$W$200,8,0)</f>
        <v>0</v>
      </c>
      <c r="F128" s="79">
        <f>VLOOKUP($A128,'03.07'!$A$9:$W$200,8,0)</f>
        <v>28</v>
      </c>
      <c r="G128" s="79">
        <f>VLOOKUP($A128,'04.07'!$A$9:$W$200,8,0)</f>
        <v>0</v>
      </c>
      <c r="H128" s="79">
        <f>VLOOKUP($A128,'05.07'!$A$9:$W$200,8,0)</f>
        <v>28</v>
      </c>
      <c r="I128" s="79">
        <f>VLOOKUP($A128,'06.07'!$A$9:$W$200,8,0)</f>
        <v>0</v>
      </c>
      <c r="J128" s="79">
        <f>VLOOKUP($A128,'07.07'!$A$9:$W$200,8,0)</f>
        <v>0</v>
      </c>
      <c r="K128" s="79">
        <f>VLOOKUP($A128,'08.07'!$A$9:$W$200,8,0)</f>
        <v>0</v>
      </c>
      <c r="L128" s="79">
        <f>VLOOKUP($A128,'09.07'!$A$9:$W$200,8,0)</f>
        <v>24</v>
      </c>
      <c r="M128" s="79">
        <f>VLOOKUP($A128,'10.07'!$A$9:$W$200,8,0)</f>
        <v>0</v>
      </c>
      <c r="N128" s="79">
        <f>VLOOKUP($A128,'11.07'!$A$9:$W$200,8,0)</f>
        <v>28</v>
      </c>
      <c r="O128" s="79">
        <f>VLOOKUP($A128,'12.07'!$A$9:$W$200,8,0)</f>
        <v>0</v>
      </c>
      <c r="P128" s="79">
        <f>VLOOKUP($A128,'13.07'!$A$9:$W$200,8,0)</f>
        <v>0</v>
      </c>
      <c r="Q128" s="79">
        <f>VLOOKUP($A128,'14.07'!$A$9:$W$200,8,0)</f>
        <v>28</v>
      </c>
      <c r="R128" s="79">
        <f>VLOOKUP($A128,'15.07'!$A$9:$W$200,8,0)</f>
        <v>0</v>
      </c>
      <c r="S128" s="79">
        <f>VLOOKUP($A128,'16.07'!$A$9:$W$200,8,0)</f>
        <v>28</v>
      </c>
      <c r="T128" s="79">
        <f>VLOOKUP($A128,'17.07'!$A$9:$W$200,8,0)</f>
        <v>0</v>
      </c>
      <c r="U128" s="79">
        <f>VLOOKUP($A128,'18.07'!$A$9:$W$200,8,0)</f>
        <v>28</v>
      </c>
      <c r="V128" s="79">
        <f>VLOOKUP($A128,'19.07'!$A$9:$W$200,8,0)</f>
        <v>0</v>
      </c>
      <c r="W128" s="79">
        <f>VLOOKUP($A128,'20.07'!$A$9:$W$200,8,0)</f>
        <v>0</v>
      </c>
      <c r="X128" s="79">
        <f>VLOOKUP($A128,'21.07'!$A$9:$W$200,8,0)</f>
        <v>28</v>
      </c>
      <c r="Y128" s="79">
        <f>VLOOKUP($A128,'22.07'!$A$9:$W$200,8,0)</f>
        <v>0</v>
      </c>
      <c r="Z128" s="79">
        <f>VLOOKUP($A128,'23.07'!$A$9:$W$200,8,0)</f>
        <v>28</v>
      </c>
      <c r="AA128" s="79">
        <f>VLOOKUP($A128,'24.07'!$A$9:$W$200,8,0)</f>
        <v>0</v>
      </c>
      <c r="AB128" s="79">
        <f>VLOOKUP($A128,'25.07'!$A$9:$W$200,8,0)</f>
        <v>28</v>
      </c>
      <c r="AC128" s="79">
        <f>VLOOKUP($A128,'26.07'!$A$9:$W$200,8,0)</f>
        <v>0</v>
      </c>
      <c r="AD128" s="79">
        <f>VLOOKUP($A128,'27.07'!$A$9:$W$200,8,0)</f>
        <v>0</v>
      </c>
      <c r="AE128" s="79">
        <f>VLOOKUP($A128,'28.07'!$A$9:$W$200,8,0)</f>
        <v>14</v>
      </c>
      <c r="AF128" s="79">
        <f>VLOOKUP($A128,'29.07'!$A$9:$W$200,8,0)</f>
        <v>0</v>
      </c>
      <c r="AG128" s="79">
        <f>VLOOKUP($A128,'30.07'!$A$9:$W$200,8,0)</f>
        <v>28</v>
      </c>
      <c r="AH128" s="79">
        <f>VLOOKUP($A128,'31.07'!$A$9:$W$200,8,0)</f>
        <v>0</v>
      </c>
      <c r="AI128" s="198">
        <f t="shared" si="6"/>
        <v>346</v>
      </c>
      <c r="AJ128" s="199"/>
    </row>
    <row r="129" spans="1:36" ht="18" customHeight="1" x14ac:dyDescent="0.2">
      <c r="A129" s="13">
        <v>3550005</v>
      </c>
      <c r="B129" s="14" t="s">
        <v>154</v>
      </c>
      <c r="C129" s="15">
        <v>20000</v>
      </c>
      <c r="D129" s="79">
        <f>VLOOKUP($A129,'01.07'!$A$9:$W$200,8,0)</f>
        <v>26</v>
      </c>
      <c r="E129" s="79">
        <f>VLOOKUP($A129,'02.07'!$A$9:$W$200,8,0)</f>
        <v>0</v>
      </c>
      <c r="F129" s="79">
        <f>VLOOKUP($A129,'03.07'!$A$9:$W$200,8,0)</f>
        <v>27</v>
      </c>
      <c r="G129" s="79">
        <f>VLOOKUP($A129,'04.07'!$A$9:$W$200,8,0)</f>
        <v>0</v>
      </c>
      <c r="H129" s="79">
        <f>VLOOKUP($A129,'05.07'!$A$9:$W$200,8,0)</f>
        <v>28</v>
      </c>
      <c r="I129" s="79">
        <f>VLOOKUP($A129,'06.07'!$A$9:$W$200,8,0)</f>
        <v>0</v>
      </c>
      <c r="J129" s="79">
        <f>VLOOKUP($A129,'07.07'!$A$9:$W$200,8,0)</f>
        <v>0</v>
      </c>
      <c r="K129" s="79">
        <f>VLOOKUP($A129,'08.07'!$A$9:$W$200,8,0)</f>
        <v>0</v>
      </c>
      <c r="L129" s="79">
        <f>VLOOKUP($A129,'09.07'!$A$9:$W$200,8,0)</f>
        <v>24</v>
      </c>
      <c r="M129" s="79">
        <f>VLOOKUP($A129,'10.07'!$A$9:$W$200,8,0)</f>
        <v>0</v>
      </c>
      <c r="N129" s="79">
        <f>VLOOKUP($A129,'11.07'!$A$9:$W$200,8,0)</f>
        <v>26</v>
      </c>
      <c r="O129" s="79">
        <f>VLOOKUP($A129,'12.07'!$A$9:$W$200,8,0)</f>
        <v>0</v>
      </c>
      <c r="P129" s="79">
        <f>VLOOKUP($A129,'13.07'!$A$9:$W$200,8,0)</f>
        <v>0</v>
      </c>
      <c r="Q129" s="79">
        <f>VLOOKUP($A129,'14.07'!$A$9:$W$200,8,0)</f>
        <v>28</v>
      </c>
      <c r="R129" s="79">
        <f>VLOOKUP($A129,'15.07'!$A$9:$W$200,8,0)</f>
        <v>0</v>
      </c>
      <c r="S129" s="79">
        <f>VLOOKUP($A129,'16.07'!$A$9:$W$200,8,0)</f>
        <v>26</v>
      </c>
      <c r="T129" s="79">
        <f>VLOOKUP($A129,'17.07'!$A$9:$W$200,8,0)</f>
        <v>0</v>
      </c>
      <c r="U129" s="79">
        <f>VLOOKUP($A129,'18.07'!$A$9:$W$200,8,0)</f>
        <v>28</v>
      </c>
      <c r="V129" s="79">
        <f>VLOOKUP($A129,'19.07'!$A$9:$W$200,8,0)</f>
        <v>0</v>
      </c>
      <c r="W129" s="79">
        <f>VLOOKUP($A129,'20.07'!$A$9:$W$200,8,0)</f>
        <v>28</v>
      </c>
      <c r="X129" s="79">
        <f>VLOOKUP($A129,'21.07'!$A$9:$W$200,8,0)</f>
        <v>0</v>
      </c>
      <c r="Y129" s="79">
        <f>VLOOKUP($A129,'22.07'!$A$9:$W$200,8,0)</f>
        <v>0</v>
      </c>
      <c r="Z129" s="79">
        <f>VLOOKUP($A129,'23.07'!$A$9:$W$200,8,0)</f>
        <v>28</v>
      </c>
      <c r="AA129" s="79">
        <f>VLOOKUP($A129,'24.07'!$A$9:$W$200,8,0)</f>
        <v>28</v>
      </c>
      <c r="AB129" s="79">
        <f>VLOOKUP($A129,'25.07'!$A$9:$W$200,8,0)</f>
        <v>0</v>
      </c>
      <c r="AC129" s="79">
        <f>VLOOKUP($A129,'26.07'!$A$9:$W$200,8,0)</f>
        <v>28</v>
      </c>
      <c r="AD129" s="79">
        <f>VLOOKUP($A129,'27.07'!$A$9:$W$200,8,0)</f>
        <v>0</v>
      </c>
      <c r="AE129" s="79">
        <f>VLOOKUP($A129,'28.07'!$A$9:$W$200,8,0)</f>
        <v>0</v>
      </c>
      <c r="AF129" s="79">
        <f>VLOOKUP($A129,'29.07'!$A$9:$W$200,8,0)</f>
        <v>27</v>
      </c>
      <c r="AG129" s="79">
        <f>VLOOKUP($A129,'30.07'!$A$9:$W$200,8,0)</f>
        <v>0</v>
      </c>
      <c r="AH129" s="79">
        <f>VLOOKUP($A129,'31.07'!$A$9:$W$200,8,0)</f>
        <v>28</v>
      </c>
      <c r="AI129" s="198">
        <f t="shared" si="6"/>
        <v>380</v>
      </c>
      <c r="AJ129" s="199"/>
    </row>
    <row r="130" spans="1:36" ht="18" customHeight="1" x14ac:dyDescent="0.2">
      <c r="A130" s="13">
        <v>3550007</v>
      </c>
      <c r="B130" s="14" t="s">
        <v>155</v>
      </c>
      <c r="C130" s="15">
        <v>20000</v>
      </c>
      <c r="D130" s="79">
        <f>VLOOKUP($A130,'01.07'!$A$9:$W$200,8,0)</f>
        <v>28</v>
      </c>
      <c r="E130" s="79">
        <f>VLOOKUP($A130,'02.07'!$A$9:$W$200,8,0)</f>
        <v>0</v>
      </c>
      <c r="F130" s="79">
        <f>VLOOKUP($A130,'03.07'!$A$9:$W$200,8,0)</f>
        <v>28</v>
      </c>
      <c r="G130" s="79">
        <f>VLOOKUP($A130,'04.07'!$A$9:$W$200,8,0)</f>
        <v>0</v>
      </c>
      <c r="H130" s="79">
        <f>VLOOKUP($A130,'05.07'!$A$9:$W$200,8,0)</f>
        <v>28</v>
      </c>
      <c r="I130" s="79">
        <f>VLOOKUP($A130,'06.07'!$A$9:$W$200,8,0)</f>
        <v>0</v>
      </c>
      <c r="J130" s="79">
        <f>VLOOKUP($A130,'07.07'!$A$9:$W$200,8,0)</f>
        <v>0</v>
      </c>
      <c r="K130" s="79">
        <f>VLOOKUP($A130,'08.07'!$A$9:$W$200,8,0)</f>
        <v>0</v>
      </c>
      <c r="L130" s="79">
        <f>VLOOKUP($A130,'09.07'!$A$9:$W$200,8,0)</f>
        <v>24</v>
      </c>
      <c r="M130" s="79">
        <f>VLOOKUP($A130,'10.07'!$A$9:$W$200,8,0)</f>
        <v>0</v>
      </c>
      <c r="N130" s="79">
        <f>VLOOKUP($A130,'11.07'!$A$9:$W$200,8,0)</f>
        <v>28</v>
      </c>
      <c r="O130" s="79">
        <f>VLOOKUP($A130,'12.07'!$A$9:$W$200,8,0)</f>
        <v>0</v>
      </c>
      <c r="P130" s="79">
        <f>VLOOKUP($A130,'13.07'!$A$9:$W$200,8,0)</f>
        <v>0</v>
      </c>
      <c r="Q130" s="79">
        <f>VLOOKUP($A130,'14.07'!$A$9:$W$200,8,0)</f>
        <v>0</v>
      </c>
      <c r="R130" s="79">
        <f>VLOOKUP($A130,'15.07'!$A$9:$W$200,8,0)</f>
        <v>0</v>
      </c>
      <c r="S130" s="79">
        <f>VLOOKUP($A130,'16.07'!$A$9:$W$200,8,0)</f>
        <v>28</v>
      </c>
      <c r="T130" s="79">
        <f>VLOOKUP($A130,'17.07'!$A$9:$W$200,8,0)</f>
        <v>0</v>
      </c>
      <c r="U130" s="79">
        <f>VLOOKUP($A130,'18.07'!$A$9:$W$200,8,0)</f>
        <v>28</v>
      </c>
      <c r="V130" s="79">
        <f>VLOOKUP($A130,'19.07'!$A$9:$W$200,8,0)</f>
        <v>0</v>
      </c>
      <c r="W130" s="79">
        <f>VLOOKUP($A130,'20.07'!$A$9:$W$200,8,0)</f>
        <v>0</v>
      </c>
      <c r="X130" s="79">
        <f>VLOOKUP($A130,'21.07'!$A$9:$W$200,8,0)</f>
        <v>0</v>
      </c>
      <c r="Y130" s="79">
        <f>VLOOKUP($A130,'22.07'!$A$9:$W$200,8,0)</f>
        <v>28</v>
      </c>
      <c r="Z130" s="79">
        <f>VLOOKUP($A130,'23.07'!$A$9:$W$200,8,0)</f>
        <v>0</v>
      </c>
      <c r="AA130" s="79">
        <f>VLOOKUP($A130,'24.07'!$A$9:$W$200,8,0)</f>
        <v>28</v>
      </c>
      <c r="AB130" s="79">
        <f>VLOOKUP($A130,'25.07'!$A$9:$W$200,8,0)</f>
        <v>0</v>
      </c>
      <c r="AC130" s="79">
        <f>VLOOKUP($A130,'26.07'!$A$9:$W$200,8,0)</f>
        <v>28</v>
      </c>
      <c r="AD130" s="79">
        <f>VLOOKUP($A130,'27.07'!$A$9:$W$200,8,0)</f>
        <v>0</v>
      </c>
      <c r="AE130" s="79">
        <f>VLOOKUP($A130,'28.07'!$A$9:$W$200,8,0)</f>
        <v>14</v>
      </c>
      <c r="AF130" s="79">
        <f>VLOOKUP($A130,'29.07'!$A$9:$W$200,8,0)</f>
        <v>0</v>
      </c>
      <c r="AG130" s="79">
        <f>VLOOKUP($A130,'30.07'!$A$9:$W$200,8,0)</f>
        <v>27</v>
      </c>
      <c r="AH130" s="79">
        <f>VLOOKUP($A130,'31.07'!$A$9:$W$200,8,0)</f>
        <v>28</v>
      </c>
      <c r="AI130" s="198">
        <f t="shared" si="6"/>
        <v>345</v>
      </c>
      <c r="AJ130" s="199"/>
    </row>
    <row r="131" spans="1:36" ht="18" customHeight="1" x14ac:dyDescent="0.2">
      <c r="A131" s="13">
        <v>3550011</v>
      </c>
      <c r="B131" s="14" t="s">
        <v>156</v>
      </c>
      <c r="C131" s="15">
        <v>85000</v>
      </c>
      <c r="D131" s="79">
        <f>VLOOKUP($A131,'01.07'!$A$9:$W$200,8,0)</f>
        <v>0</v>
      </c>
      <c r="E131" s="79">
        <f>VLOOKUP($A131,'02.07'!$A$9:$W$200,8,0)</f>
        <v>0</v>
      </c>
      <c r="F131" s="79">
        <f>VLOOKUP($A131,'03.07'!$A$9:$W$200,8,0)</f>
        <v>3</v>
      </c>
      <c r="G131" s="79">
        <f>VLOOKUP($A131,'04.07'!$A$9:$W$200,8,0)</f>
        <v>0</v>
      </c>
      <c r="H131" s="79">
        <f>VLOOKUP($A131,'05.07'!$A$9:$W$200,8,0)</f>
        <v>3</v>
      </c>
      <c r="I131" s="79">
        <f>VLOOKUP($A131,'06.07'!$A$9:$W$200,8,0)</f>
        <v>0</v>
      </c>
      <c r="J131" s="79">
        <f>VLOOKUP($A131,'07.07'!$A$9:$W$200,8,0)</f>
        <v>0</v>
      </c>
      <c r="K131" s="79">
        <f>VLOOKUP($A131,'08.07'!$A$9:$W$200,8,0)</f>
        <v>0</v>
      </c>
      <c r="L131" s="79">
        <f>VLOOKUP($A131,'09.07'!$A$9:$W$200,8,0)</f>
        <v>0</v>
      </c>
      <c r="M131" s="79">
        <f>VLOOKUP($A131,'10.07'!$A$9:$W$200,8,0)</f>
        <v>0</v>
      </c>
      <c r="N131" s="79">
        <f>VLOOKUP($A131,'11.07'!$A$9:$W$200,8,0)</f>
        <v>0</v>
      </c>
      <c r="O131" s="79">
        <f>VLOOKUP($A131,'12.07'!$A$9:$W$200,8,0)</f>
        <v>0</v>
      </c>
      <c r="P131" s="79">
        <f>VLOOKUP($A131,'13.07'!$A$9:$W$200,8,0)</f>
        <v>0</v>
      </c>
      <c r="Q131" s="79">
        <f>VLOOKUP($A131,'14.07'!$A$9:$W$200,8,0)</f>
        <v>0</v>
      </c>
      <c r="R131" s="79">
        <f>VLOOKUP($A131,'15.07'!$A$9:$W$200,8,0)</f>
        <v>0</v>
      </c>
      <c r="S131" s="79">
        <f>VLOOKUP($A131,'16.07'!$A$9:$W$200,8,0)</f>
        <v>0</v>
      </c>
      <c r="T131" s="79">
        <f>VLOOKUP($A131,'17.07'!$A$9:$W$200,8,0)</f>
        <v>0</v>
      </c>
      <c r="U131" s="79">
        <f>VLOOKUP($A131,'18.07'!$A$9:$W$200,8,0)</f>
        <v>0</v>
      </c>
      <c r="V131" s="79">
        <f>VLOOKUP($A131,'19.07'!$A$9:$W$200,8,0)</f>
        <v>0</v>
      </c>
      <c r="W131" s="79">
        <f>VLOOKUP($A131,'20.07'!$A$9:$W$200,8,0)</f>
        <v>0</v>
      </c>
      <c r="X131" s="79">
        <f>VLOOKUP($A131,'21.07'!$A$9:$W$200,8,0)</f>
        <v>3</v>
      </c>
      <c r="Y131" s="79">
        <f>VLOOKUP($A131,'22.07'!$A$9:$W$200,8,0)</f>
        <v>0</v>
      </c>
      <c r="Z131" s="79">
        <f>VLOOKUP($A131,'23.07'!$A$9:$W$200,8,0)</f>
        <v>3</v>
      </c>
      <c r="AA131" s="79">
        <f>VLOOKUP($A131,'24.07'!$A$9:$W$200,8,0)</f>
        <v>0</v>
      </c>
      <c r="AB131" s="79">
        <f>VLOOKUP($A131,'25.07'!$A$9:$W$200,8,0)</f>
        <v>0</v>
      </c>
      <c r="AC131" s="79">
        <f>VLOOKUP($A131,'26.07'!$A$9:$W$200,8,0)</f>
        <v>0</v>
      </c>
      <c r="AD131" s="79">
        <f>VLOOKUP($A131,'27.07'!$A$9:$W$200,8,0)</f>
        <v>0</v>
      </c>
      <c r="AE131" s="79">
        <f>VLOOKUP($A131,'28.07'!$A$9:$W$200,8,0)</f>
        <v>0</v>
      </c>
      <c r="AF131" s="79">
        <f>VLOOKUP($A131,'29.07'!$A$9:$W$200,8,0)</f>
        <v>0</v>
      </c>
      <c r="AG131" s="79">
        <f>VLOOKUP($A131,'30.07'!$A$9:$W$200,8,0)</f>
        <v>3</v>
      </c>
      <c r="AH131" s="79">
        <f>VLOOKUP($A131,'31.07'!$A$9:$W$200,8,0)</f>
        <v>0</v>
      </c>
      <c r="AI131" s="198">
        <f t="shared" si="6"/>
        <v>15</v>
      </c>
      <c r="AJ131" s="199"/>
    </row>
    <row r="132" spans="1:36" ht="18" customHeight="1" x14ac:dyDescent="0.2">
      <c r="A132" s="7">
        <v>5530000</v>
      </c>
      <c r="B132" s="28" t="s">
        <v>157</v>
      </c>
      <c r="C132" s="9"/>
      <c r="D132" s="79">
        <f>VLOOKUP($A132,'01.07'!$A$9:$W$200,8,0)</f>
        <v>0</v>
      </c>
      <c r="E132" s="79">
        <f>VLOOKUP($A132,'02.07'!$A$9:$W$200,8,0)</f>
        <v>0</v>
      </c>
      <c r="F132" s="79">
        <f>VLOOKUP($A132,'03.07'!$A$9:$W$200,8,0)</f>
        <v>0</v>
      </c>
      <c r="G132" s="79">
        <f>VLOOKUP($A132,'04.07'!$A$9:$W$200,8,0)</f>
        <v>0</v>
      </c>
      <c r="H132" s="79">
        <f>VLOOKUP($A132,'05.07'!$A$9:$W$200,8,0)</f>
        <v>0</v>
      </c>
      <c r="I132" s="79">
        <f>VLOOKUP($A132,'06.07'!$A$9:$W$200,8,0)</f>
        <v>0</v>
      </c>
      <c r="J132" s="79">
        <f>VLOOKUP($A132,'07.07'!$A$9:$W$200,8,0)</f>
        <v>0</v>
      </c>
      <c r="K132" s="79">
        <f>VLOOKUP($A132,'08.07'!$A$9:$W$200,8,0)</f>
        <v>0</v>
      </c>
      <c r="L132" s="79">
        <f>VLOOKUP($A132,'09.07'!$A$9:$W$200,8,0)</f>
        <v>0</v>
      </c>
      <c r="M132" s="79">
        <f>VLOOKUP($A132,'10.07'!$A$9:$W$200,8,0)</f>
        <v>0</v>
      </c>
      <c r="N132" s="79">
        <f>VLOOKUP($A132,'11.07'!$A$9:$W$200,8,0)</f>
        <v>0</v>
      </c>
      <c r="O132" s="79">
        <f>VLOOKUP($A132,'12.07'!$A$9:$W$200,8,0)</f>
        <v>0</v>
      </c>
      <c r="P132" s="79">
        <f>VLOOKUP($A132,'13.07'!$A$9:$W$200,8,0)</f>
        <v>0</v>
      </c>
      <c r="Q132" s="79">
        <f>VLOOKUP($A132,'14.07'!$A$9:$W$200,8,0)</f>
        <v>0</v>
      </c>
      <c r="R132" s="79">
        <f>VLOOKUP($A132,'15.07'!$A$9:$W$200,8,0)</f>
        <v>0</v>
      </c>
      <c r="S132" s="79">
        <f>VLOOKUP($A132,'16.07'!$A$9:$W$200,8,0)</f>
        <v>0</v>
      </c>
      <c r="T132" s="79">
        <f>VLOOKUP($A132,'17.07'!$A$9:$W$200,8,0)</f>
        <v>0</v>
      </c>
      <c r="U132" s="79">
        <f>VLOOKUP($A132,'18.07'!$A$9:$W$200,8,0)</f>
        <v>0</v>
      </c>
      <c r="V132" s="79">
        <f>VLOOKUP($A132,'19.07'!$A$9:$W$200,8,0)</f>
        <v>0</v>
      </c>
      <c r="W132" s="79">
        <f>VLOOKUP($A132,'20.07'!$A$9:$W$200,8,0)</f>
        <v>0</v>
      </c>
      <c r="X132" s="79">
        <f>VLOOKUP($A132,'21.07'!$A$9:$W$200,8,0)</f>
        <v>0</v>
      </c>
      <c r="Y132" s="79">
        <f>VLOOKUP($A132,'22.07'!$A$9:$W$200,8,0)</f>
        <v>0</v>
      </c>
      <c r="Z132" s="79">
        <f>VLOOKUP($A132,'23.07'!$A$9:$W$200,8,0)</f>
        <v>0</v>
      </c>
      <c r="AA132" s="79">
        <f>VLOOKUP($A132,'24.07'!$A$9:$W$200,8,0)</f>
        <v>0</v>
      </c>
      <c r="AB132" s="79">
        <f>VLOOKUP($A132,'25.07'!$A$9:$W$200,8,0)</f>
        <v>0</v>
      </c>
      <c r="AC132" s="79">
        <f>VLOOKUP($A132,'26.07'!$A$9:$W$200,8,0)</f>
        <v>0</v>
      </c>
      <c r="AD132" s="79">
        <f>VLOOKUP($A132,'27.07'!$A$9:$W$200,8,0)</f>
        <v>0</v>
      </c>
      <c r="AE132" s="79">
        <f>VLOOKUP($A132,'28.07'!$A$9:$W$200,8,0)</f>
        <v>0</v>
      </c>
      <c r="AF132" s="79">
        <f>VLOOKUP($A132,'29.07'!$A$9:$W$200,8,0)</f>
        <v>0</v>
      </c>
      <c r="AG132" s="79">
        <f>VLOOKUP($A132,'30.07'!$A$9:$W$200,8,0)</f>
        <v>0</v>
      </c>
      <c r="AH132" s="79">
        <f>VLOOKUP($A132,'31.07'!$A$9:$W$200,8,0)</f>
        <v>0</v>
      </c>
      <c r="AI132" s="198">
        <f t="shared" si="6"/>
        <v>0</v>
      </c>
      <c r="AJ132" s="199"/>
    </row>
    <row r="133" spans="1:36" ht="18" customHeight="1" x14ac:dyDescent="0.2">
      <c r="A133" s="13">
        <v>5530012</v>
      </c>
      <c r="B133" s="14" t="s">
        <v>158</v>
      </c>
      <c r="C133" s="15">
        <v>30000</v>
      </c>
      <c r="D133" s="79">
        <f>VLOOKUP($A133,'01.07'!$A$9:$W$200,8,0)</f>
        <v>0</v>
      </c>
      <c r="E133" s="79">
        <f>VLOOKUP($A133,'02.07'!$A$9:$W$200,8,0)</f>
        <v>0</v>
      </c>
      <c r="F133" s="79">
        <f>VLOOKUP($A133,'03.07'!$A$9:$W$200,8,0)</f>
        <v>0</v>
      </c>
      <c r="G133" s="79">
        <f>VLOOKUP($A133,'04.07'!$A$9:$W$200,8,0)</f>
        <v>0</v>
      </c>
      <c r="H133" s="79">
        <f>VLOOKUP($A133,'05.07'!$A$9:$W$200,8,0)</f>
        <v>0</v>
      </c>
      <c r="I133" s="79">
        <f>VLOOKUP($A133,'06.07'!$A$9:$W$200,8,0)</f>
        <v>0</v>
      </c>
      <c r="J133" s="79">
        <f>VLOOKUP($A133,'07.07'!$A$9:$W$200,8,0)</f>
        <v>0</v>
      </c>
      <c r="K133" s="79">
        <f>VLOOKUP($A133,'08.07'!$A$9:$W$200,8,0)</f>
        <v>0</v>
      </c>
      <c r="L133" s="79">
        <f>VLOOKUP($A133,'09.07'!$A$9:$W$200,8,0)</f>
        <v>0</v>
      </c>
      <c r="M133" s="79">
        <f>VLOOKUP($A133,'10.07'!$A$9:$W$200,8,0)</f>
        <v>0</v>
      </c>
      <c r="N133" s="79">
        <f>VLOOKUP($A133,'11.07'!$A$9:$W$200,8,0)</f>
        <v>0</v>
      </c>
      <c r="O133" s="79">
        <f>VLOOKUP($A133,'12.07'!$A$9:$W$200,8,0)</f>
        <v>0</v>
      </c>
      <c r="P133" s="79">
        <f>VLOOKUP($A133,'13.07'!$A$9:$W$200,8,0)</f>
        <v>0</v>
      </c>
      <c r="Q133" s="79">
        <f>VLOOKUP($A133,'14.07'!$A$9:$W$200,8,0)</f>
        <v>0</v>
      </c>
      <c r="R133" s="79">
        <f>VLOOKUP($A133,'15.07'!$A$9:$W$200,8,0)</f>
        <v>0</v>
      </c>
      <c r="S133" s="79">
        <f>VLOOKUP($A133,'16.07'!$A$9:$W$200,8,0)</f>
        <v>0</v>
      </c>
      <c r="T133" s="79">
        <f>VLOOKUP($A133,'17.07'!$A$9:$W$200,8,0)</f>
        <v>0</v>
      </c>
      <c r="U133" s="79">
        <f>VLOOKUP($A133,'18.07'!$A$9:$W$200,8,0)</f>
        <v>0</v>
      </c>
      <c r="V133" s="79">
        <f>VLOOKUP($A133,'19.07'!$A$9:$W$200,8,0)</f>
        <v>0</v>
      </c>
      <c r="W133" s="79">
        <f>VLOOKUP($A133,'20.07'!$A$9:$W$200,8,0)</f>
        <v>0</v>
      </c>
      <c r="X133" s="79">
        <f>VLOOKUP($A133,'21.07'!$A$9:$W$200,8,0)</f>
        <v>0</v>
      </c>
      <c r="Y133" s="79">
        <f>VLOOKUP($A133,'22.07'!$A$9:$W$200,8,0)</f>
        <v>15</v>
      </c>
      <c r="Z133" s="79">
        <f>VLOOKUP($A133,'23.07'!$A$9:$W$200,8,0)</f>
        <v>0</v>
      </c>
      <c r="AA133" s="79">
        <f>VLOOKUP($A133,'24.07'!$A$9:$W$200,8,0)</f>
        <v>0</v>
      </c>
      <c r="AB133" s="79">
        <f>VLOOKUP($A133,'25.07'!$A$9:$W$200,8,0)</f>
        <v>0</v>
      </c>
      <c r="AC133" s="79">
        <f>VLOOKUP($A133,'26.07'!$A$9:$W$200,8,0)</f>
        <v>0</v>
      </c>
      <c r="AD133" s="79">
        <f>VLOOKUP($A133,'27.07'!$A$9:$W$200,8,0)</f>
        <v>0</v>
      </c>
      <c r="AE133" s="79">
        <f>VLOOKUP($A133,'28.07'!$A$9:$W$200,8,0)</f>
        <v>15</v>
      </c>
      <c r="AF133" s="79">
        <f>VLOOKUP($A133,'29.07'!$A$9:$W$200,8,0)</f>
        <v>0</v>
      </c>
      <c r="AG133" s="79">
        <f>VLOOKUP($A133,'30.07'!$A$9:$W$200,8,0)</f>
        <v>0</v>
      </c>
      <c r="AH133" s="79">
        <f>VLOOKUP($A133,'31.07'!$A$9:$W$200,8,0)</f>
        <v>0</v>
      </c>
      <c r="AI133" s="198">
        <f t="shared" si="6"/>
        <v>30</v>
      </c>
      <c r="AJ133" s="199"/>
    </row>
    <row r="134" spans="1:36" ht="18" customHeight="1" x14ac:dyDescent="0.2">
      <c r="A134" s="13">
        <v>5530013</v>
      </c>
      <c r="B134" s="14" t="s">
        <v>159</v>
      </c>
      <c r="C134" s="15">
        <v>30000</v>
      </c>
      <c r="D134" s="79">
        <f>VLOOKUP($A134,'01.07'!$A$9:$W$200,8,0)</f>
        <v>0</v>
      </c>
      <c r="E134" s="79">
        <f>VLOOKUP($A134,'02.07'!$A$9:$W$200,8,0)</f>
        <v>17</v>
      </c>
      <c r="F134" s="79">
        <f>VLOOKUP($A134,'03.07'!$A$9:$W$200,8,0)</f>
        <v>0</v>
      </c>
      <c r="G134" s="79">
        <f>VLOOKUP($A134,'04.07'!$A$9:$W$200,8,0)</f>
        <v>0</v>
      </c>
      <c r="H134" s="79">
        <f>VLOOKUP($A134,'05.07'!$A$9:$W$200,8,0)</f>
        <v>0</v>
      </c>
      <c r="I134" s="79">
        <f>VLOOKUP($A134,'06.07'!$A$9:$W$200,8,0)</f>
        <v>0</v>
      </c>
      <c r="J134" s="79">
        <f>VLOOKUP($A134,'07.07'!$A$9:$W$200,8,0)</f>
        <v>0</v>
      </c>
      <c r="K134" s="79">
        <f>VLOOKUP($A134,'08.07'!$A$9:$W$200,8,0)</f>
        <v>27</v>
      </c>
      <c r="L134" s="79">
        <f>VLOOKUP($A134,'09.07'!$A$9:$W$200,8,0)</f>
        <v>0</v>
      </c>
      <c r="M134" s="79">
        <f>VLOOKUP($A134,'10.07'!$A$9:$W$200,8,0)</f>
        <v>0</v>
      </c>
      <c r="N134" s="79">
        <f>VLOOKUP($A134,'11.07'!$A$9:$W$200,8,0)</f>
        <v>0</v>
      </c>
      <c r="O134" s="79">
        <f>VLOOKUP($A134,'12.07'!$A$9:$W$200,8,0)</f>
        <v>0</v>
      </c>
      <c r="P134" s="79">
        <f>VLOOKUP($A134,'13.07'!$A$9:$W$200,8,0)</f>
        <v>0</v>
      </c>
      <c r="Q134" s="79">
        <f>VLOOKUP($A134,'14.07'!$A$9:$W$200,8,0)</f>
        <v>0</v>
      </c>
      <c r="R134" s="79">
        <f>VLOOKUP($A134,'15.07'!$A$9:$W$200,8,0)</f>
        <v>0</v>
      </c>
      <c r="S134" s="79">
        <f>VLOOKUP($A134,'16.07'!$A$9:$W$200,8,0)</f>
        <v>0</v>
      </c>
      <c r="T134" s="79">
        <f>VLOOKUP($A134,'17.07'!$A$9:$W$200,8,0)</f>
        <v>0</v>
      </c>
      <c r="U134" s="79">
        <f>VLOOKUP($A134,'18.07'!$A$9:$W$200,8,0)</f>
        <v>0</v>
      </c>
      <c r="V134" s="79">
        <f>VLOOKUP($A134,'19.07'!$A$9:$W$200,8,0)</f>
        <v>0</v>
      </c>
      <c r="W134" s="79">
        <f>VLOOKUP($A134,'20.07'!$A$9:$W$200,8,0)</f>
        <v>0</v>
      </c>
      <c r="X134" s="79">
        <f>VLOOKUP($A134,'21.07'!$A$9:$W$200,8,0)</f>
        <v>0</v>
      </c>
      <c r="Y134" s="79">
        <f>VLOOKUP($A134,'22.07'!$A$9:$W$200,8,0)</f>
        <v>25</v>
      </c>
      <c r="Z134" s="79">
        <f>VLOOKUP($A134,'23.07'!$A$9:$W$200,8,0)</f>
        <v>0</v>
      </c>
      <c r="AA134" s="79">
        <f>VLOOKUP($A134,'24.07'!$A$9:$W$200,8,0)</f>
        <v>0</v>
      </c>
      <c r="AB134" s="79">
        <f>VLOOKUP($A134,'25.07'!$A$9:$W$200,8,0)</f>
        <v>0</v>
      </c>
      <c r="AC134" s="79">
        <f>VLOOKUP($A134,'26.07'!$A$9:$W$200,8,0)</f>
        <v>0</v>
      </c>
      <c r="AD134" s="79">
        <f>VLOOKUP($A134,'27.07'!$A$9:$W$200,8,0)</f>
        <v>0</v>
      </c>
      <c r="AE134" s="79">
        <f>VLOOKUP($A134,'28.07'!$A$9:$W$200,8,0)</f>
        <v>15</v>
      </c>
      <c r="AF134" s="79">
        <f>VLOOKUP($A134,'29.07'!$A$9:$W$200,8,0)</f>
        <v>0</v>
      </c>
      <c r="AG134" s="79">
        <f>VLOOKUP($A134,'30.07'!$A$9:$W$200,8,0)</f>
        <v>0</v>
      </c>
      <c r="AH134" s="79">
        <f>VLOOKUP($A134,'31.07'!$A$9:$W$200,8,0)</f>
        <v>0</v>
      </c>
      <c r="AI134" s="198">
        <f t="shared" si="6"/>
        <v>84</v>
      </c>
      <c r="AJ134" s="199"/>
    </row>
    <row r="135" spans="1:36" ht="18" customHeight="1" x14ac:dyDescent="0.2">
      <c r="A135" s="13">
        <v>5530014</v>
      </c>
      <c r="B135" s="14" t="s">
        <v>160</v>
      </c>
      <c r="C135" s="15">
        <v>30000</v>
      </c>
      <c r="D135" s="79">
        <f>VLOOKUP($A135,'01.07'!$A$9:$W$200,8,0)</f>
        <v>0</v>
      </c>
      <c r="E135" s="79">
        <f>VLOOKUP($A135,'02.07'!$A$9:$W$200,8,0)</f>
        <v>0</v>
      </c>
      <c r="F135" s="79">
        <f>VLOOKUP($A135,'03.07'!$A$9:$W$200,8,0)</f>
        <v>0</v>
      </c>
      <c r="G135" s="79">
        <f>VLOOKUP($A135,'04.07'!$A$9:$W$200,8,0)</f>
        <v>0</v>
      </c>
      <c r="H135" s="79">
        <f>VLOOKUP($A135,'05.07'!$A$9:$W$200,8,0)</f>
        <v>0</v>
      </c>
      <c r="I135" s="79">
        <f>VLOOKUP($A135,'06.07'!$A$9:$W$200,8,0)</f>
        <v>0</v>
      </c>
      <c r="J135" s="79">
        <f>VLOOKUP($A135,'07.07'!$A$9:$W$200,8,0)</f>
        <v>0</v>
      </c>
      <c r="K135" s="79">
        <f>VLOOKUP($A135,'08.07'!$A$9:$W$200,8,0)</f>
        <v>0</v>
      </c>
      <c r="L135" s="79">
        <f>VLOOKUP($A135,'09.07'!$A$9:$W$200,8,0)</f>
        <v>0</v>
      </c>
      <c r="M135" s="79">
        <f>VLOOKUP($A135,'10.07'!$A$9:$W$200,8,0)</f>
        <v>0</v>
      </c>
      <c r="N135" s="79">
        <f>VLOOKUP($A135,'11.07'!$A$9:$W$200,8,0)</f>
        <v>0</v>
      </c>
      <c r="O135" s="79">
        <f>VLOOKUP($A135,'12.07'!$A$9:$W$200,8,0)</f>
        <v>0</v>
      </c>
      <c r="P135" s="79">
        <f>VLOOKUP($A135,'13.07'!$A$9:$W$200,8,0)</f>
        <v>0</v>
      </c>
      <c r="Q135" s="79">
        <f>VLOOKUP($A135,'14.07'!$A$9:$W$200,8,0)</f>
        <v>0</v>
      </c>
      <c r="R135" s="79">
        <f>VLOOKUP($A135,'15.07'!$A$9:$W$200,8,0)</f>
        <v>0</v>
      </c>
      <c r="S135" s="79">
        <f>VLOOKUP($A135,'16.07'!$A$9:$W$200,8,0)</f>
        <v>0</v>
      </c>
      <c r="T135" s="79">
        <f>VLOOKUP($A135,'17.07'!$A$9:$W$200,8,0)</f>
        <v>0</v>
      </c>
      <c r="U135" s="79">
        <f>VLOOKUP($A135,'18.07'!$A$9:$W$200,8,0)</f>
        <v>0</v>
      </c>
      <c r="V135" s="79">
        <f>VLOOKUP($A135,'19.07'!$A$9:$W$200,8,0)</f>
        <v>0</v>
      </c>
      <c r="W135" s="79">
        <f>VLOOKUP($A135,'20.07'!$A$9:$W$200,8,0)</f>
        <v>0</v>
      </c>
      <c r="X135" s="79">
        <f>VLOOKUP($A135,'21.07'!$A$9:$W$200,8,0)</f>
        <v>0</v>
      </c>
      <c r="Y135" s="79">
        <f>VLOOKUP($A135,'22.07'!$A$9:$W$200,8,0)</f>
        <v>25</v>
      </c>
      <c r="Z135" s="79">
        <f>VLOOKUP($A135,'23.07'!$A$9:$W$200,8,0)</f>
        <v>0</v>
      </c>
      <c r="AA135" s="79">
        <f>VLOOKUP($A135,'24.07'!$A$9:$W$200,8,0)</f>
        <v>0</v>
      </c>
      <c r="AB135" s="79">
        <f>VLOOKUP($A135,'25.07'!$A$9:$W$200,8,0)</f>
        <v>0</v>
      </c>
      <c r="AC135" s="79">
        <f>VLOOKUP($A135,'26.07'!$A$9:$W$200,8,0)</f>
        <v>0</v>
      </c>
      <c r="AD135" s="79">
        <f>VLOOKUP($A135,'27.07'!$A$9:$W$200,8,0)</f>
        <v>0</v>
      </c>
      <c r="AE135" s="79">
        <f>VLOOKUP($A135,'28.07'!$A$9:$W$200,8,0)</f>
        <v>0</v>
      </c>
      <c r="AF135" s="79">
        <f>VLOOKUP($A135,'29.07'!$A$9:$W$200,8,0)</f>
        <v>0</v>
      </c>
      <c r="AG135" s="79">
        <f>VLOOKUP($A135,'30.07'!$A$9:$W$200,8,0)</f>
        <v>0</v>
      </c>
      <c r="AH135" s="79">
        <f>VLOOKUP($A135,'31.07'!$A$9:$W$200,8,0)</f>
        <v>0</v>
      </c>
      <c r="AI135" s="198">
        <f t="shared" si="6"/>
        <v>25</v>
      </c>
      <c r="AJ135" s="199"/>
    </row>
    <row r="136" spans="1:36" ht="18" customHeight="1" x14ac:dyDescent="0.2">
      <c r="A136" s="13">
        <v>5530015</v>
      </c>
      <c r="B136" s="14" t="s">
        <v>161</v>
      </c>
      <c r="C136" s="15">
        <v>30000</v>
      </c>
      <c r="D136" s="79">
        <f>VLOOKUP($A136,'01.07'!$A$9:$W$200,8,0)</f>
        <v>25</v>
      </c>
      <c r="E136" s="79">
        <f>VLOOKUP($A136,'02.07'!$A$9:$W$200,8,0)</f>
        <v>0</v>
      </c>
      <c r="F136" s="79">
        <f>VLOOKUP($A136,'03.07'!$A$9:$W$200,8,0)</f>
        <v>0</v>
      </c>
      <c r="G136" s="79">
        <f>VLOOKUP($A136,'04.07'!$A$9:$W$200,8,0)</f>
        <v>0</v>
      </c>
      <c r="H136" s="79">
        <f>VLOOKUP($A136,'05.07'!$A$9:$W$200,8,0)</f>
        <v>0</v>
      </c>
      <c r="I136" s="79">
        <f>VLOOKUP($A136,'06.07'!$A$9:$W$200,8,0)</f>
        <v>40</v>
      </c>
      <c r="J136" s="79">
        <f>VLOOKUP($A136,'07.07'!$A$9:$W$200,8,0)</f>
        <v>0</v>
      </c>
      <c r="K136" s="79">
        <f>VLOOKUP($A136,'08.07'!$A$9:$W$200,8,0)</f>
        <v>0</v>
      </c>
      <c r="L136" s="79">
        <f>VLOOKUP($A136,'09.07'!$A$9:$W$200,8,0)</f>
        <v>0</v>
      </c>
      <c r="M136" s="79">
        <f>VLOOKUP($A136,'10.07'!$A$9:$W$200,8,0)</f>
        <v>0</v>
      </c>
      <c r="N136" s="79">
        <f>VLOOKUP($A136,'11.07'!$A$9:$W$200,8,0)</f>
        <v>0</v>
      </c>
      <c r="O136" s="79">
        <f>VLOOKUP($A136,'12.07'!$A$9:$W$200,8,0)</f>
        <v>0</v>
      </c>
      <c r="P136" s="79">
        <f>VLOOKUP($A136,'13.07'!$A$9:$W$200,8,0)</f>
        <v>0</v>
      </c>
      <c r="Q136" s="79">
        <f>VLOOKUP($A136,'14.07'!$A$9:$W$200,8,0)</f>
        <v>0</v>
      </c>
      <c r="R136" s="79">
        <f>VLOOKUP($A136,'15.07'!$A$9:$W$200,8,0)</f>
        <v>0</v>
      </c>
      <c r="S136" s="79">
        <f>VLOOKUP($A136,'16.07'!$A$9:$W$200,8,0)</f>
        <v>0</v>
      </c>
      <c r="T136" s="79">
        <f>VLOOKUP($A136,'17.07'!$A$9:$W$200,8,0)</f>
        <v>0</v>
      </c>
      <c r="U136" s="79">
        <f>VLOOKUP($A136,'18.07'!$A$9:$W$200,8,0)</f>
        <v>0</v>
      </c>
      <c r="V136" s="79">
        <f>VLOOKUP($A136,'19.07'!$A$9:$W$200,8,0)</f>
        <v>30</v>
      </c>
      <c r="W136" s="79">
        <f>VLOOKUP($A136,'20.07'!$A$9:$W$200,8,0)</f>
        <v>0</v>
      </c>
      <c r="X136" s="79">
        <f>VLOOKUP($A136,'21.07'!$A$9:$W$200,8,0)</f>
        <v>0</v>
      </c>
      <c r="Y136" s="79">
        <f>VLOOKUP($A136,'22.07'!$A$9:$W$200,8,0)</f>
        <v>0</v>
      </c>
      <c r="Z136" s="79">
        <f>VLOOKUP($A136,'23.07'!$A$9:$W$200,8,0)</f>
        <v>0</v>
      </c>
      <c r="AA136" s="79">
        <f>VLOOKUP($A136,'24.07'!$A$9:$W$200,8,0)</f>
        <v>0</v>
      </c>
      <c r="AB136" s="79">
        <f>VLOOKUP($A136,'25.07'!$A$9:$W$200,8,0)</f>
        <v>0</v>
      </c>
      <c r="AC136" s="79">
        <f>VLOOKUP($A136,'26.07'!$A$9:$W$200,8,0)</f>
        <v>35</v>
      </c>
      <c r="AD136" s="79">
        <f>VLOOKUP($A136,'27.07'!$A$9:$W$200,8,0)</f>
        <v>0</v>
      </c>
      <c r="AE136" s="79">
        <f>VLOOKUP($A136,'28.07'!$A$9:$W$200,8,0)</f>
        <v>0</v>
      </c>
      <c r="AF136" s="79">
        <f>VLOOKUP($A136,'29.07'!$A$9:$W$200,8,0)</f>
        <v>0</v>
      </c>
      <c r="AG136" s="79">
        <f>VLOOKUP($A136,'30.07'!$A$9:$W$200,8,0)</f>
        <v>0</v>
      </c>
      <c r="AH136" s="79">
        <f>VLOOKUP($A136,'31.07'!$A$9:$W$200,8,0)</f>
        <v>35</v>
      </c>
      <c r="AI136" s="198">
        <f t="shared" si="6"/>
        <v>165</v>
      </c>
      <c r="AJ136" s="199"/>
    </row>
    <row r="137" spans="1:36" ht="18" customHeight="1" x14ac:dyDescent="0.2">
      <c r="A137" s="13">
        <v>5530016</v>
      </c>
      <c r="B137" s="14" t="s">
        <v>162</v>
      </c>
      <c r="C137" s="15">
        <v>30000</v>
      </c>
      <c r="D137" s="79">
        <f>VLOOKUP($A137,'01.07'!$A$9:$W$200,8,0)</f>
        <v>17</v>
      </c>
      <c r="E137" s="79">
        <f>VLOOKUP($A137,'02.07'!$A$9:$W$200,8,0)</f>
        <v>0</v>
      </c>
      <c r="F137" s="79">
        <f>VLOOKUP($A137,'03.07'!$A$9:$W$200,8,0)</f>
        <v>0</v>
      </c>
      <c r="G137" s="79">
        <f>VLOOKUP($A137,'04.07'!$A$9:$W$200,8,0)</f>
        <v>0</v>
      </c>
      <c r="H137" s="79">
        <f>VLOOKUP($A137,'05.07'!$A$9:$W$200,8,0)</f>
        <v>0</v>
      </c>
      <c r="I137" s="79">
        <f>VLOOKUP($A137,'06.07'!$A$9:$W$200,8,0)</f>
        <v>25</v>
      </c>
      <c r="J137" s="79">
        <f>VLOOKUP($A137,'07.07'!$A$9:$W$200,8,0)</f>
        <v>0</v>
      </c>
      <c r="K137" s="79">
        <f>VLOOKUP($A137,'08.07'!$A$9:$W$200,8,0)</f>
        <v>0</v>
      </c>
      <c r="L137" s="79">
        <f>VLOOKUP($A137,'09.07'!$A$9:$W$200,8,0)</f>
        <v>0</v>
      </c>
      <c r="M137" s="79">
        <f>VLOOKUP($A137,'10.07'!$A$9:$W$200,8,0)</f>
        <v>0</v>
      </c>
      <c r="N137" s="79">
        <f>VLOOKUP($A137,'11.07'!$A$9:$W$200,8,0)</f>
        <v>0</v>
      </c>
      <c r="O137" s="79">
        <f>VLOOKUP($A137,'12.07'!$A$9:$W$200,8,0)</f>
        <v>0</v>
      </c>
      <c r="P137" s="79">
        <f>VLOOKUP($A137,'13.07'!$A$9:$W$200,8,0)</f>
        <v>0</v>
      </c>
      <c r="Q137" s="79">
        <f>VLOOKUP($A137,'14.07'!$A$9:$W$200,8,0)</f>
        <v>0</v>
      </c>
      <c r="R137" s="79">
        <f>VLOOKUP($A137,'15.07'!$A$9:$W$200,8,0)</f>
        <v>0</v>
      </c>
      <c r="S137" s="79">
        <f>VLOOKUP($A137,'16.07'!$A$9:$W$200,8,0)</f>
        <v>0</v>
      </c>
      <c r="T137" s="79">
        <f>VLOOKUP($A137,'17.07'!$A$9:$W$200,8,0)</f>
        <v>0</v>
      </c>
      <c r="U137" s="79">
        <f>VLOOKUP($A137,'18.07'!$A$9:$W$200,8,0)</f>
        <v>0</v>
      </c>
      <c r="V137" s="79">
        <f>VLOOKUP($A137,'19.07'!$A$9:$W$200,8,0)</f>
        <v>25</v>
      </c>
      <c r="W137" s="79">
        <f>VLOOKUP($A137,'20.07'!$A$9:$W$200,8,0)</f>
        <v>0</v>
      </c>
      <c r="X137" s="79">
        <f>VLOOKUP($A137,'21.07'!$A$9:$W$200,8,0)</f>
        <v>0</v>
      </c>
      <c r="Y137" s="79">
        <f>VLOOKUP($A137,'22.07'!$A$9:$W$200,8,0)</f>
        <v>0</v>
      </c>
      <c r="Z137" s="79">
        <f>VLOOKUP($A137,'23.07'!$A$9:$W$200,8,0)</f>
        <v>0</v>
      </c>
      <c r="AA137" s="79">
        <f>VLOOKUP($A137,'24.07'!$A$9:$W$200,8,0)</f>
        <v>0</v>
      </c>
      <c r="AB137" s="79">
        <f>VLOOKUP($A137,'25.07'!$A$9:$W$200,8,0)</f>
        <v>0</v>
      </c>
      <c r="AC137" s="79">
        <f>VLOOKUP($A137,'26.07'!$A$9:$W$200,8,0)</f>
        <v>30</v>
      </c>
      <c r="AD137" s="79">
        <f>VLOOKUP($A137,'27.07'!$A$9:$W$200,8,0)</f>
        <v>0</v>
      </c>
      <c r="AE137" s="79">
        <f>VLOOKUP($A137,'28.07'!$A$9:$W$200,8,0)</f>
        <v>0</v>
      </c>
      <c r="AF137" s="79">
        <f>VLOOKUP($A137,'29.07'!$A$9:$W$200,8,0)</f>
        <v>0</v>
      </c>
      <c r="AG137" s="79">
        <f>VLOOKUP($A137,'30.07'!$A$9:$W$200,8,0)</f>
        <v>0</v>
      </c>
      <c r="AH137" s="79">
        <f>VLOOKUP($A137,'31.07'!$A$9:$W$200,8,0)</f>
        <v>30</v>
      </c>
      <c r="AI137" s="198">
        <f t="shared" si="6"/>
        <v>127</v>
      </c>
      <c r="AJ137" s="199"/>
    </row>
    <row r="138" spans="1:36" ht="18" customHeight="1" x14ac:dyDescent="0.2">
      <c r="A138" s="13">
        <v>5530018</v>
      </c>
      <c r="B138" s="14" t="s">
        <v>163</v>
      </c>
      <c r="C138" s="15">
        <v>30000</v>
      </c>
      <c r="D138" s="79">
        <f>VLOOKUP($A138,'01.07'!$A$9:$W$200,8,0)</f>
        <v>0</v>
      </c>
      <c r="E138" s="79">
        <f>VLOOKUP($A138,'02.07'!$A$9:$W$200,8,0)</f>
        <v>22</v>
      </c>
      <c r="F138" s="79">
        <f>VLOOKUP($A138,'03.07'!$A$9:$W$200,8,0)</f>
        <v>0</v>
      </c>
      <c r="G138" s="79">
        <f>VLOOKUP($A138,'04.07'!$A$9:$W$200,8,0)</f>
        <v>0</v>
      </c>
      <c r="H138" s="79">
        <f>VLOOKUP($A138,'05.07'!$A$9:$W$200,8,0)</f>
        <v>0</v>
      </c>
      <c r="I138" s="79">
        <f>VLOOKUP($A138,'06.07'!$A$9:$W$200,8,0)</f>
        <v>0</v>
      </c>
      <c r="J138" s="79">
        <f>VLOOKUP($A138,'07.07'!$A$9:$W$200,8,0)</f>
        <v>0</v>
      </c>
      <c r="K138" s="79">
        <f>VLOOKUP($A138,'08.07'!$A$9:$W$200,8,0)</f>
        <v>24</v>
      </c>
      <c r="L138" s="79">
        <f>VLOOKUP($A138,'09.07'!$A$9:$W$200,8,0)</f>
        <v>0</v>
      </c>
      <c r="M138" s="79">
        <f>VLOOKUP($A138,'10.07'!$A$9:$W$200,8,0)</f>
        <v>0</v>
      </c>
      <c r="N138" s="79">
        <f>VLOOKUP($A138,'11.07'!$A$9:$W$200,8,0)</f>
        <v>0</v>
      </c>
      <c r="O138" s="79">
        <f>VLOOKUP($A138,'12.07'!$A$9:$W$200,8,0)</f>
        <v>0</v>
      </c>
      <c r="P138" s="79">
        <f>VLOOKUP($A138,'13.07'!$A$9:$W$200,8,0)</f>
        <v>0</v>
      </c>
      <c r="Q138" s="79">
        <f>VLOOKUP($A138,'14.07'!$A$9:$W$200,8,0)</f>
        <v>0</v>
      </c>
      <c r="R138" s="79">
        <f>VLOOKUP($A138,'15.07'!$A$9:$W$200,8,0)</f>
        <v>0</v>
      </c>
      <c r="S138" s="79">
        <f>VLOOKUP($A138,'16.07'!$A$9:$W$200,8,0)</f>
        <v>0</v>
      </c>
      <c r="T138" s="79">
        <f>VLOOKUP($A138,'17.07'!$A$9:$W$200,8,0)</f>
        <v>0</v>
      </c>
      <c r="U138" s="79">
        <f>VLOOKUP($A138,'18.07'!$A$9:$W$200,8,0)</f>
        <v>0</v>
      </c>
      <c r="V138" s="79">
        <f>VLOOKUP($A138,'19.07'!$A$9:$W$200,8,0)</f>
        <v>0</v>
      </c>
      <c r="W138" s="79">
        <f>VLOOKUP($A138,'20.07'!$A$9:$W$200,8,0)</f>
        <v>0</v>
      </c>
      <c r="X138" s="79">
        <f>VLOOKUP($A138,'21.07'!$A$9:$W$200,8,0)</f>
        <v>0</v>
      </c>
      <c r="Y138" s="79">
        <f>VLOOKUP($A138,'22.07'!$A$9:$W$200,8,0)</f>
        <v>0</v>
      </c>
      <c r="Z138" s="79">
        <f>VLOOKUP($A138,'23.07'!$A$9:$W$200,8,0)</f>
        <v>0</v>
      </c>
      <c r="AA138" s="79">
        <f>VLOOKUP($A138,'24.07'!$A$9:$W$200,8,0)</f>
        <v>13</v>
      </c>
      <c r="AB138" s="79">
        <f>VLOOKUP($A138,'25.07'!$A$9:$W$200,8,0)</f>
        <v>0</v>
      </c>
      <c r="AC138" s="79">
        <f>VLOOKUP($A138,'26.07'!$A$9:$W$200,8,0)</f>
        <v>0</v>
      </c>
      <c r="AD138" s="79">
        <f>VLOOKUP($A138,'27.07'!$A$9:$W$200,8,0)</f>
        <v>0</v>
      </c>
      <c r="AE138" s="79">
        <f>VLOOKUP($A138,'28.07'!$A$9:$W$200,8,0)</f>
        <v>0</v>
      </c>
      <c r="AF138" s="79">
        <f>VLOOKUP($A138,'29.07'!$A$9:$W$200,8,0)</f>
        <v>0</v>
      </c>
      <c r="AG138" s="79">
        <f>VLOOKUP($A138,'30.07'!$A$9:$W$200,8,0)</f>
        <v>0</v>
      </c>
      <c r="AH138" s="79">
        <f>VLOOKUP($A138,'31.07'!$A$9:$W$200,8,0)</f>
        <v>0</v>
      </c>
      <c r="AI138" s="198">
        <f t="shared" si="6"/>
        <v>59</v>
      </c>
      <c r="AJ138" s="199"/>
    </row>
    <row r="139" spans="1:36" ht="18" customHeight="1" x14ac:dyDescent="0.2">
      <c r="A139" s="13">
        <v>5530019</v>
      </c>
      <c r="B139" s="14" t="s">
        <v>164</v>
      </c>
      <c r="C139" s="15">
        <v>30000</v>
      </c>
      <c r="D139" s="79">
        <f>VLOOKUP($A139,'01.07'!$A$9:$W$200,8,0)</f>
        <v>0</v>
      </c>
      <c r="E139" s="79">
        <f>VLOOKUP($A139,'02.07'!$A$9:$W$200,8,0)</f>
        <v>19</v>
      </c>
      <c r="F139" s="79">
        <f>VLOOKUP($A139,'03.07'!$A$9:$W$200,8,0)</f>
        <v>0</v>
      </c>
      <c r="G139" s="79">
        <f>VLOOKUP($A139,'04.07'!$A$9:$W$200,8,0)</f>
        <v>0</v>
      </c>
      <c r="H139" s="79">
        <f>VLOOKUP($A139,'05.07'!$A$9:$W$200,8,0)</f>
        <v>0</v>
      </c>
      <c r="I139" s="79">
        <f>VLOOKUP($A139,'06.07'!$A$9:$W$200,8,0)</f>
        <v>0</v>
      </c>
      <c r="J139" s="79">
        <f>VLOOKUP($A139,'07.07'!$A$9:$W$200,8,0)</f>
        <v>0</v>
      </c>
      <c r="K139" s="79">
        <f>VLOOKUP($A139,'08.07'!$A$9:$W$200,8,0)</f>
        <v>16</v>
      </c>
      <c r="L139" s="79">
        <f>VLOOKUP($A139,'09.07'!$A$9:$W$200,8,0)</f>
        <v>0</v>
      </c>
      <c r="M139" s="79">
        <f>VLOOKUP($A139,'10.07'!$A$9:$W$200,8,0)</f>
        <v>0</v>
      </c>
      <c r="N139" s="79">
        <f>VLOOKUP($A139,'11.07'!$A$9:$W$200,8,0)</f>
        <v>0</v>
      </c>
      <c r="O139" s="79">
        <f>VLOOKUP($A139,'12.07'!$A$9:$W$200,8,0)</f>
        <v>0</v>
      </c>
      <c r="P139" s="79">
        <f>VLOOKUP($A139,'13.07'!$A$9:$W$200,8,0)</f>
        <v>0</v>
      </c>
      <c r="Q139" s="79">
        <f>VLOOKUP($A139,'14.07'!$A$9:$W$200,8,0)</f>
        <v>0</v>
      </c>
      <c r="R139" s="79">
        <f>VLOOKUP($A139,'15.07'!$A$9:$W$200,8,0)</f>
        <v>0</v>
      </c>
      <c r="S139" s="79">
        <f>VLOOKUP($A139,'16.07'!$A$9:$W$200,8,0)</f>
        <v>0</v>
      </c>
      <c r="T139" s="79">
        <f>VLOOKUP($A139,'17.07'!$A$9:$W$200,8,0)</f>
        <v>0</v>
      </c>
      <c r="U139" s="79">
        <f>VLOOKUP($A139,'18.07'!$A$9:$W$200,8,0)</f>
        <v>0</v>
      </c>
      <c r="V139" s="79">
        <f>VLOOKUP($A139,'19.07'!$A$9:$W$200,8,0)</f>
        <v>0</v>
      </c>
      <c r="W139" s="79">
        <f>VLOOKUP($A139,'20.07'!$A$9:$W$200,8,0)</f>
        <v>0</v>
      </c>
      <c r="X139" s="79">
        <f>VLOOKUP($A139,'21.07'!$A$9:$W$200,8,0)</f>
        <v>0</v>
      </c>
      <c r="Y139" s="79">
        <f>VLOOKUP($A139,'22.07'!$A$9:$W$200,8,0)</f>
        <v>0</v>
      </c>
      <c r="Z139" s="79">
        <f>VLOOKUP($A139,'23.07'!$A$9:$W$200,8,0)</f>
        <v>0</v>
      </c>
      <c r="AA139" s="79">
        <f>VLOOKUP($A139,'24.07'!$A$9:$W$200,8,0)</f>
        <v>14</v>
      </c>
      <c r="AB139" s="79">
        <f>VLOOKUP($A139,'25.07'!$A$9:$W$200,8,0)</f>
        <v>0</v>
      </c>
      <c r="AC139" s="79">
        <f>VLOOKUP($A139,'26.07'!$A$9:$W$200,8,0)</f>
        <v>0</v>
      </c>
      <c r="AD139" s="79">
        <f>VLOOKUP($A139,'27.07'!$A$9:$W$200,8,0)</f>
        <v>0</v>
      </c>
      <c r="AE139" s="79">
        <f>VLOOKUP($A139,'28.07'!$A$9:$W$200,8,0)</f>
        <v>0</v>
      </c>
      <c r="AF139" s="79">
        <f>VLOOKUP($A139,'29.07'!$A$9:$W$200,8,0)</f>
        <v>0</v>
      </c>
      <c r="AG139" s="79">
        <f>VLOOKUP($A139,'30.07'!$A$9:$W$200,8,0)</f>
        <v>0</v>
      </c>
      <c r="AH139" s="79">
        <f>VLOOKUP($A139,'31.07'!$A$9:$W$200,8,0)</f>
        <v>0</v>
      </c>
      <c r="AI139" s="198">
        <f t="shared" si="6"/>
        <v>49</v>
      </c>
      <c r="AJ139" s="199"/>
    </row>
    <row r="140" spans="1:36" ht="18" customHeight="1" x14ac:dyDescent="0.2">
      <c r="A140" s="13">
        <v>5530020</v>
      </c>
      <c r="B140" s="14" t="s">
        <v>165</v>
      </c>
      <c r="C140" s="15">
        <v>30000</v>
      </c>
      <c r="D140" s="79">
        <f>VLOOKUP($A140,'01.07'!$A$9:$W$200,8,0)</f>
        <v>0</v>
      </c>
      <c r="E140" s="79">
        <f>VLOOKUP($A140,'02.07'!$A$9:$W$200,8,0)</f>
        <v>0</v>
      </c>
      <c r="F140" s="79">
        <f>VLOOKUP($A140,'03.07'!$A$9:$W$200,8,0)</f>
        <v>0</v>
      </c>
      <c r="G140" s="79">
        <f>VLOOKUP($A140,'04.07'!$A$9:$W$200,8,0)</f>
        <v>0</v>
      </c>
      <c r="H140" s="79">
        <f>VLOOKUP($A140,'05.07'!$A$9:$W$200,8,0)</f>
        <v>0</v>
      </c>
      <c r="I140" s="79">
        <f>VLOOKUP($A140,'06.07'!$A$9:$W$200,8,0)</f>
        <v>0</v>
      </c>
      <c r="J140" s="79">
        <f>VLOOKUP($A140,'07.07'!$A$9:$W$200,8,0)</f>
        <v>0</v>
      </c>
      <c r="K140" s="79">
        <f>VLOOKUP($A140,'08.07'!$A$9:$W$200,8,0)</f>
        <v>0</v>
      </c>
      <c r="L140" s="79">
        <f>VLOOKUP($A140,'09.07'!$A$9:$W$200,8,0)</f>
        <v>0</v>
      </c>
      <c r="M140" s="79">
        <f>VLOOKUP($A140,'10.07'!$A$9:$W$200,8,0)</f>
        <v>0</v>
      </c>
      <c r="N140" s="79">
        <f>VLOOKUP($A140,'11.07'!$A$9:$W$200,8,0)</f>
        <v>0</v>
      </c>
      <c r="O140" s="79">
        <f>VLOOKUP($A140,'12.07'!$A$9:$W$200,8,0)</f>
        <v>0</v>
      </c>
      <c r="P140" s="79">
        <f>VLOOKUP($A140,'13.07'!$A$9:$W$200,8,0)</f>
        <v>0</v>
      </c>
      <c r="Q140" s="79">
        <f>VLOOKUP($A140,'14.07'!$A$9:$W$200,8,0)</f>
        <v>0</v>
      </c>
      <c r="R140" s="79">
        <f>VLOOKUP($A140,'15.07'!$A$9:$W$200,8,0)</f>
        <v>0</v>
      </c>
      <c r="S140" s="79">
        <f>VLOOKUP($A140,'16.07'!$A$9:$W$200,8,0)</f>
        <v>0</v>
      </c>
      <c r="T140" s="79">
        <f>VLOOKUP($A140,'17.07'!$A$9:$W$200,8,0)</f>
        <v>0</v>
      </c>
      <c r="U140" s="79">
        <f>VLOOKUP($A140,'18.07'!$A$9:$W$200,8,0)</f>
        <v>0</v>
      </c>
      <c r="V140" s="79">
        <f>VLOOKUP($A140,'19.07'!$A$9:$W$200,8,0)</f>
        <v>0</v>
      </c>
      <c r="W140" s="79">
        <f>VLOOKUP($A140,'20.07'!$A$9:$W$200,8,0)</f>
        <v>0</v>
      </c>
      <c r="X140" s="79">
        <f>VLOOKUP($A140,'21.07'!$A$9:$W$200,8,0)</f>
        <v>0</v>
      </c>
      <c r="Y140" s="79">
        <f>VLOOKUP($A140,'22.07'!$A$9:$W$200,8,0)</f>
        <v>0</v>
      </c>
      <c r="Z140" s="79">
        <f>VLOOKUP($A140,'23.07'!$A$9:$W$200,8,0)</f>
        <v>0</v>
      </c>
      <c r="AA140" s="79">
        <f>VLOOKUP($A140,'24.07'!$A$9:$W$200,8,0)</f>
        <v>0</v>
      </c>
      <c r="AB140" s="79">
        <f>VLOOKUP($A140,'25.07'!$A$9:$W$200,8,0)</f>
        <v>0</v>
      </c>
      <c r="AC140" s="79">
        <f>VLOOKUP($A140,'26.07'!$A$9:$W$200,8,0)</f>
        <v>0</v>
      </c>
      <c r="AD140" s="79">
        <f>VLOOKUP($A140,'27.07'!$A$9:$W$200,8,0)</f>
        <v>0</v>
      </c>
      <c r="AE140" s="79">
        <f>VLOOKUP($A140,'28.07'!$A$9:$W$200,8,0)</f>
        <v>0</v>
      </c>
      <c r="AF140" s="79">
        <f>VLOOKUP($A140,'29.07'!$A$9:$W$200,8,0)</f>
        <v>0</v>
      </c>
      <c r="AG140" s="79">
        <f>VLOOKUP($A140,'30.07'!$A$9:$W$200,8,0)</f>
        <v>0</v>
      </c>
      <c r="AH140" s="79">
        <f>VLOOKUP($A140,'31.07'!$A$9:$W$200,8,0)</f>
        <v>0</v>
      </c>
      <c r="AI140" s="198">
        <f t="shared" si="6"/>
        <v>0</v>
      </c>
      <c r="AJ140" s="199"/>
    </row>
    <row r="141" spans="1:36" x14ac:dyDescent="0.2">
      <c r="A141" s="200"/>
      <c r="B141" s="200"/>
      <c r="C141" s="200"/>
    </row>
    <row r="142" spans="1:36" ht="25.5" customHeight="1" x14ac:dyDescent="0.2">
      <c r="D142" s="30">
        <f>SUM(D8:D140)</f>
        <v>751</v>
      </c>
      <c r="E142" s="31"/>
      <c r="F142" s="31"/>
      <c r="G142" s="31"/>
      <c r="H142" s="31"/>
      <c r="I142" s="30">
        <f>SUM(I8:I140)</f>
        <v>730</v>
      </c>
      <c r="J142" s="30">
        <f>SUM(J8:J140)</f>
        <v>599</v>
      </c>
      <c r="K142" s="30"/>
      <c r="L142" s="31"/>
      <c r="M142" s="31"/>
      <c r="N142" s="31"/>
      <c r="O142" s="31"/>
      <c r="P142" s="31"/>
      <c r="Q142" s="30">
        <f>SUM(Q8:Q140)</f>
        <v>873</v>
      </c>
      <c r="R142" s="30">
        <f>SUM(R8:R140)</f>
        <v>854</v>
      </c>
      <c r="S142" s="30">
        <f>SUM(S8:S140)</f>
        <v>1267</v>
      </c>
      <c r="T142" s="31"/>
      <c r="U142" s="31"/>
      <c r="V142" s="32"/>
      <c r="W142" s="30">
        <f>SUM(W8:W140)</f>
        <v>640</v>
      </c>
      <c r="X142" s="30">
        <f>SUM(X8:X140)</f>
        <v>623</v>
      </c>
    </row>
    <row r="143" spans="1:36" ht="12.75" customHeight="1" x14ac:dyDescent="0.2"/>
    <row r="144" spans="1:36" s="1" customFormat="1" x14ac:dyDescent="0.2">
      <c r="A144" s="29"/>
      <c r="B144" s="33" t="s">
        <v>222</v>
      </c>
      <c r="V144" s="2"/>
      <c r="W144" s="2"/>
      <c r="X144" s="2"/>
      <c r="Y144" s="3"/>
    </row>
    <row r="146" spans="1:25" s="1" customFormat="1" x14ac:dyDescent="0.2">
      <c r="A146" s="29"/>
      <c r="B146" s="3"/>
      <c r="V146" s="2"/>
      <c r="W146" s="2"/>
      <c r="X146" s="2"/>
      <c r="Y146" s="3"/>
    </row>
  </sheetData>
  <mergeCells count="144">
    <mergeCell ref="AI138:AJ138"/>
    <mergeCell ref="AI139:AJ139"/>
    <mergeCell ref="AI140:AJ140"/>
    <mergeCell ref="A141:C141"/>
    <mergeCell ref="AI133:AJ133"/>
    <mergeCell ref="AI134:AJ134"/>
    <mergeCell ref="AI135:AJ135"/>
    <mergeCell ref="AI136:AJ136"/>
    <mergeCell ref="AI137:AJ137"/>
    <mergeCell ref="AI128:AJ128"/>
    <mergeCell ref="AI129:AJ129"/>
    <mergeCell ref="AI130:AJ130"/>
    <mergeCell ref="AI131:AJ131"/>
    <mergeCell ref="AI132:AJ132"/>
    <mergeCell ref="AI123:AJ123"/>
    <mergeCell ref="AI124:AJ124"/>
    <mergeCell ref="AI125:AJ125"/>
    <mergeCell ref="AI126:AJ126"/>
    <mergeCell ref="AI127:AJ127"/>
    <mergeCell ref="AI118:AJ118"/>
    <mergeCell ref="AI119:AJ119"/>
    <mergeCell ref="AI120:AJ120"/>
    <mergeCell ref="AI121:AJ121"/>
    <mergeCell ref="AI122:AJ122"/>
    <mergeCell ref="AI113:AJ113"/>
    <mergeCell ref="AI114:AJ114"/>
    <mergeCell ref="AI115:AJ115"/>
    <mergeCell ref="AI116:AJ116"/>
    <mergeCell ref="AI117:AJ117"/>
    <mergeCell ref="AI108:AJ108"/>
    <mergeCell ref="AI109:AJ109"/>
    <mergeCell ref="AI110:AJ110"/>
    <mergeCell ref="AI111:AJ111"/>
    <mergeCell ref="AI112:AJ112"/>
    <mergeCell ref="AI103:AJ103"/>
    <mergeCell ref="AI104:AJ104"/>
    <mergeCell ref="AI105:AJ105"/>
    <mergeCell ref="AI106:AJ106"/>
    <mergeCell ref="AI107:AJ107"/>
    <mergeCell ref="AI98:AJ98"/>
    <mergeCell ref="AI99:AJ99"/>
    <mergeCell ref="AI100:AJ100"/>
    <mergeCell ref="AI101:AJ101"/>
    <mergeCell ref="AI102:AJ102"/>
    <mergeCell ref="AI93:AJ93"/>
    <mergeCell ref="AI94:AJ94"/>
    <mergeCell ref="AI95:AJ95"/>
    <mergeCell ref="AI96:AJ96"/>
    <mergeCell ref="AI97:AJ97"/>
    <mergeCell ref="AI88:AJ88"/>
    <mergeCell ref="AI89:AJ89"/>
    <mergeCell ref="AI90:AJ90"/>
    <mergeCell ref="AI91:AJ91"/>
    <mergeCell ref="AI92:AJ92"/>
    <mergeCell ref="AI83:AJ83"/>
    <mergeCell ref="AI84:AJ84"/>
    <mergeCell ref="AI85:AJ85"/>
    <mergeCell ref="AI86:AJ86"/>
    <mergeCell ref="AI87:AJ87"/>
    <mergeCell ref="AI78:AJ78"/>
    <mergeCell ref="AI79:AJ79"/>
    <mergeCell ref="AI80:AJ80"/>
    <mergeCell ref="AI81:AJ81"/>
    <mergeCell ref="AI82:AJ82"/>
    <mergeCell ref="AI73:AJ73"/>
    <mergeCell ref="AI74:AJ74"/>
    <mergeCell ref="AI75:AJ75"/>
    <mergeCell ref="AI76:AJ76"/>
    <mergeCell ref="AI77:AJ77"/>
    <mergeCell ref="AI68:AJ68"/>
    <mergeCell ref="AI69:AJ69"/>
    <mergeCell ref="AI70:AJ70"/>
    <mergeCell ref="AI71:AJ71"/>
    <mergeCell ref="AI72:AJ72"/>
    <mergeCell ref="AI63:AJ63"/>
    <mergeCell ref="AI64:AJ64"/>
    <mergeCell ref="AI65:AJ65"/>
    <mergeCell ref="AI66:AJ66"/>
    <mergeCell ref="AI67:AJ67"/>
    <mergeCell ref="AI59:AJ59"/>
    <mergeCell ref="AI60:AJ60"/>
    <mergeCell ref="AI61:AJ61"/>
    <mergeCell ref="AI62:AJ62"/>
    <mergeCell ref="AI53:AJ53"/>
    <mergeCell ref="AI54:AJ54"/>
    <mergeCell ref="AI55:AJ55"/>
    <mergeCell ref="AI56:AJ56"/>
    <mergeCell ref="AI57:AJ57"/>
    <mergeCell ref="AI50:AJ50"/>
    <mergeCell ref="AI51:AJ51"/>
    <mergeCell ref="AI52:AJ52"/>
    <mergeCell ref="AI43:AJ43"/>
    <mergeCell ref="AI44:AJ44"/>
    <mergeCell ref="AI45:AJ45"/>
    <mergeCell ref="AI46:AJ46"/>
    <mergeCell ref="AI47:AJ47"/>
    <mergeCell ref="AI58:AJ58"/>
    <mergeCell ref="AI41:AJ41"/>
    <mergeCell ref="AI42:AJ42"/>
    <mergeCell ref="AI33:AJ33"/>
    <mergeCell ref="AI34:AJ34"/>
    <mergeCell ref="AI35:AJ35"/>
    <mergeCell ref="AI36:AJ36"/>
    <mergeCell ref="AI37:AJ37"/>
    <mergeCell ref="AI48:AJ48"/>
    <mergeCell ref="AI49:AJ49"/>
    <mergeCell ref="A1:B1"/>
    <mergeCell ref="A2:B2"/>
    <mergeCell ref="A3:X3"/>
    <mergeCell ref="C5:C6"/>
    <mergeCell ref="AI18:AJ18"/>
    <mergeCell ref="AI19:AJ19"/>
    <mergeCell ref="AI20:AJ20"/>
    <mergeCell ref="AI21:AJ21"/>
    <mergeCell ref="AI22:AJ22"/>
    <mergeCell ref="AI13:AJ13"/>
    <mergeCell ref="AI14:AJ14"/>
    <mergeCell ref="AI15:AJ15"/>
    <mergeCell ref="AI16:AJ16"/>
    <mergeCell ref="AI17:AJ17"/>
    <mergeCell ref="A61:C61"/>
    <mergeCell ref="AI5:AJ7"/>
    <mergeCell ref="A7:B7"/>
    <mergeCell ref="A5:A6"/>
    <mergeCell ref="B5:B6"/>
    <mergeCell ref="D5:AH6"/>
    <mergeCell ref="AI8:AJ8"/>
    <mergeCell ref="AI9:AJ9"/>
    <mergeCell ref="AI10:AJ10"/>
    <mergeCell ref="AI11:AJ11"/>
    <mergeCell ref="AI12:AJ12"/>
    <mergeCell ref="AI28:AJ28"/>
    <mergeCell ref="AI29:AJ29"/>
    <mergeCell ref="AI30:AJ30"/>
    <mergeCell ref="AI31:AJ31"/>
    <mergeCell ref="AI32:AJ32"/>
    <mergeCell ref="AI23:AJ23"/>
    <mergeCell ref="AI24:AJ24"/>
    <mergeCell ref="AI25:AJ25"/>
    <mergeCell ref="AI26:AJ26"/>
    <mergeCell ref="AI27:AJ27"/>
    <mergeCell ref="AI38:AJ38"/>
    <mergeCell ref="AI39:AJ39"/>
    <mergeCell ref="AI40:AJ40"/>
  </mergeCells>
  <conditionalFormatting sqref="B100:B101">
    <cfRule type="duplicateValues" dxfId="68" priority="34" stopIfTrue="1"/>
  </conditionalFormatting>
  <conditionalFormatting sqref="B132">
    <cfRule type="duplicateValues" dxfId="67" priority="33" stopIfTrue="1"/>
  </conditionalFormatting>
  <conditionalFormatting sqref="B118">
    <cfRule type="duplicateValues" dxfId="66" priority="32" stopIfTrue="1"/>
  </conditionalFormatting>
  <conditionalFormatting sqref="B143 B145:B216">
    <cfRule type="duplicateValues" dxfId="65" priority="30" stopIfTrue="1"/>
  </conditionalFormatting>
  <conditionalFormatting sqref="B142">
    <cfRule type="duplicateValues" dxfId="64" priority="29" stopIfTrue="1"/>
  </conditionalFormatting>
  <conditionalFormatting sqref="B144">
    <cfRule type="duplicateValues" dxfId="63" priority="28" stopIfTrue="1"/>
  </conditionalFormatting>
  <conditionalFormatting sqref="B144">
    <cfRule type="duplicateValues" dxfId="62" priority="25" stopIfTrue="1"/>
    <cfRule type="duplicateValues" dxfId="61" priority="26" stopIfTrue="1"/>
    <cfRule type="duplicateValues" dxfId="60" priority="27" stopIfTrue="1"/>
  </conditionalFormatting>
  <conditionalFormatting sqref="B19">
    <cfRule type="duplicateValues" dxfId="59" priority="19" stopIfTrue="1"/>
  </conditionalFormatting>
  <conditionalFormatting sqref="B19">
    <cfRule type="duplicateValues" dxfId="58" priority="20" stopIfTrue="1"/>
  </conditionalFormatting>
  <conditionalFormatting sqref="B19">
    <cfRule type="duplicateValues" dxfId="57" priority="21" stopIfTrue="1"/>
  </conditionalFormatting>
  <conditionalFormatting sqref="B19">
    <cfRule type="duplicateValues" dxfId="56" priority="22" stopIfTrue="1"/>
    <cfRule type="duplicateValues" dxfId="55" priority="23" stopIfTrue="1"/>
    <cfRule type="duplicateValues" dxfId="54" priority="24" stopIfTrue="1"/>
  </conditionalFormatting>
  <conditionalFormatting sqref="A19:A24">
    <cfRule type="duplicateValues" dxfId="53" priority="18" stopIfTrue="1"/>
  </conditionalFormatting>
  <conditionalFormatting sqref="A25">
    <cfRule type="duplicateValues" dxfId="52" priority="17" stopIfTrue="1"/>
  </conditionalFormatting>
  <conditionalFormatting sqref="A26">
    <cfRule type="duplicateValues" dxfId="51" priority="16" stopIfTrue="1"/>
  </conditionalFormatting>
  <conditionalFormatting sqref="A27">
    <cfRule type="duplicateValues" dxfId="50" priority="15" stopIfTrue="1"/>
  </conditionalFormatting>
  <conditionalFormatting sqref="A28">
    <cfRule type="duplicateValues" dxfId="49" priority="14" stopIfTrue="1"/>
  </conditionalFormatting>
  <conditionalFormatting sqref="A29">
    <cfRule type="duplicateValues" dxfId="48" priority="13" stopIfTrue="1"/>
  </conditionalFormatting>
  <conditionalFormatting sqref="B217:B65260 B142 B5 B8:B18 A7 B119:B131 B20:B60 B133:B140 B62:B117">
    <cfRule type="duplicateValues" dxfId="47" priority="35" stopIfTrue="1"/>
  </conditionalFormatting>
  <conditionalFormatting sqref="B217:B65260 B142 B5 B8:B18 A7 B102:B117 B119:B131 B20:B60 B133:B140 B62:B99">
    <cfRule type="duplicateValues" dxfId="46" priority="36" stopIfTrue="1"/>
  </conditionalFormatting>
  <conditionalFormatting sqref="A142:A65260 A1:A5 A8:A18 A30:A140">
    <cfRule type="duplicateValues" dxfId="45" priority="37" stopIfTrue="1"/>
  </conditionalFormatting>
  <conditionalFormatting sqref="B142:B143 B5 B8:B18 A7 B20:B60 B62:B140 B145:B65260">
    <cfRule type="duplicateValues" dxfId="44" priority="38" stopIfTrue="1"/>
  </conditionalFormatting>
  <conditionalFormatting sqref="B142:B143 B1:B5 B8:B18 A7 B20:B60 B62:B140 B145:B65260">
    <cfRule type="duplicateValues" dxfId="43" priority="39" stopIfTrue="1"/>
    <cfRule type="duplicateValues" dxfId="42" priority="40" stopIfTrue="1"/>
    <cfRule type="duplicateValues" dxfId="41" priority="41" stopIfTrue="1"/>
  </conditionalFormatting>
  <pageMargins left="0.70866141732283472" right="0.70866141732283472" top="0.74803149606299213" bottom="0.74803149606299213" header="0.31496062992125984" footer="0.31496062992125984"/>
  <pageSetup scale="2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01.07</vt:lpstr>
      <vt:lpstr>02.07</vt:lpstr>
      <vt:lpstr>03.07</vt:lpstr>
      <vt:lpstr>04.07</vt:lpstr>
      <vt:lpstr>05.07</vt:lpstr>
      <vt:lpstr>06.07</vt:lpstr>
      <vt:lpstr>07.07</vt:lpstr>
      <vt:lpstr>08.07</vt:lpstr>
      <vt:lpstr>09.07</vt:lpstr>
      <vt:lpstr>10.07</vt:lpstr>
      <vt:lpstr>11.07</vt:lpstr>
      <vt:lpstr>12.07</vt:lpstr>
      <vt:lpstr>13.07</vt:lpstr>
      <vt:lpstr>14.07</vt:lpstr>
      <vt:lpstr>15.07</vt:lpstr>
      <vt:lpstr>16.07</vt:lpstr>
      <vt:lpstr>17.07</vt:lpstr>
      <vt:lpstr>18.07</vt:lpstr>
      <vt:lpstr>19.07</vt:lpstr>
      <vt:lpstr>20.07</vt:lpstr>
      <vt:lpstr>21.07</vt:lpstr>
      <vt:lpstr>22.07</vt:lpstr>
      <vt:lpstr>23.07</vt:lpstr>
      <vt:lpstr>24.07</vt:lpstr>
      <vt:lpstr>25.07</vt:lpstr>
      <vt:lpstr>26.07</vt:lpstr>
      <vt:lpstr>27.07</vt:lpstr>
      <vt:lpstr>28.07</vt:lpstr>
      <vt:lpstr>29.07</vt:lpstr>
      <vt:lpstr>30.07</vt:lpstr>
      <vt:lpstr>31.07</vt:lpstr>
      <vt:lpstr>TOTAL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2016-08-01T04:15:05Z</cp:lastPrinted>
  <dcterms:created xsi:type="dcterms:W3CDTF">2016-06-09T08:51:41Z</dcterms:created>
  <dcterms:modified xsi:type="dcterms:W3CDTF">2016-08-01T04:15:14Z</dcterms:modified>
</cp:coreProperties>
</file>