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15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464" i="122" l="1"/>
  <c r="F463" i="122"/>
  <c r="F462" i="122"/>
  <c r="F461" i="122"/>
  <c r="F460" i="122"/>
  <c r="F459" i="122"/>
  <c r="F458" i="122"/>
  <c r="F457" i="122"/>
  <c r="F456" i="122"/>
  <c r="F455" i="122"/>
  <c r="F465" i="122" l="1"/>
  <c r="F449" i="122"/>
  <c r="F448" i="122"/>
  <c r="F447" i="122"/>
  <c r="F446" i="122"/>
  <c r="F445" i="122"/>
  <c r="F444" i="122"/>
  <c r="F443" i="122"/>
  <c r="F442" i="122"/>
  <c r="F441" i="122"/>
  <c r="F440" i="122"/>
  <c r="F450" i="122" l="1"/>
  <c r="F434" i="122"/>
  <c r="F433" i="122"/>
  <c r="F432" i="122"/>
  <c r="F431" i="122"/>
  <c r="F430" i="122"/>
  <c r="F429" i="122"/>
  <c r="F428" i="122"/>
  <c r="F427" i="122"/>
  <c r="F426" i="122"/>
  <c r="F425" i="122"/>
  <c r="F435" i="122" l="1"/>
  <c r="G73" i="120"/>
  <c r="F72" i="120"/>
  <c r="F419" i="122" l="1"/>
  <c r="F418" i="122"/>
  <c r="F417" i="122"/>
  <c r="F416" i="122"/>
  <c r="F415" i="122"/>
  <c r="F414" i="122"/>
  <c r="F413" i="122"/>
  <c r="F412" i="122"/>
  <c r="F411" i="122"/>
  <c r="F410" i="122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G69" i="120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F359" i="122"/>
  <c r="F358" i="122"/>
  <c r="F357" i="122"/>
  <c r="F356" i="122"/>
  <c r="F355" i="122"/>
  <c r="F354" i="122"/>
  <c r="F353" i="122"/>
  <c r="F352" i="122"/>
  <c r="F351" i="122"/>
  <c r="F350" i="122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G56" i="120"/>
  <c r="F314" i="122" l="1"/>
  <c r="F313" i="122"/>
  <c r="F312" i="122"/>
  <c r="F311" i="122"/>
  <c r="F310" i="122"/>
  <c r="F309" i="122"/>
  <c r="F308" i="122"/>
  <c r="F307" i="122"/>
  <c r="F306" i="122"/>
  <c r="F305" i="122"/>
  <c r="F54" i="120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G53" i="120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F254" i="122"/>
  <c r="F253" i="122"/>
  <c r="F252" i="122"/>
  <c r="F251" i="122"/>
  <c r="F250" i="122"/>
  <c r="F249" i="122"/>
  <c r="F248" i="122"/>
  <c r="F247" i="122"/>
  <c r="F246" i="122"/>
  <c r="F245" i="122"/>
  <c r="F255" i="122" l="1"/>
  <c r="F45" i="120"/>
  <c r="F239" i="122" l="1"/>
  <c r="F238" i="122"/>
  <c r="F237" i="122"/>
  <c r="F236" i="122"/>
  <c r="F235" i="122"/>
  <c r="F234" i="122"/>
  <c r="F233" i="122"/>
  <c r="F232" i="122"/>
  <c r="F231" i="122"/>
  <c r="F230" i="122"/>
  <c r="F43" i="120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G40" i="120"/>
  <c r="F209" i="122" l="1"/>
  <c r="F208" i="122"/>
  <c r="F207" i="122"/>
  <c r="F206" i="122"/>
  <c r="F205" i="122"/>
  <c r="F204" i="122"/>
  <c r="F203" i="122"/>
  <c r="F202" i="122"/>
  <c r="F201" i="122"/>
  <c r="F200" i="122"/>
  <c r="F185" i="122"/>
  <c r="F186" i="122"/>
  <c r="F187" i="122"/>
  <c r="F188" i="122"/>
  <c r="F189" i="122"/>
  <c r="F190" i="122"/>
  <c r="F191" i="122"/>
  <c r="F192" i="122"/>
  <c r="F193" i="122"/>
  <c r="F210" i="122" l="1"/>
  <c r="F194" i="122"/>
  <c r="F195" i="122" s="1"/>
  <c r="G37" i="120"/>
  <c r="F179" i="122" l="1"/>
  <c r="F178" i="122"/>
  <c r="F177" i="122"/>
  <c r="F176" i="122"/>
  <c r="F175" i="122"/>
  <c r="F174" i="122"/>
  <c r="F173" i="122"/>
  <c r="F172" i="122"/>
  <c r="F171" i="122"/>
  <c r="F170" i="122"/>
  <c r="F180" i="122" l="1"/>
  <c r="F34" i="120"/>
  <c r="F164" i="122" l="1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G24" i="120"/>
  <c r="F104" i="122"/>
  <c r="F103" i="122"/>
  <c r="F102" i="122"/>
  <c r="F101" i="122"/>
  <c r="F100" i="122"/>
  <c r="F99" i="122"/>
  <c r="F98" i="122"/>
  <c r="F97" i="122"/>
  <c r="F96" i="122"/>
  <c r="F95" i="122"/>
  <c r="F105" i="122" l="1"/>
  <c r="G20" i="120"/>
  <c r="F89" i="122" l="1"/>
  <c r="F88" i="122"/>
  <c r="F87" i="122"/>
  <c r="F86" i="122"/>
  <c r="F85" i="122"/>
  <c r="F84" i="122"/>
  <c r="F83" i="122"/>
  <c r="F82" i="122"/>
  <c r="F81" i="122"/>
  <c r="F80" i="122"/>
  <c r="G19" i="120"/>
  <c r="F90" i="122" l="1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F45" i="122" l="1"/>
  <c r="F29" i="122"/>
  <c r="F28" i="122"/>
  <c r="F27" i="122"/>
  <c r="F26" i="122"/>
  <c r="F25" i="122"/>
  <c r="F24" i="122"/>
  <c r="F23" i="122"/>
  <c r="F22" i="122"/>
  <c r="F21" i="122"/>
  <c r="F20" i="122"/>
  <c r="F30" i="122" l="1"/>
  <c r="G9" i="120"/>
  <c r="H19" i="118" l="1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V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V20" i="118"/>
  <c r="V19" i="118"/>
  <c r="V18" i="118"/>
  <c r="V17" i="118"/>
  <c r="V16" i="118"/>
  <c r="V15" i="118"/>
  <c r="V14" i="118"/>
  <c r="V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T34" i="118" s="1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J42" i="118" s="1"/>
  <c r="K10" i="118" l="1"/>
  <c r="K41" i="118" s="1"/>
  <c r="K43" i="118" s="1"/>
  <c r="T10" i="118" l="1"/>
  <c r="T41" i="118" s="1"/>
</calcChain>
</file>

<file path=xl/sharedStrings.xml><?xml version="1.0" encoding="utf-8"?>
<sst xmlns="http://schemas.openxmlformats.org/spreadsheetml/2006/main" count="681" uniqueCount="254">
  <si>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</si>
  <si>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</si>
  <si>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</si>
  <si>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</si>
  <si>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</si>
  <si>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</si>
  <si>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</si>
  <si>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</si>
  <si>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</si>
  <si>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</si>
  <si>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</si>
  <si>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</si>
  <si>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</si>
  <si>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</si>
  <si>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</si>
  <si>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</si>
  <si>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</si>
  <si>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</si>
  <si>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</si>
  <si>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</si>
  <si>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</si>
  <si>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</si>
  <si>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</si>
  <si>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</si>
  <si>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</si>
  <si>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</si>
  <si>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</si>
  <si>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</si>
  <si>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</si>
  <si>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</si>
  <si>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</si>
  <si>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</si>
  <si>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</si>
  <si>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</si>
  <si>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</si>
  <si>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</si>
  <si>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</si>
  <si>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</si>
  <si>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</si>
  <si>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</si>
  <si>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</si>
  <si>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</si>
  <si>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</si>
  <si>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</si>
  <si>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</si>
  <si>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</si>
  <si>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</si>
  <si>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</si>
  <si>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</si>
  <si>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</si>
  <si>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</si>
  <si>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</si>
  <si>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</si>
  <si>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</si>
  <si>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</si>
  <si>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</si>
  <si>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</si>
  <si>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</si>
  <si>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</si>
  <si>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</si>
  <si>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</si>
  <si>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</si>
  <si>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</si>
  <si>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</si>
  <si>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</si>
  <si>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</si>
  <si>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</si>
  <si>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</si>
  <si>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</si>
  <si>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</si>
  <si>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</si>
  <si>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</si>
  <si>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</si>
  <si>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chiếm % DT</t>
  </si>
  <si>
    <t>ESTEM</t>
  </si>
  <si>
    <t>BT</t>
  </si>
  <si>
    <t>BÁO CÁO THU CHI THÁNG 03/2017</t>
  </si>
  <si>
    <t>BÁO CÁO DOANH THU THÁNG 03/2017</t>
  </si>
  <si>
    <t>BÁO CÁO NỘP TIỀN CA NGÀY 01/03/2017</t>
  </si>
  <si>
    <t>DOANH THU NGOÀI BREADTALK_VINCOM BIÊN HÒA T03/2017</t>
  </si>
  <si>
    <t>BÁO CÁO VOUCHER THÁNG 03/2017</t>
  </si>
  <si>
    <t>Tồn đầu ngày 01/3</t>
  </si>
  <si>
    <t>PC01</t>
  </si>
  <si>
    <t>Chi mua rau củ Co.op HĐ 21285,86</t>
  </si>
  <si>
    <t>PC02</t>
  </si>
  <si>
    <t>Chi thanh toán hoa hồng môi giới</t>
  </si>
  <si>
    <t>PT01</t>
  </si>
  <si>
    <t>PC03</t>
  </si>
  <si>
    <t>Thu doanh thu ngày 01/03/2017</t>
  </si>
  <si>
    <t>Chi nộp doanh thu ngày 01/03/2017</t>
  </si>
  <si>
    <t>BÁO CÁO NỘP TIỀN CA NGÀY 02/03/2017</t>
  </si>
  <si>
    <t>PT02</t>
  </si>
  <si>
    <t>PC04</t>
  </si>
  <si>
    <t>Thu doanh thu ngày 02/03/2017</t>
  </si>
  <si>
    <t>Chi nộp doanh thu ngày 02/03/2017</t>
  </si>
  <si>
    <t>BÁO CÁO NỘP TIỀN CA NGÀY 03/03/2017</t>
  </si>
  <si>
    <t>PT03</t>
  </si>
  <si>
    <t>PC05</t>
  </si>
  <si>
    <t>Thu doanh thu ngày 03/03/2017</t>
  </si>
  <si>
    <t>Chi nộp doanh thu ngày 03/03/2017</t>
  </si>
  <si>
    <t>BÁO CÁO NỘP TIỀN CA NGÀY 04/03/2017</t>
  </si>
  <si>
    <t>PT04</t>
  </si>
  <si>
    <t>PC06</t>
  </si>
  <si>
    <t>Thu doanh thu ngày 04/03/2017</t>
  </si>
  <si>
    <t>BÁO CÁO NỘP TIỀN CA NGÀY 05/03/2017</t>
  </si>
  <si>
    <t>PT05</t>
  </si>
  <si>
    <t>Thu doanh thu ngày 05/03/2017</t>
  </si>
  <si>
    <t>Chi nộp doanh thu ngày 04+05/03/2017</t>
  </si>
  <si>
    <t>BÁO CÁO NỘP TIỀN CA NGÀY 06/03/2017</t>
  </si>
  <si>
    <t>PC10</t>
  </si>
  <si>
    <t>Chi mua NVL pha chế nước</t>
  </si>
  <si>
    <t>PT06</t>
  </si>
  <si>
    <t>PC11</t>
  </si>
  <si>
    <t>Thu doanh thu ngày 06/03/2017</t>
  </si>
  <si>
    <t>Chi nộp doanh thu ngày 06/03/2017</t>
  </si>
  <si>
    <t>BÁO CÁO NỘP TIỀN CA NGÀY 07/03/2017</t>
  </si>
  <si>
    <t>PT07</t>
  </si>
  <si>
    <t>Thu chi phí CH</t>
  </si>
  <si>
    <t>PC12</t>
  </si>
  <si>
    <t>Chi mua rau củ Co.op HĐ 22102,103</t>
  </si>
  <si>
    <t>PT08</t>
  </si>
  <si>
    <t>PC13</t>
  </si>
  <si>
    <t>Thu doanh thu ngày 07/03/2017</t>
  </si>
  <si>
    <t>Chi nộp doanh thu ngày 07/03/2017</t>
  </si>
  <si>
    <t>BÁO CÁO NỘP TIỀN CA NGÀY 08/03/2017</t>
  </si>
  <si>
    <t>PT09</t>
  </si>
  <si>
    <t>PC14</t>
  </si>
  <si>
    <t>Thu doanh ngày 08/03/2017</t>
  </si>
  <si>
    <t>Chi nộp doanh thu ngày 08/03/2017</t>
  </si>
  <si>
    <t>BÁO CÁO NỘP TIỀN CA NGÀY 09/03/2017</t>
  </si>
  <si>
    <t>PC15</t>
  </si>
  <si>
    <t>Chi mua VDVS</t>
  </si>
  <si>
    <t>PT10</t>
  </si>
  <si>
    <t>PC16</t>
  </si>
  <si>
    <t>Thu doanh thu ngày 09/03/2017</t>
  </si>
  <si>
    <t>Chi nộp doanh thu ngày 09/03/2017</t>
  </si>
  <si>
    <t>BÁO CÁO NỘP TIỀN CA NGÀY 10/03/2017</t>
  </si>
  <si>
    <t>PT11</t>
  </si>
  <si>
    <t>PC17</t>
  </si>
  <si>
    <t>Thu doanh thu ngày 10/03/2017</t>
  </si>
  <si>
    <t>Chi nộp doanh thu ngày 10/03/2017</t>
  </si>
  <si>
    <t>BÁO CÁO NỘP TIỀN CA NGÀY 11/03/2017</t>
  </si>
  <si>
    <t>PT12</t>
  </si>
  <si>
    <t>BÁO CÁO NỘP TIỀN CA NGÀY 12/03/2017</t>
  </si>
  <si>
    <t>PT13</t>
  </si>
  <si>
    <t>PT14</t>
  </si>
  <si>
    <t>PC18</t>
  </si>
  <si>
    <t>Thu doanh thu ngày 11/03/2017</t>
  </si>
  <si>
    <t>Thu doanh thu ngày 12/03/2017</t>
  </si>
  <si>
    <t>Chi nộp doanh thu ngày 11+12/03/2017</t>
  </si>
  <si>
    <t>BÁO CÁO NỘP TIỀN CA NGÀY 13/03/2017</t>
  </si>
  <si>
    <t>BÁO CÁO NỘP TIỀN CA NGÀY 14/03/2017</t>
  </si>
  <si>
    <t>PT15</t>
  </si>
  <si>
    <t>PC19</t>
  </si>
  <si>
    <t>Thu doanh thu ngày 13/03/2017</t>
  </si>
  <si>
    <t>Chi nộp doanh thu ngày 13/03/2017</t>
  </si>
  <si>
    <t>PC20</t>
  </si>
  <si>
    <t>Chi mua rau của HĐ 23119,20</t>
  </si>
  <si>
    <t>PT16</t>
  </si>
  <si>
    <t>PC21</t>
  </si>
  <si>
    <t>Thu doanh thu ngày 14/03/2017</t>
  </si>
  <si>
    <t>Chi nộp doanh thu ngày 14/03/2017</t>
  </si>
  <si>
    <t>BÁO CÁO NỘP TIỀN CA NGÀY 15/03/2017</t>
  </si>
  <si>
    <t>PT17</t>
  </si>
  <si>
    <t>PC22</t>
  </si>
  <si>
    <t>Thu doanh thu ngày 15/03/2017</t>
  </si>
  <si>
    <t>Chi nộp doanh thu ngày 15/03/2017</t>
  </si>
  <si>
    <t>BÁO CÁO NỘP TIỀN CA NGÀY 16/03/2017</t>
  </si>
  <si>
    <t>PT18</t>
  </si>
  <si>
    <t>PT19</t>
  </si>
  <si>
    <t>PC23</t>
  </si>
  <si>
    <t>Thu doanh thu ngày 16/03/2017</t>
  </si>
  <si>
    <t>Chi nộp doanh thu ngày 16/03/2017</t>
  </si>
  <si>
    <t>BÁO CÁO NỘP TIỀN CA NGÀY 17/03/2017</t>
  </si>
  <si>
    <t>PC24</t>
  </si>
  <si>
    <t>Chi thanh toán tiền net+DT T2</t>
  </si>
  <si>
    <t>PT20</t>
  </si>
  <si>
    <t>PC25</t>
  </si>
  <si>
    <t>Thu doanh thu ngày 17/03/2017</t>
  </si>
  <si>
    <t>Chi nộp doanh thu ngày 17/03/2017</t>
  </si>
  <si>
    <t>BÁO CÁO NỘP TIỀN CA NGÀY 18/03/2017</t>
  </si>
  <si>
    <t>PT21</t>
  </si>
  <si>
    <t>Thu doanh thu ngày 18/03/2017</t>
  </si>
  <si>
    <t>BÁO CÁO NỘP TIỀN CA NGÀY 19/03/2017</t>
  </si>
  <si>
    <t>PT22</t>
  </si>
  <si>
    <t>PC26</t>
  </si>
  <si>
    <t>Thu doanh thu ngày 19/03/2017</t>
  </si>
  <si>
    <t>Chi nộp doanh thu ngày 18+19/03/2017</t>
  </si>
  <si>
    <t>BÁO CÁO NỘP TIỀN CA NGÀY 20/03/2017</t>
  </si>
  <si>
    <t>PT23</t>
  </si>
  <si>
    <t>PC27</t>
  </si>
  <si>
    <t>Thu doanh thu ngày 20/03/2017</t>
  </si>
  <si>
    <t>Chi nộp doanh thu ngày 21/03/2017</t>
  </si>
  <si>
    <t>BÁO CÁO NỘP TIỀN CA NGÀY 21/03/2017</t>
  </si>
  <si>
    <t>PC28</t>
  </si>
  <si>
    <t>Chi mua rau củ HĐ 23961,60</t>
  </si>
  <si>
    <t>PT24</t>
  </si>
  <si>
    <t>PC29</t>
  </si>
  <si>
    <t>Thu doanh thu ngày 21/03/2017</t>
  </si>
  <si>
    <t>Chi nộp doanh thu ngày 20/03/2017</t>
  </si>
  <si>
    <t>BÁO CÁO NỘP TIỀN CA NGÀY 22/03/2017</t>
  </si>
  <si>
    <t>PC30</t>
  </si>
  <si>
    <t>PC31</t>
  </si>
  <si>
    <t>PT25</t>
  </si>
  <si>
    <t>PC32</t>
  </si>
  <si>
    <t>Thu doanh thu ngày 22/03/2017</t>
  </si>
  <si>
    <t>Chi nộp doanh thu ngày 22/03/2017</t>
  </si>
  <si>
    <t>BÁO CÁO NỘP TIỀN CA NGÀY 23/03/2017</t>
  </si>
  <si>
    <t>PT26</t>
  </si>
  <si>
    <t>PC33</t>
  </si>
  <si>
    <t>Thu doanh thu ngày 23/03/2017</t>
  </si>
  <si>
    <t>Chi nộp doanh thu ngày 23/03/2017</t>
  </si>
  <si>
    <t>BÁO CÁO NỘP TIỀN CA NGÀY 24/03/2017</t>
  </si>
  <si>
    <t>PT27</t>
  </si>
  <si>
    <t>PC34</t>
  </si>
  <si>
    <t>Thu doanh thu ngày 24/03/2017</t>
  </si>
  <si>
    <t>Chi nộp doanh thu ngày 24/03/2017</t>
  </si>
  <si>
    <t>BÁO CÁO NỘP TIỀN CA NGÀY 25/03/2017</t>
  </si>
  <si>
    <t>Khách nợ
(TM bù VC)</t>
  </si>
  <si>
    <t>BÁO CÁO NỘP TIỀN CA NGÀY 26/03/2017</t>
  </si>
  <si>
    <t>PT28</t>
  </si>
  <si>
    <t>Thu doanh thu ngày 25/03/2017</t>
  </si>
  <si>
    <t>PT29</t>
  </si>
  <si>
    <t>PC35</t>
  </si>
  <si>
    <t>Thu doanh thu ngày 26/03/2017</t>
  </si>
  <si>
    <t>Chi nộp doanh thu ngày 26/03/2017</t>
  </si>
  <si>
    <t>BÁO CÁO NỘP TIỀN CA NGÀY 27/03/2017</t>
  </si>
  <si>
    <t>PT30</t>
  </si>
  <si>
    <t>PC36</t>
  </si>
  <si>
    <t>Thu doanh thu ngày 27/03/2017</t>
  </si>
  <si>
    <t>Chi nộp doanh thu ngày 27/03/2017</t>
  </si>
  <si>
    <t>BÁO CÁO NỘP TIỀN CA NGÀY 28/03/2017</t>
  </si>
  <si>
    <t>PT31</t>
  </si>
  <si>
    <t>PC37</t>
  </si>
  <si>
    <t>Chi mua rau củ HĐ 24823,24</t>
  </si>
  <si>
    <t>PT32</t>
  </si>
  <si>
    <t>PC38</t>
  </si>
  <si>
    <t>Thu doanh thu ngày 28/03/2017</t>
  </si>
  <si>
    <t>Chi nộp doanh thu 28/03/2017</t>
  </si>
  <si>
    <t>BÁO CÁO NỘP TIỀN CA NGÀY 29/03/2017</t>
  </si>
  <si>
    <t>PT33</t>
  </si>
  <si>
    <t>PC39</t>
  </si>
  <si>
    <t>Thu doanh thu ngày 29/03/2017</t>
  </si>
  <si>
    <t>Chi nộp doanh thu ngày 29/03/2017</t>
  </si>
  <si>
    <t>BÁO CÁO NỘP TIỀN CA NGÀY 30/03/2017</t>
  </si>
  <si>
    <t>PT34</t>
  </si>
  <si>
    <t>PC40</t>
  </si>
  <si>
    <t>Thu doanh thu ngày 30/03/2017</t>
  </si>
  <si>
    <t>Chi nộp doanh thu ngày 30/03/2017</t>
  </si>
  <si>
    <t>BÁO CÁO NỘP TIỀN CA NGÀY 31/03/2017</t>
  </si>
  <si>
    <t>PT35</t>
  </si>
  <si>
    <t>PC41</t>
  </si>
  <si>
    <t>Thu doanh thu ngày 31/03/2017</t>
  </si>
  <si>
    <t>Chi nộp doanh thu ngày 31/03/2017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</si>
</sst>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2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D1" workbookViewId="0">
      <pane ySplit="9" topLeftCell="A31" activePane="bottomLeft" state="frozen"/>
      <selection pane="bottomLeft" activeCell="P34" sqref="P34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27</v>
      </c>
    </row>
    <row r="2" spans="1:22">
      <c r="A2" s="32" t="s">
        <v>28</v>
      </c>
    </row>
    <row r="3" spans="1:22">
      <c r="A3" s="32" t="s">
        <v>29</v>
      </c>
    </row>
    <row r="4" spans="1:22" ht="18.75" customHeight="1">
      <c r="A4" s="217" t="s">
        <v>77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2" ht="14.25" customHeight="1">
      <c r="A5" s="64"/>
      <c r="B5" s="64"/>
      <c r="C5" s="64" t="s">
        <v>22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23" t="s">
        <v>3</v>
      </c>
      <c r="M6" s="224"/>
      <c r="N6" s="224"/>
      <c r="O6" s="225"/>
      <c r="P6" s="229" t="s">
        <v>4</v>
      </c>
      <c r="Q6" s="229" t="s">
        <v>5</v>
      </c>
      <c r="R6" s="69" t="s">
        <v>6</v>
      </c>
      <c r="S6" s="229" t="s">
        <v>218</v>
      </c>
      <c r="T6" s="229" t="s">
        <v>7</v>
      </c>
      <c r="U6" s="155" t="s">
        <v>72</v>
      </c>
      <c r="V6" s="6" t="s">
        <v>73</v>
      </c>
    </row>
    <row r="7" spans="1:22" s="6" customFormat="1" ht="11.25" customHeight="1">
      <c r="A7" s="70"/>
      <c r="B7" s="218" t="s">
        <v>8</v>
      </c>
      <c r="C7" s="220"/>
      <c r="D7" s="220"/>
      <c r="E7" s="220"/>
      <c r="F7" s="220"/>
      <c r="G7" s="220"/>
      <c r="H7" s="219"/>
      <c r="I7" s="218" t="s">
        <v>9</v>
      </c>
      <c r="J7" s="219"/>
      <c r="K7" s="221" t="s">
        <v>10</v>
      </c>
      <c r="L7" s="226"/>
      <c r="M7" s="227"/>
      <c r="N7" s="227"/>
      <c r="O7" s="228"/>
      <c r="P7" s="230"/>
      <c r="Q7" s="230"/>
      <c r="R7" s="71"/>
      <c r="S7" s="230"/>
      <c r="T7" s="230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22"/>
      <c r="L8" s="9" t="s">
        <v>18</v>
      </c>
      <c r="M8" s="10" t="s">
        <v>75</v>
      </c>
      <c r="N8" s="10" t="s">
        <v>74</v>
      </c>
      <c r="O8" s="31" t="s">
        <v>10</v>
      </c>
      <c r="P8" s="231"/>
      <c r="Q8" s="231"/>
      <c r="R8" s="73"/>
      <c r="S8" s="231"/>
      <c r="T8" s="231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3456000</v>
      </c>
      <c r="C10" s="14">
        <v>3392000</v>
      </c>
      <c r="D10" s="14">
        <v>995000</v>
      </c>
      <c r="E10" s="14">
        <v>401000</v>
      </c>
      <c r="F10" s="14"/>
      <c r="G10" s="14"/>
      <c r="H10" s="14">
        <f t="shared" ref="H10:H40" si="0">+B10+C10+D10+E10-F10-G10</f>
        <v>8244000</v>
      </c>
      <c r="I10" s="14"/>
      <c r="J10" s="14"/>
      <c r="K10" s="14">
        <f t="shared" ref="K10:K40" si="1">+H10+I10+J10</f>
        <v>8244000</v>
      </c>
      <c r="L10" s="14"/>
      <c r="M10" s="14"/>
      <c r="N10" s="14"/>
      <c r="O10" s="14">
        <f t="shared" ref="O10:O40" si="2">SUM(L10:N10)</f>
        <v>0</v>
      </c>
      <c r="P10" s="15">
        <v>283000</v>
      </c>
      <c r="Q10" s="15">
        <v>7961000</v>
      </c>
      <c r="R10" s="15"/>
      <c r="S10" s="15">
        <v>0</v>
      </c>
      <c r="T10" s="16">
        <f t="shared" ref="T10:T40" si="3">+O10+P10+Q10+R10-K10</f>
        <v>0</v>
      </c>
      <c r="U10" s="154">
        <v>380000</v>
      </c>
      <c r="V10" s="162">
        <f t="shared" ref="V10:V40" si="4">U10/H10</f>
        <v>4.6094129063561376E-2</v>
      </c>
    </row>
    <row r="11" spans="1:22" ht="18.75" customHeight="1">
      <c r="A11" s="13">
        <v>2</v>
      </c>
      <c r="B11" s="14">
        <v>5902000</v>
      </c>
      <c r="C11" s="14">
        <v>1723000</v>
      </c>
      <c r="D11" s="14">
        <v>1487000</v>
      </c>
      <c r="E11" s="14">
        <v>437000</v>
      </c>
      <c r="F11" s="14">
        <v>101000</v>
      </c>
      <c r="G11" s="14">
        <v>500</v>
      </c>
      <c r="H11" s="14">
        <f t="shared" si="0"/>
        <v>9447500</v>
      </c>
      <c r="I11" s="14"/>
      <c r="J11" s="14"/>
      <c r="K11" s="14">
        <f t="shared" si="1"/>
        <v>9447500</v>
      </c>
      <c r="L11" s="14"/>
      <c r="M11" s="14"/>
      <c r="N11" s="14"/>
      <c r="O11" s="14">
        <f t="shared" si="2"/>
        <v>0</v>
      </c>
      <c r="P11" s="15"/>
      <c r="Q11" s="15">
        <v>9447500</v>
      </c>
      <c r="R11" s="15"/>
      <c r="S11" s="15">
        <v>0</v>
      </c>
      <c r="T11" s="16">
        <f t="shared" si="3"/>
        <v>0</v>
      </c>
      <c r="U11" s="154">
        <v>347000</v>
      </c>
      <c r="V11" s="158">
        <f t="shared" si="4"/>
        <v>3.6729293463879334E-2</v>
      </c>
    </row>
    <row r="12" spans="1:22" ht="18.75" customHeight="1">
      <c r="A12" s="13">
        <v>3</v>
      </c>
      <c r="B12" s="14">
        <v>5546000</v>
      </c>
      <c r="C12" s="14">
        <v>4041000</v>
      </c>
      <c r="D12" s="14">
        <v>1316000</v>
      </c>
      <c r="E12" s="14">
        <v>982000</v>
      </c>
      <c r="F12" s="14"/>
      <c r="G12" s="14"/>
      <c r="H12" s="14">
        <f t="shared" si="0"/>
        <v>11885000</v>
      </c>
      <c r="I12" s="14"/>
      <c r="J12" s="14"/>
      <c r="K12" s="14">
        <f t="shared" si="1"/>
        <v>11885000</v>
      </c>
      <c r="L12" s="14"/>
      <c r="M12" s="14"/>
      <c r="N12" s="14"/>
      <c r="O12" s="14">
        <f t="shared" si="2"/>
        <v>0</v>
      </c>
      <c r="P12" s="15"/>
      <c r="Q12" s="15">
        <v>11885000</v>
      </c>
      <c r="R12" s="15"/>
      <c r="S12" s="15">
        <v>0</v>
      </c>
      <c r="T12" s="16">
        <f t="shared" si="3"/>
        <v>0</v>
      </c>
      <c r="U12" s="154">
        <v>262000</v>
      </c>
      <c r="V12" s="158">
        <f t="shared" si="4"/>
        <v>2.2044594026083299E-2</v>
      </c>
    </row>
    <row r="13" spans="1:22" ht="18.75" customHeight="1">
      <c r="A13" s="13">
        <v>4</v>
      </c>
      <c r="B13" s="14">
        <v>10095000</v>
      </c>
      <c r="C13" s="14">
        <v>5482000</v>
      </c>
      <c r="D13" s="14">
        <v>2926000</v>
      </c>
      <c r="E13" s="14">
        <v>1388000</v>
      </c>
      <c r="F13" s="14">
        <v>4400</v>
      </c>
      <c r="G13" s="14">
        <v>100</v>
      </c>
      <c r="H13" s="14">
        <f t="shared" si="0"/>
        <v>19886500</v>
      </c>
      <c r="I13" s="14"/>
      <c r="J13" s="14"/>
      <c r="K13" s="14">
        <f t="shared" si="1"/>
        <v>19886500</v>
      </c>
      <c r="L13" s="14"/>
      <c r="M13" s="14"/>
      <c r="N13" s="14"/>
      <c r="O13" s="14">
        <f t="shared" si="2"/>
        <v>0</v>
      </c>
      <c r="P13" s="15"/>
      <c r="Q13" s="15">
        <v>19886500</v>
      </c>
      <c r="R13" s="15"/>
      <c r="S13" s="15">
        <v>0</v>
      </c>
      <c r="T13" s="16">
        <f t="shared" si="3"/>
        <v>0</v>
      </c>
      <c r="U13" s="154">
        <v>484000</v>
      </c>
      <c r="V13" s="162">
        <f t="shared" si="4"/>
        <v>2.4338118824328063E-2</v>
      </c>
    </row>
    <row r="14" spans="1:22" ht="18.75" customHeight="1">
      <c r="A14" s="13">
        <v>5</v>
      </c>
      <c r="B14" s="14">
        <v>12606000</v>
      </c>
      <c r="C14" s="14">
        <v>5236000</v>
      </c>
      <c r="D14" s="14">
        <v>3347000</v>
      </c>
      <c r="E14" s="14">
        <v>1095000</v>
      </c>
      <c r="F14" s="14">
        <v>34600</v>
      </c>
      <c r="G14" s="14">
        <v>400</v>
      </c>
      <c r="H14" s="14">
        <f t="shared" si="0"/>
        <v>22249000</v>
      </c>
      <c r="I14" s="14"/>
      <c r="J14" s="14"/>
      <c r="K14" s="14">
        <f t="shared" si="1"/>
        <v>22249000</v>
      </c>
      <c r="L14" s="14"/>
      <c r="M14" s="14"/>
      <c r="N14" s="14"/>
      <c r="O14" s="14">
        <f t="shared" si="2"/>
        <v>0</v>
      </c>
      <c r="P14" s="15">
        <v>276000</v>
      </c>
      <c r="Q14" s="15">
        <v>21973000</v>
      </c>
      <c r="R14" s="15"/>
      <c r="S14" s="15">
        <v>0</v>
      </c>
      <c r="T14" s="16">
        <f>+O14+P14+Q14+R14-K14</f>
        <v>0</v>
      </c>
      <c r="U14" s="154">
        <v>692000</v>
      </c>
      <c r="V14" s="158">
        <f t="shared" si="4"/>
        <v>3.1102521461638725E-2</v>
      </c>
    </row>
    <row r="15" spans="1:22" ht="18.75" customHeight="1">
      <c r="A15" s="13">
        <v>6</v>
      </c>
      <c r="B15" s="14">
        <v>4354000</v>
      </c>
      <c r="C15" s="14">
        <v>2384000</v>
      </c>
      <c r="D15" s="14">
        <v>910000</v>
      </c>
      <c r="E15" s="14">
        <v>571000</v>
      </c>
      <c r="F15" s="14">
        <v>28100</v>
      </c>
      <c r="G15" s="14">
        <v>400</v>
      </c>
      <c r="H15" s="14">
        <f t="shared" si="0"/>
        <v>8190500</v>
      </c>
      <c r="I15" s="14"/>
      <c r="J15" s="14"/>
      <c r="K15" s="14">
        <f t="shared" si="1"/>
        <v>8190500</v>
      </c>
      <c r="L15" s="14"/>
      <c r="M15" s="14"/>
      <c r="N15" s="14"/>
      <c r="O15" s="14">
        <f t="shared" si="2"/>
        <v>0</v>
      </c>
      <c r="P15" s="15">
        <v>86000</v>
      </c>
      <c r="Q15" s="15">
        <v>8104500</v>
      </c>
      <c r="R15" s="15"/>
      <c r="S15" s="15">
        <v>0</v>
      </c>
      <c r="T15" s="16">
        <f t="shared" si="3"/>
        <v>0</v>
      </c>
      <c r="U15" s="154">
        <v>123000</v>
      </c>
      <c r="V15" s="158">
        <f t="shared" si="4"/>
        <v>1.5017398205237776E-2</v>
      </c>
    </row>
    <row r="16" spans="1:22" ht="18.75" customHeight="1">
      <c r="A16" s="13">
        <v>7</v>
      </c>
      <c r="B16" s="14">
        <v>5158000</v>
      </c>
      <c r="C16" s="14">
        <v>5484000</v>
      </c>
      <c r="D16" s="14">
        <v>1147000</v>
      </c>
      <c r="E16" s="14">
        <v>763000</v>
      </c>
      <c r="F16" s="14">
        <v>8800</v>
      </c>
      <c r="G16" s="14">
        <v>200</v>
      </c>
      <c r="H16" s="14">
        <f t="shared" si="0"/>
        <v>12543000</v>
      </c>
      <c r="I16" s="14"/>
      <c r="J16" s="14">
        <v>116000</v>
      </c>
      <c r="K16" s="14">
        <f t="shared" si="1"/>
        <v>12659000</v>
      </c>
      <c r="L16" s="14"/>
      <c r="M16" s="14"/>
      <c r="N16" s="14">
        <v>100000</v>
      </c>
      <c r="O16" s="14">
        <f t="shared" si="2"/>
        <v>100000</v>
      </c>
      <c r="P16" s="15">
        <v>1302000</v>
      </c>
      <c r="Q16" s="15">
        <v>11257000</v>
      </c>
      <c r="R16" s="15"/>
      <c r="S16" s="15">
        <v>0</v>
      </c>
      <c r="T16" s="16">
        <f t="shared" si="3"/>
        <v>0</v>
      </c>
      <c r="U16" s="154">
        <v>308000</v>
      </c>
      <c r="V16" s="158">
        <f t="shared" si="4"/>
        <v>2.4555528980307741E-2</v>
      </c>
    </row>
    <row r="17" spans="1:22" ht="18.75" customHeight="1">
      <c r="A17" s="17">
        <v>8</v>
      </c>
      <c r="B17" s="14">
        <v>7577000</v>
      </c>
      <c r="C17" s="14">
        <v>11184000</v>
      </c>
      <c r="D17" s="14">
        <v>1815000</v>
      </c>
      <c r="E17" s="14">
        <v>1091000</v>
      </c>
      <c r="F17" s="14">
        <v>74800</v>
      </c>
      <c r="G17" s="14">
        <v>200</v>
      </c>
      <c r="H17" s="14">
        <f t="shared" si="0"/>
        <v>21592000</v>
      </c>
      <c r="I17" s="14"/>
      <c r="J17" s="14"/>
      <c r="K17" s="14">
        <f t="shared" si="1"/>
        <v>21592000</v>
      </c>
      <c r="L17" s="14"/>
      <c r="M17" s="14"/>
      <c r="N17" s="14"/>
      <c r="O17" s="14">
        <f t="shared" si="2"/>
        <v>0</v>
      </c>
      <c r="P17" s="157"/>
      <c r="Q17" s="15">
        <v>21592000</v>
      </c>
      <c r="R17" s="15"/>
      <c r="S17" s="15">
        <v>0</v>
      </c>
      <c r="T17" s="163">
        <f t="shared" si="3"/>
        <v>0</v>
      </c>
      <c r="U17" s="154">
        <v>464000</v>
      </c>
      <c r="V17" s="158">
        <f t="shared" si="4"/>
        <v>2.1489440533530937E-2</v>
      </c>
    </row>
    <row r="18" spans="1:22" ht="18.75" customHeight="1">
      <c r="A18" s="17">
        <v>9</v>
      </c>
      <c r="B18" s="14">
        <v>4447000</v>
      </c>
      <c r="C18" s="14">
        <v>3331000</v>
      </c>
      <c r="D18" s="14">
        <v>1250000</v>
      </c>
      <c r="E18" s="14">
        <v>455000</v>
      </c>
      <c r="F18" s="14"/>
      <c r="G18" s="14"/>
      <c r="H18" s="14">
        <f t="shared" si="0"/>
        <v>9483000</v>
      </c>
      <c r="I18" s="14"/>
      <c r="J18" s="14"/>
      <c r="K18" s="14">
        <f t="shared" si="1"/>
        <v>9483000</v>
      </c>
      <c r="L18" s="14"/>
      <c r="M18" s="14"/>
      <c r="N18" s="14"/>
      <c r="O18" s="14">
        <f t="shared" si="2"/>
        <v>0</v>
      </c>
      <c r="P18" s="15"/>
      <c r="Q18" s="15">
        <v>9483000</v>
      </c>
      <c r="R18" s="15"/>
      <c r="S18" s="15">
        <v>0</v>
      </c>
      <c r="T18" s="163">
        <f t="shared" si="3"/>
        <v>0</v>
      </c>
      <c r="U18" s="154">
        <v>52000</v>
      </c>
      <c r="V18" s="158">
        <f t="shared" si="4"/>
        <v>5.4834967837182327E-3</v>
      </c>
    </row>
    <row r="19" spans="1:22" ht="18.75" customHeight="1">
      <c r="A19" s="17">
        <v>10</v>
      </c>
      <c r="B19" s="14">
        <v>5959000</v>
      </c>
      <c r="C19" s="14">
        <v>4916000</v>
      </c>
      <c r="D19" s="14">
        <v>1310000</v>
      </c>
      <c r="E19" s="14">
        <v>631000</v>
      </c>
      <c r="F19" s="14">
        <v>79600</v>
      </c>
      <c r="G19" s="14">
        <v>400</v>
      </c>
      <c r="H19" s="14">
        <f t="shared" si="0"/>
        <v>12736000</v>
      </c>
      <c r="I19" s="14"/>
      <c r="J19" s="14"/>
      <c r="K19" s="14">
        <f t="shared" si="1"/>
        <v>12736000</v>
      </c>
      <c r="L19" s="14"/>
      <c r="M19" s="14"/>
      <c r="N19" s="14"/>
      <c r="O19" s="14">
        <f t="shared" si="2"/>
        <v>0</v>
      </c>
      <c r="P19" s="15"/>
      <c r="Q19" s="15">
        <v>12736000</v>
      </c>
      <c r="R19" s="15"/>
      <c r="S19" s="15">
        <v>0</v>
      </c>
      <c r="T19" s="16">
        <f t="shared" si="3"/>
        <v>0</v>
      </c>
      <c r="U19" s="154">
        <v>162000</v>
      </c>
      <c r="V19" s="158">
        <f t="shared" si="4"/>
        <v>1.2719849246231155E-2</v>
      </c>
    </row>
    <row r="20" spans="1:22" ht="18.75" customHeight="1">
      <c r="A20" s="17">
        <v>11</v>
      </c>
      <c r="B20" s="14">
        <v>10872000</v>
      </c>
      <c r="C20" s="14">
        <v>6085000</v>
      </c>
      <c r="D20" s="14">
        <v>2244000</v>
      </c>
      <c r="E20" s="14">
        <v>820000</v>
      </c>
      <c r="F20" s="14">
        <v>10000</v>
      </c>
      <c r="G20" s="14">
        <v>500</v>
      </c>
      <c r="H20" s="14">
        <f>+B20+C20+D20+E20-F20-G20</f>
        <v>20010500</v>
      </c>
      <c r="I20" s="14"/>
      <c r="J20" s="14"/>
      <c r="K20" s="14">
        <f t="shared" si="1"/>
        <v>20010500</v>
      </c>
      <c r="L20" s="14"/>
      <c r="M20" s="14"/>
      <c r="N20" s="14"/>
      <c r="O20" s="14">
        <f t="shared" si="2"/>
        <v>0</v>
      </c>
      <c r="P20" s="15">
        <v>152000</v>
      </c>
      <c r="Q20" s="15">
        <v>19858500</v>
      </c>
      <c r="R20" s="15"/>
      <c r="S20" s="15">
        <v>0</v>
      </c>
      <c r="T20" s="16">
        <f t="shared" si="3"/>
        <v>0</v>
      </c>
      <c r="U20" s="154">
        <v>444000</v>
      </c>
      <c r="V20" s="158">
        <f t="shared" si="4"/>
        <v>2.2188351115664275E-2</v>
      </c>
    </row>
    <row r="21" spans="1:22" ht="18.75" customHeight="1">
      <c r="A21" s="17">
        <v>12</v>
      </c>
      <c r="B21" s="14">
        <v>14611000</v>
      </c>
      <c r="C21" s="14">
        <v>6860000</v>
      </c>
      <c r="D21" s="14">
        <v>3844000</v>
      </c>
      <c r="E21" s="14">
        <v>1019000</v>
      </c>
      <c r="F21" s="14">
        <v>14800</v>
      </c>
      <c r="G21" s="14">
        <v>200</v>
      </c>
      <c r="H21" s="14">
        <f t="shared" si="0"/>
        <v>26319000</v>
      </c>
      <c r="I21" s="14"/>
      <c r="J21" s="14"/>
      <c r="K21" s="14">
        <f t="shared" si="1"/>
        <v>26319000</v>
      </c>
      <c r="L21" s="14"/>
      <c r="M21" s="14"/>
      <c r="N21" s="14"/>
      <c r="O21" s="14">
        <f t="shared" si="2"/>
        <v>0</v>
      </c>
      <c r="P21" s="15">
        <v>331000</v>
      </c>
      <c r="Q21" s="15">
        <v>25988000</v>
      </c>
      <c r="R21" s="15"/>
      <c r="S21" s="15">
        <v>0</v>
      </c>
      <c r="T21" s="16">
        <f t="shared" si="3"/>
        <v>0</v>
      </c>
      <c r="U21" s="154">
        <v>579000</v>
      </c>
      <c r="V21" s="158">
        <f t="shared" si="4"/>
        <v>2.1999316083437821E-2</v>
      </c>
    </row>
    <row r="22" spans="1:22" ht="18.75" customHeight="1">
      <c r="A22" s="17">
        <v>13</v>
      </c>
      <c r="B22" s="14">
        <v>5118000</v>
      </c>
      <c r="C22" s="14">
        <v>3299000</v>
      </c>
      <c r="D22" s="14">
        <v>1109000</v>
      </c>
      <c r="E22" s="14">
        <v>342000</v>
      </c>
      <c r="F22" s="14"/>
      <c r="G22" s="14"/>
      <c r="H22" s="14">
        <f t="shared" si="0"/>
        <v>9868000</v>
      </c>
      <c r="I22" s="14"/>
      <c r="J22" s="14">
        <v>62000</v>
      </c>
      <c r="K22" s="14">
        <f t="shared" si="1"/>
        <v>9930000</v>
      </c>
      <c r="L22" s="14"/>
      <c r="M22" s="14">
        <v>50000</v>
      </c>
      <c r="N22" s="14"/>
      <c r="O22" s="14">
        <f t="shared" si="2"/>
        <v>50000</v>
      </c>
      <c r="P22" s="15">
        <v>110000</v>
      </c>
      <c r="Q22" s="157">
        <v>9770000</v>
      </c>
      <c r="R22" s="15"/>
      <c r="S22" s="15">
        <v>0</v>
      </c>
      <c r="T22" s="16">
        <f t="shared" si="3"/>
        <v>0</v>
      </c>
      <c r="U22" s="154">
        <v>56000</v>
      </c>
      <c r="V22" s="158">
        <f t="shared" si="4"/>
        <v>5.6749087961086341E-3</v>
      </c>
    </row>
    <row r="23" spans="1:22" ht="18.75" customHeight="1">
      <c r="A23" s="17">
        <v>14</v>
      </c>
      <c r="B23" s="14">
        <v>4268000</v>
      </c>
      <c r="C23" s="14">
        <v>1220000</v>
      </c>
      <c r="D23" s="14">
        <v>1048000</v>
      </c>
      <c r="E23" s="14">
        <v>310000</v>
      </c>
      <c r="F23" s="14"/>
      <c r="G23" s="14"/>
      <c r="H23" s="14">
        <f t="shared" si="0"/>
        <v>6846000</v>
      </c>
      <c r="I23" s="14"/>
      <c r="J23" s="14"/>
      <c r="K23" s="14">
        <f t="shared" si="1"/>
        <v>6846000</v>
      </c>
      <c r="L23" s="14"/>
      <c r="M23" s="14"/>
      <c r="N23" s="14"/>
      <c r="O23" s="14">
        <f t="shared" si="2"/>
        <v>0</v>
      </c>
      <c r="P23" s="15"/>
      <c r="Q23" s="15">
        <v>6846000</v>
      </c>
      <c r="R23" s="15"/>
      <c r="S23" s="15">
        <v>0</v>
      </c>
      <c r="T23" s="16">
        <f t="shared" si="3"/>
        <v>0</v>
      </c>
      <c r="U23" s="154">
        <v>60000</v>
      </c>
      <c r="V23" s="158">
        <f t="shared" si="4"/>
        <v>8.7642418930762491E-3</v>
      </c>
    </row>
    <row r="24" spans="1:22" ht="18.75" customHeight="1">
      <c r="A24" s="17">
        <v>15</v>
      </c>
      <c r="B24" s="14">
        <v>6414000</v>
      </c>
      <c r="C24" s="14">
        <v>3387000</v>
      </c>
      <c r="D24" s="14">
        <v>1195000</v>
      </c>
      <c r="E24" s="14">
        <v>310000</v>
      </c>
      <c r="F24" s="14"/>
      <c r="G24" s="14"/>
      <c r="H24" s="14">
        <f t="shared" si="0"/>
        <v>11306000</v>
      </c>
      <c r="I24" s="14"/>
      <c r="J24" s="14"/>
      <c r="K24" s="14">
        <f t="shared" si="1"/>
        <v>11306000</v>
      </c>
      <c r="L24" s="14"/>
      <c r="M24" s="14"/>
      <c r="N24" s="14"/>
      <c r="O24" s="14">
        <f t="shared" si="2"/>
        <v>0</v>
      </c>
      <c r="P24" s="15"/>
      <c r="Q24" s="15">
        <v>11306000</v>
      </c>
      <c r="R24" s="15"/>
      <c r="S24" s="15">
        <v>0</v>
      </c>
      <c r="T24" s="16">
        <f t="shared" si="3"/>
        <v>0</v>
      </c>
      <c r="U24" s="154">
        <v>157000</v>
      </c>
      <c r="V24" s="158">
        <f t="shared" si="4"/>
        <v>1.3886431983017866E-2</v>
      </c>
    </row>
    <row r="25" spans="1:22" ht="18.75" customHeight="1">
      <c r="A25" s="17">
        <v>16</v>
      </c>
      <c r="B25" s="14">
        <v>5441000</v>
      </c>
      <c r="C25" s="14">
        <v>3418000</v>
      </c>
      <c r="D25" s="14">
        <v>1548000</v>
      </c>
      <c r="E25" s="14">
        <v>359000</v>
      </c>
      <c r="F25" s="14">
        <v>9600</v>
      </c>
      <c r="G25" s="14">
        <v>400</v>
      </c>
      <c r="H25" s="14">
        <f t="shared" si="0"/>
        <v>10756000</v>
      </c>
      <c r="I25" s="14"/>
      <c r="J25" s="14"/>
      <c r="K25" s="14">
        <f t="shared" si="1"/>
        <v>10756000</v>
      </c>
      <c r="L25" s="14"/>
      <c r="M25" s="14"/>
      <c r="N25" s="14"/>
      <c r="O25" s="14">
        <f t="shared" si="2"/>
        <v>0</v>
      </c>
      <c r="P25" s="15"/>
      <c r="Q25" s="15">
        <v>10756000</v>
      </c>
      <c r="R25" s="15"/>
      <c r="S25" s="15">
        <v>0</v>
      </c>
      <c r="T25" s="16">
        <f t="shared" si="3"/>
        <v>0</v>
      </c>
      <c r="U25" s="154">
        <v>769000</v>
      </c>
      <c r="V25" s="158">
        <f t="shared" si="4"/>
        <v>7.1494979546299742E-2</v>
      </c>
    </row>
    <row r="26" spans="1:22" ht="18.75" customHeight="1">
      <c r="A26" s="17">
        <v>17</v>
      </c>
      <c r="B26" s="14">
        <v>5789000</v>
      </c>
      <c r="C26" s="14">
        <v>4869000</v>
      </c>
      <c r="D26" s="14">
        <v>1838000</v>
      </c>
      <c r="E26" s="14">
        <v>741000</v>
      </c>
      <c r="F26" s="14">
        <v>15200</v>
      </c>
      <c r="G26" s="14">
        <v>300</v>
      </c>
      <c r="H26" s="14">
        <f t="shared" si="0"/>
        <v>13221500</v>
      </c>
      <c r="I26" s="14"/>
      <c r="J26" s="14"/>
      <c r="K26" s="14">
        <f t="shared" si="1"/>
        <v>13221500</v>
      </c>
      <c r="L26" s="14"/>
      <c r="M26" s="14"/>
      <c r="N26" s="14"/>
      <c r="O26" s="14">
        <f t="shared" si="2"/>
        <v>0</v>
      </c>
      <c r="P26" s="15"/>
      <c r="Q26" s="15">
        <v>13221500</v>
      </c>
      <c r="R26" s="15"/>
      <c r="S26" s="15">
        <v>0</v>
      </c>
      <c r="T26" s="16">
        <f t="shared" si="3"/>
        <v>0</v>
      </c>
      <c r="U26" s="154">
        <v>213000</v>
      </c>
      <c r="V26" s="158">
        <f t="shared" si="4"/>
        <v>1.6110123662216844E-2</v>
      </c>
    </row>
    <row r="27" spans="1:22" ht="18.75" customHeight="1">
      <c r="A27" s="17">
        <v>18</v>
      </c>
      <c r="B27" s="14">
        <v>10771000</v>
      </c>
      <c r="C27" s="14">
        <v>4266000</v>
      </c>
      <c r="D27" s="14">
        <v>3557000</v>
      </c>
      <c r="E27" s="14">
        <v>1021000</v>
      </c>
      <c r="F27" s="14">
        <v>6800</v>
      </c>
      <c r="G27" s="14">
        <v>200</v>
      </c>
      <c r="H27" s="14">
        <f t="shared" si="0"/>
        <v>19608000</v>
      </c>
      <c r="I27" s="14"/>
      <c r="J27" s="14"/>
      <c r="K27" s="14">
        <f t="shared" si="1"/>
        <v>19608000</v>
      </c>
      <c r="L27" s="14"/>
      <c r="M27" s="14"/>
      <c r="N27" s="14"/>
      <c r="O27" s="14">
        <f t="shared" si="2"/>
        <v>0</v>
      </c>
      <c r="P27" s="15">
        <v>288000</v>
      </c>
      <c r="Q27" s="15">
        <v>19320000</v>
      </c>
      <c r="R27" s="15"/>
      <c r="S27" s="15">
        <v>0</v>
      </c>
      <c r="T27" s="16">
        <f t="shared" si="3"/>
        <v>0</v>
      </c>
      <c r="U27" s="154">
        <v>509000</v>
      </c>
      <c r="V27" s="158">
        <f t="shared" si="4"/>
        <v>2.5958792329661362E-2</v>
      </c>
    </row>
    <row r="28" spans="1:22" ht="18.75" customHeight="1">
      <c r="A28" s="17">
        <v>19</v>
      </c>
      <c r="B28" s="14">
        <v>13808000</v>
      </c>
      <c r="C28" s="14">
        <v>5357000</v>
      </c>
      <c r="D28" s="14">
        <v>4507000</v>
      </c>
      <c r="E28" s="14">
        <v>1014000</v>
      </c>
      <c r="F28" s="14">
        <v>13200</v>
      </c>
      <c r="G28" s="14">
        <v>300</v>
      </c>
      <c r="H28" s="14">
        <f>+B28+C28+D28+E28-F28-G28</f>
        <v>24672500</v>
      </c>
      <c r="I28" s="14"/>
      <c r="J28" s="14"/>
      <c r="K28" s="14">
        <f t="shared" si="1"/>
        <v>24672500</v>
      </c>
      <c r="L28" s="14"/>
      <c r="M28" s="14"/>
      <c r="N28" s="14"/>
      <c r="O28" s="14">
        <f t="shared" si="2"/>
        <v>0</v>
      </c>
      <c r="P28" s="15">
        <v>599000</v>
      </c>
      <c r="Q28" s="15">
        <v>24073500</v>
      </c>
      <c r="R28" s="15"/>
      <c r="S28" s="15">
        <v>0</v>
      </c>
      <c r="T28" s="16">
        <f t="shared" si="3"/>
        <v>0</v>
      </c>
      <c r="U28" s="154">
        <v>433000</v>
      </c>
      <c r="V28" s="158">
        <f t="shared" si="4"/>
        <v>1.7549903738980646E-2</v>
      </c>
    </row>
    <row r="29" spans="1:22" ht="18.75" customHeight="1">
      <c r="A29" s="17">
        <v>20</v>
      </c>
      <c r="B29" s="14">
        <v>4991000</v>
      </c>
      <c r="C29" s="14">
        <v>3311000</v>
      </c>
      <c r="D29" s="14">
        <v>1005000</v>
      </c>
      <c r="E29" s="14">
        <v>300000</v>
      </c>
      <c r="F29" s="14">
        <v>16400</v>
      </c>
      <c r="G29" s="14">
        <v>100</v>
      </c>
      <c r="H29" s="14">
        <f t="shared" si="0"/>
        <v>9590500</v>
      </c>
      <c r="I29" s="14"/>
      <c r="J29" s="14"/>
      <c r="K29" s="14">
        <f t="shared" si="1"/>
        <v>9590500</v>
      </c>
      <c r="L29" s="14"/>
      <c r="M29" s="14"/>
      <c r="N29" s="14"/>
      <c r="O29" s="14">
        <f t="shared" si="2"/>
        <v>0</v>
      </c>
      <c r="P29" s="15">
        <v>1050000</v>
      </c>
      <c r="Q29" s="15">
        <v>8540500</v>
      </c>
      <c r="R29" s="15"/>
      <c r="S29" s="15">
        <v>0</v>
      </c>
      <c r="T29" s="16">
        <f t="shared" si="3"/>
        <v>0</v>
      </c>
      <c r="U29" s="154">
        <v>398000</v>
      </c>
      <c r="V29" s="158">
        <f t="shared" si="4"/>
        <v>4.1499400448360355E-2</v>
      </c>
    </row>
    <row r="30" spans="1:22" ht="18.75" customHeight="1">
      <c r="A30" s="17">
        <v>21</v>
      </c>
      <c r="B30" s="14">
        <v>4911000</v>
      </c>
      <c r="C30" s="14">
        <v>4203000</v>
      </c>
      <c r="D30" s="14">
        <v>1230000</v>
      </c>
      <c r="E30" s="14">
        <v>181000</v>
      </c>
      <c r="F30" s="14">
        <v>9400</v>
      </c>
      <c r="G30" s="14">
        <v>100</v>
      </c>
      <c r="H30" s="14">
        <f t="shared" si="0"/>
        <v>10515500</v>
      </c>
      <c r="I30" s="14"/>
      <c r="J30" s="14"/>
      <c r="K30" s="14">
        <f t="shared" si="1"/>
        <v>10515500</v>
      </c>
      <c r="L30" s="14"/>
      <c r="M30" s="14"/>
      <c r="N30" s="14"/>
      <c r="O30" s="14">
        <f t="shared" si="2"/>
        <v>0</v>
      </c>
      <c r="P30" s="15"/>
      <c r="Q30" s="15">
        <v>10515500</v>
      </c>
      <c r="R30" s="15"/>
      <c r="S30" s="15">
        <v>0</v>
      </c>
      <c r="T30" s="16">
        <f t="shared" si="3"/>
        <v>0</v>
      </c>
      <c r="U30" s="154">
        <v>148000</v>
      </c>
      <c r="V30" s="158">
        <f t="shared" si="4"/>
        <v>1.4074461509200704E-2</v>
      </c>
    </row>
    <row r="31" spans="1:22" ht="18.75" customHeight="1">
      <c r="A31" s="17">
        <v>22</v>
      </c>
      <c r="B31" s="14">
        <v>4905000</v>
      </c>
      <c r="C31" s="14">
        <v>2869000</v>
      </c>
      <c r="D31" s="14">
        <v>1330000</v>
      </c>
      <c r="E31" s="14">
        <v>564000</v>
      </c>
      <c r="F31" s="14"/>
      <c r="G31" s="14"/>
      <c r="H31" s="14">
        <f t="shared" si="0"/>
        <v>9668000</v>
      </c>
      <c r="I31" s="14"/>
      <c r="J31" s="14"/>
      <c r="K31" s="14">
        <f t="shared" si="1"/>
        <v>9668000</v>
      </c>
      <c r="L31" s="14"/>
      <c r="M31" s="30"/>
      <c r="N31" s="14"/>
      <c r="O31" s="14">
        <f t="shared" si="2"/>
        <v>0</v>
      </c>
      <c r="P31" s="15">
        <v>312000</v>
      </c>
      <c r="Q31" s="15">
        <v>9356000</v>
      </c>
      <c r="R31" s="15"/>
      <c r="S31" s="15">
        <v>0</v>
      </c>
      <c r="T31" s="16">
        <f t="shared" si="3"/>
        <v>0</v>
      </c>
      <c r="U31" s="154">
        <v>262000</v>
      </c>
      <c r="V31" s="158">
        <f t="shared" si="4"/>
        <v>2.7099710384774513E-2</v>
      </c>
    </row>
    <row r="32" spans="1:22" ht="18.75" customHeight="1">
      <c r="A32" s="17">
        <v>23</v>
      </c>
      <c r="B32" s="14">
        <v>4708000</v>
      </c>
      <c r="C32" s="14">
        <v>3667000</v>
      </c>
      <c r="D32" s="14">
        <v>1444000</v>
      </c>
      <c r="E32" s="14">
        <v>469000</v>
      </c>
      <c r="F32" s="14">
        <v>20000</v>
      </c>
      <c r="G32" s="14"/>
      <c r="H32" s="14">
        <f t="shared" si="0"/>
        <v>10268000</v>
      </c>
      <c r="I32" s="14"/>
      <c r="J32" s="14"/>
      <c r="K32" s="14">
        <f t="shared" si="1"/>
        <v>10268000</v>
      </c>
      <c r="L32" s="14"/>
      <c r="M32" s="30"/>
      <c r="N32" s="14"/>
      <c r="O32" s="14">
        <f t="shared" si="2"/>
        <v>0</v>
      </c>
      <c r="P32" s="15">
        <v>39000</v>
      </c>
      <c r="Q32" s="15">
        <v>10229000</v>
      </c>
      <c r="R32" s="15"/>
      <c r="S32" s="15">
        <v>0</v>
      </c>
      <c r="T32" s="16">
        <f t="shared" si="3"/>
        <v>0</v>
      </c>
      <c r="U32" s="154">
        <v>250000</v>
      </c>
      <c r="V32" s="158">
        <f t="shared" si="4"/>
        <v>2.4347487339306584E-2</v>
      </c>
    </row>
    <row r="33" spans="1:22" ht="18.75" customHeight="1">
      <c r="A33" s="17">
        <v>24</v>
      </c>
      <c r="B33" s="14">
        <v>4302000</v>
      </c>
      <c r="C33" s="14">
        <v>1841000</v>
      </c>
      <c r="D33" s="14">
        <v>857000</v>
      </c>
      <c r="E33" s="14">
        <v>380000</v>
      </c>
      <c r="F33" s="14"/>
      <c r="G33" s="14"/>
      <c r="H33" s="14">
        <f t="shared" si="0"/>
        <v>7380000</v>
      </c>
      <c r="I33" s="14"/>
      <c r="J33" s="14"/>
      <c r="K33" s="14">
        <f t="shared" si="1"/>
        <v>7380000</v>
      </c>
      <c r="L33" s="14"/>
      <c r="M33" s="30"/>
      <c r="N33" s="14"/>
      <c r="O33" s="14">
        <f t="shared" si="2"/>
        <v>0</v>
      </c>
      <c r="P33" s="15"/>
      <c r="Q33" s="15">
        <v>7380000</v>
      </c>
      <c r="R33" s="15"/>
      <c r="S33" s="15">
        <v>0</v>
      </c>
      <c r="T33" s="16">
        <f t="shared" si="3"/>
        <v>0</v>
      </c>
      <c r="U33" s="154">
        <v>49000</v>
      </c>
      <c r="V33" s="162">
        <f t="shared" si="4"/>
        <v>6.6395663956639569E-3</v>
      </c>
    </row>
    <row r="34" spans="1:22" ht="18.75" customHeight="1">
      <c r="A34" s="17">
        <v>25</v>
      </c>
      <c r="B34" s="14">
        <v>10835000</v>
      </c>
      <c r="C34" s="14">
        <v>4407000</v>
      </c>
      <c r="D34" s="14">
        <v>2422000</v>
      </c>
      <c r="E34" s="14">
        <v>755000</v>
      </c>
      <c r="F34" s="14">
        <v>7800</v>
      </c>
      <c r="G34" s="14">
        <v>200</v>
      </c>
      <c r="H34" s="14">
        <f t="shared" si="0"/>
        <v>18411000</v>
      </c>
      <c r="I34" s="14"/>
      <c r="J34" s="14"/>
      <c r="K34" s="14">
        <f t="shared" si="1"/>
        <v>18411000</v>
      </c>
      <c r="L34" s="14"/>
      <c r="M34" s="14"/>
      <c r="N34" s="14">
        <v>100000</v>
      </c>
      <c r="O34" s="14">
        <f t="shared" si="2"/>
        <v>100000</v>
      </c>
      <c r="P34" s="15">
        <v>661000</v>
      </c>
      <c r="Q34" s="15">
        <v>17650000</v>
      </c>
      <c r="R34" s="15"/>
      <c r="S34" s="15">
        <v>6000</v>
      </c>
      <c r="T34" s="16">
        <f t="shared" si="3"/>
        <v>0</v>
      </c>
      <c r="U34" s="154">
        <v>257000</v>
      </c>
      <c r="V34" s="158">
        <f t="shared" si="4"/>
        <v>1.3959046222367063E-2</v>
      </c>
    </row>
    <row r="35" spans="1:22" ht="18.75" customHeight="1">
      <c r="A35" s="17">
        <v>26</v>
      </c>
      <c r="B35" s="14">
        <v>12674000</v>
      </c>
      <c r="C35" s="14">
        <v>6647000</v>
      </c>
      <c r="D35" s="14">
        <v>4728000</v>
      </c>
      <c r="E35" s="14">
        <v>1727000</v>
      </c>
      <c r="F35" s="14">
        <v>11200</v>
      </c>
      <c r="G35" s="14">
        <v>800</v>
      </c>
      <c r="H35" s="14">
        <f t="shared" si="0"/>
        <v>25764000</v>
      </c>
      <c r="I35" s="14"/>
      <c r="J35" s="14"/>
      <c r="K35" s="14">
        <f t="shared" si="1"/>
        <v>25764000</v>
      </c>
      <c r="L35" s="14"/>
      <c r="M35" s="14"/>
      <c r="N35" s="14"/>
      <c r="O35" s="14">
        <f t="shared" si="2"/>
        <v>0</v>
      </c>
      <c r="P35" s="15">
        <v>85000</v>
      </c>
      <c r="Q35" s="15">
        <v>25679000</v>
      </c>
      <c r="R35" s="15"/>
      <c r="S35" s="15">
        <v>0</v>
      </c>
      <c r="T35" s="16">
        <f t="shared" si="3"/>
        <v>0</v>
      </c>
      <c r="U35" s="154">
        <v>242000</v>
      </c>
      <c r="V35" s="158">
        <f t="shared" si="4"/>
        <v>9.3929514050613266E-3</v>
      </c>
    </row>
    <row r="36" spans="1:22" ht="18.75" customHeight="1">
      <c r="A36" s="17">
        <v>27</v>
      </c>
      <c r="B36" s="14">
        <v>4755000</v>
      </c>
      <c r="C36" s="14">
        <v>2217000</v>
      </c>
      <c r="D36" s="14">
        <v>860000</v>
      </c>
      <c r="E36" s="14">
        <v>419000</v>
      </c>
      <c r="F36" s="14"/>
      <c r="G36" s="14"/>
      <c r="H36" s="14">
        <f t="shared" si="0"/>
        <v>8251000</v>
      </c>
      <c r="I36" s="14"/>
      <c r="J36" s="14"/>
      <c r="K36" s="14">
        <f t="shared" si="1"/>
        <v>8251000</v>
      </c>
      <c r="L36" s="14"/>
      <c r="M36" s="14"/>
      <c r="N36" s="14">
        <v>100000</v>
      </c>
      <c r="O36" s="14">
        <f t="shared" si="2"/>
        <v>100000</v>
      </c>
      <c r="P36" s="15"/>
      <c r="Q36" s="15">
        <v>8151000</v>
      </c>
      <c r="R36" s="15"/>
      <c r="S36" s="15">
        <v>19000</v>
      </c>
      <c r="T36" s="16">
        <f t="shared" si="3"/>
        <v>0</v>
      </c>
      <c r="U36" s="154">
        <v>175000</v>
      </c>
      <c r="V36" s="158">
        <f t="shared" si="4"/>
        <v>2.1209550357532421E-2</v>
      </c>
    </row>
    <row r="37" spans="1:22" ht="18.75" customHeight="1">
      <c r="A37" s="17">
        <v>28</v>
      </c>
      <c r="B37" s="14">
        <v>4123000</v>
      </c>
      <c r="C37" s="14">
        <v>2234000</v>
      </c>
      <c r="D37" s="14">
        <v>1085000</v>
      </c>
      <c r="E37" s="14">
        <v>366000</v>
      </c>
      <c r="F37" s="14"/>
      <c r="G37" s="14"/>
      <c r="H37" s="14">
        <f t="shared" si="0"/>
        <v>7808000</v>
      </c>
      <c r="I37" s="14"/>
      <c r="J37" s="14"/>
      <c r="K37" s="14">
        <f t="shared" si="1"/>
        <v>7808000</v>
      </c>
      <c r="L37" s="14"/>
      <c r="M37" s="14"/>
      <c r="N37" s="14"/>
      <c r="O37" s="14">
        <f t="shared" si="2"/>
        <v>0</v>
      </c>
      <c r="P37" s="15"/>
      <c r="Q37" s="15">
        <v>7808000</v>
      </c>
      <c r="R37" s="15"/>
      <c r="S37" s="15">
        <v>0</v>
      </c>
      <c r="T37" s="16">
        <f t="shared" si="3"/>
        <v>0</v>
      </c>
      <c r="U37" s="154">
        <v>191000</v>
      </c>
      <c r="V37" s="158">
        <f t="shared" si="4"/>
        <v>2.4462090163934427E-2</v>
      </c>
    </row>
    <row r="38" spans="1:22" ht="18.75" customHeight="1">
      <c r="A38" s="17">
        <v>29</v>
      </c>
      <c r="B38" s="14">
        <v>4933000</v>
      </c>
      <c r="C38" s="14">
        <v>1957000</v>
      </c>
      <c r="D38" s="14">
        <v>1119000</v>
      </c>
      <c r="E38" s="14">
        <v>267000</v>
      </c>
      <c r="F38" s="14">
        <v>6800</v>
      </c>
      <c r="G38" s="14">
        <v>200</v>
      </c>
      <c r="H38" s="14">
        <f t="shared" si="0"/>
        <v>8269000</v>
      </c>
      <c r="I38" s="14"/>
      <c r="J38" s="14"/>
      <c r="K38" s="14">
        <f t="shared" si="1"/>
        <v>8269000</v>
      </c>
      <c r="L38" s="14"/>
      <c r="M38" s="14"/>
      <c r="N38" s="14"/>
      <c r="O38" s="14">
        <f t="shared" si="2"/>
        <v>0</v>
      </c>
      <c r="P38" s="15">
        <v>342000</v>
      </c>
      <c r="Q38" s="15">
        <v>7927000</v>
      </c>
      <c r="R38" s="15"/>
      <c r="S38" s="15">
        <v>0</v>
      </c>
      <c r="T38" s="16">
        <f t="shared" si="3"/>
        <v>0</v>
      </c>
      <c r="U38" s="154">
        <v>144000</v>
      </c>
      <c r="V38" s="158">
        <f t="shared" si="4"/>
        <v>1.741443947272947E-2</v>
      </c>
    </row>
    <row r="39" spans="1:22" ht="18.75" customHeight="1">
      <c r="A39" s="17">
        <v>30</v>
      </c>
      <c r="B39" s="14">
        <v>4835000</v>
      </c>
      <c r="C39" s="14">
        <v>2496000</v>
      </c>
      <c r="D39" s="14">
        <v>1139000</v>
      </c>
      <c r="E39" s="14">
        <v>220000</v>
      </c>
      <c r="F39" s="14"/>
      <c r="G39" s="14"/>
      <c r="H39" s="14">
        <f t="shared" si="0"/>
        <v>8690000</v>
      </c>
      <c r="I39" s="14"/>
      <c r="J39" s="14"/>
      <c r="K39" s="14">
        <f t="shared" si="1"/>
        <v>8690000</v>
      </c>
      <c r="L39" s="14"/>
      <c r="M39" s="14"/>
      <c r="N39" s="14"/>
      <c r="O39" s="14"/>
      <c r="P39" s="15">
        <v>394000</v>
      </c>
      <c r="Q39" s="15">
        <v>8296000</v>
      </c>
      <c r="R39" s="15"/>
      <c r="S39" s="15">
        <v>0</v>
      </c>
      <c r="T39" s="16">
        <f t="shared" si="3"/>
        <v>0</v>
      </c>
      <c r="U39" s="154">
        <v>87000</v>
      </c>
      <c r="V39" s="158">
        <f t="shared" si="4"/>
        <v>1.001150747986191E-2</v>
      </c>
    </row>
    <row r="40" spans="1:22" ht="18.75" customHeight="1">
      <c r="A40" s="17">
        <v>31</v>
      </c>
      <c r="B40" s="14">
        <v>4224000</v>
      </c>
      <c r="C40" s="14">
        <v>4463000</v>
      </c>
      <c r="D40" s="14">
        <v>1528000</v>
      </c>
      <c r="E40" s="14">
        <v>194000</v>
      </c>
      <c r="F40" s="14">
        <v>53000</v>
      </c>
      <c r="G40" s="14"/>
      <c r="H40" s="14">
        <f t="shared" si="0"/>
        <v>10356000</v>
      </c>
      <c r="I40" s="14"/>
      <c r="J40" s="14"/>
      <c r="K40" s="14">
        <f t="shared" si="1"/>
        <v>10356000</v>
      </c>
      <c r="L40" s="14"/>
      <c r="M40" s="14"/>
      <c r="N40" s="14"/>
      <c r="O40" s="14">
        <f t="shared" si="2"/>
        <v>0</v>
      </c>
      <c r="P40" s="15"/>
      <c r="Q40" s="15">
        <v>10356000</v>
      </c>
      <c r="R40" s="15"/>
      <c r="S40" s="15">
        <v>0</v>
      </c>
      <c r="T40" s="16">
        <f t="shared" si="3"/>
        <v>0</v>
      </c>
      <c r="U40" s="154">
        <v>356000</v>
      </c>
      <c r="V40" s="162">
        <f t="shared" si="4"/>
        <v>3.4376207029741215E-2</v>
      </c>
    </row>
    <row r="41" spans="1:22" s="19" customFormat="1" ht="18.75" customHeight="1">
      <c r="A41" s="74" t="s">
        <v>21</v>
      </c>
      <c r="B41" s="18">
        <f t="shared" ref="B41:T41" si="5">SUM(B10:B40)</f>
        <v>212388000</v>
      </c>
      <c r="C41" s="18">
        <f t="shared" si="5"/>
        <v>126246000</v>
      </c>
      <c r="D41" s="18">
        <f t="shared" si="5"/>
        <v>56140000</v>
      </c>
      <c r="E41" s="18">
        <f t="shared" si="5"/>
        <v>19592000</v>
      </c>
      <c r="F41" s="18">
        <f t="shared" si="5"/>
        <v>525500</v>
      </c>
      <c r="G41" s="18">
        <f t="shared" si="5"/>
        <v>5500</v>
      </c>
      <c r="H41" s="18">
        <f t="shared" si="5"/>
        <v>413835000</v>
      </c>
      <c r="I41" s="18">
        <f t="shared" si="5"/>
        <v>0</v>
      </c>
      <c r="J41" s="18">
        <f t="shared" si="5"/>
        <v>178000</v>
      </c>
      <c r="K41" s="18">
        <f>SUM(K10:K40)</f>
        <v>414013000</v>
      </c>
      <c r="L41" s="18">
        <f t="shared" si="5"/>
        <v>0</v>
      </c>
      <c r="M41" s="18">
        <f t="shared" si="5"/>
        <v>50000</v>
      </c>
      <c r="N41" s="18">
        <f t="shared" si="5"/>
        <v>300000</v>
      </c>
      <c r="O41" s="18">
        <f t="shared" si="5"/>
        <v>350000</v>
      </c>
      <c r="P41" s="18">
        <f t="shared" si="5"/>
        <v>6310000</v>
      </c>
      <c r="Q41" s="18">
        <f t="shared" si="5"/>
        <v>407353000</v>
      </c>
      <c r="R41" s="18">
        <f t="shared" si="5"/>
        <v>0</v>
      </c>
      <c r="S41" s="18">
        <f t="shared" si="5"/>
        <v>25000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-172000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86">
        <f>K41/488000000</f>
        <v>0.8483872950819672</v>
      </c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72" activePane="bottomLeft" state="frozen"/>
      <selection pane="bottomLeft" activeCell="G82" sqref="G82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27</v>
      </c>
      <c r="B1" s="33"/>
      <c r="C1" s="34"/>
      <c r="D1" s="34"/>
      <c r="E1" s="165"/>
      <c r="H1" s="165"/>
    </row>
    <row r="2" spans="1:9">
      <c r="A2" s="32" t="s">
        <v>28</v>
      </c>
      <c r="B2" s="33"/>
      <c r="C2" s="34"/>
      <c r="D2" s="34"/>
      <c r="E2" s="165"/>
      <c r="H2" s="165"/>
    </row>
    <row r="3" spans="1:9">
      <c r="A3" s="32" t="s">
        <v>29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76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36" t="s">
        <v>30</v>
      </c>
      <c r="B6" s="236" t="s">
        <v>31</v>
      </c>
      <c r="C6" s="237" t="s">
        <v>23</v>
      </c>
      <c r="D6" s="237"/>
      <c r="E6" s="238" t="s">
        <v>24</v>
      </c>
      <c r="F6" s="233" t="s">
        <v>32</v>
      </c>
      <c r="G6" s="234"/>
      <c r="H6" s="235"/>
    </row>
    <row r="7" spans="1:9">
      <c r="A7" s="236"/>
      <c r="B7" s="236"/>
      <c r="C7" s="38" t="s">
        <v>33</v>
      </c>
      <c r="D7" s="39" t="s">
        <v>25</v>
      </c>
      <c r="E7" s="238"/>
      <c r="F7" s="176" t="s">
        <v>33</v>
      </c>
      <c r="G7" s="176" t="s">
        <v>25</v>
      </c>
      <c r="H7" s="40" t="s">
        <v>26</v>
      </c>
    </row>
    <row r="8" spans="1:9">
      <c r="A8" s="41"/>
      <c r="B8" s="41"/>
      <c r="C8" s="42"/>
      <c r="D8" s="42"/>
      <c r="E8" s="149" t="s">
        <v>34</v>
      </c>
      <c r="F8" s="147"/>
      <c r="G8" s="147"/>
      <c r="H8" s="164">
        <v>2596199</v>
      </c>
    </row>
    <row r="9" spans="1:9">
      <c r="A9" s="139">
        <v>42795</v>
      </c>
      <c r="B9" s="139">
        <v>42795</v>
      </c>
      <c r="C9" s="179"/>
      <c r="D9" s="140" t="s">
        <v>82</v>
      </c>
      <c r="E9" s="144" t="s">
        <v>83</v>
      </c>
      <c r="F9" s="141"/>
      <c r="G9" s="141">
        <f>114600+375495</f>
        <v>490095</v>
      </c>
      <c r="H9" s="164">
        <f>H8+F9-G9</f>
        <v>2106104</v>
      </c>
    </row>
    <row r="10" spans="1:9" s="151" customFormat="1">
      <c r="A10" s="139">
        <v>42795</v>
      </c>
      <c r="B10" s="139">
        <v>42795</v>
      </c>
      <c r="C10" s="140"/>
      <c r="D10" s="140" t="s">
        <v>84</v>
      </c>
      <c r="E10" s="146" t="s">
        <v>85</v>
      </c>
      <c r="F10" s="141"/>
      <c r="G10" s="141">
        <v>180000</v>
      </c>
      <c r="H10" s="164">
        <f t="shared" ref="H10:H21" si="0">H9+F10-G10</f>
        <v>1926104</v>
      </c>
      <c r="I10" s="148"/>
    </row>
    <row r="11" spans="1:9" s="151" customFormat="1">
      <c r="A11" s="139">
        <v>42796</v>
      </c>
      <c r="B11" s="139">
        <v>42796</v>
      </c>
      <c r="C11" s="146" t="s">
        <v>86</v>
      </c>
      <c r="D11" s="140"/>
      <c r="E11" s="146" t="s">
        <v>88</v>
      </c>
      <c r="F11" s="141">
        <v>7961000</v>
      </c>
      <c r="G11" s="141"/>
      <c r="H11" s="164">
        <f t="shared" si="0"/>
        <v>9887104</v>
      </c>
      <c r="I11" s="148"/>
    </row>
    <row r="12" spans="1:9" s="151" customFormat="1">
      <c r="A12" s="139">
        <v>42796</v>
      </c>
      <c r="B12" s="139">
        <v>42796</v>
      </c>
      <c r="C12" s="146"/>
      <c r="D12" s="140" t="s">
        <v>87</v>
      </c>
      <c r="E12" s="146" t="s">
        <v>89</v>
      </c>
      <c r="F12" s="147"/>
      <c r="G12" s="147">
        <v>7961000</v>
      </c>
      <c r="H12" s="164">
        <f t="shared" si="0"/>
        <v>1926104</v>
      </c>
      <c r="I12" s="148"/>
    </row>
    <row r="13" spans="1:9" s="152" customFormat="1">
      <c r="A13" s="139">
        <v>42797</v>
      </c>
      <c r="B13" s="139">
        <v>42797</v>
      </c>
      <c r="C13" s="140" t="s">
        <v>91</v>
      </c>
      <c r="D13" s="140"/>
      <c r="E13" s="146" t="s">
        <v>93</v>
      </c>
      <c r="F13" s="147">
        <v>9447500</v>
      </c>
      <c r="G13" s="147"/>
      <c r="H13" s="164">
        <f t="shared" si="0"/>
        <v>11373604</v>
      </c>
      <c r="I13" s="137"/>
    </row>
    <row r="14" spans="1:9" s="152" customFormat="1">
      <c r="A14" s="139">
        <v>42797</v>
      </c>
      <c r="B14" s="139">
        <v>42797</v>
      </c>
      <c r="C14" s="140"/>
      <c r="D14" s="140" t="s">
        <v>92</v>
      </c>
      <c r="E14" s="146" t="s">
        <v>94</v>
      </c>
      <c r="F14" s="141"/>
      <c r="G14" s="147">
        <v>9447500</v>
      </c>
      <c r="H14" s="164">
        <f t="shared" si="0"/>
        <v>1926104</v>
      </c>
      <c r="I14" s="137"/>
    </row>
    <row r="15" spans="1:9" s="152" customFormat="1">
      <c r="A15" s="139">
        <v>42798</v>
      </c>
      <c r="B15" s="139">
        <v>42798</v>
      </c>
      <c r="C15" s="140" t="s">
        <v>96</v>
      </c>
      <c r="D15" s="140"/>
      <c r="E15" s="146" t="s">
        <v>98</v>
      </c>
      <c r="F15" s="147">
        <v>11885000</v>
      </c>
      <c r="G15" s="147"/>
      <c r="H15" s="164">
        <f t="shared" si="0"/>
        <v>13811104</v>
      </c>
      <c r="I15" s="137"/>
    </row>
    <row r="16" spans="1:9" s="152" customFormat="1">
      <c r="A16" s="139">
        <v>42798</v>
      </c>
      <c r="B16" s="139">
        <v>42798</v>
      </c>
      <c r="C16" s="140"/>
      <c r="D16" s="140" t="s">
        <v>97</v>
      </c>
      <c r="E16" s="146" t="s">
        <v>99</v>
      </c>
      <c r="F16" s="141"/>
      <c r="G16" s="147">
        <v>11885000</v>
      </c>
      <c r="H16" s="164">
        <f t="shared" si="0"/>
        <v>1926104</v>
      </c>
      <c r="I16" s="137"/>
    </row>
    <row r="17" spans="1:9" s="161" customFormat="1">
      <c r="A17" s="139">
        <v>42799</v>
      </c>
      <c r="B17" s="139">
        <v>42799</v>
      </c>
      <c r="C17" s="140" t="s">
        <v>101</v>
      </c>
      <c r="D17" s="140"/>
      <c r="E17" s="146" t="s">
        <v>103</v>
      </c>
      <c r="F17" s="141">
        <v>19886500</v>
      </c>
      <c r="G17" s="141"/>
      <c r="H17" s="164">
        <f t="shared" si="0"/>
        <v>21812604</v>
      </c>
      <c r="I17" s="138"/>
    </row>
    <row r="18" spans="1:9" s="152" customFormat="1">
      <c r="A18" s="139">
        <v>42800</v>
      </c>
      <c r="B18" s="139">
        <v>42800</v>
      </c>
      <c r="C18" s="140" t="s">
        <v>105</v>
      </c>
      <c r="D18" s="140"/>
      <c r="E18" s="146" t="s">
        <v>106</v>
      </c>
      <c r="F18" s="147">
        <v>21973000</v>
      </c>
      <c r="G18" s="141"/>
      <c r="H18" s="164">
        <f t="shared" si="0"/>
        <v>43785604</v>
      </c>
      <c r="I18" s="137"/>
    </row>
    <row r="19" spans="1:9" s="152" customFormat="1">
      <c r="A19" s="139">
        <v>42800</v>
      </c>
      <c r="B19" s="139">
        <v>42800</v>
      </c>
      <c r="C19" s="140"/>
      <c r="D19" s="140" t="s">
        <v>102</v>
      </c>
      <c r="E19" s="146" t="s">
        <v>107</v>
      </c>
      <c r="F19" s="147"/>
      <c r="G19" s="141">
        <f>F17+F18</f>
        <v>41859500</v>
      </c>
      <c r="H19" s="164">
        <f t="shared" si="0"/>
        <v>1926104</v>
      </c>
      <c r="I19" s="137"/>
    </row>
    <row r="20" spans="1:9" s="152" customFormat="1">
      <c r="A20" s="139">
        <v>42800</v>
      </c>
      <c r="B20" s="139">
        <v>42800</v>
      </c>
      <c r="C20" s="140"/>
      <c r="D20" s="140" t="s">
        <v>109</v>
      </c>
      <c r="E20" s="146" t="s">
        <v>110</v>
      </c>
      <c r="F20" s="141"/>
      <c r="G20" s="141">
        <f>1179000</f>
        <v>1179000</v>
      </c>
      <c r="H20" s="164">
        <f>H19+F20-G20</f>
        <v>747104</v>
      </c>
      <c r="I20" s="137"/>
    </row>
    <row r="21" spans="1:9" s="152" customFormat="1">
      <c r="A21" s="139">
        <v>42801</v>
      </c>
      <c r="B21" s="139">
        <v>42801</v>
      </c>
      <c r="C21" s="146" t="s">
        <v>111</v>
      </c>
      <c r="D21" s="140"/>
      <c r="E21" s="146" t="s">
        <v>113</v>
      </c>
      <c r="F21" s="147">
        <v>8104500</v>
      </c>
      <c r="G21" s="141"/>
      <c r="H21" s="164">
        <f t="shared" si="0"/>
        <v>8851604</v>
      </c>
      <c r="I21" s="137"/>
    </row>
    <row r="22" spans="1:9" s="152" customFormat="1">
      <c r="A22" s="139">
        <v>42801</v>
      </c>
      <c r="B22" s="139">
        <v>42801</v>
      </c>
      <c r="C22" s="146"/>
      <c r="D22" s="140" t="s">
        <v>112</v>
      </c>
      <c r="E22" s="146" t="s">
        <v>114</v>
      </c>
      <c r="F22" s="147"/>
      <c r="G22" s="141">
        <v>8104500</v>
      </c>
      <c r="H22" s="164">
        <f t="shared" ref="H22:H85" si="1">H21+F22-G22</f>
        <v>747104</v>
      </c>
      <c r="I22" s="137"/>
    </row>
    <row r="23" spans="1:9" s="152" customFormat="1">
      <c r="A23" s="139">
        <v>42801</v>
      </c>
      <c r="B23" s="139">
        <v>42801</v>
      </c>
      <c r="C23" s="140" t="s">
        <v>116</v>
      </c>
      <c r="D23" s="140"/>
      <c r="E23" s="144" t="s">
        <v>117</v>
      </c>
      <c r="F23" s="141">
        <v>403272</v>
      </c>
      <c r="G23" s="141"/>
      <c r="H23" s="164">
        <f t="shared" si="1"/>
        <v>1150376</v>
      </c>
      <c r="I23" s="137"/>
    </row>
    <row r="24" spans="1:9" s="152" customFormat="1">
      <c r="A24" s="139">
        <v>42801</v>
      </c>
      <c r="B24" s="139">
        <v>42801</v>
      </c>
      <c r="C24" s="140"/>
      <c r="D24" s="140" t="s">
        <v>118</v>
      </c>
      <c r="E24" s="146" t="s">
        <v>119</v>
      </c>
      <c r="F24" s="147"/>
      <c r="G24" s="147">
        <f>403829+64200</f>
        <v>468029</v>
      </c>
      <c r="H24" s="164">
        <f t="shared" si="1"/>
        <v>682347</v>
      </c>
      <c r="I24" s="137"/>
    </row>
    <row r="25" spans="1:9" s="152" customFormat="1">
      <c r="A25" s="139">
        <v>42802</v>
      </c>
      <c r="B25" s="139">
        <v>42802</v>
      </c>
      <c r="C25" s="146" t="s">
        <v>120</v>
      </c>
      <c r="D25" s="140"/>
      <c r="E25" s="146" t="s">
        <v>122</v>
      </c>
      <c r="F25" s="141">
        <v>11257000</v>
      </c>
      <c r="G25" s="147"/>
      <c r="H25" s="164">
        <f t="shared" si="1"/>
        <v>11939347</v>
      </c>
      <c r="I25" s="137"/>
    </row>
    <row r="26" spans="1:9" s="152" customFormat="1">
      <c r="A26" s="139">
        <v>42802</v>
      </c>
      <c r="B26" s="139">
        <v>42802</v>
      </c>
      <c r="C26" s="140"/>
      <c r="D26" s="140" t="s">
        <v>121</v>
      </c>
      <c r="E26" s="146" t="s">
        <v>123</v>
      </c>
      <c r="F26" s="141"/>
      <c r="G26" s="141">
        <v>11257000</v>
      </c>
      <c r="H26" s="164">
        <f t="shared" si="1"/>
        <v>682347</v>
      </c>
      <c r="I26" s="137"/>
    </row>
    <row r="27" spans="1:9" s="152" customFormat="1">
      <c r="A27" s="139">
        <v>42803</v>
      </c>
      <c r="B27" s="139">
        <v>42803</v>
      </c>
      <c r="C27" s="140" t="s">
        <v>125</v>
      </c>
      <c r="D27" s="140"/>
      <c r="E27" s="146" t="s">
        <v>127</v>
      </c>
      <c r="F27" s="141">
        <v>21592000</v>
      </c>
      <c r="G27" s="141"/>
      <c r="H27" s="164">
        <f t="shared" si="1"/>
        <v>22274347</v>
      </c>
      <c r="I27" s="137"/>
    </row>
    <row r="28" spans="1:9" s="152" customFormat="1">
      <c r="A28" s="139">
        <v>42803</v>
      </c>
      <c r="B28" s="139">
        <v>42803</v>
      </c>
      <c r="C28" s="146"/>
      <c r="D28" s="140" t="s">
        <v>126</v>
      </c>
      <c r="E28" s="146" t="s">
        <v>128</v>
      </c>
      <c r="F28" s="141"/>
      <c r="G28" s="141">
        <v>21592000</v>
      </c>
      <c r="H28" s="164">
        <f t="shared" si="1"/>
        <v>682347</v>
      </c>
      <c r="I28" s="137"/>
    </row>
    <row r="29" spans="1:9" s="152" customFormat="1">
      <c r="A29" s="139">
        <v>42803</v>
      </c>
      <c r="B29" s="139">
        <v>42803</v>
      </c>
      <c r="C29" s="146"/>
      <c r="D29" s="140" t="s">
        <v>130</v>
      </c>
      <c r="E29" s="146" t="s">
        <v>131</v>
      </c>
      <c r="F29" s="141"/>
      <c r="G29" s="141">
        <v>230400</v>
      </c>
      <c r="H29" s="164">
        <f t="shared" si="1"/>
        <v>451947</v>
      </c>
      <c r="I29" s="137"/>
    </row>
    <row r="30" spans="1:9" s="152" customFormat="1">
      <c r="A30" s="139">
        <v>42804</v>
      </c>
      <c r="B30" s="139">
        <v>42804</v>
      </c>
      <c r="C30" s="140" t="s">
        <v>132</v>
      </c>
      <c r="D30" s="146"/>
      <c r="E30" s="144" t="s">
        <v>134</v>
      </c>
      <c r="F30" s="141">
        <v>9483000</v>
      </c>
      <c r="G30" s="141"/>
      <c r="H30" s="164">
        <f t="shared" si="1"/>
        <v>9934947</v>
      </c>
      <c r="I30" s="137"/>
    </row>
    <row r="31" spans="1:9" s="152" customFormat="1">
      <c r="A31" s="139">
        <v>42804</v>
      </c>
      <c r="B31" s="139">
        <v>42804</v>
      </c>
      <c r="C31" s="140"/>
      <c r="D31" s="140" t="s">
        <v>133</v>
      </c>
      <c r="E31" s="146" t="s">
        <v>135</v>
      </c>
      <c r="F31" s="147"/>
      <c r="G31" s="141">
        <v>9483000</v>
      </c>
      <c r="H31" s="164">
        <f t="shared" si="1"/>
        <v>451947</v>
      </c>
      <c r="I31" s="137"/>
    </row>
    <row r="32" spans="1:9" s="152" customFormat="1">
      <c r="A32" s="139">
        <v>42805</v>
      </c>
      <c r="B32" s="139">
        <v>42805</v>
      </c>
      <c r="C32" s="146" t="s">
        <v>137</v>
      </c>
      <c r="D32" s="177"/>
      <c r="E32" s="146" t="s">
        <v>139</v>
      </c>
      <c r="F32" s="147">
        <v>12736000</v>
      </c>
      <c r="G32" s="147"/>
      <c r="H32" s="164">
        <f t="shared" si="1"/>
        <v>13187947</v>
      </c>
      <c r="I32" s="137"/>
    </row>
    <row r="33" spans="1:9" s="152" customFormat="1">
      <c r="A33" s="139">
        <v>42805</v>
      </c>
      <c r="B33" s="139">
        <v>42805</v>
      </c>
      <c r="C33" s="177"/>
      <c r="D33" s="146" t="s">
        <v>138</v>
      </c>
      <c r="E33" s="146" t="s">
        <v>140</v>
      </c>
      <c r="F33" s="141"/>
      <c r="G33" s="141">
        <v>12736000</v>
      </c>
      <c r="H33" s="164">
        <f t="shared" si="1"/>
        <v>451947</v>
      </c>
      <c r="I33" s="137"/>
    </row>
    <row r="34" spans="1:9" s="152" customFormat="1">
      <c r="A34" s="139">
        <v>42805</v>
      </c>
      <c r="B34" s="139">
        <v>42805</v>
      </c>
      <c r="C34" s="177" t="s">
        <v>142</v>
      </c>
      <c r="D34" s="177"/>
      <c r="E34" s="146" t="s">
        <v>117</v>
      </c>
      <c r="F34" s="141">
        <f>490095+180000+1179000</f>
        <v>1849095</v>
      </c>
      <c r="G34" s="141"/>
      <c r="H34" s="164">
        <f t="shared" si="1"/>
        <v>2301042</v>
      </c>
      <c r="I34" s="137"/>
    </row>
    <row r="35" spans="1:9" s="152" customFormat="1">
      <c r="A35" s="139">
        <v>42806</v>
      </c>
      <c r="B35" s="139">
        <v>42806</v>
      </c>
      <c r="C35" s="146" t="s">
        <v>144</v>
      </c>
      <c r="D35" s="177"/>
      <c r="E35" s="146" t="s">
        <v>147</v>
      </c>
      <c r="F35" s="141">
        <v>19858500</v>
      </c>
      <c r="G35" s="141"/>
      <c r="H35" s="164">
        <f t="shared" si="1"/>
        <v>22159542</v>
      </c>
      <c r="I35" s="137"/>
    </row>
    <row r="36" spans="1:9" s="152" customFormat="1">
      <c r="A36" s="139">
        <v>42806</v>
      </c>
      <c r="B36" s="139">
        <v>42806</v>
      </c>
      <c r="C36" s="146" t="s">
        <v>145</v>
      </c>
      <c r="D36" s="177"/>
      <c r="E36" s="146" t="s">
        <v>148</v>
      </c>
      <c r="F36" s="141">
        <v>25988000</v>
      </c>
      <c r="G36" s="141"/>
      <c r="H36" s="164">
        <f t="shared" si="1"/>
        <v>48147542</v>
      </c>
      <c r="I36" s="137"/>
    </row>
    <row r="37" spans="1:9" s="152" customFormat="1">
      <c r="A37" s="139">
        <v>42806</v>
      </c>
      <c r="B37" s="139">
        <v>42806</v>
      </c>
      <c r="C37" s="177"/>
      <c r="D37" s="146" t="s">
        <v>146</v>
      </c>
      <c r="E37" s="144" t="s">
        <v>149</v>
      </c>
      <c r="F37" s="141"/>
      <c r="G37" s="141">
        <f>F35+F36</f>
        <v>45846500</v>
      </c>
      <c r="H37" s="164">
        <f t="shared" si="1"/>
        <v>2301042</v>
      </c>
      <c r="I37" s="137"/>
    </row>
    <row r="38" spans="1:9" s="152" customFormat="1">
      <c r="A38" s="139">
        <v>42807</v>
      </c>
      <c r="B38" s="139">
        <v>42807</v>
      </c>
      <c r="C38" s="177" t="s">
        <v>152</v>
      </c>
      <c r="D38" s="177"/>
      <c r="E38" s="146" t="s">
        <v>154</v>
      </c>
      <c r="F38" s="141">
        <v>9770000</v>
      </c>
      <c r="G38" s="141"/>
      <c r="H38" s="164">
        <f t="shared" si="1"/>
        <v>12071042</v>
      </c>
      <c r="I38" s="137"/>
    </row>
    <row r="39" spans="1:9" s="152" customFormat="1">
      <c r="A39" s="139">
        <v>42807</v>
      </c>
      <c r="B39" s="139">
        <v>42807</v>
      </c>
      <c r="C39" s="146"/>
      <c r="D39" s="177" t="s">
        <v>153</v>
      </c>
      <c r="E39" s="146" t="s">
        <v>155</v>
      </c>
      <c r="F39" s="147"/>
      <c r="G39" s="141">
        <v>9770000</v>
      </c>
      <c r="H39" s="164">
        <f t="shared" si="1"/>
        <v>2301042</v>
      </c>
      <c r="I39" s="137"/>
    </row>
    <row r="40" spans="1:9" s="152" customFormat="1">
      <c r="A40" s="139">
        <v>42808</v>
      </c>
      <c r="B40" s="139">
        <v>42808</v>
      </c>
      <c r="C40" s="146"/>
      <c r="D40" s="177" t="s">
        <v>156</v>
      </c>
      <c r="E40" s="146" t="s">
        <v>157</v>
      </c>
      <c r="F40" s="147"/>
      <c r="G40" s="141">
        <f>161200+320223</f>
        <v>481423</v>
      </c>
      <c r="H40" s="164">
        <f t="shared" si="1"/>
        <v>1819619</v>
      </c>
      <c r="I40" s="137"/>
    </row>
    <row r="41" spans="1:9" s="152" customFormat="1">
      <c r="A41" s="139">
        <v>42809</v>
      </c>
      <c r="B41" s="139">
        <v>42809</v>
      </c>
      <c r="C41" s="177" t="s">
        <v>158</v>
      </c>
      <c r="D41" s="177"/>
      <c r="E41" s="144" t="s">
        <v>160</v>
      </c>
      <c r="F41" s="141">
        <v>6846000</v>
      </c>
      <c r="G41" s="141"/>
      <c r="H41" s="164">
        <f t="shared" si="1"/>
        <v>8665619</v>
      </c>
      <c r="I41" s="137"/>
    </row>
    <row r="42" spans="1:9" s="152" customFormat="1">
      <c r="A42" s="139">
        <v>42809</v>
      </c>
      <c r="B42" s="139">
        <v>42809</v>
      </c>
      <c r="C42" s="177"/>
      <c r="D42" s="177" t="s">
        <v>159</v>
      </c>
      <c r="E42" s="146" t="s">
        <v>161</v>
      </c>
      <c r="F42" s="141"/>
      <c r="G42" s="141">
        <v>6846000</v>
      </c>
      <c r="H42" s="164">
        <f t="shared" si="1"/>
        <v>1819619</v>
      </c>
      <c r="I42" s="137"/>
    </row>
    <row r="43" spans="1:9" s="152" customFormat="1">
      <c r="A43" s="139">
        <v>42810</v>
      </c>
      <c r="B43" s="139">
        <v>42810</v>
      </c>
      <c r="C43" s="146" t="s">
        <v>163</v>
      </c>
      <c r="D43" s="177"/>
      <c r="E43" s="146" t="s">
        <v>165</v>
      </c>
      <c r="F43" s="141">
        <f>11306000</f>
        <v>11306000</v>
      </c>
      <c r="G43" s="141"/>
      <c r="H43" s="164">
        <f t="shared" si="1"/>
        <v>13125619</v>
      </c>
      <c r="I43" s="137"/>
    </row>
    <row r="44" spans="1:9" s="152" customFormat="1">
      <c r="A44" s="139">
        <v>42810</v>
      </c>
      <c r="B44" s="139">
        <v>42810</v>
      </c>
      <c r="C44" s="177"/>
      <c r="D44" s="177" t="s">
        <v>164</v>
      </c>
      <c r="E44" s="153" t="s">
        <v>166</v>
      </c>
      <c r="F44" s="141"/>
      <c r="G44" s="141">
        <v>11306000</v>
      </c>
      <c r="H44" s="164">
        <f t="shared" si="1"/>
        <v>1819619</v>
      </c>
      <c r="I44" s="137"/>
    </row>
    <row r="45" spans="1:9" s="152" customFormat="1">
      <c r="A45" s="139">
        <v>42810</v>
      </c>
      <c r="B45" s="139">
        <v>42810</v>
      </c>
      <c r="C45" s="146" t="s">
        <v>168</v>
      </c>
      <c r="D45" s="177"/>
      <c r="E45" s="146" t="s">
        <v>117</v>
      </c>
      <c r="F45" s="141">
        <f>468029+230400</f>
        <v>698429</v>
      </c>
      <c r="G45" s="141"/>
      <c r="H45" s="164">
        <f t="shared" si="1"/>
        <v>2518048</v>
      </c>
      <c r="I45" s="137"/>
    </row>
    <row r="46" spans="1:9" s="152" customFormat="1">
      <c r="A46" s="139">
        <v>42811</v>
      </c>
      <c r="B46" s="139">
        <v>42811</v>
      </c>
      <c r="C46" s="146" t="s">
        <v>169</v>
      </c>
      <c r="D46" s="177"/>
      <c r="E46" s="146" t="s">
        <v>171</v>
      </c>
      <c r="F46" s="141">
        <v>10756000</v>
      </c>
      <c r="G46" s="141"/>
      <c r="H46" s="164">
        <f t="shared" si="1"/>
        <v>13274048</v>
      </c>
      <c r="I46" s="137"/>
    </row>
    <row r="47" spans="1:9" s="152" customFormat="1">
      <c r="A47" s="139">
        <v>42811</v>
      </c>
      <c r="B47" s="139">
        <v>42811</v>
      </c>
      <c r="C47" s="146"/>
      <c r="D47" s="177" t="s">
        <v>170</v>
      </c>
      <c r="E47" s="146" t="s">
        <v>172</v>
      </c>
      <c r="F47" s="141"/>
      <c r="G47" s="141">
        <v>10756000</v>
      </c>
      <c r="H47" s="164">
        <f t="shared" si="1"/>
        <v>2518048</v>
      </c>
      <c r="I47" s="137"/>
    </row>
    <row r="48" spans="1:9" s="152" customFormat="1">
      <c r="A48" s="139">
        <v>42811</v>
      </c>
      <c r="B48" s="139">
        <v>42811</v>
      </c>
      <c r="C48" s="146"/>
      <c r="D48" s="177" t="s">
        <v>174</v>
      </c>
      <c r="E48" s="146" t="s">
        <v>175</v>
      </c>
      <c r="F48" s="141"/>
      <c r="G48" s="141">
        <v>907000</v>
      </c>
      <c r="H48" s="164">
        <f t="shared" si="1"/>
        <v>1611048</v>
      </c>
      <c r="I48" s="137"/>
    </row>
    <row r="49" spans="1:9" s="152" customFormat="1">
      <c r="A49" s="139">
        <v>42812</v>
      </c>
      <c r="B49" s="139">
        <v>42812</v>
      </c>
      <c r="C49" s="146" t="s">
        <v>176</v>
      </c>
      <c r="D49" s="177"/>
      <c r="E49" s="146" t="s">
        <v>178</v>
      </c>
      <c r="F49" s="141">
        <v>13221500</v>
      </c>
      <c r="G49" s="141"/>
      <c r="H49" s="164">
        <f t="shared" si="1"/>
        <v>14832548</v>
      </c>
      <c r="I49" s="137"/>
    </row>
    <row r="50" spans="1:9" s="152" customFormat="1">
      <c r="A50" s="139">
        <v>42812</v>
      </c>
      <c r="B50" s="139">
        <v>42812</v>
      </c>
      <c r="C50" s="146"/>
      <c r="D50" s="177" t="s">
        <v>177</v>
      </c>
      <c r="E50" s="146" t="s">
        <v>179</v>
      </c>
      <c r="F50" s="141"/>
      <c r="G50" s="141">
        <v>13221500</v>
      </c>
      <c r="H50" s="164">
        <f t="shared" si="1"/>
        <v>1611048</v>
      </c>
      <c r="I50" s="137"/>
    </row>
    <row r="51" spans="1:9" s="152" customFormat="1">
      <c r="A51" s="139">
        <v>42813</v>
      </c>
      <c r="B51" s="139">
        <v>42813</v>
      </c>
      <c r="C51" s="146" t="s">
        <v>181</v>
      </c>
      <c r="D51" s="177"/>
      <c r="E51" s="146" t="s">
        <v>182</v>
      </c>
      <c r="F51" s="141">
        <v>19320000</v>
      </c>
      <c r="G51" s="147"/>
      <c r="H51" s="164">
        <f t="shared" si="1"/>
        <v>20931048</v>
      </c>
      <c r="I51" s="137"/>
    </row>
    <row r="52" spans="1:9" s="152" customFormat="1">
      <c r="A52" s="139">
        <v>42814</v>
      </c>
      <c r="B52" s="139">
        <v>42814</v>
      </c>
      <c r="C52" s="177" t="s">
        <v>184</v>
      </c>
      <c r="D52" s="177"/>
      <c r="E52" s="144" t="s">
        <v>186</v>
      </c>
      <c r="F52" s="141">
        <v>24073500</v>
      </c>
      <c r="G52" s="141"/>
      <c r="H52" s="164">
        <f t="shared" si="1"/>
        <v>45004548</v>
      </c>
      <c r="I52" s="137"/>
    </row>
    <row r="53" spans="1:9" s="152" customFormat="1">
      <c r="A53" s="139">
        <v>42814</v>
      </c>
      <c r="B53" s="139">
        <v>42814</v>
      </c>
      <c r="C53" s="177"/>
      <c r="D53" s="177" t="s">
        <v>185</v>
      </c>
      <c r="E53" s="146" t="s">
        <v>187</v>
      </c>
      <c r="F53" s="147"/>
      <c r="G53" s="141">
        <f>F51+F52</f>
        <v>43393500</v>
      </c>
      <c r="H53" s="164">
        <f t="shared" si="1"/>
        <v>1611048</v>
      </c>
      <c r="I53" s="137"/>
    </row>
    <row r="54" spans="1:9" s="152" customFormat="1">
      <c r="A54" s="139">
        <v>42815</v>
      </c>
      <c r="B54" s="139">
        <v>42815</v>
      </c>
      <c r="C54" s="177" t="s">
        <v>189</v>
      </c>
      <c r="D54" s="177"/>
      <c r="E54" s="146" t="s">
        <v>191</v>
      </c>
      <c r="F54" s="147">
        <f>8540500</f>
        <v>8540500</v>
      </c>
      <c r="G54" s="147"/>
      <c r="H54" s="164">
        <f t="shared" si="1"/>
        <v>10151548</v>
      </c>
      <c r="I54" s="137"/>
    </row>
    <row r="55" spans="1:9" s="152" customFormat="1">
      <c r="A55" s="139">
        <v>42815</v>
      </c>
      <c r="B55" s="139">
        <v>42815</v>
      </c>
      <c r="C55" s="146"/>
      <c r="D55" s="177" t="s">
        <v>190</v>
      </c>
      <c r="E55" s="146" t="s">
        <v>199</v>
      </c>
      <c r="F55" s="141"/>
      <c r="G55" s="147">
        <v>8540500</v>
      </c>
      <c r="H55" s="164">
        <f t="shared" si="1"/>
        <v>1611048</v>
      </c>
      <c r="I55" s="137"/>
    </row>
    <row r="56" spans="1:9" s="152" customFormat="1">
      <c r="A56" s="139">
        <v>42815</v>
      </c>
      <c r="B56" s="139">
        <v>42815</v>
      </c>
      <c r="C56" s="177"/>
      <c r="D56" s="146" t="s">
        <v>194</v>
      </c>
      <c r="E56" s="144" t="s">
        <v>195</v>
      </c>
      <c r="F56" s="141"/>
      <c r="G56" s="141">
        <f>108500+375667</f>
        <v>484167</v>
      </c>
      <c r="H56" s="164">
        <f t="shared" si="1"/>
        <v>1126881</v>
      </c>
      <c r="I56" s="137"/>
    </row>
    <row r="57" spans="1:9" s="152" customFormat="1">
      <c r="A57" s="139">
        <v>42816</v>
      </c>
      <c r="B57" s="139">
        <v>42816</v>
      </c>
      <c r="C57" s="177" t="s">
        <v>196</v>
      </c>
      <c r="D57" s="177"/>
      <c r="E57" s="146" t="s">
        <v>198</v>
      </c>
      <c r="F57" s="141">
        <v>10515500</v>
      </c>
      <c r="G57" s="141"/>
      <c r="H57" s="164">
        <f t="shared" si="1"/>
        <v>11642381</v>
      </c>
      <c r="I57" s="137"/>
    </row>
    <row r="58" spans="1:9" s="152" customFormat="1">
      <c r="A58" s="139">
        <v>42816</v>
      </c>
      <c r="B58" s="139">
        <v>42816</v>
      </c>
      <c r="C58" s="146"/>
      <c r="D58" s="177" t="s">
        <v>197</v>
      </c>
      <c r="E58" s="146" t="s">
        <v>192</v>
      </c>
      <c r="F58" s="147"/>
      <c r="G58" s="141">
        <v>10515500</v>
      </c>
      <c r="H58" s="164">
        <f t="shared" si="1"/>
        <v>1126881</v>
      </c>
      <c r="I58" s="137"/>
    </row>
    <row r="59" spans="1:9" s="152" customFormat="1">
      <c r="A59" s="139">
        <v>42816</v>
      </c>
      <c r="B59" s="139">
        <v>42816</v>
      </c>
      <c r="C59" s="146"/>
      <c r="D59" s="177" t="s">
        <v>201</v>
      </c>
      <c r="E59" s="146" t="s">
        <v>110</v>
      </c>
      <c r="F59" s="147"/>
      <c r="G59" s="141">
        <v>1179000</v>
      </c>
      <c r="H59" s="164">
        <f t="shared" si="1"/>
        <v>-52119</v>
      </c>
      <c r="I59" s="137"/>
    </row>
    <row r="60" spans="1:9" s="152" customFormat="1">
      <c r="A60" s="139">
        <v>42816</v>
      </c>
      <c r="B60" s="139">
        <v>42816</v>
      </c>
      <c r="C60" s="177"/>
      <c r="D60" s="146" t="s">
        <v>202</v>
      </c>
      <c r="E60" s="144" t="s">
        <v>85</v>
      </c>
      <c r="F60" s="141"/>
      <c r="G60" s="141">
        <v>299000</v>
      </c>
      <c r="H60" s="164">
        <f t="shared" si="1"/>
        <v>-351119</v>
      </c>
      <c r="I60" s="137"/>
    </row>
    <row r="61" spans="1:9" s="152" customFormat="1">
      <c r="A61" s="139">
        <v>42817</v>
      </c>
      <c r="B61" s="139">
        <v>42817</v>
      </c>
      <c r="C61" s="177" t="s">
        <v>203</v>
      </c>
      <c r="D61" s="177"/>
      <c r="E61" s="146" t="s">
        <v>205</v>
      </c>
      <c r="F61" s="141">
        <v>9356000</v>
      </c>
      <c r="G61" s="141"/>
      <c r="H61" s="164">
        <f t="shared" si="1"/>
        <v>9004881</v>
      </c>
      <c r="I61" s="137"/>
    </row>
    <row r="62" spans="1:9" s="152" customFormat="1">
      <c r="A62" s="139">
        <v>42817</v>
      </c>
      <c r="B62" s="139">
        <v>42817</v>
      </c>
      <c r="C62" s="146"/>
      <c r="D62" s="177" t="s">
        <v>204</v>
      </c>
      <c r="E62" s="146" t="s">
        <v>206</v>
      </c>
      <c r="F62" s="141"/>
      <c r="G62" s="141">
        <v>9356000</v>
      </c>
      <c r="H62" s="164">
        <f t="shared" si="1"/>
        <v>-351119</v>
      </c>
      <c r="I62" s="137"/>
    </row>
    <row r="63" spans="1:9" s="152" customFormat="1">
      <c r="A63" s="139">
        <v>42818</v>
      </c>
      <c r="B63" s="139">
        <v>42818</v>
      </c>
      <c r="C63" s="146" t="s">
        <v>208</v>
      </c>
      <c r="D63" s="177"/>
      <c r="E63" s="146" t="s">
        <v>210</v>
      </c>
      <c r="F63" s="141">
        <v>10229000</v>
      </c>
      <c r="G63" s="141"/>
      <c r="H63" s="164">
        <f t="shared" si="1"/>
        <v>9877881</v>
      </c>
      <c r="I63" s="137"/>
    </row>
    <row r="64" spans="1:9" s="152" customFormat="1">
      <c r="A64" s="139">
        <v>42818</v>
      </c>
      <c r="B64" s="139">
        <v>42818</v>
      </c>
      <c r="C64" s="177"/>
      <c r="D64" s="177" t="s">
        <v>209</v>
      </c>
      <c r="E64" s="144" t="s">
        <v>211</v>
      </c>
      <c r="F64" s="141"/>
      <c r="G64" s="141">
        <v>10229000</v>
      </c>
      <c r="H64" s="164">
        <f t="shared" si="1"/>
        <v>-351119</v>
      </c>
      <c r="I64" s="137"/>
    </row>
    <row r="65" spans="1:9" s="152" customFormat="1">
      <c r="A65" s="139">
        <v>42819</v>
      </c>
      <c r="B65" s="139">
        <v>42819</v>
      </c>
      <c r="C65" s="177" t="s">
        <v>213</v>
      </c>
      <c r="D65" s="177"/>
      <c r="E65" s="146" t="s">
        <v>215</v>
      </c>
      <c r="F65" s="141">
        <v>7380000</v>
      </c>
      <c r="G65" s="141"/>
      <c r="H65" s="164">
        <f t="shared" si="1"/>
        <v>7028881</v>
      </c>
      <c r="I65" s="137"/>
    </row>
    <row r="66" spans="1:9" s="152" customFormat="1">
      <c r="A66" s="139">
        <v>42819</v>
      </c>
      <c r="B66" s="139">
        <v>42819</v>
      </c>
      <c r="C66" s="146"/>
      <c r="D66" s="177" t="s">
        <v>214</v>
      </c>
      <c r="E66" s="146" t="s">
        <v>216</v>
      </c>
      <c r="F66" s="141"/>
      <c r="G66" s="141">
        <v>7380000</v>
      </c>
      <c r="H66" s="164">
        <f t="shared" si="1"/>
        <v>-351119</v>
      </c>
      <c r="I66" s="137"/>
    </row>
    <row r="67" spans="1:9" s="152" customFormat="1">
      <c r="A67" s="139">
        <v>42820</v>
      </c>
      <c r="B67" s="139">
        <v>42820</v>
      </c>
      <c r="C67" s="146" t="s">
        <v>220</v>
      </c>
      <c r="D67" s="177"/>
      <c r="E67" s="146" t="s">
        <v>221</v>
      </c>
      <c r="F67" s="141">
        <v>17650000</v>
      </c>
      <c r="G67" s="141"/>
      <c r="H67" s="164">
        <f t="shared" si="1"/>
        <v>17298881</v>
      </c>
      <c r="I67" s="137"/>
    </row>
    <row r="68" spans="1:9" s="152" customFormat="1">
      <c r="A68" s="139">
        <v>42821</v>
      </c>
      <c r="B68" s="139">
        <v>42821</v>
      </c>
      <c r="C68" s="177" t="s">
        <v>222</v>
      </c>
      <c r="D68" s="177"/>
      <c r="E68" s="144" t="s">
        <v>224</v>
      </c>
      <c r="F68" s="141">
        <v>25679000</v>
      </c>
      <c r="G68" s="141"/>
      <c r="H68" s="164">
        <f t="shared" si="1"/>
        <v>42977881</v>
      </c>
      <c r="I68" s="137"/>
    </row>
    <row r="69" spans="1:9" s="152" customFormat="1">
      <c r="A69" s="139">
        <v>42821</v>
      </c>
      <c r="B69" s="139">
        <v>42821</v>
      </c>
      <c r="C69" s="177"/>
      <c r="D69" s="177" t="s">
        <v>223</v>
      </c>
      <c r="E69" s="144" t="s">
        <v>225</v>
      </c>
      <c r="F69" s="141"/>
      <c r="G69" s="141">
        <f>F67+F68</f>
        <v>43329000</v>
      </c>
      <c r="H69" s="164">
        <f t="shared" si="1"/>
        <v>-351119</v>
      </c>
      <c r="I69" s="137"/>
    </row>
    <row r="70" spans="1:9" s="152" customFormat="1">
      <c r="A70" s="139">
        <v>42822</v>
      </c>
      <c r="B70" s="139">
        <v>42822</v>
      </c>
      <c r="C70" s="177" t="s">
        <v>227</v>
      </c>
      <c r="D70" s="177"/>
      <c r="E70" s="146" t="s">
        <v>229</v>
      </c>
      <c r="F70" s="141">
        <v>8151000</v>
      </c>
      <c r="G70" s="141"/>
      <c r="H70" s="164">
        <f t="shared" si="1"/>
        <v>7799881</v>
      </c>
      <c r="I70" s="137"/>
    </row>
    <row r="71" spans="1:9" s="152" customFormat="1">
      <c r="A71" s="139">
        <v>42822</v>
      </c>
      <c r="B71" s="139">
        <v>42822</v>
      </c>
      <c r="C71" s="146"/>
      <c r="D71" s="177" t="s">
        <v>228</v>
      </c>
      <c r="E71" s="146" t="s">
        <v>230</v>
      </c>
      <c r="F71" s="141"/>
      <c r="G71" s="141">
        <v>8151000</v>
      </c>
      <c r="H71" s="164">
        <f t="shared" si="1"/>
        <v>-351119</v>
      </c>
      <c r="I71" s="137"/>
    </row>
    <row r="72" spans="1:9" s="152" customFormat="1">
      <c r="A72" s="139">
        <v>42822</v>
      </c>
      <c r="B72" s="139">
        <v>42822</v>
      </c>
      <c r="C72" s="177" t="s">
        <v>232</v>
      </c>
      <c r="D72" s="177"/>
      <c r="E72" s="144" t="s">
        <v>117</v>
      </c>
      <c r="F72" s="141">
        <f>907156+481423</f>
        <v>1388579</v>
      </c>
      <c r="G72" s="141"/>
      <c r="H72" s="164">
        <f t="shared" si="1"/>
        <v>1037460</v>
      </c>
      <c r="I72" s="137"/>
    </row>
    <row r="73" spans="1:9" s="152" customFormat="1">
      <c r="A73" s="139">
        <v>42822</v>
      </c>
      <c r="B73" s="139">
        <v>42822</v>
      </c>
      <c r="C73" s="177"/>
      <c r="D73" s="177" t="s">
        <v>233</v>
      </c>
      <c r="E73" s="146" t="s">
        <v>234</v>
      </c>
      <c r="F73" s="147"/>
      <c r="G73" s="147">
        <f>354827+131400</f>
        <v>486227</v>
      </c>
      <c r="H73" s="164">
        <f t="shared" si="1"/>
        <v>551233</v>
      </c>
      <c r="I73" s="137"/>
    </row>
    <row r="74" spans="1:9" s="152" customFormat="1">
      <c r="A74" s="139">
        <v>42823</v>
      </c>
      <c r="B74" s="139">
        <v>42823</v>
      </c>
      <c r="C74" s="146" t="s">
        <v>235</v>
      </c>
      <c r="D74" s="177"/>
      <c r="E74" s="146" t="s">
        <v>237</v>
      </c>
      <c r="F74" s="143">
        <v>7808000</v>
      </c>
      <c r="G74" s="147"/>
      <c r="H74" s="164">
        <f t="shared" si="1"/>
        <v>8359233</v>
      </c>
      <c r="I74" s="137"/>
    </row>
    <row r="75" spans="1:9" s="152" customFormat="1">
      <c r="A75" s="139">
        <v>42823</v>
      </c>
      <c r="B75" s="139">
        <v>42823</v>
      </c>
      <c r="C75" s="146"/>
      <c r="D75" s="177" t="s">
        <v>236</v>
      </c>
      <c r="E75" s="146" t="s">
        <v>238</v>
      </c>
      <c r="F75" s="143"/>
      <c r="G75" s="147">
        <v>7808000</v>
      </c>
      <c r="H75" s="164">
        <f t="shared" si="1"/>
        <v>551233</v>
      </c>
      <c r="I75" s="137"/>
    </row>
    <row r="76" spans="1:9" s="152" customFormat="1">
      <c r="A76" s="139">
        <v>42824</v>
      </c>
      <c r="B76" s="139">
        <v>42824</v>
      </c>
      <c r="C76" s="177" t="s">
        <v>240</v>
      </c>
      <c r="D76" s="177"/>
      <c r="E76" s="144" t="s">
        <v>242</v>
      </c>
      <c r="F76" s="141">
        <v>7927000</v>
      </c>
      <c r="G76" s="141"/>
      <c r="H76" s="164">
        <f t="shared" si="1"/>
        <v>8478233</v>
      </c>
      <c r="I76" s="137"/>
    </row>
    <row r="77" spans="1:9" s="152" customFormat="1">
      <c r="A77" s="139">
        <v>42824</v>
      </c>
      <c r="B77" s="139">
        <v>42824</v>
      </c>
      <c r="C77" s="177"/>
      <c r="D77" s="177" t="s">
        <v>241</v>
      </c>
      <c r="E77" s="146" t="s">
        <v>243</v>
      </c>
      <c r="F77" s="159"/>
      <c r="G77" s="159">
        <v>7927000</v>
      </c>
      <c r="H77" s="164">
        <f t="shared" si="1"/>
        <v>551233</v>
      </c>
      <c r="I77" s="137"/>
    </row>
    <row r="78" spans="1:9" s="152" customFormat="1">
      <c r="A78" s="139">
        <v>42825</v>
      </c>
      <c r="B78" s="139">
        <v>42825</v>
      </c>
      <c r="C78" s="177" t="s">
        <v>245</v>
      </c>
      <c r="D78" s="177"/>
      <c r="E78" s="146" t="s">
        <v>247</v>
      </c>
      <c r="F78" s="147">
        <v>8296000</v>
      </c>
      <c r="G78" s="147"/>
      <c r="H78" s="164">
        <f t="shared" si="1"/>
        <v>8847233</v>
      </c>
      <c r="I78" s="137"/>
    </row>
    <row r="79" spans="1:9" s="152" customFormat="1">
      <c r="A79" s="139">
        <v>42825</v>
      </c>
      <c r="B79" s="139">
        <v>42825</v>
      </c>
      <c r="C79" s="146"/>
      <c r="D79" s="177" t="s">
        <v>246</v>
      </c>
      <c r="E79" s="146" t="s">
        <v>248</v>
      </c>
      <c r="F79" s="141"/>
      <c r="G79" s="147">
        <v>8296000</v>
      </c>
      <c r="H79" s="164">
        <f t="shared" si="1"/>
        <v>551233</v>
      </c>
      <c r="I79" s="137"/>
    </row>
    <row r="80" spans="1:9" s="152" customFormat="1">
      <c r="A80" s="139">
        <v>42826</v>
      </c>
      <c r="B80" s="139">
        <v>42826</v>
      </c>
      <c r="C80" s="177" t="s">
        <v>250</v>
      </c>
      <c r="D80" s="177"/>
      <c r="E80" s="144" t="s">
        <v>252</v>
      </c>
      <c r="F80" s="141">
        <v>10356000</v>
      </c>
      <c r="G80" s="141"/>
      <c r="H80" s="164">
        <f t="shared" si="1"/>
        <v>10907233</v>
      </c>
      <c r="I80" s="137"/>
    </row>
    <row r="81" spans="1:9" s="152" customFormat="1">
      <c r="A81" s="139">
        <v>42826</v>
      </c>
      <c r="B81" s="139">
        <v>42826</v>
      </c>
      <c r="C81" s="177"/>
      <c r="D81" s="177" t="s">
        <v>251</v>
      </c>
      <c r="E81" s="146" t="s">
        <v>253</v>
      </c>
      <c r="F81" s="141"/>
      <c r="G81" s="141">
        <v>10356000</v>
      </c>
      <c r="H81" s="164">
        <f t="shared" si="1"/>
        <v>551233</v>
      </c>
      <c r="I81" s="137"/>
    </row>
    <row r="82" spans="1:9" s="152" customFormat="1">
      <c r="A82" s="180"/>
      <c r="B82" s="180"/>
      <c r="C82" s="146"/>
      <c r="D82" s="177"/>
      <c r="E82" s="146"/>
      <c r="F82" s="141"/>
      <c r="G82" s="141"/>
      <c r="H82" s="164">
        <f t="shared" si="1"/>
        <v>551233</v>
      </c>
      <c r="I82" s="137"/>
    </row>
    <row r="83" spans="1:9" s="152" customFormat="1">
      <c r="A83" s="180"/>
      <c r="B83" s="180"/>
      <c r="C83" s="177"/>
      <c r="D83" s="146"/>
      <c r="E83" s="144"/>
      <c r="F83" s="141"/>
      <c r="G83" s="141"/>
      <c r="H83" s="164">
        <f t="shared" si="1"/>
        <v>551233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551233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551233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551233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551233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551233</v>
      </c>
      <c r="I88" s="232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551233</v>
      </c>
      <c r="I89" s="232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551233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551233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551233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35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F9" sqref="AF9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27</v>
      </c>
      <c r="B1" s="32"/>
      <c r="C1" s="45"/>
    </row>
    <row r="2" spans="1:33" ht="15.75">
      <c r="A2" s="32" t="s">
        <v>28</v>
      </c>
      <c r="B2" s="32"/>
      <c r="C2" s="45"/>
    </row>
    <row r="3" spans="1:33" ht="15.75">
      <c r="A3" s="32" t="s">
        <v>29</v>
      </c>
      <c r="B3" s="32"/>
      <c r="C3" s="45"/>
    </row>
    <row r="5" spans="1:33" ht="30">
      <c r="A5" s="239" t="s">
        <v>38</v>
      </c>
      <c r="B5" s="239"/>
      <c r="C5" s="239"/>
      <c r="D5" s="239"/>
      <c r="E5" s="239"/>
      <c r="F5" s="239"/>
      <c r="G5" s="239"/>
      <c r="H5" s="239"/>
      <c r="I5" s="239"/>
      <c r="J5" s="239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42795</v>
      </c>
      <c r="C7" s="53">
        <f>B7+1</f>
        <v>42796</v>
      </c>
      <c r="D7" s="53">
        <f t="shared" ref="D7:AC7" si="0">C7+1</f>
        <v>42797</v>
      </c>
      <c r="E7" s="53">
        <f t="shared" si="0"/>
        <v>42798</v>
      </c>
      <c r="F7" s="53">
        <f t="shared" si="0"/>
        <v>42799</v>
      </c>
      <c r="G7" s="53">
        <f t="shared" si="0"/>
        <v>42800</v>
      </c>
      <c r="H7" s="53">
        <f t="shared" si="0"/>
        <v>42801</v>
      </c>
      <c r="I7" s="53">
        <f t="shared" si="0"/>
        <v>42802</v>
      </c>
      <c r="J7" s="53">
        <f t="shared" si="0"/>
        <v>42803</v>
      </c>
      <c r="K7" s="53">
        <f t="shared" si="0"/>
        <v>42804</v>
      </c>
      <c r="L7" s="53">
        <f t="shared" si="0"/>
        <v>42805</v>
      </c>
      <c r="M7" s="53">
        <f t="shared" si="0"/>
        <v>42806</v>
      </c>
      <c r="N7" s="53">
        <f t="shared" si="0"/>
        <v>42807</v>
      </c>
      <c r="O7" s="53">
        <f t="shared" si="0"/>
        <v>42808</v>
      </c>
      <c r="P7" s="53">
        <f t="shared" si="0"/>
        <v>42809</v>
      </c>
      <c r="Q7" s="53">
        <f t="shared" si="0"/>
        <v>42810</v>
      </c>
      <c r="R7" s="53">
        <f t="shared" si="0"/>
        <v>42811</v>
      </c>
      <c r="S7" s="53">
        <f t="shared" si="0"/>
        <v>42812</v>
      </c>
      <c r="T7" s="53">
        <f t="shared" si="0"/>
        <v>42813</v>
      </c>
      <c r="U7" s="53">
        <f t="shared" si="0"/>
        <v>42814</v>
      </c>
      <c r="V7" s="53">
        <f t="shared" si="0"/>
        <v>42815</v>
      </c>
      <c r="W7" s="53">
        <f t="shared" si="0"/>
        <v>42816</v>
      </c>
      <c r="X7" s="53">
        <f t="shared" si="0"/>
        <v>42817</v>
      </c>
      <c r="Y7" s="53">
        <f t="shared" si="0"/>
        <v>42818</v>
      </c>
      <c r="Z7" s="53">
        <f t="shared" si="0"/>
        <v>42819</v>
      </c>
      <c r="AA7" s="53">
        <f t="shared" si="0"/>
        <v>42820</v>
      </c>
      <c r="AB7" s="53">
        <f t="shared" si="0"/>
        <v>42821</v>
      </c>
      <c r="AC7" s="53">
        <f t="shared" si="0"/>
        <v>42822</v>
      </c>
      <c r="AD7" s="53">
        <f t="shared" ref="AD7:AF7" si="1">AC7+1</f>
        <v>42823</v>
      </c>
      <c r="AE7" s="53">
        <f t="shared" ref="AE7" si="2">AD7+1</f>
        <v>42824</v>
      </c>
      <c r="AF7" s="53">
        <f t="shared" si="1"/>
        <v>42825</v>
      </c>
      <c r="AG7" s="52" t="s">
        <v>10</v>
      </c>
    </row>
    <row r="8" spans="1:33" ht="15.75">
      <c r="A8" s="54" t="s">
        <v>39</v>
      </c>
      <c r="B8" s="128">
        <v>7961000</v>
      </c>
      <c r="C8" s="55">
        <v>9447500</v>
      </c>
      <c r="D8" s="55">
        <v>11885000</v>
      </c>
      <c r="E8" s="55">
        <v>19886500</v>
      </c>
      <c r="F8" s="55">
        <v>21973000</v>
      </c>
      <c r="G8" s="56">
        <v>8104500</v>
      </c>
      <c r="H8" s="56">
        <v>11257000</v>
      </c>
      <c r="I8" s="56">
        <v>21592000</v>
      </c>
      <c r="J8" s="55">
        <v>9483000</v>
      </c>
      <c r="K8" s="55">
        <v>12736000</v>
      </c>
      <c r="L8" s="55">
        <v>19858500</v>
      </c>
      <c r="M8" s="55">
        <v>25988000</v>
      </c>
      <c r="N8" s="55">
        <v>9770000</v>
      </c>
      <c r="O8" s="55">
        <v>6846000</v>
      </c>
      <c r="P8" s="55">
        <v>11306000</v>
      </c>
      <c r="Q8" s="57">
        <v>10756000</v>
      </c>
      <c r="R8" s="55">
        <v>13221500</v>
      </c>
      <c r="S8" s="55">
        <v>19320000</v>
      </c>
      <c r="T8" s="55">
        <v>24073500</v>
      </c>
      <c r="U8" s="55">
        <v>8540500</v>
      </c>
      <c r="V8" s="55">
        <v>10515500</v>
      </c>
      <c r="W8" s="55">
        <v>9356000</v>
      </c>
      <c r="X8" s="55">
        <v>10229000</v>
      </c>
      <c r="Y8" s="55">
        <v>7380000</v>
      </c>
      <c r="Z8" s="55">
        <v>17650000</v>
      </c>
      <c r="AA8" s="55">
        <v>25679000</v>
      </c>
      <c r="AB8" s="55">
        <v>8151000</v>
      </c>
      <c r="AC8" s="55">
        <v>7808000</v>
      </c>
      <c r="AD8" s="55">
        <v>7927000</v>
      </c>
      <c r="AE8" s="55">
        <v>8296000</v>
      </c>
      <c r="AF8" s="55">
        <v>10356000</v>
      </c>
      <c r="AG8" s="49">
        <f>SUM(B8:AF8)</f>
        <v>407353000</v>
      </c>
    </row>
    <row r="9" spans="1:33" ht="15.75">
      <c r="A9" s="54" t="s">
        <v>36</v>
      </c>
      <c r="B9" s="55">
        <v>283000</v>
      </c>
      <c r="C9" s="55"/>
      <c r="D9" s="55"/>
      <c r="E9" s="55"/>
      <c r="F9" s="55">
        <v>276000</v>
      </c>
      <c r="G9" s="56">
        <v>86000</v>
      </c>
      <c r="H9" s="56">
        <v>1302000</v>
      </c>
      <c r="I9" s="56"/>
      <c r="J9" s="58"/>
      <c r="K9" s="55"/>
      <c r="L9" s="55">
        <v>152000</v>
      </c>
      <c r="M9" s="55">
        <v>331000</v>
      </c>
      <c r="N9" s="55">
        <v>110000</v>
      </c>
      <c r="O9" s="55"/>
      <c r="P9" s="55"/>
      <c r="Q9" s="55"/>
      <c r="R9" s="55"/>
      <c r="S9" s="55">
        <v>288000</v>
      </c>
      <c r="T9" s="55">
        <v>599000</v>
      </c>
      <c r="U9" s="55">
        <v>1050000</v>
      </c>
      <c r="V9" s="55"/>
      <c r="W9" s="55"/>
      <c r="X9" s="55">
        <v>39000</v>
      </c>
      <c r="Y9" s="55"/>
      <c r="Z9" s="55">
        <v>661000</v>
      </c>
      <c r="AA9" s="55">
        <v>85000</v>
      </c>
      <c r="AB9" s="55"/>
      <c r="AC9" s="55"/>
      <c r="AD9" s="55">
        <v>342000</v>
      </c>
      <c r="AE9" s="55">
        <v>394000</v>
      </c>
      <c r="AF9" s="55"/>
      <c r="AG9" s="49">
        <f>SUM(C9:AF9)</f>
        <v>5715000</v>
      </c>
    </row>
    <row r="10" spans="1:33">
      <c r="A10" s="59" t="s">
        <v>37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8244000</v>
      </c>
      <c r="C11" s="62">
        <f>SUM(C8:C10)</f>
        <v>9447500</v>
      </c>
      <c r="D11" s="62">
        <f>SUM(D8:D10)</f>
        <v>11885000</v>
      </c>
      <c r="E11" s="62">
        <f t="shared" ref="E11:AG11" si="3">SUM(E8:E10)</f>
        <v>19886500</v>
      </c>
      <c r="F11" s="62">
        <f t="shared" si="3"/>
        <v>22249000</v>
      </c>
      <c r="G11" s="62">
        <f t="shared" si="3"/>
        <v>8190500</v>
      </c>
      <c r="H11" s="62">
        <f t="shared" si="3"/>
        <v>12559000</v>
      </c>
      <c r="I11" s="62">
        <f t="shared" si="3"/>
        <v>21592000</v>
      </c>
      <c r="J11" s="62">
        <f t="shared" si="3"/>
        <v>9483000</v>
      </c>
      <c r="K11" s="62">
        <f t="shared" si="3"/>
        <v>12736000</v>
      </c>
      <c r="L11" s="62">
        <f t="shared" si="3"/>
        <v>20010500</v>
      </c>
      <c r="M11" s="62">
        <f t="shared" si="3"/>
        <v>26319000</v>
      </c>
      <c r="N11" s="62">
        <f t="shared" si="3"/>
        <v>9880000</v>
      </c>
      <c r="O11" s="62">
        <f t="shared" si="3"/>
        <v>6846000</v>
      </c>
      <c r="P11" s="62">
        <f t="shared" si="3"/>
        <v>11306000</v>
      </c>
      <c r="Q11" s="62">
        <f t="shared" si="3"/>
        <v>10756000</v>
      </c>
      <c r="R11" s="62">
        <f t="shared" si="3"/>
        <v>13221500</v>
      </c>
      <c r="S11" s="62">
        <f t="shared" si="3"/>
        <v>19608000</v>
      </c>
      <c r="T11" s="62">
        <f t="shared" si="3"/>
        <v>24672500</v>
      </c>
      <c r="U11" s="62">
        <f t="shared" si="3"/>
        <v>9590500</v>
      </c>
      <c r="V11" s="62">
        <f t="shared" si="3"/>
        <v>10515500</v>
      </c>
      <c r="W11" s="62">
        <f t="shared" si="3"/>
        <v>9356000</v>
      </c>
      <c r="X11" s="62">
        <f t="shared" si="3"/>
        <v>10268000</v>
      </c>
      <c r="Y11" s="62">
        <f t="shared" si="3"/>
        <v>7380000</v>
      </c>
      <c r="Z11" s="62">
        <f t="shared" si="3"/>
        <v>18311000</v>
      </c>
      <c r="AA11" s="62">
        <f t="shared" si="3"/>
        <v>25764000</v>
      </c>
      <c r="AB11" s="62">
        <f t="shared" si="3"/>
        <v>8151000</v>
      </c>
      <c r="AC11" s="62">
        <f t="shared" si="3"/>
        <v>7808000</v>
      </c>
      <c r="AD11" s="62">
        <f t="shared" si="3"/>
        <v>8269000</v>
      </c>
      <c r="AE11" s="62">
        <f t="shared" si="3"/>
        <v>8690000</v>
      </c>
      <c r="AF11" s="62">
        <f t="shared" si="3"/>
        <v>10356000</v>
      </c>
      <c r="AG11" s="62">
        <f t="shared" si="3"/>
        <v>413068000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5"/>
  <sheetViews>
    <sheetView topLeftCell="A443" zoomScaleNormal="100" workbookViewId="0">
      <selection activeCell="E465" sqref="E465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78</v>
      </c>
    </row>
    <row r="3" spans="1:7" ht="18.75">
      <c r="B3" s="76"/>
    </row>
    <row r="4" spans="1:7">
      <c r="A4" s="77" t="s">
        <v>40</v>
      </c>
      <c r="B4" s="77" t="s">
        <v>41</v>
      </c>
      <c r="C4" s="77" t="s">
        <v>42</v>
      </c>
      <c r="D4" s="77" t="s">
        <v>43</v>
      </c>
      <c r="E4" s="78" t="s">
        <v>44</v>
      </c>
      <c r="F4" s="78" t="s">
        <v>45</v>
      </c>
      <c r="G4" s="78" t="s">
        <v>46</v>
      </c>
    </row>
    <row r="5" spans="1:7">
      <c r="A5" s="79">
        <v>1</v>
      </c>
      <c r="B5" s="80" t="s">
        <v>47</v>
      </c>
      <c r="C5" s="81">
        <v>7961000</v>
      </c>
      <c r="D5" s="82">
        <v>500000</v>
      </c>
      <c r="E5" s="80">
        <v>9</v>
      </c>
      <c r="F5" s="81">
        <f t="shared" ref="F5:F14" si="0">D5*E5</f>
        <v>4500000</v>
      </c>
      <c r="G5" s="80"/>
    </row>
    <row r="6" spans="1:7">
      <c r="A6" s="79"/>
      <c r="B6" s="80"/>
      <c r="C6" s="80"/>
      <c r="D6" s="82">
        <v>200000</v>
      </c>
      <c r="E6" s="80">
        <v>9</v>
      </c>
      <c r="F6" s="81">
        <f t="shared" si="0"/>
        <v>1800000</v>
      </c>
      <c r="G6" s="80"/>
    </row>
    <row r="7" spans="1:7">
      <c r="A7" s="79">
        <v>2</v>
      </c>
      <c r="B7" s="80" t="s">
        <v>48</v>
      </c>
      <c r="C7" s="81">
        <v>283000</v>
      </c>
      <c r="D7" s="82">
        <v>100000</v>
      </c>
      <c r="E7" s="80">
        <v>15</v>
      </c>
      <c r="F7" s="81">
        <f t="shared" si="0"/>
        <v>1500000</v>
      </c>
      <c r="G7" s="80"/>
    </row>
    <row r="8" spans="1:7">
      <c r="A8" s="79"/>
      <c r="B8" s="80"/>
      <c r="C8" s="80"/>
      <c r="D8" s="82">
        <v>50000</v>
      </c>
      <c r="E8" s="80">
        <v>2</v>
      </c>
      <c r="F8" s="81">
        <f t="shared" si="0"/>
        <v>100000</v>
      </c>
      <c r="G8" s="80"/>
    </row>
    <row r="9" spans="1:7">
      <c r="A9" s="79">
        <v>3</v>
      </c>
      <c r="B9" s="80" t="s">
        <v>49</v>
      </c>
      <c r="C9" s="81"/>
      <c r="D9" s="82">
        <v>20000</v>
      </c>
      <c r="E9" s="80"/>
      <c r="F9" s="81">
        <f t="shared" si="0"/>
        <v>0</v>
      </c>
      <c r="G9" s="80"/>
    </row>
    <row r="10" spans="1:7">
      <c r="A10" s="80"/>
      <c r="B10" s="83"/>
      <c r="C10" s="80"/>
      <c r="D10" s="82">
        <v>10000</v>
      </c>
      <c r="E10" s="80">
        <v>6</v>
      </c>
      <c r="F10" s="81">
        <f t="shared" si="0"/>
        <v>60000</v>
      </c>
      <c r="G10" s="80"/>
    </row>
    <row r="11" spans="1:7">
      <c r="A11" s="79">
        <v>4</v>
      </c>
      <c r="B11" s="80" t="s">
        <v>50</v>
      </c>
      <c r="C11" s="81"/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/>
      <c r="F12" s="81">
        <f t="shared" si="0"/>
        <v>0</v>
      </c>
      <c r="G12" s="80"/>
    </row>
    <row r="13" spans="1:7">
      <c r="A13" s="79">
        <v>5</v>
      </c>
      <c r="B13" s="80" t="s">
        <v>51</v>
      </c>
      <c r="C13" s="80"/>
      <c r="D13" s="84">
        <v>1000</v>
      </c>
      <c r="E13" s="80">
        <v>1</v>
      </c>
      <c r="F13" s="81">
        <f t="shared" si="0"/>
        <v>1000</v>
      </c>
      <c r="G13" s="80"/>
    </row>
    <row r="14" spans="1:7">
      <c r="A14" s="80"/>
      <c r="B14" s="80"/>
      <c r="C14" s="80"/>
      <c r="D14" s="84">
        <v>500</v>
      </c>
      <c r="E14" s="80"/>
      <c r="F14" s="81">
        <f t="shared" si="0"/>
        <v>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7961000</v>
      </c>
      <c r="G15" s="80"/>
    </row>
    <row r="17" spans="1:7" ht="18.75">
      <c r="B17" s="76" t="s">
        <v>90</v>
      </c>
    </row>
    <row r="18" spans="1:7" ht="18.75">
      <c r="B18" s="76"/>
    </row>
    <row r="19" spans="1:7">
      <c r="A19" s="187" t="s">
        <v>40</v>
      </c>
      <c r="B19" s="187" t="s">
        <v>41</v>
      </c>
      <c r="C19" s="187" t="s">
        <v>42</v>
      </c>
      <c r="D19" s="187" t="s">
        <v>43</v>
      </c>
      <c r="E19" s="78" t="s">
        <v>44</v>
      </c>
      <c r="F19" s="78" t="s">
        <v>45</v>
      </c>
      <c r="G19" s="78" t="s">
        <v>46</v>
      </c>
    </row>
    <row r="20" spans="1:7">
      <c r="A20" s="79">
        <v>1</v>
      </c>
      <c r="B20" s="80" t="s">
        <v>47</v>
      </c>
      <c r="C20" s="81">
        <v>9447500</v>
      </c>
      <c r="D20" s="82">
        <v>500000</v>
      </c>
      <c r="E20" s="80">
        <v>12</v>
      </c>
      <c r="F20" s="81">
        <f t="shared" ref="F20:F29" si="1">D20*E20</f>
        <v>6000000</v>
      </c>
      <c r="G20" s="80"/>
    </row>
    <row r="21" spans="1:7">
      <c r="A21" s="79"/>
      <c r="B21" s="80"/>
      <c r="C21" s="80"/>
      <c r="D21" s="82">
        <v>200000</v>
      </c>
      <c r="E21" s="80">
        <v>6</v>
      </c>
      <c r="F21" s="81">
        <f t="shared" si="1"/>
        <v>1200000</v>
      </c>
      <c r="G21" s="80"/>
    </row>
    <row r="22" spans="1:7">
      <c r="A22" s="79">
        <v>2</v>
      </c>
      <c r="B22" s="80" t="s">
        <v>48</v>
      </c>
      <c r="C22" s="81"/>
      <c r="D22" s="82">
        <v>100000</v>
      </c>
      <c r="E22" s="80">
        <v>15</v>
      </c>
      <c r="F22" s="81">
        <f t="shared" si="1"/>
        <v>1500000</v>
      </c>
      <c r="G22" s="80"/>
    </row>
    <row r="23" spans="1:7">
      <c r="A23" s="79"/>
      <c r="B23" s="80"/>
      <c r="C23" s="80"/>
      <c r="D23" s="82">
        <v>50000</v>
      </c>
      <c r="E23" s="80">
        <v>14</v>
      </c>
      <c r="F23" s="81">
        <f t="shared" si="1"/>
        <v>700000</v>
      </c>
      <c r="G23" s="80"/>
    </row>
    <row r="24" spans="1:7">
      <c r="A24" s="79">
        <v>3</v>
      </c>
      <c r="B24" s="80" t="s">
        <v>49</v>
      </c>
      <c r="C24" s="81"/>
      <c r="D24" s="82">
        <v>20000</v>
      </c>
      <c r="E24" s="80">
        <v>1</v>
      </c>
      <c r="F24" s="81">
        <f t="shared" si="1"/>
        <v>20000</v>
      </c>
      <c r="G24" s="80"/>
    </row>
    <row r="25" spans="1:7">
      <c r="A25" s="80"/>
      <c r="B25" s="83"/>
      <c r="C25" s="80"/>
      <c r="D25" s="82">
        <v>10000</v>
      </c>
      <c r="E25" s="80">
        <v>2</v>
      </c>
      <c r="F25" s="81">
        <f t="shared" si="1"/>
        <v>20000</v>
      </c>
      <c r="G25" s="80"/>
    </row>
    <row r="26" spans="1:7">
      <c r="A26" s="79">
        <v>4</v>
      </c>
      <c r="B26" s="80" t="s">
        <v>50</v>
      </c>
      <c r="C26" s="81"/>
      <c r="D26" s="84">
        <v>5000</v>
      </c>
      <c r="E26" s="80">
        <v>1</v>
      </c>
      <c r="F26" s="81">
        <f t="shared" si="1"/>
        <v>5000</v>
      </c>
      <c r="G26" s="80"/>
    </row>
    <row r="27" spans="1:7">
      <c r="A27" s="80"/>
      <c r="B27" s="80"/>
      <c r="C27" s="81"/>
      <c r="D27" s="84">
        <v>2000</v>
      </c>
      <c r="E27" s="80"/>
      <c r="F27" s="81">
        <f t="shared" si="1"/>
        <v>0</v>
      </c>
      <c r="G27" s="80"/>
    </row>
    <row r="28" spans="1:7">
      <c r="A28" s="79">
        <v>5</v>
      </c>
      <c r="B28" s="80" t="s">
        <v>51</v>
      </c>
      <c r="C28" s="80"/>
      <c r="D28" s="84">
        <v>1000</v>
      </c>
      <c r="E28" s="80">
        <v>2</v>
      </c>
      <c r="F28" s="81">
        <f t="shared" si="1"/>
        <v>2000</v>
      </c>
      <c r="G28" s="80"/>
    </row>
    <row r="29" spans="1:7">
      <c r="A29" s="80"/>
      <c r="B29" s="80"/>
      <c r="C29" s="80"/>
      <c r="D29" s="84">
        <v>500</v>
      </c>
      <c r="E29" s="80">
        <v>1</v>
      </c>
      <c r="F29" s="81">
        <f t="shared" si="1"/>
        <v>500</v>
      </c>
      <c r="G29" s="80"/>
    </row>
    <row r="30" spans="1:7">
      <c r="A30" s="80"/>
      <c r="B30" s="83" t="s">
        <v>10</v>
      </c>
      <c r="C30" s="80"/>
      <c r="D30" s="84"/>
      <c r="E30" s="80"/>
      <c r="F30" s="81">
        <f>SUM(F20:F29)</f>
        <v>9447500</v>
      </c>
      <c r="G30" s="80"/>
    </row>
    <row r="32" spans="1:7" ht="18.75">
      <c r="B32" s="76" t="s">
        <v>95</v>
      </c>
    </row>
    <row r="33" spans="1:7" ht="18.75">
      <c r="B33" s="76"/>
    </row>
    <row r="34" spans="1:7">
      <c r="A34" s="188" t="s">
        <v>40</v>
      </c>
      <c r="B34" s="188" t="s">
        <v>41</v>
      </c>
      <c r="C34" s="188" t="s">
        <v>42</v>
      </c>
      <c r="D34" s="188" t="s">
        <v>43</v>
      </c>
      <c r="E34" s="78" t="s">
        <v>44</v>
      </c>
      <c r="F34" s="78" t="s">
        <v>45</v>
      </c>
      <c r="G34" s="78" t="s">
        <v>46</v>
      </c>
    </row>
    <row r="35" spans="1:7">
      <c r="A35" s="79">
        <v>1</v>
      </c>
      <c r="B35" s="80" t="s">
        <v>47</v>
      </c>
      <c r="C35" s="81">
        <v>11885000</v>
      </c>
      <c r="D35" s="82">
        <v>500000</v>
      </c>
      <c r="E35" s="80">
        <v>10</v>
      </c>
      <c r="F35" s="81">
        <f t="shared" ref="F35:F44" si="2">D35*E35</f>
        <v>5000000</v>
      </c>
      <c r="G35" s="80"/>
    </row>
    <row r="36" spans="1:7">
      <c r="A36" s="79"/>
      <c r="B36" s="80"/>
      <c r="C36" s="80"/>
      <c r="D36" s="82">
        <v>200000</v>
      </c>
      <c r="E36" s="80">
        <v>13</v>
      </c>
      <c r="F36" s="81">
        <f t="shared" si="2"/>
        <v>2600000</v>
      </c>
      <c r="G36" s="80"/>
    </row>
    <row r="37" spans="1:7">
      <c r="A37" s="79">
        <v>2</v>
      </c>
      <c r="B37" s="80" t="s">
        <v>48</v>
      </c>
      <c r="C37" s="81"/>
      <c r="D37" s="82">
        <v>100000</v>
      </c>
      <c r="E37" s="80">
        <v>33</v>
      </c>
      <c r="F37" s="81">
        <f t="shared" si="2"/>
        <v>3300000</v>
      </c>
      <c r="G37" s="80"/>
    </row>
    <row r="38" spans="1:7">
      <c r="A38" s="79"/>
      <c r="B38" s="80"/>
      <c r="C38" s="80"/>
      <c r="D38" s="82">
        <v>50000</v>
      </c>
      <c r="E38" s="80">
        <v>15</v>
      </c>
      <c r="F38" s="81">
        <f t="shared" si="2"/>
        <v>750000</v>
      </c>
      <c r="G38" s="80"/>
    </row>
    <row r="39" spans="1:7">
      <c r="A39" s="79">
        <v>3</v>
      </c>
      <c r="B39" s="80" t="s">
        <v>49</v>
      </c>
      <c r="C39" s="81"/>
      <c r="D39" s="82">
        <v>20000</v>
      </c>
      <c r="E39" s="80">
        <v>6</v>
      </c>
      <c r="F39" s="81">
        <f t="shared" si="2"/>
        <v>120000</v>
      </c>
      <c r="G39" s="80"/>
    </row>
    <row r="40" spans="1:7">
      <c r="A40" s="80"/>
      <c r="B40" s="83"/>
      <c r="C40" s="80"/>
      <c r="D40" s="82">
        <v>10000</v>
      </c>
      <c r="E40" s="80">
        <v>10</v>
      </c>
      <c r="F40" s="81">
        <f t="shared" si="2"/>
        <v>100000</v>
      </c>
      <c r="G40" s="80"/>
    </row>
    <row r="41" spans="1:7">
      <c r="A41" s="79">
        <v>4</v>
      </c>
      <c r="B41" s="80" t="s">
        <v>50</v>
      </c>
      <c r="C41" s="81"/>
      <c r="D41" s="84">
        <v>5000</v>
      </c>
      <c r="E41" s="80">
        <v>2</v>
      </c>
      <c r="F41" s="81">
        <f t="shared" si="2"/>
        <v>10000</v>
      </c>
      <c r="G41" s="80"/>
    </row>
    <row r="42" spans="1:7">
      <c r="A42" s="80"/>
      <c r="B42" s="80"/>
      <c r="C42" s="81"/>
      <c r="D42" s="84">
        <v>2000</v>
      </c>
      <c r="E42" s="80">
        <v>2</v>
      </c>
      <c r="F42" s="81">
        <f t="shared" si="2"/>
        <v>4000</v>
      </c>
      <c r="G42" s="80"/>
    </row>
    <row r="43" spans="1:7">
      <c r="A43" s="79">
        <v>5</v>
      </c>
      <c r="B43" s="80" t="s">
        <v>51</v>
      </c>
      <c r="C43" s="80"/>
      <c r="D43" s="84">
        <v>1000</v>
      </c>
      <c r="E43" s="80">
        <v>1</v>
      </c>
      <c r="F43" s="81">
        <f t="shared" si="2"/>
        <v>1000</v>
      </c>
      <c r="G43" s="80"/>
    </row>
    <row r="44" spans="1:7">
      <c r="A44" s="80"/>
      <c r="B44" s="80"/>
      <c r="C44" s="80"/>
      <c r="D44" s="84">
        <v>500</v>
      </c>
      <c r="E44" s="80"/>
      <c r="F44" s="81">
        <f t="shared" si="2"/>
        <v>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11885000</v>
      </c>
      <c r="G45" s="80"/>
    </row>
    <row r="47" spans="1:7" ht="18.75">
      <c r="B47" s="76" t="s">
        <v>100</v>
      </c>
    </row>
    <row r="48" spans="1:7" ht="18.75">
      <c r="B48" s="76"/>
    </row>
    <row r="49" spans="1:7">
      <c r="A49" s="189" t="s">
        <v>40</v>
      </c>
      <c r="B49" s="189" t="s">
        <v>41</v>
      </c>
      <c r="C49" s="189" t="s">
        <v>42</v>
      </c>
      <c r="D49" s="189" t="s">
        <v>43</v>
      </c>
      <c r="E49" s="78" t="s">
        <v>44</v>
      </c>
      <c r="F49" s="78" t="s">
        <v>45</v>
      </c>
      <c r="G49" s="78" t="s">
        <v>46</v>
      </c>
    </row>
    <row r="50" spans="1:7">
      <c r="A50" s="79">
        <v>1</v>
      </c>
      <c r="B50" s="80" t="s">
        <v>47</v>
      </c>
      <c r="C50" s="81">
        <v>19886500</v>
      </c>
      <c r="D50" s="82">
        <v>500000</v>
      </c>
      <c r="E50" s="80">
        <v>24</v>
      </c>
      <c r="F50" s="81">
        <f t="shared" ref="F50:F59" si="3">D50*E50</f>
        <v>12000000</v>
      </c>
      <c r="G50" s="80"/>
    </row>
    <row r="51" spans="1:7">
      <c r="A51" s="79"/>
      <c r="B51" s="80"/>
      <c r="C51" s="80"/>
      <c r="D51" s="82">
        <v>200000</v>
      </c>
      <c r="E51" s="80">
        <v>12</v>
      </c>
      <c r="F51" s="81">
        <f t="shared" si="3"/>
        <v>2400000</v>
      </c>
      <c r="G51" s="80"/>
    </row>
    <row r="52" spans="1:7">
      <c r="A52" s="79">
        <v>2</v>
      </c>
      <c r="B52" s="80" t="s">
        <v>48</v>
      </c>
      <c r="C52" s="81"/>
      <c r="D52" s="82">
        <v>100000</v>
      </c>
      <c r="E52" s="80">
        <v>32</v>
      </c>
      <c r="F52" s="81">
        <f t="shared" si="3"/>
        <v>3200000</v>
      </c>
      <c r="G52" s="80"/>
    </row>
    <row r="53" spans="1:7">
      <c r="A53" s="79"/>
      <c r="B53" s="80"/>
      <c r="C53" s="80"/>
      <c r="D53" s="82">
        <v>50000</v>
      </c>
      <c r="E53" s="80">
        <v>44</v>
      </c>
      <c r="F53" s="81">
        <f t="shared" si="3"/>
        <v>2200000</v>
      </c>
      <c r="G53" s="80"/>
    </row>
    <row r="54" spans="1:7">
      <c r="A54" s="79">
        <v>3</v>
      </c>
      <c r="B54" s="80" t="s">
        <v>49</v>
      </c>
      <c r="C54" s="81"/>
      <c r="D54" s="82">
        <v>20000</v>
      </c>
      <c r="E54" s="80">
        <v>3</v>
      </c>
      <c r="F54" s="81">
        <f t="shared" si="3"/>
        <v>60000</v>
      </c>
      <c r="G54" s="80"/>
    </row>
    <row r="55" spans="1:7">
      <c r="A55" s="80"/>
      <c r="B55" s="83"/>
      <c r="C55" s="80"/>
      <c r="D55" s="82">
        <v>10000</v>
      </c>
      <c r="E55" s="80">
        <v>2</v>
      </c>
      <c r="F55" s="81">
        <f t="shared" si="3"/>
        <v>20000</v>
      </c>
      <c r="G55" s="80"/>
    </row>
    <row r="56" spans="1:7">
      <c r="A56" s="79">
        <v>4</v>
      </c>
      <c r="B56" s="80" t="s">
        <v>50</v>
      </c>
      <c r="C56" s="81"/>
      <c r="D56" s="84">
        <v>5000</v>
      </c>
      <c r="E56" s="80"/>
      <c r="F56" s="81">
        <f t="shared" si="3"/>
        <v>0</v>
      </c>
      <c r="G56" s="80"/>
    </row>
    <row r="57" spans="1:7">
      <c r="A57" s="80"/>
      <c r="B57" s="80"/>
      <c r="C57" s="81"/>
      <c r="D57" s="84">
        <v>2000</v>
      </c>
      <c r="E57" s="80"/>
      <c r="F57" s="81">
        <f t="shared" si="3"/>
        <v>0</v>
      </c>
      <c r="G57" s="80"/>
    </row>
    <row r="58" spans="1:7">
      <c r="A58" s="79">
        <v>5</v>
      </c>
      <c r="B58" s="80" t="s">
        <v>51</v>
      </c>
      <c r="C58" s="80"/>
      <c r="D58" s="84">
        <v>1000</v>
      </c>
      <c r="E58" s="80"/>
      <c r="F58" s="81">
        <f t="shared" si="3"/>
        <v>0</v>
      </c>
      <c r="G58" s="80"/>
    </row>
    <row r="59" spans="1:7">
      <c r="A59" s="80"/>
      <c r="B59" s="80"/>
      <c r="C59" s="80"/>
      <c r="D59" s="84">
        <v>500</v>
      </c>
      <c r="E59" s="80">
        <v>13</v>
      </c>
      <c r="F59" s="81">
        <f t="shared" si="3"/>
        <v>6500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19886500</v>
      </c>
      <c r="G60" s="80"/>
    </row>
    <row r="62" spans="1:7" ht="18.75">
      <c r="B62" s="76" t="s">
        <v>104</v>
      </c>
    </row>
    <row r="63" spans="1:7" ht="18.75">
      <c r="B63" s="76"/>
    </row>
    <row r="64" spans="1:7">
      <c r="A64" s="190" t="s">
        <v>40</v>
      </c>
      <c r="B64" s="190" t="s">
        <v>41</v>
      </c>
      <c r="C64" s="190" t="s">
        <v>42</v>
      </c>
      <c r="D64" s="190" t="s">
        <v>43</v>
      </c>
      <c r="E64" s="78" t="s">
        <v>44</v>
      </c>
      <c r="F64" s="78" t="s">
        <v>45</v>
      </c>
      <c r="G64" s="78" t="s">
        <v>46</v>
      </c>
    </row>
    <row r="65" spans="1:7">
      <c r="A65" s="79">
        <v>1</v>
      </c>
      <c r="B65" s="80" t="s">
        <v>47</v>
      </c>
      <c r="C65" s="81">
        <v>21973000</v>
      </c>
      <c r="D65" s="82">
        <v>500000</v>
      </c>
      <c r="E65" s="80">
        <v>20</v>
      </c>
      <c r="F65" s="81">
        <f t="shared" ref="F65:F74" si="4">D65*E65</f>
        <v>10000000</v>
      </c>
      <c r="G65" s="80"/>
    </row>
    <row r="66" spans="1:7">
      <c r="A66" s="79"/>
      <c r="B66" s="80"/>
      <c r="C66" s="80"/>
      <c r="D66" s="82">
        <v>200000</v>
      </c>
      <c r="E66" s="80">
        <v>22</v>
      </c>
      <c r="F66" s="81">
        <f t="shared" si="4"/>
        <v>4400000</v>
      </c>
      <c r="G66" s="80"/>
    </row>
    <row r="67" spans="1:7">
      <c r="A67" s="79">
        <v>2</v>
      </c>
      <c r="B67" s="80" t="s">
        <v>48</v>
      </c>
      <c r="C67" s="81">
        <v>276000</v>
      </c>
      <c r="D67" s="82">
        <v>100000</v>
      </c>
      <c r="E67" s="80">
        <v>54</v>
      </c>
      <c r="F67" s="81">
        <f t="shared" si="4"/>
        <v>5400000</v>
      </c>
      <c r="G67" s="80"/>
    </row>
    <row r="68" spans="1:7">
      <c r="A68" s="79"/>
      <c r="B68" s="80"/>
      <c r="C68" s="80"/>
      <c r="D68" s="82">
        <v>50000</v>
      </c>
      <c r="E68" s="80">
        <v>42</v>
      </c>
      <c r="F68" s="81">
        <f t="shared" si="4"/>
        <v>2100000</v>
      </c>
      <c r="G68" s="80"/>
    </row>
    <row r="69" spans="1:7">
      <c r="A69" s="79">
        <v>3</v>
      </c>
      <c r="B69" s="80" t="s">
        <v>49</v>
      </c>
      <c r="C69" s="81"/>
      <c r="D69" s="82">
        <v>20000</v>
      </c>
      <c r="E69" s="80"/>
      <c r="F69" s="81">
        <f t="shared" si="4"/>
        <v>0</v>
      </c>
      <c r="G69" s="80"/>
    </row>
    <row r="70" spans="1:7">
      <c r="A70" s="80"/>
      <c r="B70" s="83"/>
      <c r="C70" s="80"/>
      <c r="D70" s="82">
        <v>10000</v>
      </c>
      <c r="E70" s="80">
        <v>6</v>
      </c>
      <c r="F70" s="81">
        <f t="shared" si="4"/>
        <v>60000</v>
      </c>
      <c r="G70" s="80"/>
    </row>
    <row r="71" spans="1:7">
      <c r="A71" s="79">
        <v>4</v>
      </c>
      <c r="B71" s="80" t="s">
        <v>50</v>
      </c>
      <c r="C71" s="81"/>
      <c r="D71" s="84">
        <v>5000</v>
      </c>
      <c r="E71" s="80">
        <v>1</v>
      </c>
      <c r="F71" s="81">
        <f t="shared" si="4"/>
        <v>5000</v>
      </c>
      <c r="G71" s="80"/>
    </row>
    <row r="72" spans="1:7">
      <c r="A72" s="80"/>
      <c r="B72" s="80"/>
      <c r="C72" s="81"/>
      <c r="D72" s="84">
        <v>2000</v>
      </c>
      <c r="E72" s="80">
        <v>2</v>
      </c>
      <c r="F72" s="81">
        <f t="shared" si="4"/>
        <v>4000</v>
      </c>
      <c r="G72" s="80"/>
    </row>
    <row r="73" spans="1:7">
      <c r="A73" s="79">
        <v>5</v>
      </c>
      <c r="B73" s="80" t="s">
        <v>51</v>
      </c>
      <c r="C73" s="80"/>
      <c r="D73" s="84">
        <v>1000</v>
      </c>
      <c r="E73" s="80">
        <v>4</v>
      </c>
      <c r="F73" s="81">
        <f t="shared" si="4"/>
        <v>4000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21973000</v>
      </c>
      <c r="G75" s="80"/>
    </row>
    <row r="77" spans="1:7" ht="18.75">
      <c r="B77" s="76" t="s">
        <v>108</v>
      </c>
    </row>
    <row r="78" spans="1:7" ht="18.75">
      <c r="B78" s="76"/>
    </row>
    <row r="79" spans="1:7">
      <c r="A79" s="191" t="s">
        <v>40</v>
      </c>
      <c r="B79" s="191" t="s">
        <v>41</v>
      </c>
      <c r="C79" s="191" t="s">
        <v>42</v>
      </c>
      <c r="D79" s="191" t="s">
        <v>43</v>
      </c>
      <c r="E79" s="78" t="s">
        <v>44</v>
      </c>
      <c r="F79" s="78" t="s">
        <v>45</v>
      </c>
      <c r="G79" s="78" t="s">
        <v>46</v>
      </c>
    </row>
    <row r="80" spans="1:7">
      <c r="A80" s="79">
        <v>1</v>
      </c>
      <c r="B80" s="80" t="s">
        <v>47</v>
      </c>
      <c r="C80" s="81">
        <v>8104500</v>
      </c>
      <c r="D80" s="82">
        <v>500000</v>
      </c>
      <c r="E80" s="80">
        <v>13</v>
      </c>
      <c r="F80" s="81">
        <f t="shared" ref="F80:F89" si="5">D80*E80</f>
        <v>6500000</v>
      </c>
      <c r="G80" s="80"/>
    </row>
    <row r="81" spans="1:7">
      <c r="A81" s="79"/>
      <c r="B81" s="80"/>
      <c r="C81" s="80"/>
      <c r="D81" s="82">
        <v>200000</v>
      </c>
      <c r="E81" s="80">
        <v>4</v>
      </c>
      <c r="F81" s="81">
        <f t="shared" si="5"/>
        <v>800000</v>
      </c>
      <c r="G81" s="80"/>
    </row>
    <row r="82" spans="1:7">
      <c r="A82" s="79">
        <v>2</v>
      </c>
      <c r="B82" s="80" t="s">
        <v>48</v>
      </c>
      <c r="C82" s="81">
        <v>86000</v>
      </c>
      <c r="D82" s="82">
        <v>100000</v>
      </c>
      <c r="E82" s="80">
        <v>6</v>
      </c>
      <c r="F82" s="81">
        <f t="shared" si="5"/>
        <v>600000</v>
      </c>
      <c r="G82" s="80"/>
    </row>
    <row r="83" spans="1:7">
      <c r="A83" s="79"/>
      <c r="B83" s="80"/>
      <c r="C83" s="80"/>
      <c r="D83" s="82">
        <v>50000</v>
      </c>
      <c r="E83" s="80"/>
      <c r="F83" s="81">
        <f t="shared" si="5"/>
        <v>0</v>
      </c>
      <c r="G83" s="80"/>
    </row>
    <row r="84" spans="1:7">
      <c r="A84" s="79">
        <v>3</v>
      </c>
      <c r="B84" s="80" t="s">
        <v>49</v>
      </c>
      <c r="C84" s="81"/>
      <c r="D84" s="82">
        <v>20000</v>
      </c>
      <c r="E84" s="80">
        <v>4</v>
      </c>
      <c r="F84" s="81">
        <f t="shared" si="5"/>
        <v>80000</v>
      </c>
      <c r="G84" s="80"/>
    </row>
    <row r="85" spans="1:7">
      <c r="A85" s="80"/>
      <c r="B85" s="83"/>
      <c r="C85" s="80"/>
      <c r="D85" s="82">
        <v>10000</v>
      </c>
      <c r="E85" s="80">
        <v>8</v>
      </c>
      <c r="F85" s="81">
        <f t="shared" si="5"/>
        <v>80000</v>
      </c>
      <c r="G85" s="80"/>
    </row>
    <row r="86" spans="1:7">
      <c r="A86" s="79">
        <v>4</v>
      </c>
      <c r="B86" s="80" t="s">
        <v>50</v>
      </c>
      <c r="C86" s="81"/>
      <c r="D86" s="84">
        <v>5000</v>
      </c>
      <c r="E86" s="80">
        <v>7</v>
      </c>
      <c r="F86" s="81">
        <f t="shared" si="5"/>
        <v>35000</v>
      </c>
      <c r="G86" s="80"/>
    </row>
    <row r="87" spans="1:7">
      <c r="A87" s="80"/>
      <c r="B87" s="80"/>
      <c r="C87" s="81"/>
      <c r="D87" s="84">
        <v>2000</v>
      </c>
      <c r="E87" s="80">
        <v>4</v>
      </c>
      <c r="F87" s="81">
        <f t="shared" si="5"/>
        <v>8000</v>
      </c>
      <c r="G87" s="80"/>
    </row>
    <row r="88" spans="1:7">
      <c r="A88" s="79">
        <v>5</v>
      </c>
      <c r="B88" s="80" t="s">
        <v>51</v>
      </c>
      <c r="C88" s="80"/>
      <c r="D88" s="84">
        <v>1000</v>
      </c>
      <c r="E88" s="80">
        <v>1</v>
      </c>
      <c r="F88" s="81">
        <f t="shared" si="5"/>
        <v>1000</v>
      </c>
      <c r="G88" s="80"/>
    </row>
    <row r="89" spans="1:7">
      <c r="A89" s="80"/>
      <c r="B89" s="80"/>
      <c r="C89" s="80"/>
      <c r="D89" s="84">
        <v>500</v>
      </c>
      <c r="E89" s="80">
        <v>1</v>
      </c>
      <c r="F89" s="81">
        <f t="shared" si="5"/>
        <v>500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8104500</v>
      </c>
      <c r="G90" s="80"/>
    </row>
    <row r="92" spans="1:7" ht="18.75">
      <c r="B92" s="76" t="s">
        <v>115</v>
      </c>
    </row>
    <row r="93" spans="1:7" ht="18.75">
      <c r="B93" s="76"/>
    </row>
    <row r="94" spans="1:7">
      <c r="A94" s="192" t="s">
        <v>40</v>
      </c>
      <c r="B94" s="192" t="s">
        <v>41</v>
      </c>
      <c r="C94" s="192" t="s">
        <v>42</v>
      </c>
      <c r="D94" s="192" t="s">
        <v>43</v>
      </c>
      <c r="E94" s="78" t="s">
        <v>44</v>
      </c>
      <c r="F94" s="78" t="s">
        <v>45</v>
      </c>
      <c r="G94" s="78" t="s">
        <v>46</v>
      </c>
    </row>
    <row r="95" spans="1:7">
      <c r="A95" s="79">
        <v>1</v>
      </c>
      <c r="B95" s="80" t="s">
        <v>47</v>
      </c>
      <c r="C95" s="81">
        <v>11257000</v>
      </c>
      <c r="D95" s="82">
        <v>500000</v>
      </c>
      <c r="E95" s="80">
        <v>21</v>
      </c>
      <c r="F95" s="81">
        <f t="shared" ref="F95:F104" si="6">D95*E95</f>
        <v>10500000</v>
      </c>
      <c r="G95" s="80"/>
    </row>
    <row r="96" spans="1:7">
      <c r="A96" s="79"/>
      <c r="B96" s="80"/>
      <c r="C96" s="80"/>
      <c r="D96" s="82">
        <v>200000</v>
      </c>
      <c r="E96" s="80">
        <v>2</v>
      </c>
      <c r="F96" s="81">
        <f t="shared" si="6"/>
        <v>400000</v>
      </c>
      <c r="G96" s="80"/>
    </row>
    <row r="97" spans="1:7">
      <c r="A97" s="79">
        <v>2</v>
      </c>
      <c r="B97" s="80" t="s">
        <v>48</v>
      </c>
      <c r="C97" s="81">
        <v>1302000</v>
      </c>
      <c r="D97" s="82">
        <v>100000</v>
      </c>
      <c r="E97" s="80">
        <v>3</v>
      </c>
      <c r="F97" s="81">
        <f t="shared" si="6"/>
        <v>300000</v>
      </c>
      <c r="G97" s="80"/>
    </row>
    <row r="98" spans="1:7">
      <c r="A98" s="79"/>
      <c r="B98" s="80"/>
      <c r="C98" s="80"/>
      <c r="D98" s="82">
        <v>50000</v>
      </c>
      <c r="E98" s="80">
        <v>1</v>
      </c>
      <c r="F98" s="81">
        <f t="shared" si="6"/>
        <v>50000</v>
      </c>
      <c r="G98" s="80"/>
    </row>
    <row r="99" spans="1:7">
      <c r="A99" s="79">
        <v>3</v>
      </c>
      <c r="B99" s="80" t="s">
        <v>49</v>
      </c>
      <c r="C99" s="81">
        <v>100000</v>
      </c>
      <c r="D99" s="82">
        <v>20000</v>
      </c>
      <c r="E99" s="80"/>
      <c r="F99" s="81">
        <f t="shared" si="6"/>
        <v>0</v>
      </c>
      <c r="G99" s="80"/>
    </row>
    <row r="100" spans="1:7">
      <c r="A100" s="80"/>
      <c r="B100" s="83"/>
      <c r="C100" s="80"/>
      <c r="D100" s="82">
        <v>10000</v>
      </c>
      <c r="E100" s="80"/>
      <c r="F100" s="81">
        <f t="shared" si="6"/>
        <v>0</v>
      </c>
      <c r="G100" s="80"/>
    </row>
    <row r="101" spans="1:7">
      <c r="A101" s="79">
        <v>4</v>
      </c>
      <c r="B101" s="80" t="s">
        <v>50</v>
      </c>
      <c r="C101" s="81">
        <v>116000</v>
      </c>
      <c r="D101" s="84">
        <v>5000</v>
      </c>
      <c r="E101" s="80">
        <v>1</v>
      </c>
      <c r="F101" s="81">
        <f t="shared" si="6"/>
        <v>5000</v>
      </c>
      <c r="G101" s="80"/>
    </row>
    <row r="102" spans="1:7">
      <c r="A102" s="80"/>
      <c r="B102" s="80"/>
      <c r="C102" s="81"/>
      <c r="D102" s="84">
        <v>2000</v>
      </c>
      <c r="E102" s="80">
        <v>1</v>
      </c>
      <c r="F102" s="81">
        <f t="shared" si="6"/>
        <v>2000</v>
      </c>
      <c r="G102" s="80"/>
    </row>
    <row r="103" spans="1:7">
      <c r="A103" s="79">
        <v>5</v>
      </c>
      <c r="B103" s="80" t="s">
        <v>51</v>
      </c>
      <c r="C103" s="80"/>
      <c r="D103" s="84">
        <v>1000</v>
      </c>
      <c r="E103" s="80"/>
      <c r="F103" s="81">
        <f t="shared" si="6"/>
        <v>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11257000</v>
      </c>
      <c r="G105" s="80"/>
    </row>
    <row r="107" spans="1:7" ht="18.75">
      <c r="B107" s="76" t="s">
        <v>124</v>
      </c>
    </row>
    <row r="108" spans="1:7" ht="18.75">
      <c r="B108" s="76"/>
    </row>
    <row r="109" spans="1:7">
      <c r="A109" s="193" t="s">
        <v>40</v>
      </c>
      <c r="B109" s="193" t="s">
        <v>41</v>
      </c>
      <c r="C109" s="193" t="s">
        <v>42</v>
      </c>
      <c r="D109" s="193" t="s">
        <v>43</v>
      </c>
      <c r="E109" s="78" t="s">
        <v>44</v>
      </c>
      <c r="F109" s="78" t="s">
        <v>45</v>
      </c>
      <c r="G109" s="78" t="s">
        <v>46</v>
      </c>
    </row>
    <row r="110" spans="1:7">
      <c r="A110" s="79">
        <v>1</v>
      </c>
      <c r="B110" s="80" t="s">
        <v>47</v>
      </c>
      <c r="C110" s="81">
        <v>21592000</v>
      </c>
      <c r="D110" s="82">
        <v>500000</v>
      </c>
      <c r="E110" s="80">
        <v>30</v>
      </c>
      <c r="F110" s="81">
        <f t="shared" ref="F110:F119" si="7">D110*E110</f>
        <v>15000000</v>
      </c>
      <c r="G110" s="80"/>
    </row>
    <row r="111" spans="1:7">
      <c r="A111" s="79"/>
      <c r="B111" s="80"/>
      <c r="C111" s="80"/>
      <c r="D111" s="82">
        <v>200000</v>
      </c>
      <c r="E111" s="80">
        <v>6</v>
      </c>
      <c r="F111" s="81">
        <f t="shared" si="7"/>
        <v>1200000</v>
      </c>
      <c r="G111" s="80"/>
    </row>
    <row r="112" spans="1:7">
      <c r="A112" s="79">
        <v>2</v>
      </c>
      <c r="B112" s="80" t="s">
        <v>48</v>
      </c>
      <c r="C112" s="81"/>
      <c r="D112" s="82">
        <v>100000</v>
      </c>
      <c r="E112" s="80">
        <v>40</v>
      </c>
      <c r="F112" s="81">
        <f t="shared" si="7"/>
        <v>4000000</v>
      </c>
      <c r="G112" s="80"/>
    </row>
    <row r="113" spans="1:7">
      <c r="A113" s="79"/>
      <c r="B113" s="80"/>
      <c r="C113" s="80"/>
      <c r="D113" s="82">
        <v>50000</v>
      </c>
      <c r="E113" s="80">
        <v>26</v>
      </c>
      <c r="F113" s="81">
        <f t="shared" si="7"/>
        <v>1300000</v>
      </c>
      <c r="G113" s="80"/>
    </row>
    <row r="114" spans="1:7">
      <c r="A114" s="79">
        <v>3</v>
      </c>
      <c r="B114" s="80" t="s">
        <v>49</v>
      </c>
      <c r="C114" s="81"/>
      <c r="D114" s="82">
        <v>20000</v>
      </c>
      <c r="E114" s="80">
        <v>1</v>
      </c>
      <c r="F114" s="81">
        <f t="shared" si="7"/>
        <v>20000</v>
      </c>
      <c r="G114" s="80"/>
    </row>
    <row r="115" spans="1:7">
      <c r="A115" s="80"/>
      <c r="B115" s="83"/>
      <c r="C115" s="80"/>
      <c r="D115" s="82">
        <v>10000</v>
      </c>
      <c r="E115" s="80">
        <v>4</v>
      </c>
      <c r="F115" s="81">
        <f t="shared" si="7"/>
        <v>40000</v>
      </c>
      <c r="G115" s="80"/>
    </row>
    <row r="116" spans="1:7">
      <c r="A116" s="79">
        <v>4</v>
      </c>
      <c r="B116" s="80" t="s">
        <v>50</v>
      </c>
      <c r="C116" s="81"/>
      <c r="D116" s="84">
        <v>5000</v>
      </c>
      <c r="E116" s="80">
        <v>5</v>
      </c>
      <c r="F116" s="81">
        <f t="shared" si="7"/>
        <v>25000</v>
      </c>
      <c r="G116" s="80"/>
    </row>
    <row r="117" spans="1:7">
      <c r="A117" s="80"/>
      <c r="B117" s="80"/>
      <c r="C117" s="81"/>
      <c r="D117" s="84">
        <v>2000</v>
      </c>
      <c r="E117" s="80">
        <v>2</v>
      </c>
      <c r="F117" s="81">
        <f t="shared" si="7"/>
        <v>4000</v>
      </c>
      <c r="G117" s="80"/>
    </row>
    <row r="118" spans="1:7">
      <c r="A118" s="79">
        <v>5</v>
      </c>
      <c r="B118" s="80" t="s">
        <v>51</v>
      </c>
      <c r="C118" s="80"/>
      <c r="D118" s="84">
        <v>1000</v>
      </c>
      <c r="E118" s="80">
        <v>3</v>
      </c>
      <c r="F118" s="81">
        <f t="shared" si="7"/>
        <v>3000</v>
      </c>
      <c r="G118" s="80"/>
    </row>
    <row r="119" spans="1:7">
      <c r="A119" s="80"/>
      <c r="B119" s="80"/>
      <c r="C119" s="80"/>
      <c r="D119" s="84">
        <v>500</v>
      </c>
      <c r="E119" s="80"/>
      <c r="F119" s="81">
        <f t="shared" si="7"/>
        <v>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21592000</v>
      </c>
      <c r="G120" s="80"/>
    </row>
    <row r="122" spans="1:7" ht="18.75">
      <c r="B122" s="76" t="s">
        <v>129</v>
      </c>
    </row>
    <row r="123" spans="1:7" ht="18.75">
      <c r="B123" s="76"/>
    </row>
    <row r="124" spans="1:7">
      <c r="A124" s="194" t="s">
        <v>40</v>
      </c>
      <c r="B124" s="194" t="s">
        <v>41</v>
      </c>
      <c r="C124" s="194" t="s">
        <v>42</v>
      </c>
      <c r="D124" s="194" t="s">
        <v>43</v>
      </c>
      <c r="E124" s="78" t="s">
        <v>44</v>
      </c>
      <c r="F124" s="78" t="s">
        <v>45</v>
      </c>
      <c r="G124" s="78" t="s">
        <v>46</v>
      </c>
    </row>
    <row r="125" spans="1:7">
      <c r="A125" s="79">
        <v>1</v>
      </c>
      <c r="B125" s="80" t="s">
        <v>47</v>
      </c>
      <c r="C125" s="81">
        <v>9483000</v>
      </c>
      <c r="D125" s="82">
        <v>500000</v>
      </c>
      <c r="E125" s="80">
        <v>15</v>
      </c>
      <c r="F125" s="81">
        <f t="shared" ref="F125:F134" si="8">D125*E125</f>
        <v>7500000</v>
      </c>
      <c r="G125" s="80"/>
    </row>
    <row r="126" spans="1:7">
      <c r="A126" s="79"/>
      <c r="B126" s="80"/>
      <c r="C126" s="80"/>
      <c r="D126" s="82">
        <v>200000</v>
      </c>
      <c r="E126" s="80">
        <v>3</v>
      </c>
      <c r="F126" s="81">
        <f t="shared" si="8"/>
        <v>600000</v>
      </c>
      <c r="G126" s="80"/>
    </row>
    <row r="127" spans="1:7">
      <c r="A127" s="79">
        <v>2</v>
      </c>
      <c r="B127" s="80" t="s">
        <v>48</v>
      </c>
      <c r="C127" s="81"/>
      <c r="D127" s="82">
        <v>100000</v>
      </c>
      <c r="E127" s="80">
        <v>9</v>
      </c>
      <c r="F127" s="81">
        <f t="shared" si="8"/>
        <v>900000</v>
      </c>
      <c r="G127" s="80"/>
    </row>
    <row r="128" spans="1:7">
      <c r="A128" s="79"/>
      <c r="B128" s="80"/>
      <c r="C128" s="80"/>
      <c r="D128" s="82">
        <v>50000</v>
      </c>
      <c r="E128" s="80">
        <v>9</v>
      </c>
      <c r="F128" s="81">
        <f t="shared" si="8"/>
        <v>450000</v>
      </c>
      <c r="G128" s="80"/>
    </row>
    <row r="129" spans="1:7">
      <c r="A129" s="79">
        <v>3</v>
      </c>
      <c r="B129" s="80" t="s">
        <v>49</v>
      </c>
      <c r="C129" s="81"/>
      <c r="D129" s="82">
        <v>20000</v>
      </c>
      <c r="E129" s="80"/>
      <c r="F129" s="81">
        <f t="shared" si="8"/>
        <v>0</v>
      </c>
      <c r="G129" s="80"/>
    </row>
    <row r="130" spans="1:7">
      <c r="A130" s="80"/>
      <c r="B130" s="83"/>
      <c r="C130" s="80"/>
      <c r="D130" s="82">
        <v>10000</v>
      </c>
      <c r="E130" s="80">
        <v>3</v>
      </c>
      <c r="F130" s="81">
        <f t="shared" si="8"/>
        <v>30000</v>
      </c>
      <c r="G130" s="80"/>
    </row>
    <row r="131" spans="1:7">
      <c r="A131" s="79">
        <v>4</v>
      </c>
      <c r="B131" s="80" t="s">
        <v>50</v>
      </c>
      <c r="C131" s="81"/>
      <c r="D131" s="84">
        <v>5000</v>
      </c>
      <c r="E131" s="80"/>
      <c r="F131" s="81">
        <f t="shared" si="8"/>
        <v>0</v>
      </c>
      <c r="G131" s="80"/>
    </row>
    <row r="132" spans="1:7">
      <c r="A132" s="80"/>
      <c r="B132" s="80"/>
      <c r="C132" s="81"/>
      <c r="D132" s="84">
        <v>2000</v>
      </c>
      <c r="E132" s="80"/>
      <c r="F132" s="81">
        <f t="shared" si="8"/>
        <v>0</v>
      </c>
      <c r="G132" s="80"/>
    </row>
    <row r="133" spans="1:7">
      <c r="A133" s="79">
        <v>5</v>
      </c>
      <c r="B133" s="80" t="s">
        <v>51</v>
      </c>
      <c r="C133" s="80"/>
      <c r="D133" s="84">
        <v>1000</v>
      </c>
      <c r="E133" s="80">
        <v>3</v>
      </c>
      <c r="F133" s="81">
        <f t="shared" si="8"/>
        <v>3000</v>
      </c>
      <c r="G133" s="80"/>
    </row>
    <row r="134" spans="1:7">
      <c r="A134" s="80"/>
      <c r="B134" s="80"/>
      <c r="C134" s="80"/>
      <c r="D134" s="84">
        <v>500</v>
      </c>
      <c r="E134" s="80"/>
      <c r="F134" s="81">
        <f t="shared" si="8"/>
        <v>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9483000</v>
      </c>
      <c r="G135" s="80"/>
    </row>
    <row r="137" spans="1:7" ht="18.75">
      <c r="B137" s="76" t="s">
        <v>136</v>
      </c>
    </row>
    <row r="138" spans="1:7" ht="18.75">
      <c r="B138" s="76"/>
    </row>
    <row r="139" spans="1:7">
      <c r="A139" s="195" t="s">
        <v>40</v>
      </c>
      <c r="B139" s="195" t="s">
        <v>41</v>
      </c>
      <c r="C139" s="195" t="s">
        <v>42</v>
      </c>
      <c r="D139" s="195" t="s">
        <v>43</v>
      </c>
      <c r="E139" s="78" t="s">
        <v>44</v>
      </c>
      <c r="F139" s="78" t="s">
        <v>45</v>
      </c>
      <c r="G139" s="78" t="s">
        <v>46</v>
      </c>
    </row>
    <row r="140" spans="1:7">
      <c r="A140" s="79">
        <v>1</v>
      </c>
      <c r="B140" s="80" t="s">
        <v>47</v>
      </c>
      <c r="C140" s="81">
        <v>12736000</v>
      </c>
      <c r="D140" s="82">
        <v>500000</v>
      </c>
      <c r="E140" s="80">
        <v>18</v>
      </c>
      <c r="F140" s="81">
        <f t="shared" ref="F140:F149" si="9">D140*E140</f>
        <v>9000000</v>
      </c>
      <c r="G140" s="80"/>
    </row>
    <row r="141" spans="1:7">
      <c r="A141" s="79"/>
      <c r="B141" s="80"/>
      <c r="C141" s="80"/>
      <c r="D141" s="82">
        <v>200000</v>
      </c>
      <c r="E141" s="80">
        <v>8</v>
      </c>
      <c r="F141" s="81">
        <f t="shared" si="9"/>
        <v>1600000</v>
      </c>
      <c r="G141" s="80"/>
    </row>
    <row r="142" spans="1:7">
      <c r="A142" s="79">
        <v>2</v>
      </c>
      <c r="B142" s="80" t="s">
        <v>48</v>
      </c>
      <c r="C142" s="81"/>
      <c r="D142" s="82">
        <v>100000</v>
      </c>
      <c r="E142" s="80">
        <v>18</v>
      </c>
      <c r="F142" s="81">
        <f t="shared" si="9"/>
        <v>1800000</v>
      </c>
      <c r="G142" s="80"/>
    </row>
    <row r="143" spans="1:7">
      <c r="A143" s="79"/>
      <c r="B143" s="80"/>
      <c r="C143" s="80"/>
      <c r="D143" s="82">
        <v>50000</v>
      </c>
      <c r="E143" s="80">
        <v>4</v>
      </c>
      <c r="F143" s="81">
        <f t="shared" si="9"/>
        <v>200000</v>
      </c>
      <c r="G143" s="80"/>
    </row>
    <row r="144" spans="1:7">
      <c r="A144" s="79">
        <v>3</v>
      </c>
      <c r="B144" s="80" t="s">
        <v>49</v>
      </c>
      <c r="C144" s="81"/>
      <c r="D144" s="82">
        <v>20000</v>
      </c>
      <c r="E144" s="80">
        <v>2</v>
      </c>
      <c r="F144" s="81">
        <f t="shared" si="9"/>
        <v>40000</v>
      </c>
      <c r="G144" s="80"/>
    </row>
    <row r="145" spans="1:7">
      <c r="A145" s="80"/>
      <c r="B145" s="83"/>
      <c r="C145" s="80"/>
      <c r="D145" s="82">
        <v>10000</v>
      </c>
      <c r="E145" s="80">
        <v>9</v>
      </c>
      <c r="F145" s="81">
        <f t="shared" si="9"/>
        <v>90000</v>
      </c>
      <c r="G145" s="80"/>
    </row>
    <row r="146" spans="1:7">
      <c r="A146" s="79">
        <v>4</v>
      </c>
      <c r="B146" s="80" t="s">
        <v>50</v>
      </c>
      <c r="C146" s="81"/>
      <c r="D146" s="84">
        <v>5000</v>
      </c>
      <c r="E146" s="80"/>
      <c r="F146" s="81">
        <f t="shared" si="9"/>
        <v>0</v>
      </c>
      <c r="G146" s="80"/>
    </row>
    <row r="147" spans="1:7">
      <c r="A147" s="80"/>
      <c r="B147" s="80"/>
      <c r="C147" s="81"/>
      <c r="D147" s="84">
        <v>2000</v>
      </c>
      <c r="E147" s="80">
        <v>1</v>
      </c>
      <c r="F147" s="81">
        <f t="shared" si="9"/>
        <v>2000</v>
      </c>
      <c r="G147" s="80"/>
    </row>
    <row r="148" spans="1:7">
      <c r="A148" s="79">
        <v>5</v>
      </c>
      <c r="B148" s="80" t="s">
        <v>51</v>
      </c>
      <c r="C148" s="80"/>
      <c r="D148" s="84">
        <v>1000</v>
      </c>
      <c r="E148" s="80">
        <v>2</v>
      </c>
      <c r="F148" s="81">
        <f t="shared" si="9"/>
        <v>2000</v>
      </c>
      <c r="G148" s="80"/>
    </row>
    <row r="149" spans="1:7">
      <c r="A149" s="80"/>
      <c r="B149" s="80"/>
      <c r="C149" s="80"/>
      <c r="D149" s="84">
        <v>500</v>
      </c>
      <c r="E149" s="80">
        <v>4</v>
      </c>
      <c r="F149" s="81">
        <f t="shared" si="9"/>
        <v>2000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12736000</v>
      </c>
      <c r="G150" s="80"/>
    </row>
    <row r="152" spans="1:7" ht="18.75">
      <c r="B152" s="76" t="s">
        <v>141</v>
      </c>
    </row>
    <row r="153" spans="1:7" ht="18.75">
      <c r="B153" s="76"/>
    </row>
    <row r="154" spans="1:7">
      <c r="A154" s="196" t="s">
        <v>40</v>
      </c>
      <c r="B154" s="196" t="s">
        <v>41</v>
      </c>
      <c r="C154" s="196" t="s">
        <v>42</v>
      </c>
      <c r="D154" s="196" t="s">
        <v>43</v>
      </c>
      <c r="E154" s="78" t="s">
        <v>44</v>
      </c>
      <c r="F154" s="78" t="s">
        <v>45</v>
      </c>
      <c r="G154" s="78" t="s">
        <v>46</v>
      </c>
    </row>
    <row r="155" spans="1:7">
      <c r="A155" s="79">
        <v>1</v>
      </c>
      <c r="B155" s="80" t="s">
        <v>47</v>
      </c>
      <c r="C155" s="81">
        <v>19858500</v>
      </c>
      <c r="D155" s="82">
        <v>500000</v>
      </c>
      <c r="E155" s="80">
        <v>27</v>
      </c>
      <c r="F155" s="81">
        <f t="shared" ref="F155:F164" si="10">D155*E155</f>
        <v>13500000</v>
      </c>
      <c r="G155" s="80"/>
    </row>
    <row r="156" spans="1:7">
      <c r="A156" s="79"/>
      <c r="B156" s="80"/>
      <c r="C156" s="80"/>
      <c r="D156" s="82">
        <v>200000</v>
      </c>
      <c r="E156" s="80">
        <v>11</v>
      </c>
      <c r="F156" s="81">
        <f t="shared" si="10"/>
        <v>2200000</v>
      </c>
      <c r="G156" s="80"/>
    </row>
    <row r="157" spans="1:7">
      <c r="A157" s="79">
        <v>2</v>
      </c>
      <c r="B157" s="80" t="s">
        <v>48</v>
      </c>
      <c r="C157" s="81"/>
      <c r="D157" s="82">
        <v>100000</v>
      </c>
      <c r="E157" s="80">
        <v>22</v>
      </c>
      <c r="F157" s="81">
        <f t="shared" si="10"/>
        <v>2200000</v>
      </c>
      <c r="G157" s="80"/>
    </row>
    <row r="158" spans="1:7">
      <c r="A158" s="79"/>
      <c r="B158" s="80"/>
      <c r="C158" s="80"/>
      <c r="D158" s="82">
        <v>50000</v>
      </c>
      <c r="E158" s="80">
        <v>35</v>
      </c>
      <c r="F158" s="81">
        <f t="shared" si="10"/>
        <v>1750000</v>
      </c>
      <c r="G158" s="80"/>
    </row>
    <row r="159" spans="1:7">
      <c r="A159" s="79">
        <v>3</v>
      </c>
      <c r="B159" s="80" t="s">
        <v>49</v>
      </c>
      <c r="C159" s="81"/>
      <c r="D159" s="82">
        <v>20000</v>
      </c>
      <c r="E159" s="80">
        <v>2</v>
      </c>
      <c r="F159" s="81">
        <f t="shared" si="10"/>
        <v>40000</v>
      </c>
      <c r="G159" s="80"/>
    </row>
    <row r="160" spans="1:7">
      <c r="A160" s="80"/>
      <c r="B160" s="83"/>
      <c r="C160" s="80"/>
      <c r="D160" s="82">
        <v>10000</v>
      </c>
      <c r="E160" s="80">
        <v>10</v>
      </c>
      <c r="F160" s="81">
        <f t="shared" si="10"/>
        <v>100000</v>
      </c>
      <c r="G160" s="80"/>
    </row>
    <row r="161" spans="1:7">
      <c r="A161" s="79">
        <v>4</v>
      </c>
      <c r="B161" s="80" t="s">
        <v>50</v>
      </c>
      <c r="C161" s="81"/>
      <c r="D161" s="84">
        <v>5000</v>
      </c>
      <c r="E161" s="80">
        <v>13</v>
      </c>
      <c r="F161" s="81">
        <f t="shared" si="10"/>
        <v>65000</v>
      </c>
      <c r="G161" s="80"/>
    </row>
    <row r="162" spans="1:7">
      <c r="A162" s="80"/>
      <c r="B162" s="80"/>
      <c r="C162" s="81"/>
      <c r="D162" s="84">
        <v>2000</v>
      </c>
      <c r="E162" s="80">
        <v>1</v>
      </c>
      <c r="F162" s="81">
        <f t="shared" si="10"/>
        <v>2000</v>
      </c>
      <c r="G162" s="80"/>
    </row>
    <row r="163" spans="1:7">
      <c r="A163" s="79">
        <v>5</v>
      </c>
      <c r="B163" s="80" t="s">
        <v>51</v>
      </c>
      <c r="C163" s="80"/>
      <c r="D163" s="84">
        <v>1000</v>
      </c>
      <c r="E163" s="80">
        <v>1</v>
      </c>
      <c r="F163" s="81">
        <f t="shared" si="10"/>
        <v>1000</v>
      </c>
      <c r="G163" s="80"/>
    </row>
    <row r="164" spans="1:7">
      <c r="A164" s="80"/>
      <c r="B164" s="80"/>
      <c r="C164" s="80"/>
      <c r="D164" s="84">
        <v>500</v>
      </c>
      <c r="E164" s="80">
        <v>1</v>
      </c>
      <c r="F164" s="81">
        <f t="shared" si="10"/>
        <v>500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19858500</v>
      </c>
      <c r="G165" s="80"/>
    </row>
    <row r="167" spans="1:7" ht="18.75">
      <c r="B167" s="76" t="s">
        <v>143</v>
      </c>
    </row>
    <row r="168" spans="1:7" ht="18.75">
      <c r="B168" s="76"/>
    </row>
    <row r="169" spans="1:7">
      <c r="A169" s="197" t="s">
        <v>40</v>
      </c>
      <c r="B169" s="197" t="s">
        <v>41</v>
      </c>
      <c r="C169" s="197" t="s">
        <v>42</v>
      </c>
      <c r="D169" s="197" t="s">
        <v>43</v>
      </c>
      <c r="E169" s="78" t="s">
        <v>44</v>
      </c>
      <c r="F169" s="78" t="s">
        <v>45</v>
      </c>
      <c r="G169" s="78" t="s">
        <v>46</v>
      </c>
    </row>
    <row r="170" spans="1:7">
      <c r="A170" s="79">
        <v>1</v>
      </c>
      <c r="B170" s="80" t="s">
        <v>47</v>
      </c>
      <c r="C170" s="81">
        <v>25988000</v>
      </c>
      <c r="D170" s="82">
        <v>500000</v>
      </c>
      <c r="E170" s="80">
        <v>31</v>
      </c>
      <c r="F170" s="81">
        <f t="shared" ref="F170:F179" si="11">D170*E170</f>
        <v>15500000</v>
      </c>
      <c r="G170" s="80"/>
    </row>
    <row r="171" spans="1:7">
      <c r="A171" s="79"/>
      <c r="B171" s="80"/>
      <c r="C171" s="80"/>
      <c r="D171" s="82">
        <v>200000</v>
      </c>
      <c r="E171" s="80">
        <v>23</v>
      </c>
      <c r="F171" s="81">
        <f t="shared" si="11"/>
        <v>4600000</v>
      </c>
      <c r="G171" s="80"/>
    </row>
    <row r="172" spans="1:7">
      <c r="A172" s="79">
        <v>2</v>
      </c>
      <c r="B172" s="80" t="s">
        <v>48</v>
      </c>
      <c r="C172" s="81">
        <v>331000</v>
      </c>
      <c r="D172" s="82">
        <v>100000</v>
      </c>
      <c r="E172" s="80">
        <v>51</v>
      </c>
      <c r="F172" s="81">
        <f t="shared" si="11"/>
        <v>5100000</v>
      </c>
      <c r="G172" s="80"/>
    </row>
    <row r="173" spans="1:7">
      <c r="A173" s="79"/>
      <c r="B173" s="80"/>
      <c r="C173" s="80"/>
      <c r="D173" s="82">
        <v>50000</v>
      </c>
      <c r="E173" s="80">
        <v>15</v>
      </c>
      <c r="F173" s="81">
        <f t="shared" si="11"/>
        <v>750000</v>
      </c>
      <c r="G173" s="80"/>
    </row>
    <row r="174" spans="1:7">
      <c r="A174" s="79">
        <v>3</v>
      </c>
      <c r="B174" s="80" t="s">
        <v>49</v>
      </c>
      <c r="C174" s="81"/>
      <c r="D174" s="82">
        <v>20000</v>
      </c>
      <c r="E174" s="80"/>
      <c r="F174" s="81">
        <f t="shared" si="11"/>
        <v>0</v>
      </c>
      <c r="G174" s="80"/>
    </row>
    <row r="175" spans="1:7">
      <c r="A175" s="80"/>
      <c r="B175" s="83"/>
      <c r="C175" s="80"/>
      <c r="D175" s="82">
        <v>10000</v>
      </c>
      <c r="E175" s="80">
        <v>3</v>
      </c>
      <c r="F175" s="81">
        <f t="shared" si="11"/>
        <v>30000</v>
      </c>
      <c r="G175" s="80"/>
    </row>
    <row r="176" spans="1:7">
      <c r="A176" s="79">
        <v>4</v>
      </c>
      <c r="B176" s="80" t="s">
        <v>50</v>
      </c>
      <c r="C176" s="81"/>
      <c r="D176" s="84">
        <v>5000</v>
      </c>
      <c r="E176" s="80">
        <v>1</v>
      </c>
      <c r="F176" s="81">
        <f t="shared" si="11"/>
        <v>5000</v>
      </c>
      <c r="G176" s="80"/>
    </row>
    <row r="177" spans="1:7">
      <c r="A177" s="80"/>
      <c r="B177" s="80"/>
      <c r="C177" s="81"/>
      <c r="D177" s="84">
        <v>2000</v>
      </c>
      <c r="E177" s="80">
        <v>1</v>
      </c>
      <c r="F177" s="81">
        <f t="shared" si="11"/>
        <v>2000</v>
      </c>
      <c r="G177" s="80"/>
    </row>
    <row r="178" spans="1:7">
      <c r="A178" s="79">
        <v>5</v>
      </c>
      <c r="B178" s="80" t="s">
        <v>51</v>
      </c>
      <c r="C178" s="80"/>
      <c r="D178" s="84">
        <v>1000</v>
      </c>
      <c r="E178" s="80">
        <v>1</v>
      </c>
      <c r="F178" s="81">
        <f t="shared" si="11"/>
        <v>1000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25988000</v>
      </c>
      <c r="G180" s="80"/>
    </row>
    <row r="182" spans="1:7" ht="18.75">
      <c r="B182" s="76" t="s">
        <v>150</v>
      </c>
    </row>
    <row r="183" spans="1:7" ht="18.75">
      <c r="B183" s="76"/>
    </row>
    <row r="184" spans="1:7">
      <c r="A184" s="198" t="s">
        <v>40</v>
      </c>
      <c r="B184" s="198" t="s">
        <v>41</v>
      </c>
      <c r="C184" s="198" t="s">
        <v>42</v>
      </c>
      <c r="D184" s="198" t="s">
        <v>43</v>
      </c>
      <c r="E184" s="78" t="s">
        <v>44</v>
      </c>
      <c r="F184" s="78" t="s">
        <v>45</v>
      </c>
      <c r="G184" s="78" t="s">
        <v>46</v>
      </c>
    </row>
    <row r="185" spans="1:7">
      <c r="A185" s="79">
        <v>1</v>
      </c>
      <c r="B185" s="80" t="s">
        <v>47</v>
      </c>
      <c r="C185" s="81">
        <v>9770000</v>
      </c>
      <c r="D185" s="82">
        <v>500000</v>
      </c>
      <c r="E185" s="80">
        <v>9</v>
      </c>
      <c r="F185" s="81">
        <f t="shared" ref="F185:F193" si="12">D185*E185</f>
        <v>4500000</v>
      </c>
      <c r="G185" s="80"/>
    </row>
    <row r="186" spans="1:7">
      <c r="A186" s="79"/>
      <c r="B186" s="80"/>
      <c r="C186" s="80"/>
      <c r="D186" s="82">
        <v>200000</v>
      </c>
      <c r="E186" s="80">
        <v>6</v>
      </c>
      <c r="F186" s="81">
        <f t="shared" si="12"/>
        <v>1200000</v>
      </c>
      <c r="G186" s="80"/>
    </row>
    <row r="187" spans="1:7">
      <c r="A187" s="79">
        <v>2</v>
      </c>
      <c r="B187" s="80" t="s">
        <v>48</v>
      </c>
      <c r="C187" s="81">
        <v>110000</v>
      </c>
      <c r="D187" s="82">
        <v>100000</v>
      </c>
      <c r="E187" s="80">
        <v>31</v>
      </c>
      <c r="F187" s="81">
        <f t="shared" si="12"/>
        <v>3100000</v>
      </c>
      <c r="G187" s="80"/>
    </row>
    <row r="188" spans="1:7">
      <c r="A188" s="79"/>
      <c r="B188" s="80"/>
      <c r="C188" s="80"/>
      <c r="D188" s="82">
        <v>50000</v>
      </c>
      <c r="E188" s="80">
        <v>19</v>
      </c>
      <c r="F188" s="81">
        <f t="shared" si="12"/>
        <v>950000</v>
      </c>
      <c r="G188" s="80"/>
    </row>
    <row r="189" spans="1:7">
      <c r="A189" s="79">
        <v>3</v>
      </c>
      <c r="B189" s="80" t="s">
        <v>49</v>
      </c>
      <c r="C189" s="81">
        <v>50000</v>
      </c>
      <c r="D189" s="82">
        <v>20000</v>
      </c>
      <c r="E189" s="80">
        <v>1</v>
      </c>
      <c r="F189" s="81">
        <f t="shared" si="12"/>
        <v>20000</v>
      </c>
      <c r="G189" s="80"/>
    </row>
    <row r="190" spans="1:7">
      <c r="A190" s="80"/>
      <c r="B190" s="83"/>
      <c r="C190" s="80"/>
      <c r="D190" s="82">
        <v>10000</v>
      </c>
      <c r="E190" s="80"/>
      <c r="F190" s="81">
        <f t="shared" si="12"/>
        <v>0</v>
      </c>
      <c r="G190" s="80"/>
    </row>
    <row r="191" spans="1:7">
      <c r="A191" s="79">
        <v>4</v>
      </c>
      <c r="B191" s="80" t="s">
        <v>50</v>
      </c>
      <c r="C191" s="81">
        <v>62000</v>
      </c>
      <c r="D191" s="84">
        <v>5000</v>
      </c>
      <c r="E191" s="80"/>
      <c r="F191" s="81">
        <f t="shared" si="12"/>
        <v>0</v>
      </c>
      <c r="G191" s="80"/>
    </row>
    <row r="192" spans="1:7">
      <c r="A192" s="80"/>
      <c r="B192" s="80"/>
      <c r="C192" s="81"/>
      <c r="D192" s="84">
        <v>2000</v>
      </c>
      <c r="E192" s="80"/>
      <c r="F192" s="81">
        <f t="shared" si="12"/>
        <v>0</v>
      </c>
      <c r="G192" s="80"/>
    </row>
    <row r="193" spans="1:7">
      <c r="A193" s="79">
        <v>5</v>
      </c>
      <c r="B193" s="80" t="s">
        <v>51</v>
      </c>
      <c r="C193" s="80"/>
      <c r="D193" s="84">
        <v>1000</v>
      </c>
      <c r="E193" s="80"/>
      <c r="F193" s="81">
        <f t="shared" si="12"/>
        <v>0</v>
      </c>
      <c r="G193" s="80"/>
    </row>
    <row r="194" spans="1:7">
      <c r="A194" s="80"/>
      <c r="B194" s="80"/>
      <c r="C194" s="80"/>
      <c r="D194" s="84">
        <v>500</v>
      </c>
      <c r="E194" s="80"/>
      <c r="F194" s="81">
        <f t="shared" ref="F194" si="13">D194*E194</f>
        <v>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9770000</v>
      </c>
      <c r="G195" s="80"/>
    </row>
    <row r="197" spans="1:7" ht="18.75">
      <c r="B197" s="76" t="s">
        <v>151</v>
      </c>
    </row>
    <row r="198" spans="1:7" ht="18.75">
      <c r="B198" s="76"/>
    </row>
    <row r="199" spans="1:7">
      <c r="A199" s="199" t="s">
        <v>40</v>
      </c>
      <c r="B199" s="199" t="s">
        <v>41</v>
      </c>
      <c r="C199" s="199" t="s">
        <v>42</v>
      </c>
      <c r="D199" s="199" t="s">
        <v>43</v>
      </c>
      <c r="E199" s="78" t="s">
        <v>44</v>
      </c>
      <c r="F199" s="78" t="s">
        <v>45</v>
      </c>
      <c r="G199" s="78" t="s">
        <v>46</v>
      </c>
    </row>
    <row r="200" spans="1:7">
      <c r="A200" s="79">
        <v>1</v>
      </c>
      <c r="B200" s="80" t="s">
        <v>47</v>
      </c>
      <c r="C200" s="81">
        <v>6846000</v>
      </c>
      <c r="D200" s="82">
        <v>500000</v>
      </c>
      <c r="E200" s="80">
        <v>9</v>
      </c>
      <c r="F200" s="81">
        <f t="shared" ref="F200:F209" si="14">D200*E200</f>
        <v>4500000</v>
      </c>
      <c r="G200" s="80"/>
    </row>
    <row r="201" spans="1:7">
      <c r="A201" s="79"/>
      <c r="B201" s="80"/>
      <c r="C201" s="80"/>
      <c r="D201" s="82">
        <v>200000</v>
      </c>
      <c r="E201" s="80">
        <v>5</v>
      </c>
      <c r="F201" s="81">
        <f t="shared" si="14"/>
        <v>1000000</v>
      </c>
      <c r="G201" s="80"/>
    </row>
    <row r="202" spans="1:7">
      <c r="A202" s="79">
        <v>2</v>
      </c>
      <c r="B202" s="80" t="s">
        <v>48</v>
      </c>
      <c r="C202" s="81"/>
      <c r="D202" s="82">
        <v>100000</v>
      </c>
      <c r="E202" s="80">
        <v>13</v>
      </c>
      <c r="F202" s="81">
        <f t="shared" si="14"/>
        <v>1300000</v>
      </c>
      <c r="G202" s="80"/>
    </row>
    <row r="203" spans="1:7">
      <c r="A203" s="79"/>
      <c r="B203" s="80"/>
      <c r="C203" s="80"/>
      <c r="D203" s="82">
        <v>50000</v>
      </c>
      <c r="E203" s="80"/>
      <c r="F203" s="81">
        <f t="shared" si="14"/>
        <v>0</v>
      </c>
      <c r="G203" s="80"/>
    </row>
    <row r="204" spans="1:7">
      <c r="A204" s="79">
        <v>3</v>
      </c>
      <c r="B204" s="80" t="s">
        <v>49</v>
      </c>
      <c r="C204" s="81"/>
      <c r="D204" s="82">
        <v>20000</v>
      </c>
      <c r="E204" s="80">
        <v>2</v>
      </c>
      <c r="F204" s="81">
        <f t="shared" si="14"/>
        <v>40000</v>
      </c>
      <c r="G204" s="80"/>
    </row>
    <row r="205" spans="1:7">
      <c r="A205" s="80"/>
      <c r="B205" s="83"/>
      <c r="C205" s="80"/>
      <c r="D205" s="82">
        <v>10000</v>
      </c>
      <c r="E205" s="80"/>
      <c r="F205" s="81">
        <f t="shared" si="14"/>
        <v>0</v>
      </c>
      <c r="G205" s="80"/>
    </row>
    <row r="206" spans="1:7">
      <c r="A206" s="79">
        <v>4</v>
      </c>
      <c r="B206" s="80" t="s">
        <v>50</v>
      </c>
      <c r="C206" s="81"/>
      <c r="D206" s="84">
        <v>5000</v>
      </c>
      <c r="E206" s="80"/>
      <c r="F206" s="81">
        <f t="shared" si="14"/>
        <v>0</v>
      </c>
      <c r="G206" s="80"/>
    </row>
    <row r="207" spans="1:7">
      <c r="A207" s="80"/>
      <c r="B207" s="80"/>
      <c r="C207" s="81"/>
      <c r="D207" s="84">
        <v>2000</v>
      </c>
      <c r="E207" s="80">
        <v>1</v>
      </c>
      <c r="F207" s="81">
        <f t="shared" si="14"/>
        <v>2000</v>
      </c>
      <c r="G207" s="80"/>
    </row>
    <row r="208" spans="1:7">
      <c r="A208" s="79">
        <v>5</v>
      </c>
      <c r="B208" s="80" t="s">
        <v>51</v>
      </c>
      <c r="C208" s="80"/>
      <c r="D208" s="84">
        <v>1000</v>
      </c>
      <c r="E208" s="80">
        <v>3</v>
      </c>
      <c r="F208" s="81">
        <f t="shared" si="14"/>
        <v>3000</v>
      </c>
      <c r="G208" s="80"/>
    </row>
    <row r="209" spans="1:7">
      <c r="A209" s="80"/>
      <c r="B209" s="80"/>
      <c r="C209" s="80"/>
      <c r="D209" s="84">
        <v>500</v>
      </c>
      <c r="E209" s="80">
        <v>2</v>
      </c>
      <c r="F209" s="81">
        <f t="shared" si="14"/>
        <v>1000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6846000</v>
      </c>
      <c r="G210" s="80"/>
    </row>
    <row r="212" spans="1:7" ht="18.75">
      <c r="B212" s="76" t="s">
        <v>162</v>
      </c>
    </row>
    <row r="213" spans="1:7" ht="18.75">
      <c r="B213" s="76"/>
    </row>
    <row r="214" spans="1:7">
      <c r="A214" s="200" t="s">
        <v>40</v>
      </c>
      <c r="B214" s="200" t="s">
        <v>41</v>
      </c>
      <c r="C214" s="200" t="s">
        <v>42</v>
      </c>
      <c r="D214" s="200" t="s">
        <v>43</v>
      </c>
      <c r="E214" s="78" t="s">
        <v>44</v>
      </c>
      <c r="F214" s="78" t="s">
        <v>45</v>
      </c>
      <c r="G214" s="78" t="s">
        <v>46</v>
      </c>
    </row>
    <row r="215" spans="1:7">
      <c r="A215" s="79">
        <v>1</v>
      </c>
      <c r="B215" s="80" t="s">
        <v>47</v>
      </c>
      <c r="C215" s="81">
        <v>11306000</v>
      </c>
      <c r="D215" s="82">
        <v>500000</v>
      </c>
      <c r="E215" s="80">
        <v>16</v>
      </c>
      <c r="F215" s="81">
        <f t="shared" ref="F215:F224" si="15">D215*E215</f>
        <v>8000000</v>
      </c>
      <c r="G215" s="80"/>
    </row>
    <row r="216" spans="1:7">
      <c r="A216" s="79"/>
      <c r="B216" s="80"/>
      <c r="C216" s="80"/>
      <c r="D216" s="82">
        <v>200000</v>
      </c>
      <c r="E216" s="80">
        <v>3</v>
      </c>
      <c r="F216" s="81">
        <f t="shared" si="15"/>
        <v>600000</v>
      </c>
      <c r="G216" s="80"/>
    </row>
    <row r="217" spans="1:7">
      <c r="A217" s="79">
        <v>2</v>
      </c>
      <c r="B217" s="80" t="s">
        <v>48</v>
      </c>
      <c r="C217" s="81"/>
      <c r="D217" s="82">
        <v>100000</v>
      </c>
      <c r="E217" s="80">
        <v>22</v>
      </c>
      <c r="F217" s="81">
        <f t="shared" si="15"/>
        <v>2200000</v>
      </c>
      <c r="G217" s="80"/>
    </row>
    <row r="218" spans="1:7">
      <c r="A218" s="79"/>
      <c r="B218" s="80"/>
      <c r="C218" s="80"/>
      <c r="D218" s="82">
        <v>50000</v>
      </c>
      <c r="E218" s="80">
        <v>7</v>
      </c>
      <c r="F218" s="81">
        <f t="shared" si="15"/>
        <v>350000</v>
      </c>
      <c r="G218" s="80"/>
    </row>
    <row r="219" spans="1:7">
      <c r="A219" s="79">
        <v>3</v>
      </c>
      <c r="B219" s="80" t="s">
        <v>49</v>
      </c>
      <c r="C219" s="81"/>
      <c r="D219" s="82">
        <v>20000</v>
      </c>
      <c r="E219" s="80">
        <v>1</v>
      </c>
      <c r="F219" s="81">
        <f t="shared" si="15"/>
        <v>20000</v>
      </c>
      <c r="G219" s="80"/>
    </row>
    <row r="220" spans="1:7">
      <c r="A220" s="80"/>
      <c r="B220" s="83"/>
      <c r="C220" s="80"/>
      <c r="D220" s="82">
        <v>10000</v>
      </c>
      <c r="E220" s="80">
        <v>13</v>
      </c>
      <c r="F220" s="81">
        <f t="shared" si="15"/>
        <v>130000</v>
      </c>
      <c r="G220" s="80"/>
    </row>
    <row r="221" spans="1:7">
      <c r="A221" s="79">
        <v>4</v>
      </c>
      <c r="B221" s="80" t="s">
        <v>50</v>
      </c>
      <c r="C221" s="81"/>
      <c r="D221" s="84">
        <v>5000</v>
      </c>
      <c r="E221" s="80">
        <v>1</v>
      </c>
      <c r="F221" s="81">
        <f t="shared" si="15"/>
        <v>5000</v>
      </c>
      <c r="G221" s="80"/>
    </row>
    <row r="222" spans="1:7">
      <c r="A222" s="80"/>
      <c r="B222" s="80"/>
      <c r="C222" s="81"/>
      <c r="D222" s="84">
        <v>2000</v>
      </c>
      <c r="E222" s="80"/>
      <c r="F222" s="81">
        <f t="shared" si="15"/>
        <v>0</v>
      </c>
      <c r="G222" s="80"/>
    </row>
    <row r="223" spans="1:7">
      <c r="A223" s="79">
        <v>5</v>
      </c>
      <c r="B223" s="80" t="s">
        <v>51</v>
      </c>
      <c r="C223" s="80"/>
      <c r="D223" s="84">
        <v>1000</v>
      </c>
      <c r="E223" s="80">
        <v>1</v>
      </c>
      <c r="F223" s="81">
        <f t="shared" si="15"/>
        <v>1000</v>
      </c>
      <c r="G223" s="80"/>
    </row>
    <row r="224" spans="1:7">
      <c r="A224" s="80"/>
      <c r="B224" s="80"/>
      <c r="C224" s="80"/>
      <c r="D224" s="84">
        <v>500</v>
      </c>
      <c r="E224" s="80"/>
      <c r="F224" s="81">
        <f t="shared" si="15"/>
        <v>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11306000</v>
      </c>
      <c r="G225" s="80"/>
    </row>
    <row r="227" spans="1:7" ht="18.75">
      <c r="B227" s="76" t="s">
        <v>167</v>
      </c>
    </row>
    <row r="228" spans="1:7" ht="18.75">
      <c r="B228" s="76"/>
    </row>
    <row r="229" spans="1:7">
      <c r="A229" s="201" t="s">
        <v>40</v>
      </c>
      <c r="B229" s="201" t="s">
        <v>41</v>
      </c>
      <c r="C229" s="201" t="s">
        <v>42</v>
      </c>
      <c r="D229" s="201" t="s">
        <v>43</v>
      </c>
      <c r="E229" s="78" t="s">
        <v>44</v>
      </c>
      <c r="F229" s="78" t="s">
        <v>45</v>
      </c>
      <c r="G229" s="78" t="s">
        <v>46</v>
      </c>
    </row>
    <row r="230" spans="1:7">
      <c r="A230" s="79">
        <v>1</v>
      </c>
      <c r="B230" s="80" t="s">
        <v>47</v>
      </c>
      <c r="C230" s="81">
        <v>10756000</v>
      </c>
      <c r="D230" s="82">
        <v>500000</v>
      </c>
      <c r="E230" s="80">
        <v>19</v>
      </c>
      <c r="F230" s="81">
        <f t="shared" ref="F230:F239" si="16">D230*E230</f>
        <v>9500000</v>
      </c>
      <c r="G230" s="80"/>
    </row>
    <row r="231" spans="1:7">
      <c r="A231" s="79"/>
      <c r="B231" s="80"/>
      <c r="C231" s="80"/>
      <c r="D231" s="82">
        <v>200000</v>
      </c>
      <c r="E231" s="80"/>
      <c r="F231" s="81">
        <f t="shared" si="16"/>
        <v>0</v>
      </c>
      <c r="G231" s="80"/>
    </row>
    <row r="232" spans="1:7">
      <c r="A232" s="79">
        <v>2</v>
      </c>
      <c r="B232" s="80" t="s">
        <v>48</v>
      </c>
      <c r="C232" s="81"/>
      <c r="D232" s="82">
        <v>100000</v>
      </c>
      <c r="E232" s="80">
        <v>3</v>
      </c>
      <c r="F232" s="81">
        <f t="shared" si="16"/>
        <v>300000</v>
      </c>
      <c r="G232" s="80"/>
    </row>
    <row r="233" spans="1:7">
      <c r="A233" s="79"/>
      <c r="B233" s="80"/>
      <c r="C233" s="80"/>
      <c r="D233" s="82">
        <v>50000</v>
      </c>
      <c r="E233" s="80">
        <v>18</v>
      </c>
      <c r="F233" s="81">
        <f t="shared" si="16"/>
        <v>900000</v>
      </c>
      <c r="G233" s="80"/>
    </row>
    <row r="234" spans="1:7">
      <c r="A234" s="79">
        <v>3</v>
      </c>
      <c r="B234" s="80" t="s">
        <v>49</v>
      </c>
      <c r="C234" s="81"/>
      <c r="D234" s="82">
        <v>20000</v>
      </c>
      <c r="E234" s="80">
        <v>2</v>
      </c>
      <c r="F234" s="81">
        <f t="shared" si="16"/>
        <v>40000</v>
      </c>
      <c r="G234" s="80"/>
    </row>
    <row r="235" spans="1:7">
      <c r="A235" s="80"/>
      <c r="B235" s="83"/>
      <c r="C235" s="80"/>
      <c r="D235" s="82">
        <v>10000</v>
      </c>
      <c r="E235" s="80">
        <v>1</v>
      </c>
      <c r="F235" s="81">
        <f t="shared" si="16"/>
        <v>10000</v>
      </c>
      <c r="G235" s="80"/>
    </row>
    <row r="236" spans="1:7">
      <c r="A236" s="79">
        <v>4</v>
      </c>
      <c r="B236" s="80" t="s">
        <v>50</v>
      </c>
      <c r="C236" s="81"/>
      <c r="D236" s="84">
        <v>5000</v>
      </c>
      <c r="E236" s="80">
        <v>1</v>
      </c>
      <c r="F236" s="81">
        <f t="shared" si="16"/>
        <v>5000</v>
      </c>
      <c r="G236" s="80"/>
    </row>
    <row r="237" spans="1:7">
      <c r="A237" s="80"/>
      <c r="B237" s="80"/>
      <c r="C237" s="81"/>
      <c r="D237" s="84">
        <v>2000</v>
      </c>
      <c r="E237" s="80"/>
      <c r="F237" s="81">
        <f t="shared" si="16"/>
        <v>0</v>
      </c>
      <c r="G237" s="80"/>
    </row>
    <row r="238" spans="1:7">
      <c r="A238" s="79">
        <v>5</v>
      </c>
      <c r="B238" s="80" t="s">
        <v>51</v>
      </c>
      <c r="C238" s="80"/>
      <c r="D238" s="84">
        <v>1000</v>
      </c>
      <c r="E238" s="80">
        <v>1</v>
      </c>
      <c r="F238" s="81">
        <f t="shared" si="16"/>
        <v>1000</v>
      </c>
      <c r="G238" s="80"/>
    </row>
    <row r="239" spans="1:7">
      <c r="A239" s="80"/>
      <c r="B239" s="80"/>
      <c r="C239" s="80"/>
      <c r="D239" s="84">
        <v>500</v>
      </c>
      <c r="E239" s="80"/>
      <c r="F239" s="81">
        <f t="shared" si="16"/>
        <v>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10756000</v>
      </c>
      <c r="G240" s="80"/>
    </row>
    <row r="242" spans="1:7" ht="18.75">
      <c r="B242" s="76" t="s">
        <v>173</v>
      </c>
    </row>
    <row r="243" spans="1:7" ht="18.75">
      <c r="B243" s="76"/>
    </row>
    <row r="244" spans="1:7">
      <c r="A244" s="202" t="s">
        <v>40</v>
      </c>
      <c r="B244" s="202" t="s">
        <v>41</v>
      </c>
      <c r="C244" s="202" t="s">
        <v>42</v>
      </c>
      <c r="D244" s="202" t="s">
        <v>43</v>
      </c>
      <c r="E244" s="78" t="s">
        <v>44</v>
      </c>
      <c r="F244" s="78" t="s">
        <v>45</v>
      </c>
      <c r="G244" s="78" t="s">
        <v>46</v>
      </c>
    </row>
    <row r="245" spans="1:7">
      <c r="A245" s="79">
        <v>1</v>
      </c>
      <c r="B245" s="80" t="s">
        <v>47</v>
      </c>
      <c r="C245" s="81">
        <v>13221500</v>
      </c>
      <c r="D245" s="82">
        <v>500000</v>
      </c>
      <c r="E245" s="80">
        <v>17</v>
      </c>
      <c r="F245" s="81">
        <f t="shared" ref="F245:F254" si="17">D245*E245</f>
        <v>8500000</v>
      </c>
      <c r="G245" s="80"/>
    </row>
    <row r="246" spans="1:7">
      <c r="A246" s="79"/>
      <c r="B246" s="80"/>
      <c r="C246" s="80"/>
      <c r="D246" s="82">
        <v>200000</v>
      </c>
      <c r="E246" s="80">
        <v>9</v>
      </c>
      <c r="F246" s="81">
        <f t="shared" si="17"/>
        <v>1800000</v>
      </c>
      <c r="G246" s="80"/>
    </row>
    <row r="247" spans="1:7">
      <c r="A247" s="79">
        <v>2</v>
      </c>
      <c r="B247" s="80" t="s">
        <v>48</v>
      </c>
      <c r="C247" s="81"/>
      <c r="D247" s="82">
        <v>100000</v>
      </c>
      <c r="E247" s="80">
        <v>27</v>
      </c>
      <c r="F247" s="81">
        <f t="shared" si="17"/>
        <v>2700000</v>
      </c>
      <c r="G247" s="80"/>
    </row>
    <row r="248" spans="1:7">
      <c r="A248" s="79"/>
      <c r="B248" s="80"/>
      <c r="C248" s="80"/>
      <c r="D248" s="82">
        <v>50000</v>
      </c>
      <c r="E248" s="80">
        <v>2</v>
      </c>
      <c r="F248" s="81">
        <f t="shared" si="17"/>
        <v>100000</v>
      </c>
      <c r="G248" s="80"/>
    </row>
    <row r="249" spans="1:7">
      <c r="A249" s="79">
        <v>3</v>
      </c>
      <c r="B249" s="80" t="s">
        <v>49</v>
      </c>
      <c r="C249" s="81"/>
      <c r="D249" s="82">
        <v>20000</v>
      </c>
      <c r="E249" s="80">
        <v>1</v>
      </c>
      <c r="F249" s="81">
        <f t="shared" si="17"/>
        <v>20000</v>
      </c>
      <c r="G249" s="80"/>
    </row>
    <row r="250" spans="1:7">
      <c r="A250" s="80"/>
      <c r="B250" s="83"/>
      <c r="C250" s="80"/>
      <c r="D250" s="82">
        <v>10000</v>
      </c>
      <c r="E250" s="80">
        <v>9</v>
      </c>
      <c r="F250" s="81">
        <f t="shared" si="17"/>
        <v>90000</v>
      </c>
      <c r="G250" s="80"/>
    </row>
    <row r="251" spans="1:7">
      <c r="A251" s="79">
        <v>4</v>
      </c>
      <c r="B251" s="80" t="s">
        <v>50</v>
      </c>
      <c r="C251" s="81"/>
      <c r="D251" s="84">
        <v>5000</v>
      </c>
      <c r="E251" s="80">
        <v>1</v>
      </c>
      <c r="F251" s="81">
        <f t="shared" si="17"/>
        <v>5000</v>
      </c>
      <c r="G251" s="80"/>
    </row>
    <row r="252" spans="1:7">
      <c r="A252" s="80"/>
      <c r="B252" s="80"/>
      <c r="C252" s="81"/>
      <c r="D252" s="84">
        <v>2000</v>
      </c>
      <c r="E252" s="80">
        <v>3</v>
      </c>
      <c r="F252" s="81">
        <f t="shared" si="17"/>
        <v>6000</v>
      </c>
      <c r="G252" s="80"/>
    </row>
    <row r="253" spans="1:7">
      <c r="A253" s="79">
        <v>5</v>
      </c>
      <c r="B253" s="80" t="s">
        <v>51</v>
      </c>
      <c r="C253" s="80"/>
      <c r="D253" s="84">
        <v>1000</v>
      </c>
      <c r="E253" s="80"/>
      <c r="F253" s="81">
        <f t="shared" si="17"/>
        <v>0</v>
      </c>
      <c r="G253" s="80"/>
    </row>
    <row r="254" spans="1:7">
      <c r="A254" s="80"/>
      <c r="B254" s="80"/>
      <c r="C254" s="80"/>
      <c r="D254" s="84">
        <v>500</v>
      </c>
      <c r="E254" s="80">
        <v>1</v>
      </c>
      <c r="F254" s="81">
        <f t="shared" si="17"/>
        <v>500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13221500</v>
      </c>
      <c r="G255" s="80"/>
    </row>
    <row r="257" spans="1:7" ht="18.75">
      <c r="B257" s="76" t="s">
        <v>180</v>
      </c>
    </row>
    <row r="258" spans="1:7" ht="18.75">
      <c r="B258" s="76"/>
    </row>
    <row r="259" spans="1:7">
      <c r="A259" s="203" t="s">
        <v>40</v>
      </c>
      <c r="B259" s="203" t="s">
        <v>41</v>
      </c>
      <c r="C259" s="203" t="s">
        <v>42</v>
      </c>
      <c r="D259" s="203" t="s">
        <v>43</v>
      </c>
      <c r="E259" s="78" t="s">
        <v>44</v>
      </c>
      <c r="F259" s="78" t="s">
        <v>45</v>
      </c>
      <c r="G259" s="78" t="s">
        <v>46</v>
      </c>
    </row>
    <row r="260" spans="1:7">
      <c r="A260" s="79">
        <v>1</v>
      </c>
      <c r="B260" s="80" t="s">
        <v>47</v>
      </c>
      <c r="C260" s="81">
        <v>19320000</v>
      </c>
      <c r="D260" s="82">
        <v>500000</v>
      </c>
      <c r="E260" s="80">
        <v>24</v>
      </c>
      <c r="F260" s="81">
        <f t="shared" ref="F260:F269" si="18">D260*E260</f>
        <v>12000000</v>
      </c>
      <c r="G260" s="80"/>
    </row>
    <row r="261" spans="1:7">
      <c r="A261" s="79"/>
      <c r="B261" s="80"/>
      <c r="C261" s="80"/>
      <c r="D261" s="82">
        <v>200000</v>
      </c>
      <c r="E261" s="80">
        <v>5</v>
      </c>
      <c r="F261" s="81">
        <f t="shared" si="18"/>
        <v>1000000</v>
      </c>
      <c r="G261" s="80"/>
    </row>
    <row r="262" spans="1:7">
      <c r="A262" s="79">
        <v>2</v>
      </c>
      <c r="B262" s="80" t="s">
        <v>48</v>
      </c>
      <c r="C262" s="81">
        <v>288000</v>
      </c>
      <c r="D262" s="82">
        <v>100000</v>
      </c>
      <c r="E262" s="80">
        <v>47</v>
      </c>
      <c r="F262" s="81">
        <f t="shared" si="18"/>
        <v>4700000</v>
      </c>
      <c r="G262" s="80"/>
    </row>
    <row r="263" spans="1:7">
      <c r="A263" s="79"/>
      <c r="B263" s="80"/>
      <c r="C263" s="80"/>
      <c r="D263" s="82">
        <v>50000</v>
      </c>
      <c r="E263" s="80">
        <v>31</v>
      </c>
      <c r="F263" s="81">
        <f t="shared" si="18"/>
        <v>1550000</v>
      </c>
      <c r="G263" s="80"/>
    </row>
    <row r="264" spans="1:7">
      <c r="A264" s="79">
        <v>3</v>
      </c>
      <c r="B264" s="80" t="s">
        <v>49</v>
      </c>
      <c r="C264" s="81"/>
      <c r="D264" s="82">
        <v>20000</v>
      </c>
      <c r="E264" s="80"/>
      <c r="F264" s="81">
        <f t="shared" si="18"/>
        <v>0</v>
      </c>
      <c r="G264" s="80"/>
    </row>
    <row r="265" spans="1:7">
      <c r="A265" s="80"/>
      <c r="B265" s="83"/>
      <c r="C265" s="80"/>
      <c r="D265" s="82">
        <v>10000</v>
      </c>
      <c r="E265" s="80">
        <v>6</v>
      </c>
      <c r="F265" s="81">
        <f t="shared" si="18"/>
        <v>60000</v>
      </c>
      <c r="G265" s="80"/>
    </row>
    <row r="266" spans="1:7">
      <c r="A266" s="79">
        <v>4</v>
      </c>
      <c r="B266" s="80" t="s">
        <v>50</v>
      </c>
      <c r="C266" s="81"/>
      <c r="D266" s="84">
        <v>5000</v>
      </c>
      <c r="E266" s="80"/>
      <c r="F266" s="81">
        <f t="shared" si="18"/>
        <v>0</v>
      </c>
      <c r="G266" s="80"/>
    </row>
    <row r="267" spans="1:7">
      <c r="A267" s="80"/>
      <c r="B267" s="80"/>
      <c r="C267" s="81"/>
      <c r="D267" s="84">
        <v>2000</v>
      </c>
      <c r="E267" s="80">
        <v>1</v>
      </c>
      <c r="F267" s="81">
        <f t="shared" si="18"/>
        <v>2000</v>
      </c>
      <c r="G267" s="80"/>
    </row>
    <row r="268" spans="1:7">
      <c r="A268" s="79">
        <v>5</v>
      </c>
      <c r="B268" s="80" t="s">
        <v>51</v>
      </c>
      <c r="C268" s="80"/>
      <c r="D268" s="84">
        <v>1000</v>
      </c>
      <c r="E268" s="80">
        <v>6</v>
      </c>
      <c r="F268" s="81">
        <f t="shared" si="18"/>
        <v>6000</v>
      </c>
      <c r="G268" s="80"/>
    </row>
    <row r="269" spans="1:7">
      <c r="A269" s="80"/>
      <c r="B269" s="80"/>
      <c r="C269" s="80"/>
      <c r="D269" s="84">
        <v>500</v>
      </c>
      <c r="E269" s="80">
        <v>4</v>
      </c>
      <c r="F269" s="81">
        <f t="shared" si="18"/>
        <v>2000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19320000</v>
      </c>
      <c r="G270" s="80"/>
    </row>
    <row r="272" spans="1:7" ht="18.75">
      <c r="B272" s="76" t="s">
        <v>183</v>
      </c>
    </row>
    <row r="273" spans="1:7" ht="18.75">
      <c r="B273" s="76"/>
    </row>
    <row r="274" spans="1:7">
      <c r="A274" s="204" t="s">
        <v>40</v>
      </c>
      <c r="B274" s="204" t="s">
        <v>41</v>
      </c>
      <c r="C274" s="204" t="s">
        <v>42</v>
      </c>
      <c r="D274" s="204" t="s">
        <v>43</v>
      </c>
      <c r="E274" s="78" t="s">
        <v>44</v>
      </c>
      <c r="F274" s="78" t="s">
        <v>45</v>
      </c>
      <c r="G274" s="78" t="s">
        <v>46</v>
      </c>
    </row>
    <row r="275" spans="1:7">
      <c r="A275" s="79">
        <v>1</v>
      </c>
      <c r="B275" s="80" t="s">
        <v>47</v>
      </c>
      <c r="C275" s="81">
        <v>24073500</v>
      </c>
      <c r="D275" s="82">
        <v>500000</v>
      </c>
      <c r="E275" s="80">
        <v>26</v>
      </c>
      <c r="F275" s="81">
        <f t="shared" ref="F275:F284" si="19">D275*E275</f>
        <v>13000000</v>
      </c>
      <c r="G275" s="80"/>
    </row>
    <row r="276" spans="1:7">
      <c r="A276" s="79"/>
      <c r="B276" s="80"/>
      <c r="C276" s="80"/>
      <c r="D276" s="82">
        <v>200000</v>
      </c>
      <c r="E276" s="80">
        <v>20</v>
      </c>
      <c r="F276" s="81">
        <f t="shared" si="19"/>
        <v>4000000</v>
      </c>
      <c r="G276" s="80"/>
    </row>
    <row r="277" spans="1:7">
      <c r="A277" s="79">
        <v>2</v>
      </c>
      <c r="B277" s="80" t="s">
        <v>48</v>
      </c>
      <c r="C277" s="81">
        <v>599000</v>
      </c>
      <c r="D277" s="82">
        <v>100000</v>
      </c>
      <c r="E277" s="80">
        <v>57</v>
      </c>
      <c r="F277" s="81">
        <f t="shared" si="19"/>
        <v>5700000</v>
      </c>
      <c r="G277" s="80"/>
    </row>
    <row r="278" spans="1:7">
      <c r="A278" s="79"/>
      <c r="B278" s="80"/>
      <c r="C278" s="80"/>
      <c r="D278" s="82">
        <v>50000</v>
      </c>
      <c r="E278" s="80">
        <v>22</v>
      </c>
      <c r="F278" s="81">
        <f t="shared" si="19"/>
        <v>1100000</v>
      </c>
      <c r="G278" s="80"/>
    </row>
    <row r="279" spans="1:7">
      <c r="A279" s="79">
        <v>3</v>
      </c>
      <c r="B279" s="80" t="s">
        <v>49</v>
      </c>
      <c r="C279" s="81"/>
      <c r="D279" s="82">
        <v>20000</v>
      </c>
      <c r="E279" s="80">
        <v>7</v>
      </c>
      <c r="F279" s="81">
        <f t="shared" si="19"/>
        <v>140000</v>
      </c>
      <c r="G279" s="80"/>
    </row>
    <row r="280" spans="1:7">
      <c r="A280" s="80"/>
      <c r="B280" s="83"/>
      <c r="C280" s="80"/>
      <c r="D280" s="82">
        <v>10000</v>
      </c>
      <c r="E280" s="80">
        <v>12</v>
      </c>
      <c r="F280" s="81">
        <f t="shared" si="19"/>
        <v>120000</v>
      </c>
      <c r="G280" s="80"/>
    </row>
    <row r="281" spans="1:7">
      <c r="A281" s="79">
        <v>4</v>
      </c>
      <c r="B281" s="80" t="s">
        <v>50</v>
      </c>
      <c r="C281" s="81"/>
      <c r="D281" s="84">
        <v>5000</v>
      </c>
      <c r="E281" s="80">
        <v>2</v>
      </c>
      <c r="F281" s="81">
        <f t="shared" si="19"/>
        <v>10000</v>
      </c>
      <c r="G281" s="80"/>
    </row>
    <row r="282" spans="1:7">
      <c r="A282" s="80"/>
      <c r="B282" s="80"/>
      <c r="C282" s="81"/>
      <c r="D282" s="84">
        <v>2000</v>
      </c>
      <c r="E282" s="80"/>
      <c r="F282" s="81">
        <f t="shared" si="19"/>
        <v>0</v>
      </c>
      <c r="G282" s="80"/>
    </row>
    <row r="283" spans="1:7">
      <c r="A283" s="79">
        <v>5</v>
      </c>
      <c r="B283" s="80" t="s">
        <v>51</v>
      </c>
      <c r="C283" s="80"/>
      <c r="D283" s="84">
        <v>1000</v>
      </c>
      <c r="E283" s="80">
        <v>3</v>
      </c>
      <c r="F283" s="81">
        <f t="shared" si="19"/>
        <v>3000</v>
      </c>
      <c r="G283" s="80"/>
    </row>
    <row r="284" spans="1:7">
      <c r="A284" s="80"/>
      <c r="B284" s="80"/>
      <c r="C284" s="80"/>
      <c r="D284" s="84">
        <v>500</v>
      </c>
      <c r="E284" s="80">
        <v>1</v>
      </c>
      <c r="F284" s="81">
        <f t="shared" si="19"/>
        <v>500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24073500</v>
      </c>
      <c r="G285" s="80"/>
    </row>
    <row r="287" spans="1:7" ht="18.75">
      <c r="B287" s="76" t="s">
        <v>188</v>
      </c>
    </row>
    <row r="288" spans="1:7" ht="18.75">
      <c r="B288" s="76"/>
    </row>
    <row r="289" spans="1:7">
      <c r="A289" s="205" t="s">
        <v>40</v>
      </c>
      <c r="B289" s="205" t="s">
        <v>41</v>
      </c>
      <c r="C289" s="205" t="s">
        <v>42</v>
      </c>
      <c r="D289" s="205" t="s">
        <v>43</v>
      </c>
      <c r="E289" s="78" t="s">
        <v>44</v>
      </c>
      <c r="F289" s="78" t="s">
        <v>45</v>
      </c>
      <c r="G289" s="78" t="s">
        <v>46</v>
      </c>
    </row>
    <row r="290" spans="1:7">
      <c r="A290" s="79">
        <v>1</v>
      </c>
      <c r="B290" s="80" t="s">
        <v>47</v>
      </c>
      <c r="C290" s="81">
        <v>8540500</v>
      </c>
      <c r="D290" s="82">
        <v>500000</v>
      </c>
      <c r="E290" s="80">
        <v>12</v>
      </c>
      <c r="F290" s="81">
        <f t="shared" ref="F290:F299" si="20">D290*E290</f>
        <v>6000000</v>
      </c>
      <c r="G290" s="80"/>
    </row>
    <row r="291" spans="1:7">
      <c r="A291" s="79"/>
      <c r="B291" s="80"/>
      <c r="C291" s="80"/>
      <c r="D291" s="82">
        <v>200000</v>
      </c>
      <c r="E291" s="80">
        <v>5</v>
      </c>
      <c r="F291" s="81">
        <f t="shared" si="20"/>
        <v>1000000</v>
      </c>
      <c r="G291" s="80"/>
    </row>
    <row r="292" spans="1:7">
      <c r="A292" s="79">
        <v>2</v>
      </c>
      <c r="B292" s="80" t="s">
        <v>48</v>
      </c>
      <c r="C292" s="81">
        <v>1050000</v>
      </c>
      <c r="D292" s="82">
        <v>100000</v>
      </c>
      <c r="E292" s="80">
        <v>10</v>
      </c>
      <c r="F292" s="81">
        <f t="shared" si="20"/>
        <v>1000000</v>
      </c>
      <c r="G292" s="80"/>
    </row>
    <row r="293" spans="1:7">
      <c r="A293" s="79"/>
      <c r="B293" s="80"/>
      <c r="C293" s="80"/>
      <c r="D293" s="82">
        <v>50000</v>
      </c>
      <c r="E293" s="80">
        <v>10</v>
      </c>
      <c r="F293" s="81">
        <f t="shared" si="20"/>
        <v>500000</v>
      </c>
      <c r="G293" s="80"/>
    </row>
    <row r="294" spans="1:7">
      <c r="A294" s="79">
        <v>3</v>
      </c>
      <c r="B294" s="80" t="s">
        <v>49</v>
      </c>
      <c r="C294" s="81"/>
      <c r="D294" s="82">
        <v>20000</v>
      </c>
      <c r="E294" s="80"/>
      <c r="F294" s="81">
        <f t="shared" si="20"/>
        <v>0</v>
      </c>
      <c r="G294" s="80"/>
    </row>
    <row r="295" spans="1:7">
      <c r="A295" s="80"/>
      <c r="B295" s="83"/>
      <c r="C295" s="80"/>
      <c r="D295" s="82">
        <v>10000</v>
      </c>
      <c r="E295" s="80">
        <v>3</v>
      </c>
      <c r="F295" s="81">
        <f t="shared" si="20"/>
        <v>30000</v>
      </c>
      <c r="G295" s="80"/>
    </row>
    <row r="296" spans="1:7">
      <c r="A296" s="79">
        <v>4</v>
      </c>
      <c r="B296" s="80" t="s">
        <v>50</v>
      </c>
      <c r="C296" s="81"/>
      <c r="D296" s="84">
        <v>5000</v>
      </c>
      <c r="E296" s="80">
        <v>2</v>
      </c>
      <c r="F296" s="81">
        <f t="shared" si="20"/>
        <v>10000</v>
      </c>
      <c r="G296" s="80"/>
    </row>
    <row r="297" spans="1:7">
      <c r="A297" s="80"/>
      <c r="B297" s="80"/>
      <c r="C297" s="81"/>
      <c r="D297" s="84">
        <v>2000</v>
      </c>
      <c r="E297" s="80"/>
      <c r="F297" s="81">
        <f t="shared" si="20"/>
        <v>0</v>
      </c>
      <c r="G297" s="80"/>
    </row>
    <row r="298" spans="1:7">
      <c r="A298" s="79">
        <v>5</v>
      </c>
      <c r="B298" s="80" t="s">
        <v>51</v>
      </c>
      <c r="C298" s="80"/>
      <c r="D298" s="84">
        <v>1000</v>
      </c>
      <c r="E298" s="80">
        <v>1</v>
      </c>
      <c r="F298" s="81">
        <f t="shared" si="20"/>
        <v>1000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20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8541000</v>
      </c>
      <c r="G300" s="80"/>
    </row>
    <row r="302" spans="1:7" ht="18.75">
      <c r="B302" s="76" t="s">
        <v>193</v>
      </c>
    </row>
    <row r="303" spans="1:7" ht="18.75">
      <c r="B303" s="76"/>
    </row>
    <row r="304" spans="1:7">
      <c r="A304" s="206" t="s">
        <v>40</v>
      </c>
      <c r="B304" s="206" t="s">
        <v>41</v>
      </c>
      <c r="C304" s="206" t="s">
        <v>42</v>
      </c>
      <c r="D304" s="206" t="s">
        <v>43</v>
      </c>
      <c r="E304" s="78" t="s">
        <v>44</v>
      </c>
      <c r="F304" s="78" t="s">
        <v>45</v>
      </c>
      <c r="G304" s="78" t="s">
        <v>46</v>
      </c>
    </row>
    <row r="305" spans="1:7">
      <c r="A305" s="79">
        <v>1</v>
      </c>
      <c r="B305" s="80" t="s">
        <v>47</v>
      </c>
      <c r="C305" s="81">
        <v>10515500</v>
      </c>
      <c r="D305" s="82">
        <v>500000</v>
      </c>
      <c r="E305" s="80">
        <v>13</v>
      </c>
      <c r="F305" s="81">
        <f t="shared" ref="F305:F314" si="21">D305*E305</f>
        <v>6500000</v>
      </c>
      <c r="G305" s="80"/>
    </row>
    <row r="306" spans="1:7">
      <c r="A306" s="79"/>
      <c r="B306" s="80"/>
      <c r="C306" s="80"/>
      <c r="D306" s="82">
        <v>200000</v>
      </c>
      <c r="E306" s="80">
        <v>5</v>
      </c>
      <c r="F306" s="81">
        <f t="shared" si="21"/>
        <v>1000000</v>
      </c>
      <c r="G306" s="80"/>
    </row>
    <row r="307" spans="1:7">
      <c r="A307" s="79">
        <v>2</v>
      </c>
      <c r="B307" s="80" t="s">
        <v>48</v>
      </c>
      <c r="C307" s="81"/>
      <c r="D307" s="82">
        <v>100000</v>
      </c>
      <c r="E307" s="80">
        <v>25</v>
      </c>
      <c r="F307" s="81">
        <f t="shared" si="21"/>
        <v>2500000</v>
      </c>
      <c r="G307" s="80"/>
    </row>
    <row r="308" spans="1:7">
      <c r="A308" s="79"/>
      <c r="B308" s="80"/>
      <c r="C308" s="80"/>
      <c r="D308" s="82">
        <v>50000</v>
      </c>
      <c r="E308" s="80">
        <v>9</v>
      </c>
      <c r="F308" s="81">
        <f t="shared" si="21"/>
        <v>450000</v>
      </c>
      <c r="G308" s="80"/>
    </row>
    <row r="309" spans="1:7">
      <c r="A309" s="79">
        <v>3</v>
      </c>
      <c r="B309" s="80" t="s">
        <v>49</v>
      </c>
      <c r="C309" s="81"/>
      <c r="D309" s="82">
        <v>20000</v>
      </c>
      <c r="E309" s="80">
        <v>2</v>
      </c>
      <c r="F309" s="81">
        <f t="shared" si="21"/>
        <v>40000</v>
      </c>
      <c r="G309" s="80"/>
    </row>
    <row r="310" spans="1:7">
      <c r="A310" s="80"/>
      <c r="B310" s="83"/>
      <c r="C310" s="80"/>
      <c r="D310" s="82">
        <v>10000</v>
      </c>
      <c r="E310" s="80">
        <v>1</v>
      </c>
      <c r="F310" s="81">
        <f t="shared" si="21"/>
        <v>10000</v>
      </c>
      <c r="G310" s="80"/>
    </row>
    <row r="311" spans="1:7">
      <c r="A311" s="79">
        <v>4</v>
      </c>
      <c r="B311" s="80" t="s">
        <v>50</v>
      </c>
      <c r="C311" s="81"/>
      <c r="D311" s="84">
        <v>5000</v>
      </c>
      <c r="E311" s="80">
        <v>1</v>
      </c>
      <c r="F311" s="81">
        <f t="shared" si="21"/>
        <v>5000</v>
      </c>
      <c r="G311" s="80"/>
    </row>
    <row r="312" spans="1:7">
      <c r="A312" s="80"/>
      <c r="B312" s="80"/>
      <c r="C312" s="81"/>
      <c r="D312" s="84">
        <v>2000</v>
      </c>
      <c r="E312" s="80">
        <v>1</v>
      </c>
      <c r="F312" s="81">
        <f t="shared" si="21"/>
        <v>2000</v>
      </c>
      <c r="G312" s="80"/>
    </row>
    <row r="313" spans="1:7">
      <c r="A313" s="79">
        <v>5</v>
      </c>
      <c r="B313" s="80" t="s">
        <v>51</v>
      </c>
      <c r="C313" s="80"/>
      <c r="D313" s="84">
        <v>1000</v>
      </c>
      <c r="E313" s="80">
        <v>8</v>
      </c>
      <c r="F313" s="81">
        <f t="shared" si="21"/>
        <v>8000</v>
      </c>
      <c r="G313" s="80"/>
    </row>
    <row r="314" spans="1:7">
      <c r="A314" s="80"/>
      <c r="B314" s="80"/>
      <c r="C314" s="80"/>
      <c r="D314" s="84">
        <v>500</v>
      </c>
      <c r="E314" s="80"/>
      <c r="F314" s="81">
        <f t="shared" si="21"/>
        <v>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10515000</v>
      </c>
      <c r="G315" s="80"/>
    </row>
    <row r="317" spans="1:7" ht="18.75">
      <c r="B317" s="76" t="s">
        <v>200</v>
      </c>
    </row>
    <row r="318" spans="1:7" ht="18.75">
      <c r="B318" s="76"/>
    </row>
    <row r="319" spans="1:7">
      <c r="A319" s="207" t="s">
        <v>40</v>
      </c>
      <c r="B319" s="207" t="s">
        <v>41</v>
      </c>
      <c r="C319" s="207" t="s">
        <v>42</v>
      </c>
      <c r="D319" s="207" t="s">
        <v>43</v>
      </c>
      <c r="E319" s="78" t="s">
        <v>44</v>
      </c>
      <c r="F319" s="78" t="s">
        <v>45</v>
      </c>
      <c r="G319" s="78" t="s">
        <v>46</v>
      </c>
    </row>
    <row r="320" spans="1:7">
      <c r="A320" s="79">
        <v>1</v>
      </c>
      <c r="B320" s="80" t="s">
        <v>47</v>
      </c>
      <c r="C320" s="81">
        <v>9356000</v>
      </c>
      <c r="D320" s="82">
        <v>500000</v>
      </c>
      <c r="E320" s="80">
        <v>2</v>
      </c>
      <c r="F320" s="81">
        <f t="shared" ref="F320:F329" si="22">D320*E320</f>
        <v>1000000</v>
      </c>
      <c r="G320" s="80"/>
    </row>
    <row r="321" spans="1:7">
      <c r="A321" s="79"/>
      <c r="B321" s="80"/>
      <c r="C321" s="80"/>
      <c r="D321" s="82">
        <v>200000</v>
      </c>
      <c r="E321" s="80">
        <v>19</v>
      </c>
      <c r="F321" s="81">
        <f t="shared" si="22"/>
        <v>3800000</v>
      </c>
      <c r="G321" s="80"/>
    </row>
    <row r="322" spans="1:7">
      <c r="A322" s="79">
        <v>2</v>
      </c>
      <c r="B322" s="80" t="s">
        <v>48</v>
      </c>
      <c r="C322" s="81">
        <v>312000</v>
      </c>
      <c r="D322" s="82">
        <v>100000</v>
      </c>
      <c r="E322" s="80">
        <v>34</v>
      </c>
      <c r="F322" s="81">
        <f t="shared" si="22"/>
        <v>3400000</v>
      </c>
      <c r="G322" s="80"/>
    </row>
    <row r="323" spans="1:7">
      <c r="A323" s="79"/>
      <c r="B323" s="80"/>
      <c r="C323" s="80"/>
      <c r="D323" s="82">
        <v>50000</v>
      </c>
      <c r="E323" s="80">
        <v>21</v>
      </c>
      <c r="F323" s="81">
        <f t="shared" si="22"/>
        <v>1050000</v>
      </c>
      <c r="G323" s="80"/>
    </row>
    <row r="324" spans="1:7">
      <c r="A324" s="79">
        <v>3</v>
      </c>
      <c r="B324" s="80" t="s">
        <v>49</v>
      </c>
      <c r="C324" s="81"/>
      <c r="D324" s="82">
        <v>20000</v>
      </c>
      <c r="E324" s="80">
        <v>1</v>
      </c>
      <c r="F324" s="81">
        <f t="shared" si="22"/>
        <v>20000</v>
      </c>
      <c r="G324" s="80"/>
    </row>
    <row r="325" spans="1:7">
      <c r="A325" s="80"/>
      <c r="B325" s="83"/>
      <c r="C325" s="80"/>
      <c r="D325" s="82">
        <v>10000</v>
      </c>
      <c r="E325" s="80">
        <v>6</v>
      </c>
      <c r="F325" s="81">
        <f t="shared" si="22"/>
        <v>60000</v>
      </c>
      <c r="G325" s="80"/>
    </row>
    <row r="326" spans="1:7">
      <c r="A326" s="79">
        <v>4</v>
      </c>
      <c r="B326" s="80" t="s">
        <v>50</v>
      </c>
      <c r="C326" s="81"/>
      <c r="D326" s="84">
        <v>5000</v>
      </c>
      <c r="E326" s="80"/>
      <c r="F326" s="81">
        <f t="shared" si="22"/>
        <v>0</v>
      </c>
      <c r="G326" s="80"/>
    </row>
    <row r="327" spans="1:7">
      <c r="A327" s="80"/>
      <c r="B327" s="80"/>
      <c r="C327" s="81"/>
      <c r="D327" s="84">
        <v>2000</v>
      </c>
      <c r="E327" s="80">
        <v>6</v>
      </c>
      <c r="F327" s="81">
        <f t="shared" si="22"/>
        <v>12000</v>
      </c>
      <c r="G327" s="80"/>
    </row>
    <row r="328" spans="1:7">
      <c r="A328" s="79">
        <v>5</v>
      </c>
      <c r="B328" s="80" t="s">
        <v>51</v>
      </c>
      <c r="C328" s="80"/>
      <c r="D328" s="84">
        <v>1000</v>
      </c>
      <c r="E328" s="80">
        <v>14</v>
      </c>
      <c r="F328" s="81">
        <f t="shared" si="22"/>
        <v>14000</v>
      </c>
      <c r="G328" s="80"/>
    </row>
    <row r="329" spans="1:7">
      <c r="A329" s="80"/>
      <c r="B329" s="80"/>
      <c r="C329" s="80"/>
      <c r="D329" s="84">
        <v>500</v>
      </c>
      <c r="E329" s="80"/>
      <c r="F329" s="81">
        <f t="shared" si="22"/>
        <v>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9356000</v>
      </c>
      <c r="G330" s="80"/>
    </row>
    <row r="332" spans="1:7" ht="18.75">
      <c r="B332" s="76" t="s">
        <v>207</v>
      </c>
    </row>
    <row r="333" spans="1:7" ht="18.75">
      <c r="B333" s="76"/>
    </row>
    <row r="334" spans="1:7">
      <c r="A334" s="208" t="s">
        <v>40</v>
      </c>
      <c r="B334" s="208" t="s">
        <v>41</v>
      </c>
      <c r="C334" s="208" t="s">
        <v>42</v>
      </c>
      <c r="D334" s="208" t="s">
        <v>43</v>
      </c>
      <c r="E334" s="78" t="s">
        <v>44</v>
      </c>
      <c r="F334" s="78" t="s">
        <v>45</v>
      </c>
      <c r="G334" s="78" t="s">
        <v>46</v>
      </c>
    </row>
    <row r="335" spans="1:7">
      <c r="A335" s="79">
        <v>1</v>
      </c>
      <c r="B335" s="80" t="s">
        <v>47</v>
      </c>
      <c r="C335" s="81">
        <v>10229000</v>
      </c>
      <c r="D335" s="82">
        <v>500000</v>
      </c>
      <c r="E335" s="80">
        <v>15</v>
      </c>
      <c r="F335" s="81">
        <f t="shared" ref="F335:F344" si="23">D335*E335</f>
        <v>7500000</v>
      </c>
      <c r="G335" s="80"/>
    </row>
    <row r="336" spans="1:7">
      <c r="A336" s="79"/>
      <c r="B336" s="80"/>
      <c r="C336" s="80"/>
      <c r="D336" s="82">
        <v>200000</v>
      </c>
      <c r="E336" s="80">
        <v>3</v>
      </c>
      <c r="F336" s="81">
        <f t="shared" si="23"/>
        <v>600000</v>
      </c>
      <c r="G336" s="80"/>
    </row>
    <row r="337" spans="1:7">
      <c r="A337" s="79">
        <v>2</v>
      </c>
      <c r="B337" s="80" t="s">
        <v>48</v>
      </c>
      <c r="C337" s="81">
        <v>39000</v>
      </c>
      <c r="D337" s="82">
        <v>100000</v>
      </c>
      <c r="E337" s="80">
        <v>9</v>
      </c>
      <c r="F337" s="81">
        <f t="shared" si="23"/>
        <v>900000</v>
      </c>
      <c r="G337" s="80"/>
    </row>
    <row r="338" spans="1:7">
      <c r="A338" s="79"/>
      <c r="B338" s="80"/>
      <c r="C338" s="80"/>
      <c r="D338" s="82">
        <v>50000</v>
      </c>
      <c r="E338" s="80">
        <v>22</v>
      </c>
      <c r="F338" s="81">
        <f t="shared" si="23"/>
        <v>1100000</v>
      </c>
      <c r="G338" s="80"/>
    </row>
    <row r="339" spans="1:7">
      <c r="A339" s="79">
        <v>3</v>
      </c>
      <c r="B339" s="80" t="s">
        <v>49</v>
      </c>
      <c r="C339" s="81"/>
      <c r="D339" s="82">
        <v>20000</v>
      </c>
      <c r="E339" s="80">
        <v>4</v>
      </c>
      <c r="F339" s="81">
        <f t="shared" si="23"/>
        <v>80000</v>
      </c>
      <c r="G339" s="80"/>
    </row>
    <row r="340" spans="1:7">
      <c r="A340" s="80"/>
      <c r="B340" s="83"/>
      <c r="C340" s="80"/>
      <c r="D340" s="82">
        <v>10000</v>
      </c>
      <c r="E340" s="80">
        <v>4</v>
      </c>
      <c r="F340" s="81">
        <f t="shared" si="23"/>
        <v>40000</v>
      </c>
      <c r="G340" s="80"/>
    </row>
    <row r="341" spans="1:7">
      <c r="A341" s="79">
        <v>4</v>
      </c>
      <c r="B341" s="80" t="s">
        <v>50</v>
      </c>
      <c r="C341" s="81"/>
      <c r="D341" s="84">
        <v>5000</v>
      </c>
      <c r="E341" s="80"/>
      <c r="F341" s="81">
        <f t="shared" si="23"/>
        <v>0</v>
      </c>
      <c r="G341" s="80"/>
    </row>
    <row r="342" spans="1:7">
      <c r="A342" s="80"/>
      <c r="B342" s="80"/>
      <c r="C342" s="81"/>
      <c r="D342" s="84">
        <v>2000</v>
      </c>
      <c r="E342" s="80">
        <v>1</v>
      </c>
      <c r="F342" s="81">
        <f t="shared" si="23"/>
        <v>2000</v>
      </c>
      <c r="G342" s="80"/>
    </row>
    <row r="343" spans="1:7">
      <c r="A343" s="79">
        <v>5</v>
      </c>
      <c r="B343" s="80" t="s">
        <v>51</v>
      </c>
      <c r="C343" s="80"/>
      <c r="D343" s="84">
        <v>1000</v>
      </c>
      <c r="E343" s="80">
        <v>7</v>
      </c>
      <c r="F343" s="81">
        <f t="shared" si="23"/>
        <v>7000</v>
      </c>
      <c r="G343" s="80"/>
    </row>
    <row r="344" spans="1:7">
      <c r="A344" s="80"/>
      <c r="B344" s="80"/>
      <c r="C344" s="80"/>
      <c r="D344" s="84">
        <v>500</v>
      </c>
      <c r="E344" s="80"/>
      <c r="F344" s="81">
        <f t="shared" si="23"/>
        <v>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10229000</v>
      </c>
      <c r="G345" s="80"/>
    </row>
    <row r="347" spans="1:7" ht="18.75">
      <c r="B347" s="76" t="s">
        <v>212</v>
      </c>
    </row>
    <row r="348" spans="1:7" ht="18.75">
      <c r="B348" s="76"/>
    </row>
    <row r="349" spans="1:7">
      <c r="A349" s="209" t="s">
        <v>40</v>
      </c>
      <c r="B349" s="209" t="s">
        <v>41</v>
      </c>
      <c r="C349" s="209" t="s">
        <v>42</v>
      </c>
      <c r="D349" s="209" t="s">
        <v>43</v>
      </c>
      <c r="E349" s="78" t="s">
        <v>44</v>
      </c>
      <c r="F349" s="78" t="s">
        <v>45</v>
      </c>
      <c r="G349" s="78" t="s">
        <v>46</v>
      </c>
    </row>
    <row r="350" spans="1:7">
      <c r="A350" s="79">
        <v>1</v>
      </c>
      <c r="B350" s="80" t="s">
        <v>47</v>
      </c>
      <c r="C350" s="81">
        <v>7380000</v>
      </c>
      <c r="D350" s="82">
        <v>500000</v>
      </c>
      <c r="E350" s="80">
        <v>9</v>
      </c>
      <c r="F350" s="81">
        <f t="shared" ref="F350:F359" si="24">D350*E350</f>
        <v>4500000</v>
      </c>
      <c r="G350" s="80"/>
    </row>
    <row r="351" spans="1:7">
      <c r="A351" s="79"/>
      <c r="B351" s="80"/>
      <c r="C351" s="80"/>
      <c r="D351" s="82">
        <v>200000</v>
      </c>
      <c r="E351" s="80">
        <v>1</v>
      </c>
      <c r="F351" s="81">
        <f t="shared" si="24"/>
        <v>200000</v>
      </c>
      <c r="G351" s="80"/>
    </row>
    <row r="352" spans="1:7">
      <c r="A352" s="79">
        <v>2</v>
      </c>
      <c r="B352" s="80" t="s">
        <v>48</v>
      </c>
      <c r="C352" s="81"/>
      <c r="D352" s="82">
        <v>100000</v>
      </c>
      <c r="E352" s="80">
        <v>21</v>
      </c>
      <c r="F352" s="81">
        <f t="shared" si="24"/>
        <v>2100000</v>
      </c>
      <c r="G352" s="80"/>
    </row>
    <row r="353" spans="1:7">
      <c r="A353" s="79"/>
      <c r="B353" s="80"/>
      <c r="C353" s="80"/>
      <c r="D353" s="82">
        <v>50000</v>
      </c>
      <c r="E353" s="80">
        <v>10</v>
      </c>
      <c r="F353" s="81">
        <f t="shared" si="24"/>
        <v>500000</v>
      </c>
      <c r="G353" s="80"/>
    </row>
    <row r="354" spans="1:7">
      <c r="A354" s="79">
        <v>3</v>
      </c>
      <c r="B354" s="80" t="s">
        <v>49</v>
      </c>
      <c r="C354" s="81"/>
      <c r="D354" s="82">
        <v>20000</v>
      </c>
      <c r="E354" s="80"/>
      <c r="F354" s="81">
        <f t="shared" si="24"/>
        <v>0</v>
      </c>
      <c r="G354" s="80"/>
    </row>
    <row r="355" spans="1:7">
      <c r="A355" s="80"/>
      <c r="B355" s="83"/>
      <c r="C355" s="80"/>
      <c r="D355" s="82">
        <v>10000</v>
      </c>
      <c r="E355" s="80">
        <v>8</v>
      </c>
      <c r="F355" s="81">
        <f t="shared" si="24"/>
        <v>80000</v>
      </c>
      <c r="G355" s="80"/>
    </row>
    <row r="356" spans="1:7">
      <c r="A356" s="79">
        <v>4</v>
      </c>
      <c r="B356" s="80" t="s">
        <v>50</v>
      </c>
      <c r="C356" s="81"/>
      <c r="D356" s="84">
        <v>5000</v>
      </c>
      <c r="E356" s="80"/>
      <c r="F356" s="81">
        <f t="shared" si="24"/>
        <v>0</v>
      </c>
      <c r="G356" s="80"/>
    </row>
    <row r="357" spans="1:7">
      <c r="A357" s="80"/>
      <c r="B357" s="80"/>
      <c r="C357" s="81"/>
      <c r="D357" s="84">
        <v>2000</v>
      </c>
      <c r="E357" s="80"/>
      <c r="F357" s="81">
        <f t="shared" si="24"/>
        <v>0</v>
      </c>
      <c r="G357" s="80"/>
    </row>
    <row r="358" spans="1:7">
      <c r="A358" s="79">
        <v>5</v>
      </c>
      <c r="B358" s="80" t="s">
        <v>51</v>
      </c>
      <c r="C358" s="80"/>
      <c r="D358" s="84">
        <v>1000</v>
      </c>
      <c r="E358" s="80"/>
      <c r="F358" s="81">
        <f t="shared" si="24"/>
        <v>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4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7380000</v>
      </c>
      <c r="G360" s="80"/>
    </row>
    <row r="362" spans="1:7" ht="18.75">
      <c r="B362" s="76" t="s">
        <v>217</v>
      </c>
    </row>
    <row r="363" spans="1:7" ht="18.75">
      <c r="B363" s="76"/>
    </row>
    <row r="364" spans="1:7">
      <c r="A364" s="210" t="s">
        <v>40</v>
      </c>
      <c r="B364" s="210" t="s">
        <v>41</v>
      </c>
      <c r="C364" s="210" t="s">
        <v>42</v>
      </c>
      <c r="D364" s="210" t="s">
        <v>43</v>
      </c>
      <c r="E364" s="78" t="s">
        <v>44</v>
      </c>
      <c r="F364" s="78" t="s">
        <v>45</v>
      </c>
      <c r="G364" s="78" t="s">
        <v>46</v>
      </c>
    </row>
    <row r="365" spans="1:7">
      <c r="A365" s="79">
        <v>1</v>
      </c>
      <c r="B365" s="80" t="s">
        <v>47</v>
      </c>
      <c r="C365" s="81">
        <v>17650000</v>
      </c>
      <c r="D365" s="82">
        <v>500000</v>
      </c>
      <c r="E365" s="80">
        <v>27</v>
      </c>
      <c r="F365" s="81">
        <f t="shared" ref="F365:F374" si="25">D365*E365</f>
        <v>13500000</v>
      </c>
      <c r="G365" s="80"/>
    </row>
    <row r="366" spans="1:7">
      <c r="A366" s="79"/>
      <c r="B366" s="80"/>
      <c r="C366" s="80"/>
      <c r="D366" s="82">
        <v>200000</v>
      </c>
      <c r="E366" s="80">
        <v>4</v>
      </c>
      <c r="F366" s="81">
        <f t="shared" si="25"/>
        <v>800000</v>
      </c>
      <c r="G366" s="80"/>
    </row>
    <row r="367" spans="1:7">
      <c r="A367" s="79">
        <v>2</v>
      </c>
      <c r="B367" s="80" t="s">
        <v>48</v>
      </c>
      <c r="C367" s="81">
        <v>661000</v>
      </c>
      <c r="D367" s="82">
        <v>100000</v>
      </c>
      <c r="E367" s="80">
        <v>25</v>
      </c>
      <c r="F367" s="81">
        <f t="shared" si="25"/>
        <v>2500000</v>
      </c>
      <c r="G367" s="80"/>
    </row>
    <row r="368" spans="1:7">
      <c r="A368" s="79"/>
      <c r="B368" s="80"/>
      <c r="C368" s="80"/>
      <c r="D368" s="82">
        <v>50000</v>
      </c>
      <c r="E368" s="80">
        <v>16</v>
      </c>
      <c r="F368" s="81">
        <f t="shared" si="25"/>
        <v>800000</v>
      </c>
      <c r="G368" s="80"/>
    </row>
    <row r="369" spans="1:7">
      <c r="A369" s="79">
        <v>3</v>
      </c>
      <c r="B369" s="80" t="s">
        <v>49</v>
      </c>
      <c r="C369" s="81">
        <v>100000</v>
      </c>
      <c r="D369" s="82">
        <v>20000</v>
      </c>
      <c r="E369" s="80">
        <v>1</v>
      </c>
      <c r="F369" s="81">
        <f t="shared" si="25"/>
        <v>20000</v>
      </c>
      <c r="G369" s="80"/>
    </row>
    <row r="370" spans="1:7">
      <c r="A370" s="80"/>
      <c r="B370" s="83"/>
      <c r="C370" s="80"/>
      <c r="D370" s="82">
        <v>10000</v>
      </c>
      <c r="E370" s="80">
        <v>2</v>
      </c>
      <c r="F370" s="81">
        <f t="shared" si="25"/>
        <v>20000</v>
      </c>
      <c r="G370" s="80"/>
    </row>
    <row r="371" spans="1:7">
      <c r="A371" s="79">
        <v>4</v>
      </c>
      <c r="B371" s="80" t="s">
        <v>50</v>
      </c>
      <c r="C371" s="81">
        <v>6000</v>
      </c>
      <c r="D371" s="84">
        <v>5000</v>
      </c>
      <c r="E371" s="80">
        <v>1</v>
      </c>
      <c r="F371" s="81">
        <f t="shared" si="25"/>
        <v>5000</v>
      </c>
      <c r="G371" s="80"/>
    </row>
    <row r="372" spans="1:7">
      <c r="A372" s="80"/>
      <c r="B372" s="80"/>
      <c r="C372" s="81"/>
      <c r="D372" s="84">
        <v>2000</v>
      </c>
      <c r="E372" s="80">
        <v>2</v>
      </c>
      <c r="F372" s="81">
        <f t="shared" si="25"/>
        <v>4000</v>
      </c>
      <c r="G372" s="80"/>
    </row>
    <row r="373" spans="1:7">
      <c r="A373" s="79">
        <v>5</v>
      </c>
      <c r="B373" s="80" t="s">
        <v>51</v>
      </c>
      <c r="C373" s="80"/>
      <c r="D373" s="84">
        <v>1000</v>
      </c>
      <c r="E373" s="80">
        <v>1</v>
      </c>
      <c r="F373" s="81">
        <f t="shared" si="25"/>
        <v>1000</v>
      </c>
      <c r="G373" s="80"/>
    </row>
    <row r="374" spans="1:7">
      <c r="A374" s="80"/>
      <c r="B374" s="80"/>
      <c r="C374" s="80"/>
      <c r="D374" s="84">
        <v>500</v>
      </c>
      <c r="E374" s="80"/>
      <c r="F374" s="81">
        <f t="shared" si="25"/>
        <v>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17650000</v>
      </c>
      <c r="G375" s="80"/>
    </row>
    <row r="377" spans="1:7" ht="18.75">
      <c r="B377" s="76" t="s">
        <v>219</v>
      </c>
    </row>
    <row r="378" spans="1:7" ht="18.75">
      <c r="B378" s="76"/>
    </row>
    <row r="379" spans="1:7">
      <c r="A379" s="211" t="s">
        <v>40</v>
      </c>
      <c r="B379" s="211" t="s">
        <v>41</v>
      </c>
      <c r="C379" s="211" t="s">
        <v>42</v>
      </c>
      <c r="D379" s="211" t="s">
        <v>43</v>
      </c>
      <c r="E379" s="78" t="s">
        <v>44</v>
      </c>
      <c r="F379" s="78" t="s">
        <v>45</v>
      </c>
      <c r="G379" s="78" t="s">
        <v>46</v>
      </c>
    </row>
    <row r="380" spans="1:7">
      <c r="A380" s="79">
        <v>1</v>
      </c>
      <c r="B380" s="80" t="s">
        <v>47</v>
      </c>
      <c r="C380" s="81">
        <v>25679000</v>
      </c>
      <c r="D380" s="82">
        <v>500000</v>
      </c>
      <c r="E380" s="80">
        <v>33</v>
      </c>
      <c r="F380" s="81">
        <f t="shared" ref="F380:F389" si="26">D380*E380</f>
        <v>16500000</v>
      </c>
      <c r="G380" s="80"/>
    </row>
    <row r="381" spans="1:7">
      <c r="A381" s="79"/>
      <c r="B381" s="80"/>
      <c r="C381" s="80"/>
      <c r="D381" s="82">
        <v>200000</v>
      </c>
      <c r="E381" s="80">
        <v>12</v>
      </c>
      <c r="F381" s="81">
        <f t="shared" si="26"/>
        <v>2400000</v>
      </c>
      <c r="G381" s="80"/>
    </row>
    <row r="382" spans="1:7">
      <c r="A382" s="79">
        <v>2</v>
      </c>
      <c r="B382" s="80" t="s">
        <v>48</v>
      </c>
      <c r="C382" s="81">
        <v>85000</v>
      </c>
      <c r="D382" s="82">
        <v>100000</v>
      </c>
      <c r="E382" s="80">
        <v>55</v>
      </c>
      <c r="F382" s="81">
        <f t="shared" si="26"/>
        <v>5500000</v>
      </c>
      <c r="G382" s="80"/>
    </row>
    <row r="383" spans="1:7">
      <c r="A383" s="79"/>
      <c r="B383" s="80"/>
      <c r="C383" s="80"/>
      <c r="D383" s="82">
        <v>50000</v>
      </c>
      <c r="E383" s="80">
        <v>25</v>
      </c>
      <c r="F383" s="81">
        <f t="shared" si="26"/>
        <v>1250000</v>
      </c>
      <c r="G383" s="80"/>
    </row>
    <row r="384" spans="1:7">
      <c r="A384" s="79">
        <v>3</v>
      </c>
      <c r="B384" s="80" t="s">
        <v>49</v>
      </c>
      <c r="C384" s="81"/>
      <c r="D384" s="82">
        <v>20000</v>
      </c>
      <c r="E384" s="80"/>
      <c r="F384" s="81">
        <f t="shared" si="26"/>
        <v>0</v>
      </c>
      <c r="G384" s="80"/>
    </row>
    <row r="385" spans="1:7">
      <c r="A385" s="80"/>
      <c r="B385" s="83"/>
      <c r="C385" s="80"/>
      <c r="D385" s="82">
        <v>10000</v>
      </c>
      <c r="E385" s="80">
        <v>2</v>
      </c>
      <c r="F385" s="81">
        <f t="shared" si="26"/>
        <v>20000</v>
      </c>
      <c r="G385" s="80"/>
    </row>
    <row r="386" spans="1:7">
      <c r="A386" s="79">
        <v>4</v>
      </c>
      <c r="B386" s="80" t="s">
        <v>50</v>
      </c>
      <c r="C386" s="81"/>
      <c r="D386" s="84">
        <v>5000</v>
      </c>
      <c r="E386" s="80"/>
      <c r="F386" s="81">
        <f t="shared" si="26"/>
        <v>0</v>
      </c>
      <c r="G386" s="80"/>
    </row>
    <row r="387" spans="1:7">
      <c r="A387" s="80"/>
      <c r="B387" s="80"/>
      <c r="C387" s="81"/>
      <c r="D387" s="84">
        <v>2000</v>
      </c>
      <c r="E387" s="80"/>
      <c r="F387" s="81">
        <f t="shared" si="26"/>
        <v>0</v>
      </c>
      <c r="G387" s="80"/>
    </row>
    <row r="388" spans="1:7">
      <c r="A388" s="79">
        <v>5</v>
      </c>
      <c r="B388" s="80" t="s">
        <v>51</v>
      </c>
      <c r="C388" s="80"/>
      <c r="D388" s="84">
        <v>1000</v>
      </c>
      <c r="E388" s="80">
        <v>9</v>
      </c>
      <c r="F388" s="81">
        <f t="shared" si="26"/>
        <v>9000</v>
      </c>
      <c r="G388" s="80"/>
    </row>
    <row r="389" spans="1:7">
      <c r="A389" s="80"/>
      <c r="B389" s="80"/>
      <c r="C389" s="80"/>
      <c r="D389" s="84">
        <v>500</v>
      </c>
      <c r="E389" s="80"/>
      <c r="F389" s="81">
        <f t="shared" si="26"/>
        <v>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25679000</v>
      </c>
      <c r="G390" s="80"/>
    </row>
    <row r="392" spans="1:7" ht="18.75">
      <c r="B392" s="76" t="s">
        <v>226</v>
      </c>
    </row>
    <row r="393" spans="1:7" ht="18.75">
      <c r="B393" s="76"/>
    </row>
    <row r="394" spans="1:7">
      <c r="A394" s="212" t="s">
        <v>40</v>
      </c>
      <c r="B394" s="212" t="s">
        <v>41</v>
      </c>
      <c r="C394" s="212" t="s">
        <v>42</v>
      </c>
      <c r="D394" s="212" t="s">
        <v>43</v>
      </c>
      <c r="E394" s="78" t="s">
        <v>44</v>
      </c>
      <c r="F394" s="78" t="s">
        <v>45</v>
      </c>
      <c r="G394" s="78" t="s">
        <v>46</v>
      </c>
    </row>
    <row r="395" spans="1:7">
      <c r="A395" s="79">
        <v>1</v>
      </c>
      <c r="B395" s="80" t="s">
        <v>47</v>
      </c>
      <c r="C395" s="81">
        <v>8151000</v>
      </c>
      <c r="D395" s="82">
        <v>500000</v>
      </c>
      <c r="E395" s="80">
        <v>6</v>
      </c>
      <c r="F395" s="81">
        <f t="shared" ref="F395:F404" si="27">D395*E395</f>
        <v>3000000</v>
      </c>
      <c r="G395" s="80"/>
    </row>
    <row r="396" spans="1:7">
      <c r="A396" s="79"/>
      <c r="B396" s="80"/>
      <c r="C396" s="80"/>
      <c r="D396" s="82">
        <v>200000</v>
      </c>
      <c r="E396" s="80">
        <v>8</v>
      </c>
      <c r="F396" s="81">
        <f t="shared" si="27"/>
        <v>1600000</v>
      </c>
      <c r="G396" s="80"/>
    </row>
    <row r="397" spans="1:7">
      <c r="A397" s="79">
        <v>2</v>
      </c>
      <c r="B397" s="80" t="s">
        <v>48</v>
      </c>
      <c r="C397" s="81"/>
      <c r="D397" s="82">
        <v>100000</v>
      </c>
      <c r="E397" s="80">
        <v>31</v>
      </c>
      <c r="F397" s="81">
        <f t="shared" si="27"/>
        <v>3100000</v>
      </c>
      <c r="G397" s="80"/>
    </row>
    <row r="398" spans="1:7">
      <c r="A398" s="79"/>
      <c r="B398" s="80"/>
      <c r="C398" s="80"/>
      <c r="D398" s="82">
        <v>50000</v>
      </c>
      <c r="E398" s="80">
        <v>8</v>
      </c>
      <c r="F398" s="81">
        <f t="shared" si="27"/>
        <v>400000</v>
      </c>
      <c r="G398" s="80"/>
    </row>
    <row r="399" spans="1:7">
      <c r="A399" s="79">
        <v>3</v>
      </c>
      <c r="B399" s="80" t="s">
        <v>49</v>
      </c>
      <c r="C399" s="81">
        <v>100000</v>
      </c>
      <c r="D399" s="82">
        <v>20000</v>
      </c>
      <c r="E399" s="80">
        <v>1</v>
      </c>
      <c r="F399" s="81">
        <f t="shared" si="27"/>
        <v>20000</v>
      </c>
      <c r="G399" s="80"/>
    </row>
    <row r="400" spans="1:7">
      <c r="A400" s="80"/>
      <c r="B400" s="83"/>
      <c r="C400" s="80"/>
      <c r="D400" s="82">
        <v>10000</v>
      </c>
      <c r="E400" s="80">
        <v>3</v>
      </c>
      <c r="F400" s="81">
        <f t="shared" si="27"/>
        <v>30000</v>
      </c>
      <c r="G400" s="80"/>
    </row>
    <row r="401" spans="1:7">
      <c r="A401" s="79">
        <v>4</v>
      </c>
      <c r="B401" s="80" t="s">
        <v>50</v>
      </c>
      <c r="C401" s="81"/>
      <c r="D401" s="84">
        <v>5000</v>
      </c>
      <c r="E401" s="80"/>
      <c r="F401" s="81">
        <f t="shared" si="27"/>
        <v>0</v>
      </c>
      <c r="G401" s="80"/>
    </row>
    <row r="402" spans="1:7">
      <c r="A402" s="80"/>
      <c r="B402" s="80"/>
      <c r="C402" s="81"/>
      <c r="D402" s="84">
        <v>2000</v>
      </c>
      <c r="E402" s="80"/>
      <c r="F402" s="81">
        <f t="shared" si="27"/>
        <v>0</v>
      </c>
      <c r="G402" s="80"/>
    </row>
    <row r="403" spans="1:7">
      <c r="A403" s="79">
        <v>5</v>
      </c>
      <c r="B403" s="80" t="s">
        <v>51</v>
      </c>
      <c r="C403" s="80"/>
      <c r="D403" s="84">
        <v>1000</v>
      </c>
      <c r="E403" s="80">
        <v>1</v>
      </c>
      <c r="F403" s="81">
        <f t="shared" si="27"/>
        <v>1000</v>
      </c>
      <c r="G403" s="80"/>
    </row>
    <row r="404" spans="1:7">
      <c r="A404" s="80"/>
      <c r="B404" s="80"/>
      <c r="C404" s="80"/>
      <c r="D404" s="84">
        <v>500</v>
      </c>
      <c r="E404" s="80"/>
      <c r="F404" s="81">
        <f t="shared" si="27"/>
        <v>0</v>
      </c>
      <c r="G404" s="80"/>
    </row>
    <row r="405" spans="1:7">
      <c r="A405" s="80"/>
      <c r="B405" s="83" t="s">
        <v>10</v>
      </c>
      <c r="C405" s="80"/>
      <c r="D405" s="84"/>
      <c r="E405" s="80"/>
      <c r="F405" s="81">
        <f>SUM(F395:F404)</f>
        <v>8151000</v>
      </c>
      <c r="G405" s="80"/>
    </row>
    <row r="407" spans="1:7" ht="18.75">
      <c r="B407" s="76" t="s">
        <v>231</v>
      </c>
    </row>
    <row r="408" spans="1:7" ht="18.75">
      <c r="B408" s="76"/>
    </row>
    <row r="409" spans="1:7">
      <c r="A409" s="213" t="s">
        <v>40</v>
      </c>
      <c r="B409" s="213" t="s">
        <v>41</v>
      </c>
      <c r="C409" s="213" t="s">
        <v>42</v>
      </c>
      <c r="D409" s="213" t="s">
        <v>43</v>
      </c>
      <c r="E409" s="78" t="s">
        <v>44</v>
      </c>
      <c r="F409" s="78" t="s">
        <v>45</v>
      </c>
      <c r="G409" s="78" t="s">
        <v>46</v>
      </c>
    </row>
    <row r="410" spans="1:7">
      <c r="A410" s="79">
        <v>1</v>
      </c>
      <c r="B410" s="80" t="s">
        <v>47</v>
      </c>
      <c r="C410" s="81">
        <v>7808000</v>
      </c>
      <c r="D410" s="82">
        <v>500000</v>
      </c>
      <c r="E410" s="80">
        <v>9</v>
      </c>
      <c r="F410" s="81">
        <f t="shared" ref="F410:F419" si="28">D410*E410</f>
        <v>4500000</v>
      </c>
      <c r="G410" s="80"/>
    </row>
    <row r="411" spans="1:7">
      <c r="A411" s="79"/>
      <c r="B411" s="80"/>
      <c r="C411" s="80"/>
      <c r="D411" s="82">
        <v>200000</v>
      </c>
      <c r="E411" s="80">
        <v>5</v>
      </c>
      <c r="F411" s="81">
        <f t="shared" si="28"/>
        <v>1000000</v>
      </c>
      <c r="G411" s="80"/>
    </row>
    <row r="412" spans="1:7">
      <c r="A412" s="79">
        <v>2</v>
      </c>
      <c r="B412" s="80" t="s">
        <v>48</v>
      </c>
      <c r="C412" s="81"/>
      <c r="D412" s="82">
        <v>100000</v>
      </c>
      <c r="E412" s="80">
        <v>22</v>
      </c>
      <c r="F412" s="81">
        <f t="shared" si="28"/>
        <v>2200000</v>
      </c>
      <c r="G412" s="80"/>
    </row>
    <row r="413" spans="1:7">
      <c r="A413" s="79"/>
      <c r="B413" s="80"/>
      <c r="C413" s="80"/>
      <c r="D413" s="82">
        <v>50000</v>
      </c>
      <c r="E413" s="80">
        <v>1</v>
      </c>
      <c r="F413" s="81">
        <f t="shared" si="28"/>
        <v>50000</v>
      </c>
      <c r="G413" s="80"/>
    </row>
    <row r="414" spans="1:7">
      <c r="A414" s="79">
        <v>3</v>
      </c>
      <c r="B414" s="80" t="s">
        <v>49</v>
      </c>
      <c r="C414" s="81"/>
      <c r="D414" s="82">
        <v>20000</v>
      </c>
      <c r="E414" s="80">
        <v>1</v>
      </c>
      <c r="F414" s="81">
        <f t="shared" si="28"/>
        <v>20000</v>
      </c>
      <c r="G414" s="80"/>
    </row>
    <row r="415" spans="1:7">
      <c r="A415" s="80"/>
      <c r="B415" s="83"/>
      <c r="C415" s="80"/>
      <c r="D415" s="82">
        <v>10000</v>
      </c>
      <c r="E415" s="80">
        <v>1</v>
      </c>
      <c r="F415" s="81">
        <f t="shared" si="28"/>
        <v>10000</v>
      </c>
      <c r="G415" s="80"/>
    </row>
    <row r="416" spans="1:7">
      <c r="A416" s="79">
        <v>4</v>
      </c>
      <c r="B416" s="80" t="s">
        <v>50</v>
      </c>
      <c r="C416" s="81"/>
      <c r="D416" s="84">
        <v>5000</v>
      </c>
      <c r="E416" s="80">
        <v>3</v>
      </c>
      <c r="F416" s="81">
        <f t="shared" si="28"/>
        <v>15000</v>
      </c>
      <c r="G416" s="80"/>
    </row>
    <row r="417" spans="1:7">
      <c r="A417" s="80"/>
      <c r="B417" s="80"/>
      <c r="C417" s="81"/>
      <c r="D417" s="84">
        <v>2000</v>
      </c>
      <c r="E417" s="80">
        <v>6</v>
      </c>
      <c r="F417" s="81">
        <f t="shared" si="28"/>
        <v>12000</v>
      </c>
      <c r="G417" s="80"/>
    </row>
    <row r="418" spans="1:7">
      <c r="A418" s="79">
        <v>5</v>
      </c>
      <c r="B418" s="80" t="s">
        <v>51</v>
      </c>
      <c r="C418" s="80"/>
      <c r="D418" s="84">
        <v>1000</v>
      </c>
      <c r="E418" s="80">
        <v>1</v>
      </c>
      <c r="F418" s="81">
        <f t="shared" si="28"/>
        <v>1000</v>
      </c>
      <c r="G418" s="80"/>
    </row>
    <row r="419" spans="1:7">
      <c r="A419" s="80"/>
      <c r="B419" s="80"/>
      <c r="C419" s="80"/>
      <c r="D419" s="84">
        <v>500</v>
      </c>
      <c r="E419" s="80"/>
      <c r="F419" s="81">
        <f t="shared" si="28"/>
        <v>0</v>
      </c>
      <c r="G419" s="80"/>
    </row>
    <row r="420" spans="1:7">
      <c r="A420" s="80"/>
      <c r="B420" s="83" t="s">
        <v>10</v>
      </c>
      <c r="C420" s="80"/>
      <c r="D420" s="84"/>
      <c r="E420" s="80"/>
      <c r="F420" s="81">
        <f>SUM(F410:F419)</f>
        <v>7808000</v>
      </c>
      <c r="G420" s="80"/>
    </row>
    <row r="422" spans="1:7" ht="18.75">
      <c r="B422" s="76" t="s">
        <v>239</v>
      </c>
    </row>
    <row r="423" spans="1:7" ht="18.75">
      <c r="B423" s="76"/>
    </row>
    <row r="424" spans="1:7">
      <c r="A424" s="214" t="s">
        <v>40</v>
      </c>
      <c r="B424" s="214" t="s">
        <v>41</v>
      </c>
      <c r="C424" s="214" t="s">
        <v>42</v>
      </c>
      <c r="D424" s="214" t="s">
        <v>43</v>
      </c>
      <c r="E424" s="78" t="s">
        <v>44</v>
      </c>
      <c r="F424" s="78" t="s">
        <v>45</v>
      </c>
      <c r="G424" s="78" t="s">
        <v>46</v>
      </c>
    </row>
    <row r="425" spans="1:7">
      <c r="A425" s="79">
        <v>1</v>
      </c>
      <c r="B425" s="80" t="s">
        <v>47</v>
      </c>
      <c r="C425" s="81">
        <v>7927000</v>
      </c>
      <c r="D425" s="82">
        <v>500000</v>
      </c>
      <c r="E425" s="80">
        <v>9</v>
      </c>
      <c r="F425" s="81">
        <f t="shared" ref="F425:F434" si="29">D425*E425</f>
        <v>4500000</v>
      </c>
      <c r="G425" s="80"/>
    </row>
    <row r="426" spans="1:7">
      <c r="A426" s="79"/>
      <c r="B426" s="80"/>
      <c r="C426" s="80"/>
      <c r="D426" s="82">
        <v>200000</v>
      </c>
      <c r="E426" s="80">
        <v>3</v>
      </c>
      <c r="F426" s="81">
        <f t="shared" si="29"/>
        <v>600000</v>
      </c>
      <c r="G426" s="80"/>
    </row>
    <row r="427" spans="1:7">
      <c r="A427" s="79">
        <v>2</v>
      </c>
      <c r="B427" s="80" t="s">
        <v>48</v>
      </c>
      <c r="C427" s="81">
        <v>342000</v>
      </c>
      <c r="D427" s="82">
        <v>100000</v>
      </c>
      <c r="E427" s="80">
        <v>27</v>
      </c>
      <c r="F427" s="81">
        <f t="shared" si="29"/>
        <v>2700000</v>
      </c>
      <c r="G427" s="80"/>
    </row>
    <row r="428" spans="1:7">
      <c r="A428" s="79"/>
      <c r="B428" s="80"/>
      <c r="C428" s="80"/>
      <c r="D428" s="82">
        <v>50000</v>
      </c>
      <c r="E428" s="80">
        <v>1</v>
      </c>
      <c r="F428" s="81">
        <f t="shared" si="29"/>
        <v>50000</v>
      </c>
      <c r="G428" s="80"/>
    </row>
    <row r="429" spans="1:7">
      <c r="A429" s="79">
        <v>3</v>
      </c>
      <c r="B429" s="80" t="s">
        <v>49</v>
      </c>
      <c r="C429" s="81"/>
      <c r="D429" s="82">
        <v>20000</v>
      </c>
      <c r="E429" s="80">
        <v>3</v>
      </c>
      <c r="F429" s="81">
        <f t="shared" si="29"/>
        <v>60000</v>
      </c>
      <c r="G429" s="80"/>
    </row>
    <row r="430" spans="1:7">
      <c r="A430" s="80"/>
      <c r="B430" s="83"/>
      <c r="C430" s="80"/>
      <c r="D430" s="82">
        <v>10000</v>
      </c>
      <c r="E430" s="80"/>
      <c r="F430" s="81">
        <f t="shared" si="29"/>
        <v>0</v>
      </c>
      <c r="G430" s="80"/>
    </row>
    <row r="431" spans="1:7">
      <c r="A431" s="79">
        <v>4</v>
      </c>
      <c r="B431" s="80" t="s">
        <v>50</v>
      </c>
      <c r="C431" s="81"/>
      <c r="D431" s="84">
        <v>5000</v>
      </c>
      <c r="E431" s="80"/>
      <c r="F431" s="81">
        <f t="shared" si="29"/>
        <v>0</v>
      </c>
      <c r="G431" s="80"/>
    </row>
    <row r="432" spans="1:7">
      <c r="A432" s="80"/>
      <c r="B432" s="80"/>
      <c r="C432" s="81"/>
      <c r="D432" s="84">
        <v>2000</v>
      </c>
      <c r="E432" s="80">
        <v>7</v>
      </c>
      <c r="F432" s="81">
        <f t="shared" si="29"/>
        <v>14000</v>
      </c>
      <c r="G432" s="80"/>
    </row>
    <row r="433" spans="1:7">
      <c r="A433" s="79">
        <v>5</v>
      </c>
      <c r="B433" s="80" t="s">
        <v>51</v>
      </c>
      <c r="C433" s="80"/>
      <c r="D433" s="84">
        <v>1000</v>
      </c>
      <c r="E433" s="80">
        <v>3</v>
      </c>
      <c r="F433" s="81">
        <f t="shared" si="29"/>
        <v>3000</v>
      </c>
      <c r="G433" s="80"/>
    </row>
    <row r="434" spans="1:7">
      <c r="A434" s="80"/>
      <c r="B434" s="80"/>
      <c r="C434" s="80"/>
      <c r="D434" s="84">
        <v>500</v>
      </c>
      <c r="E434" s="80"/>
      <c r="F434" s="81">
        <f t="shared" si="29"/>
        <v>0</v>
      </c>
      <c r="G434" s="80"/>
    </row>
    <row r="435" spans="1:7">
      <c r="A435" s="80"/>
      <c r="B435" s="83" t="s">
        <v>10</v>
      </c>
      <c r="C435" s="80"/>
      <c r="D435" s="84"/>
      <c r="E435" s="80"/>
      <c r="F435" s="81">
        <f>SUM(F425:F434)</f>
        <v>7927000</v>
      </c>
      <c r="G435" s="80"/>
    </row>
    <row r="437" spans="1:7" ht="18.75">
      <c r="B437" s="76" t="s">
        <v>244</v>
      </c>
    </row>
    <row r="438" spans="1:7" ht="18.75">
      <c r="B438" s="76"/>
    </row>
    <row r="439" spans="1:7">
      <c r="A439" s="215" t="s">
        <v>40</v>
      </c>
      <c r="B439" s="215" t="s">
        <v>41</v>
      </c>
      <c r="C439" s="215" t="s">
        <v>42</v>
      </c>
      <c r="D439" s="215" t="s">
        <v>43</v>
      </c>
      <c r="E439" s="78" t="s">
        <v>44</v>
      </c>
      <c r="F439" s="78" t="s">
        <v>45</v>
      </c>
      <c r="G439" s="78" t="s">
        <v>46</v>
      </c>
    </row>
    <row r="440" spans="1:7">
      <c r="A440" s="79">
        <v>1</v>
      </c>
      <c r="B440" s="80" t="s">
        <v>47</v>
      </c>
      <c r="C440" s="81">
        <v>8296000</v>
      </c>
      <c r="D440" s="82">
        <v>500000</v>
      </c>
      <c r="E440" s="80">
        <v>10</v>
      </c>
      <c r="F440" s="81">
        <f t="shared" ref="F440:F449" si="30">D440*E440</f>
        <v>5000000</v>
      </c>
      <c r="G440" s="80"/>
    </row>
    <row r="441" spans="1:7">
      <c r="A441" s="79"/>
      <c r="B441" s="80"/>
      <c r="C441" s="80"/>
      <c r="D441" s="82">
        <v>200000</v>
      </c>
      <c r="E441" s="80">
        <v>4</v>
      </c>
      <c r="F441" s="81">
        <f t="shared" si="30"/>
        <v>800000</v>
      </c>
      <c r="G441" s="80"/>
    </row>
    <row r="442" spans="1:7">
      <c r="A442" s="79">
        <v>2</v>
      </c>
      <c r="B442" s="80" t="s">
        <v>48</v>
      </c>
      <c r="C442" s="81">
        <v>394000</v>
      </c>
      <c r="D442" s="82">
        <v>100000</v>
      </c>
      <c r="E442" s="80">
        <v>18</v>
      </c>
      <c r="F442" s="81">
        <f t="shared" si="30"/>
        <v>1800000</v>
      </c>
      <c r="G442" s="80"/>
    </row>
    <row r="443" spans="1:7">
      <c r="A443" s="79"/>
      <c r="B443" s="80"/>
      <c r="C443" s="80"/>
      <c r="D443" s="82">
        <v>50000</v>
      </c>
      <c r="E443" s="80">
        <v>13</v>
      </c>
      <c r="F443" s="81">
        <f t="shared" si="30"/>
        <v>650000</v>
      </c>
      <c r="G443" s="80"/>
    </row>
    <row r="444" spans="1:7">
      <c r="A444" s="79">
        <v>3</v>
      </c>
      <c r="B444" s="80" t="s">
        <v>49</v>
      </c>
      <c r="C444" s="81"/>
      <c r="D444" s="82">
        <v>20000</v>
      </c>
      <c r="E444" s="80">
        <v>2</v>
      </c>
      <c r="F444" s="81">
        <f t="shared" si="30"/>
        <v>40000</v>
      </c>
      <c r="G444" s="80"/>
    </row>
    <row r="445" spans="1:7">
      <c r="A445" s="80"/>
      <c r="B445" s="83"/>
      <c r="C445" s="80"/>
      <c r="D445" s="82">
        <v>10000</v>
      </c>
      <c r="E445" s="80"/>
      <c r="F445" s="81">
        <f t="shared" si="30"/>
        <v>0</v>
      </c>
      <c r="G445" s="80"/>
    </row>
    <row r="446" spans="1:7">
      <c r="A446" s="79">
        <v>4</v>
      </c>
      <c r="B446" s="80" t="s">
        <v>50</v>
      </c>
      <c r="C446" s="81"/>
      <c r="D446" s="84">
        <v>5000</v>
      </c>
      <c r="E446" s="80">
        <v>1</v>
      </c>
      <c r="F446" s="81">
        <f t="shared" si="30"/>
        <v>5000</v>
      </c>
      <c r="G446" s="80"/>
    </row>
    <row r="447" spans="1:7">
      <c r="A447" s="80"/>
      <c r="B447" s="80"/>
      <c r="C447" s="81"/>
      <c r="D447" s="84">
        <v>2000</v>
      </c>
      <c r="E447" s="80"/>
      <c r="F447" s="81">
        <f t="shared" si="30"/>
        <v>0</v>
      </c>
      <c r="G447" s="80"/>
    </row>
    <row r="448" spans="1:7">
      <c r="A448" s="79">
        <v>5</v>
      </c>
      <c r="B448" s="80" t="s">
        <v>51</v>
      </c>
      <c r="C448" s="80"/>
      <c r="D448" s="84">
        <v>1000</v>
      </c>
      <c r="E448" s="80"/>
      <c r="F448" s="81">
        <f t="shared" si="30"/>
        <v>0</v>
      </c>
      <c r="G448" s="80"/>
    </row>
    <row r="449" spans="1:7">
      <c r="A449" s="80"/>
      <c r="B449" s="80"/>
      <c r="C449" s="80"/>
      <c r="D449" s="84">
        <v>500</v>
      </c>
      <c r="E449" s="80">
        <v>2</v>
      </c>
      <c r="F449" s="81">
        <f t="shared" si="30"/>
        <v>1000</v>
      </c>
      <c r="G449" s="80"/>
    </row>
    <row r="450" spans="1:7">
      <c r="A450" s="80"/>
      <c r="B450" s="83" t="s">
        <v>10</v>
      </c>
      <c r="C450" s="80"/>
      <c r="D450" s="84"/>
      <c r="E450" s="80"/>
      <c r="F450" s="81">
        <f>SUM(F440:F449)</f>
        <v>8296000</v>
      </c>
      <c r="G450" s="80"/>
    </row>
    <row r="452" spans="1:7" ht="18.75">
      <c r="B452" s="76" t="s">
        <v>249</v>
      </c>
    </row>
    <row r="453" spans="1:7" ht="18.75">
      <c r="B453" s="76"/>
    </row>
    <row r="454" spans="1:7">
      <c r="A454" s="216" t="s">
        <v>40</v>
      </c>
      <c r="B454" s="216" t="s">
        <v>41</v>
      </c>
      <c r="C454" s="216" t="s">
        <v>42</v>
      </c>
      <c r="D454" s="216" t="s">
        <v>43</v>
      </c>
      <c r="E454" s="78" t="s">
        <v>44</v>
      </c>
      <c r="F454" s="78" t="s">
        <v>45</v>
      </c>
      <c r="G454" s="78" t="s">
        <v>46</v>
      </c>
    </row>
    <row r="455" spans="1:7">
      <c r="A455" s="79">
        <v>1</v>
      </c>
      <c r="B455" s="80" t="s">
        <v>47</v>
      </c>
      <c r="C455" s="81">
        <v>10356000</v>
      </c>
      <c r="D455" s="82">
        <v>500000</v>
      </c>
      <c r="E455" s="80">
        <v>13</v>
      </c>
      <c r="F455" s="81">
        <f t="shared" ref="F455:F464" si="31">D455*E455</f>
        <v>6500000</v>
      </c>
      <c r="G455" s="80"/>
    </row>
    <row r="456" spans="1:7">
      <c r="A456" s="79"/>
      <c r="B456" s="80"/>
      <c r="C456" s="80"/>
      <c r="D456" s="82">
        <v>200000</v>
      </c>
      <c r="E456" s="80">
        <v>9</v>
      </c>
      <c r="F456" s="81">
        <f t="shared" si="31"/>
        <v>1800000</v>
      </c>
      <c r="G456" s="80"/>
    </row>
    <row r="457" spans="1:7">
      <c r="A457" s="79">
        <v>2</v>
      </c>
      <c r="B457" s="80" t="s">
        <v>48</v>
      </c>
      <c r="C457" s="81"/>
      <c r="D457" s="82">
        <v>100000</v>
      </c>
      <c r="E457" s="80">
        <v>16</v>
      </c>
      <c r="F457" s="81">
        <f t="shared" si="31"/>
        <v>1600000</v>
      </c>
      <c r="G457" s="80"/>
    </row>
    <row r="458" spans="1:7">
      <c r="A458" s="79"/>
      <c r="B458" s="80"/>
      <c r="C458" s="80"/>
      <c r="D458" s="82">
        <v>50000</v>
      </c>
      <c r="E458" s="80">
        <v>8</v>
      </c>
      <c r="F458" s="81">
        <f t="shared" si="31"/>
        <v>400000</v>
      </c>
      <c r="G458" s="80"/>
    </row>
    <row r="459" spans="1:7">
      <c r="A459" s="79">
        <v>3</v>
      </c>
      <c r="B459" s="80" t="s">
        <v>49</v>
      </c>
      <c r="C459" s="81"/>
      <c r="D459" s="82">
        <v>20000</v>
      </c>
      <c r="E459" s="80">
        <v>2</v>
      </c>
      <c r="F459" s="81">
        <f t="shared" si="31"/>
        <v>40000</v>
      </c>
      <c r="G459" s="80"/>
    </row>
    <row r="460" spans="1:7">
      <c r="A460" s="80"/>
      <c r="B460" s="83"/>
      <c r="C460" s="80"/>
      <c r="D460" s="82">
        <v>10000</v>
      </c>
      <c r="E460" s="80"/>
      <c r="F460" s="81">
        <f t="shared" si="31"/>
        <v>0</v>
      </c>
      <c r="G460" s="80"/>
    </row>
    <row r="461" spans="1:7">
      <c r="A461" s="79">
        <v>4</v>
      </c>
      <c r="B461" s="80" t="s">
        <v>50</v>
      </c>
      <c r="C461" s="81"/>
      <c r="D461" s="84">
        <v>5000</v>
      </c>
      <c r="E461" s="80">
        <v>1</v>
      </c>
      <c r="F461" s="81">
        <f t="shared" si="31"/>
        <v>5000</v>
      </c>
      <c r="G461" s="80"/>
    </row>
    <row r="462" spans="1:7">
      <c r="A462" s="80"/>
      <c r="B462" s="80"/>
      <c r="C462" s="81"/>
      <c r="D462" s="84">
        <v>2000</v>
      </c>
      <c r="E462" s="80">
        <v>1</v>
      </c>
      <c r="F462" s="81">
        <f t="shared" si="31"/>
        <v>2000</v>
      </c>
      <c r="G462" s="80"/>
    </row>
    <row r="463" spans="1:7">
      <c r="A463" s="79">
        <v>5</v>
      </c>
      <c r="B463" s="80" t="s">
        <v>51</v>
      </c>
      <c r="C463" s="80"/>
      <c r="D463" s="84">
        <v>1000</v>
      </c>
      <c r="E463" s="80">
        <v>8</v>
      </c>
      <c r="F463" s="81">
        <f t="shared" si="31"/>
        <v>8000</v>
      </c>
      <c r="G463" s="80"/>
    </row>
    <row r="464" spans="1:7">
      <c r="A464" s="80"/>
      <c r="B464" s="80"/>
      <c r="C464" s="80"/>
      <c r="D464" s="84">
        <v>500</v>
      </c>
      <c r="E464" s="80">
        <v>2</v>
      </c>
      <c r="F464" s="81">
        <f t="shared" si="31"/>
        <v>1000</v>
      </c>
      <c r="G464" s="80"/>
    </row>
    <row r="465" spans="1:7">
      <c r="A465" s="80"/>
      <c r="B465" s="83" t="s">
        <v>10</v>
      </c>
      <c r="C465" s="80"/>
      <c r="D465" s="84"/>
      <c r="E465" s="80"/>
      <c r="F465" s="81">
        <f>SUM(F455:F464)</f>
        <v>10356000</v>
      </c>
      <c r="G465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L12" sqref="L12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79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52</v>
      </c>
      <c r="B3" s="98" t="s">
        <v>53</v>
      </c>
      <c r="C3" s="98" t="s">
        <v>54</v>
      </c>
      <c r="D3" s="99" t="s">
        <v>55</v>
      </c>
      <c r="E3" s="99" t="s">
        <v>56</v>
      </c>
      <c r="F3" s="99" t="s">
        <v>57</v>
      </c>
      <c r="G3" s="100" t="s">
        <v>58</v>
      </c>
      <c r="H3" s="100" t="s">
        <v>70</v>
      </c>
      <c r="I3" s="100" t="s">
        <v>71</v>
      </c>
      <c r="J3" s="100" t="s">
        <v>59</v>
      </c>
    </row>
    <row r="4" spans="1:10">
      <c r="A4" s="183"/>
      <c r="B4" s="102"/>
      <c r="C4" s="103"/>
      <c r="D4" s="104"/>
      <c r="E4" s="104">
        <v>0</v>
      </c>
      <c r="F4" s="104">
        <f t="shared" ref="F4:F18" si="0">C4*D4</f>
        <v>0</v>
      </c>
      <c r="G4" s="145">
        <f t="shared" ref="G4:G18" si="1">F4</f>
        <v>0</v>
      </c>
      <c r="H4" s="185"/>
      <c r="I4" s="185">
        <f>G4+G5-H4</f>
        <v>0</v>
      </c>
      <c r="J4" s="102"/>
    </row>
    <row r="5" spans="1:10">
      <c r="A5" s="183"/>
      <c r="B5" s="102"/>
      <c r="C5" s="103"/>
      <c r="D5" s="104"/>
      <c r="E5" s="104">
        <v>0</v>
      </c>
      <c r="F5" s="104">
        <f t="shared" si="0"/>
        <v>0</v>
      </c>
      <c r="G5" s="145">
        <f t="shared" si="1"/>
        <v>0</v>
      </c>
      <c r="H5" s="185"/>
      <c r="I5" s="185"/>
      <c r="J5" s="102"/>
    </row>
    <row r="6" spans="1:10" s="88" customFormat="1">
      <c r="A6" s="183"/>
      <c r="B6" s="102"/>
      <c r="C6" s="103"/>
      <c r="D6" s="104"/>
      <c r="E6" s="104"/>
      <c r="F6" s="104"/>
      <c r="G6" s="145"/>
      <c r="H6" s="185"/>
      <c r="I6" s="185"/>
      <c r="J6" s="100"/>
    </row>
    <row r="7" spans="1:10" s="88" customFormat="1">
      <c r="A7" s="183"/>
      <c r="B7" s="102"/>
      <c r="C7" s="103"/>
      <c r="D7" s="104"/>
      <c r="E7" s="104"/>
      <c r="F7" s="104"/>
      <c r="G7" s="145"/>
      <c r="H7" s="185"/>
      <c r="I7" s="185"/>
      <c r="J7" s="100"/>
    </row>
    <row r="8" spans="1:10" s="88" customFormat="1">
      <c r="A8" s="183"/>
      <c r="B8" s="102"/>
      <c r="C8" s="103"/>
      <c r="D8" s="104"/>
      <c r="E8" s="104">
        <v>0</v>
      </c>
      <c r="F8" s="104">
        <f t="shared" si="0"/>
        <v>0</v>
      </c>
      <c r="G8" s="145">
        <f t="shared" si="1"/>
        <v>0</v>
      </c>
      <c r="H8" s="185"/>
      <c r="I8" s="185"/>
      <c r="J8" s="100"/>
    </row>
    <row r="9" spans="1:10" s="88" customFormat="1">
      <c r="A9" s="183"/>
      <c r="B9" s="102"/>
      <c r="C9" s="103"/>
      <c r="D9" s="104"/>
      <c r="E9" s="104">
        <v>0</v>
      </c>
      <c r="F9" s="104">
        <f t="shared" si="0"/>
        <v>0</v>
      </c>
      <c r="G9" s="145">
        <f t="shared" si="1"/>
        <v>0</v>
      </c>
      <c r="H9" s="185"/>
      <c r="I9" s="185"/>
      <c r="J9" s="100"/>
    </row>
    <row r="10" spans="1:10" s="88" customFormat="1">
      <c r="A10" s="183"/>
      <c r="B10" s="102"/>
      <c r="C10" s="103"/>
      <c r="D10" s="104"/>
      <c r="E10" s="104">
        <v>0</v>
      </c>
      <c r="F10" s="104">
        <f t="shared" si="0"/>
        <v>0</v>
      </c>
      <c r="G10" s="145">
        <f t="shared" si="1"/>
        <v>0</v>
      </c>
      <c r="H10" s="185"/>
      <c r="I10" s="185"/>
      <c r="J10" s="100"/>
    </row>
    <row r="11" spans="1:10" s="88" customFormat="1">
      <c r="A11" s="183"/>
      <c r="B11" s="102"/>
      <c r="C11" s="103"/>
      <c r="D11" s="104"/>
      <c r="E11" s="104">
        <v>0</v>
      </c>
      <c r="F11" s="104">
        <f t="shared" si="0"/>
        <v>0</v>
      </c>
      <c r="G11" s="145">
        <f t="shared" si="1"/>
        <v>0</v>
      </c>
      <c r="H11" s="185"/>
      <c r="I11" s="185"/>
      <c r="J11" s="100"/>
    </row>
    <row r="12" spans="1:10" s="88" customFormat="1">
      <c r="A12" s="183"/>
      <c r="B12" s="102"/>
      <c r="C12" s="103"/>
      <c r="D12" s="104"/>
      <c r="E12" s="104">
        <v>0</v>
      </c>
      <c r="F12" s="104">
        <f t="shared" si="0"/>
        <v>0</v>
      </c>
      <c r="G12" s="145">
        <f t="shared" si="1"/>
        <v>0</v>
      </c>
      <c r="H12" s="185"/>
      <c r="I12" s="145"/>
      <c r="J12" s="100"/>
    </row>
    <row r="13" spans="1:10" s="88" customFormat="1">
      <c r="A13" s="183"/>
      <c r="B13" s="102"/>
      <c r="C13" s="103"/>
      <c r="D13" s="104"/>
      <c r="E13" s="104">
        <v>0</v>
      </c>
      <c r="F13" s="104">
        <f t="shared" si="0"/>
        <v>0</v>
      </c>
      <c r="G13" s="145">
        <f t="shared" si="1"/>
        <v>0</v>
      </c>
      <c r="H13" s="185"/>
      <c r="I13" s="145"/>
      <c r="J13" s="100"/>
    </row>
    <row r="14" spans="1:10" s="88" customFormat="1">
      <c r="A14" s="183"/>
      <c r="B14" s="102"/>
      <c r="C14" s="103"/>
      <c r="D14" s="104"/>
      <c r="E14" s="104">
        <v>0</v>
      </c>
      <c r="F14" s="104">
        <f t="shared" si="0"/>
        <v>0</v>
      </c>
      <c r="G14" s="145">
        <f t="shared" si="1"/>
        <v>0</v>
      </c>
      <c r="H14" s="185"/>
      <c r="I14" s="145"/>
      <c r="J14" s="100"/>
    </row>
    <row r="15" spans="1:10" s="88" customFormat="1">
      <c r="A15" s="183"/>
      <c r="B15" s="102"/>
      <c r="C15" s="103"/>
      <c r="D15" s="104"/>
      <c r="E15" s="104">
        <v>0</v>
      </c>
      <c r="F15" s="104">
        <f t="shared" si="0"/>
        <v>0</v>
      </c>
      <c r="G15" s="145">
        <f t="shared" si="1"/>
        <v>0</v>
      </c>
      <c r="H15" s="185"/>
      <c r="I15" s="145"/>
      <c r="J15" s="100"/>
    </row>
    <row r="16" spans="1:10" s="88" customFormat="1">
      <c r="A16" s="183"/>
      <c r="B16" s="102"/>
      <c r="C16" s="103"/>
      <c r="D16" s="104"/>
      <c r="E16" s="104">
        <v>0</v>
      </c>
      <c r="F16" s="104">
        <f t="shared" si="0"/>
        <v>0</v>
      </c>
      <c r="G16" s="145">
        <f t="shared" si="1"/>
        <v>0</v>
      </c>
      <c r="H16" s="185"/>
      <c r="I16" s="145"/>
      <c r="J16" s="100"/>
    </row>
    <row r="17" spans="1:10" s="88" customFormat="1">
      <c r="A17" s="183"/>
      <c r="B17" s="102"/>
      <c r="C17" s="103"/>
      <c r="D17" s="104"/>
      <c r="E17" s="104">
        <v>0</v>
      </c>
      <c r="F17" s="104">
        <f t="shared" si="0"/>
        <v>0</v>
      </c>
      <c r="G17" s="145">
        <f t="shared" si="1"/>
        <v>0</v>
      </c>
      <c r="H17" s="145"/>
      <c r="I17" s="145"/>
      <c r="J17" s="100"/>
    </row>
    <row r="18" spans="1:10" s="88" customFormat="1">
      <c r="A18" s="183"/>
      <c r="B18" s="102"/>
      <c r="C18" s="103"/>
      <c r="D18" s="104"/>
      <c r="E18" s="104">
        <v>0</v>
      </c>
      <c r="F18" s="104">
        <f t="shared" si="0"/>
        <v>0</v>
      </c>
      <c r="G18" s="145">
        <f t="shared" si="1"/>
        <v>0</v>
      </c>
      <c r="H18" s="145"/>
      <c r="I18" s="145"/>
      <c r="J18" s="100"/>
    </row>
    <row r="19" spans="1:10" s="88" customFormat="1">
      <c r="A19" s="183"/>
      <c r="B19" s="102"/>
      <c r="C19" s="103"/>
      <c r="D19" s="104"/>
      <c r="E19" s="104">
        <v>0</v>
      </c>
      <c r="F19" s="104">
        <f t="shared" ref="F19" si="2">C19*D19</f>
        <v>0</v>
      </c>
      <c r="G19" s="145">
        <f t="shared" ref="G19:G45" si="3">F19</f>
        <v>0</v>
      </c>
      <c r="H19" s="145"/>
      <c r="I19" s="145"/>
      <c r="J19" s="100"/>
    </row>
    <row r="20" spans="1:10" s="88" customFormat="1">
      <c r="A20" s="183"/>
      <c r="B20" s="102"/>
      <c r="C20" s="103"/>
      <c r="D20" s="104"/>
      <c r="E20" s="104">
        <v>0</v>
      </c>
      <c r="F20" s="104">
        <f t="shared" ref="F20" si="4">C20*D20</f>
        <v>0</v>
      </c>
      <c r="G20" s="145">
        <f t="shared" si="3"/>
        <v>0</v>
      </c>
      <c r="H20" s="145"/>
      <c r="I20" s="145"/>
      <c r="J20" s="100"/>
    </row>
    <row r="21" spans="1:10" s="88" customFormat="1">
      <c r="A21" s="183"/>
      <c r="B21" s="102"/>
      <c r="C21" s="103"/>
      <c r="D21" s="104"/>
      <c r="E21" s="104">
        <v>0</v>
      </c>
      <c r="F21" s="104">
        <f t="shared" ref="F21" si="5">C21*D21</f>
        <v>0</v>
      </c>
      <c r="G21" s="145">
        <f t="shared" si="3"/>
        <v>0</v>
      </c>
      <c r="H21" s="145"/>
      <c r="I21" s="145"/>
      <c r="J21" s="100"/>
    </row>
    <row r="22" spans="1:10" s="88" customFormat="1">
      <c r="A22" s="183"/>
      <c r="B22" s="102"/>
      <c r="C22" s="103"/>
      <c r="D22" s="104"/>
      <c r="E22" s="104">
        <v>0</v>
      </c>
      <c r="F22" s="104">
        <f t="shared" ref="F22" si="6">C22*D22</f>
        <v>0</v>
      </c>
      <c r="G22" s="145">
        <f t="shared" si="3"/>
        <v>0</v>
      </c>
      <c r="H22" s="145"/>
      <c r="I22" s="145"/>
      <c r="J22" s="100"/>
    </row>
    <row r="23" spans="1:10" s="88" customFormat="1">
      <c r="A23" s="183"/>
      <c r="B23" s="102"/>
      <c r="C23" s="103"/>
      <c r="D23" s="104"/>
      <c r="E23" s="104">
        <v>0</v>
      </c>
      <c r="F23" s="104">
        <f t="shared" ref="F23" si="7">C23*D23</f>
        <v>0</v>
      </c>
      <c r="G23" s="145">
        <f t="shared" si="3"/>
        <v>0</v>
      </c>
      <c r="H23" s="145"/>
      <c r="I23" s="145"/>
      <c r="J23" s="100"/>
    </row>
    <row r="24" spans="1:10" s="88" customFormat="1">
      <c r="A24" s="183"/>
      <c r="B24" s="102"/>
      <c r="C24" s="103"/>
      <c r="D24" s="104"/>
      <c r="E24" s="104">
        <v>0</v>
      </c>
      <c r="F24" s="104">
        <f t="shared" ref="F24" si="8">C24*D24</f>
        <v>0</v>
      </c>
      <c r="G24" s="145">
        <f t="shared" si="3"/>
        <v>0</v>
      </c>
      <c r="H24" s="145"/>
      <c r="I24" s="145"/>
      <c r="J24" s="100"/>
    </row>
    <row r="25" spans="1:10" s="88" customFormat="1">
      <c r="A25" s="183"/>
      <c r="B25" s="102"/>
      <c r="C25" s="103"/>
      <c r="D25" s="104"/>
      <c r="E25" s="104">
        <v>0</v>
      </c>
      <c r="F25" s="104">
        <f t="shared" ref="F25:F43" si="9">C25*D25</f>
        <v>0</v>
      </c>
      <c r="G25" s="145">
        <f t="shared" si="3"/>
        <v>0</v>
      </c>
      <c r="H25" s="145"/>
      <c r="I25" s="145"/>
      <c r="J25" s="100"/>
    </row>
    <row r="26" spans="1:10" s="88" customFormat="1">
      <c r="A26" s="183"/>
      <c r="B26" s="102"/>
      <c r="C26" s="103"/>
      <c r="D26" s="104"/>
      <c r="E26" s="104"/>
      <c r="F26" s="104">
        <f t="shared" si="9"/>
        <v>0</v>
      </c>
      <c r="G26" s="145">
        <f t="shared" si="3"/>
        <v>0</v>
      </c>
      <c r="H26" s="145"/>
      <c r="I26" s="145"/>
      <c r="J26" s="100"/>
    </row>
    <row r="27" spans="1:10" s="88" customFormat="1">
      <c r="A27" s="183"/>
      <c r="B27" s="102"/>
      <c r="C27" s="103"/>
      <c r="D27" s="104"/>
      <c r="E27" s="104"/>
      <c r="F27" s="104">
        <f t="shared" si="9"/>
        <v>0</v>
      </c>
      <c r="G27" s="145">
        <f t="shared" si="3"/>
        <v>0</v>
      </c>
      <c r="H27" s="145"/>
      <c r="I27" s="145"/>
      <c r="J27" s="100"/>
    </row>
    <row r="28" spans="1:10" s="88" customFormat="1">
      <c r="A28" s="183"/>
      <c r="B28" s="102"/>
      <c r="C28" s="103"/>
      <c r="D28" s="104"/>
      <c r="E28" s="104"/>
      <c r="F28" s="104">
        <f t="shared" si="9"/>
        <v>0</v>
      </c>
      <c r="G28" s="145">
        <f t="shared" si="3"/>
        <v>0</v>
      </c>
      <c r="H28" s="145"/>
      <c r="I28" s="145"/>
      <c r="J28" s="100"/>
    </row>
    <row r="29" spans="1:10" s="88" customFormat="1">
      <c r="A29" s="183"/>
      <c r="B29" s="102"/>
      <c r="C29" s="103"/>
      <c r="D29" s="104"/>
      <c r="E29" s="104"/>
      <c r="F29" s="104">
        <f t="shared" si="9"/>
        <v>0</v>
      </c>
      <c r="G29" s="145">
        <f t="shared" si="3"/>
        <v>0</v>
      </c>
      <c r="H29" s="145"/>
      <c r="I29" s="145"/>
      <c r="J29" s="100"/>
    </row>
    <row r="30" spans="1:10" s="88" customFormat="1">
      <c r="A30" s="183"/>
      <c r="B30" s="102"/>
      <c r="C30" s="103"/>
      <c r="D30" s="104"/>
      <c r="E30" s="104"/>
      <c r="F30" s="104">
        <f t="shared" si="9"/>
        <v>0</v>
      </c>
      <c r="G30" s="145">
        <f t="shared" si="3"/>
        <v>0</v>
      </c>
      <c r="H30" s="145"/>
      <c r="I30" s="145"/>
      <c r="J30" s="100"/>
    </row>
    <row r="31" spans="1:10" s="88" customFormat="1">
      <c r="A31" s="183"/>
      <c r="B31" s="102"/>
      <c r="C31" s="103"/>
      <c r="D31" s="104"/>
      <c r="E31" s="104"/>
      <c r="F31" s="104">
        <f t="shared" si="9"/>
        <v>0</v>
      </c>
      <c r="G31" s="145">
        <f t="shared" si="3"/>
        <v>0</v>
      </c>
      <c r="H31" s="145"/>
      <c r="I31" s="145"/>
      <c r="J31" s="100"/>
    </row>
    <row r="32" spans="1:10" s="88" customFormat="1">
      <c r="A32" s="183"/>
      <c r="B32" s="102"/>
      <c r="C32" s="103"/>
      <c r="D32" s="104"/>
      <c r="E32" s="104"/>
      <c r="F32" s="104">
        <f t="shared" si="9"/>
        <v>0</v>
      </c>
      <c r="G32" s="145">
        <f t="shared" si="3"/>
        <v>0</v>
      </c>
      <c r="H32" s="145"/>
      <c r="I32" s="145"/>
      <c r="J32" s="100"/>
    </row>
    <row r="33" spans="1:10" s="88" customFormat="1">
      <c r="A33" s="183"/>
      <c r="B33" s="102"/>
      <c r="C33" s="103"/>
      <c r="D33" s="104"/>
      <c r="E33" s="104"/>
      <c r="F33" s="104">
        <f t="shared" si="9"/>
        <v>0</v>
      </c>
      <c r="G33" s="145">
        <f t="shared" si="3"/>
        <v>0</v>
      </c>
      <c r="H33" s="145"/>
      <c r="I33" s="145"/>
      <c r="J33" s="100"/>
    </row>
    <row r="34" spans="1:10" s="88" customFormat="1">
      <c r="A34" s="183"/>
      <c r="B34" s="102"/>
      <c r="C34" s="103"/>
      <c r="D34" s="104"/>
      <c r="E34" s="104"/>
      <c r="F34" s="104">
        <f t="shared" si="9"/>
        <v>0</v>
      </c>
      <c r="G34" s="145">
        <f t="shared" si="3"/>
        <v>0</v>
      </c>
      <c r="H34" s="145"/>
      <c r="I34" s="145"/>
      <c r="J34" s="100"/>
    </row>
    <row r="35" spans="1:10" s="88" customFormat="1">
      <c r="A35" s="183"/>
      <c r="B35" s="102"/>
      <c r="C35" s="103"/>
      <c r="D35" s="104"/>
      <c r="E35" s="104"/>
      <c r="F35" s="104">
        <f t="shared" si="9"/>
        <v>0</v>
      </c>
      <c r="G35" s="145">
        <f t="shared" si="3"/>
        <v>0</v>
      </c>
      <c r="H35" s="145"/>
      <c r="I35" s="145"/>
      <c r="J35" s="100"/>
    </row>
    <row r="36" spans="1:10" s="88" customFormat="1">
      <c r="A36" s="183"/>
      <c r="B36" s="102"/>
      <c r="C36" s="103"/>
      <c r="D36" s="104"/>
      <c r="E36" s="104"/>
      <c r="F36" s="104">
        <f t="shared" si="9"/>
        <v>0</v>
      </c>
      <c r="G36" s="145">
        <f t="shared" si="3"/>
        <v>0</v>
      </c>
      <c r="H36" s="145"/>
      <c r="I36" s="145"/>
      <c r="J36" s="100"/>
    </row>
    <row r="37" spans="1:10" s="88" customFormat="1">
      <c r="A37" s="183"/>
      <c r="B37" s="102"/>
      <c r="C37" s="103"/>
      <c r="D37" s="104"/>
      <c r="E37" s="104"/>
      <c r="F37" s="104">
        <f t="shared" si="9"/>
        <v>0</v>
      </c>
      <c r="G37" s="145">
        <f t="shared" si="3"/>
        <v>0</v>
      </c>
      <c r="H37" s="145"/>
      <c r="I37" s="145"/>
      <c r="J37" s="100"/>
    </row>
    <row r="38" spans="1:10" s="88" customFormat="1">
      <c r="A38" s="183"/>
      <c r="B38" s="102"/>
      <c r="C38" s="103"/>
      <c r="D38" s="104"/>
      <c r="E38" s="104"/>
      <c r="F38" s="104">
        <f t="shared" si="9"/>
        <v>0</v>
      </c>
      <c r="G38" s="145">
        <f t="shared" si="3"/>
        <v>0</v>
      </c>
      <c r="H38" s="145"/>
      <c r="I38" s="145"/>
      <c r="J38" s="100"/>
    </row>
    <row r="39" spans="1:10" s="88" customFormat="1">
      <c r="A39" s="184"/>
      <c r="B39" s="102"/>
      <c r="C39" s="103"/>
      <c r="D39" s="104"/>
      <c r="E39" s="104"/>
      <c r="F39" s="104">
        <f t="shared" si="9"/>
        <v>0</v>
      </c>
      <c r="G39" s="145">
        <f t="shared" si="3"/>
        <v>0</v>
      </c>
      <c r="H39" s="182"/>
      <c r="I39" s="182"/>
      <c r="J39" s="100"/>
    </row>
    <row r="40" spans="1:10" s="88" customFormat="1">
      <c r="A40" s="184"/>
      <c r="B40" s="102"/>
      <c r="C40" s="103"/>
      <c r="D40" s="104"/>
      <c r="E40" s="104"/>
      <c r="F40" s="104">
        <f t="shared" si="9"/>
        <v>0</v>
      </c>
      <c r="G40" s="145">
        <f t="shared" si="3"/>
        <v>0</v>
      </c>
      <c r="H40" s="182"/>
      <c r="I40" s="182"/>
      <c r="J40" s="100"/>
    </row>
    <row r="41" spans="1:10" s="88" customFormat="1">
      <c r="A41" s="184"/>
      <c r="B41" s="102"/>
      <c r="C41" s="103"/>
      <c r="D41" s="104"/>
      <c r="E41" s="104"/>
      <c r="F41" s="104">
        <f t="shared" si="9"/>
        <v>0</v>
      </c>
      <c r="G41" s="145">
        <f t="shared" si="3"/>
        <v>0</v>
      </c>
      <c r="H41" s="182"/>
      <c r="I41" s="182"/>
      <c r="J41" s="100"/>
    </row>
    <row r="42" spans="1:10" s="88" customFormat="1">
      <c r="A42" s="181"/>
      <c r="B42" s="102"/>
      <c r="C42" s="103"/>
      <c r="D42" s="104"/>
      <c r="E42" s="104"/>
      <c r="F42" s="104">
        <f t="shared" si="9"/>
        <v>0</v>
      </c>
      <c r="G42" s="145">
        <f t="shared" si="3"/>
        <v>0</v>
      </c>
      <c r="H42" s="182"/>
      <c r="I42" s="182"/>
      <c r="J42" s="100"/>
    </row>
    <row r="43" spans="1:10" s="88" customFormat="1">
      <c r="A43" s="181"/>
      <c r="B43" s="102"/>
      <c r="C43" s="103"/>
      <c r="D43" s="104"/>
      <c r="E43" s="104"/>
      <c r="F43" s="104">
        <f t="shared" si="9"/>
        <v>0</v>
      </c>
      <c r="G43" s="145">
        <f t="shared" si="3"/>
        <v>0</v>
      </c>
      <c r="H43" s="182"/>
      <c r="I43" s="182"/>
      <c r="J43" s="100"/>
    </row>
    <row r="44" spans="1:10" s="88" customFormat="1">
      <c r="A44" s="101"/>
      <c r="B44" s="102"/>
      <c r="C44" s="103"/>
      <c r="D44" s="104"/>
      <c r="E44" s="104">
        <v>0</v>
      </c>
      <c r="F44" s="104">
        <f t="shared" ref="F44" si="10">C44*D44</f>
        <v>0</v>
      </c>
      <c r="G44" s="145">
        <f t="shared" si="3"/>
        <v>0</v>
      </c>
      <c r="H44" s="145"/>
      <c r="I44" s="145">
        <f t="shared" ref="I44" si="11">G44-H44</f>
        <v>0</v>
      </c>
      <c r="J44" s="100"/>
    </row>
    <row r="45" spans="1:10">
      <c r="A45" s="101"/>
      <c r="B45" s="98" t="s">
        <v>10</v>
      </c>
      <c r="C45" s="103"/>
      <c r="D45" s="104"/>
      <c r="E45" s="104"/>
      <c r="F45" s="105">
        <f>SUM(F4:F44)</f>
        <v>0</v>
      </c>
      <c r="G45" s="145">
        <f t="shared" si="3"/>
        <v>0</v>
      </c>
      <c r="H45" s="105">
        <f>SUM(H4:H44)</f>
        <v>0</v>
      </c>
      <c r="I45" s="105">
        <f>SUM(I4:I44)</f>
        <v>0</v>
      </c>
      <c r="J45" s="10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2" t="s">
        <v>60</v>
      </c>
    </row>
    <row r="2" spans="1:9">
      <c r="A2" s="32" t="s">
        <v>28</v>
      </c>
    </row>
    <row r="3" spans="1:9">
      <c r="A3" s="32" t="s">
        <v>29</v>
      </c>
    </row>
    <row r="4" spans="1:9">
      <c r="A4" s="32"/>
    </row>
    <row r="5" spans="1:9" ht="22.5">
      <c r="A5" s="242" t="s">
        <v>80</v>
      </c>
      <c r="B5" s="242"/>
      <c r="C5" s="242"/>
      <c r="D5" s="242"/>
      <c r="E5" s="242"/>
      <c r="F5" s="242"/>
      <c r="G5" s="242"/>
      <c r="H5" s="242"/>
    </row>
    <row r="6" spans="1:9">
      <c r="A6" s="106"/>
    </row>
    <row r="7" spans="1:9">
      <c r="A7" s="243" t="s">
        <v>3</v>
      </c>
      <c r="B7" s="244"/>
      <c r="C7" s="247" t="s">
        <v>81</v>
      </c>
      <c r="D7" s="247"/>
      <c r="E7" s="247" t="s">
        <v>61</v>
      </c>
      <c r="F7" s="247"/>
      <c r="G7" s="247" t="s">
        <v>62</v>
      </c>
      <c r="H7" s="247"/>
      <c r="I7" s="240" t="s">
        <v>63</v>
      </c>
    </row>
    <row r="8" spans="1:9">
      <c r="A8" s="245"/>
      <c r="B8" s="246"/>
      <c r="C8" s="77" t="s">
        <v>64</v>
      </c>
      <c r="D8" s="77" t="s">
        <v>57</v>
      </c>
      <c r="E8" s="77" t="s">
        <v>64</v>
      </c>
      <c r="F8" s="77" t="s">
        <v>57</v>
      </c>
      <c r="G8" s="77" t="s">
        <v>64</v>
      </c>
      <c r="H8" s="77" t="s">
        <v>57</v>
      </c>
      <c r="I8" s="241"/>
    </row>
    <row r="9" spans="1:9">
      <c r="A9" s="107" t="s">
        <v>65</v>
      </c>
      <c r="B9" s="108">
        <v>50000</v>
      </c>
      <c r="C9" s="80"/>
      <c r="D9" s="109">
        <f>B9*C9</f>
        <v>0</v>
      </c>
      <c r="E9" s="85">
        <f>B50</f>
        <v>0</v>
      </c>
      <c r="F9" s="85">
        <v>0</v>
      </c>
      <c r="G9" s="109">
        <f>C9-E9</f>
        <v>0</v>
      </c>
      <c r="H9" s="85">
        <f>G9*B9</f>
        <v>0</v>
      </c>
      <c r="I9" s="80"/>
    </row>
    <row r="10" spans="1:9">
      <c r="A10" s="110"/>
      <c r="B10" s="80"/>
      <c r="C10" s="80"/>
      <c r="D10" s="80"/>
      <c r="E10" s="85"/>
      <c r="F10" s="85"/>
      <c r="G10" s="80"/>
      <c r="H10" s="85"/>
      <c r="I10" s="80"/>
    </row>
    <row r="11" spans="1:9">
      <c r="A11" s="111" t="s">
        <v>65</v>
      </c>
      <c r="B11" s="112">
        <v>100000</v>
      </c>
      <c r="C11" s="80"/>
      <c r="D11" s="109">
        <f>B11*C11</f>
        <v>0</v>
      </c>
      <c r="E11" s="85"/>
      <c r="F11" s="85">
        <f>E11*B11</f>
        <v>0</v>
      </c>
      <c r="G11" s="109">
        <f>C11-E11</f>
        <v>0</v>
      </c>
      <c r="H11" s="85">
        <f>G11*B11</f>
        <v>0</v>
      </c>
      <c r="I11" s="80"/>
    </row>
    <row r="12" spans="1:9">
      <c r="A12" s="110"/>
      <c r="B12" s="80"/>
      <c r="C12" s="80"/>
      <c r="D12" s="80"/>
      <c r="E12" s="85"/>
      <c r="F12" s="85"/>
      <c r="G12" s="80"/>
      <c r="H12" s="85"/>
      <c r="I12" s="80"/>
    </row>
    <row r="13" spans="1:9">
      <c r="A13" s="113" t="s">
        <v>65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/>
    </row>
    <row r="14" spans="1:9">
      <c r="A14" s="126"/>
      <c r="B14" s="110"/>
      <c r="C14" s="80"/>
      <c r="D14" s="109"/>
      <c r="E14" s="85"/>
      <c r="F14" s="85"/>
      <c r="G14" s="109"/>
      <c r="H14" s="85"/>
      <c r="I14" s="80"/>
    </row>
    <row r="15" spans="1:9">
      <c r="A15" s="248" t="s">
        <v>58</v>
      </c>
      <c r="B15" s="249"/>
      <c r="C15" s="83">
        <f>SUM(C9:C13)</f>
        <v>0</v>
      </c>
      <c r="D15" s="115">
        <f>SUM(D9:D13)</f>
        <v>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0</v>
      </c>
      <c r="H15" s="115">
        <f t="shared" si="0"/>
        <v>0</v>
      </c>
      <c r="I15" s="80"/>
    </row>
    <row r="16" spans="1:9" s="117" customFormat="1">
      <c r="A16" s="116"/>
    </row>
    <row r="17" spans="1:9" s="117" customFormat="1">
      <c r="A17" s="118" t="s">
        <v>66</v>
      </c>
    </row>
    <row r="18" spans="1:9">
      <c r="A18" s="250" t="s">
        <v>67</v>
      </c>
      <c r="B18" s="119" t="s">
        <v>65</v>
      </c>
      <c r="C18" s="120" t="s">
        <v>65</v>
      </c>
      <c r="D18" s="121" t="s">
        <v>65</v>
      </c>
      <c r="E18" s="251" t="s">
        <v>57</v>
      </c>
      <c r="F18" s="251" t="s">
        <v>68</v>
      </c>
      <c r="G18" s="240" t="s">
        <v>69</v>
      </c>
      <c r="H18" s="240" t="s">
        <v>63</v>
      </c>
    </row>
    <row r="19" spans="1:9">
      <c r="A19" s="250"/>
      <c r="B19" s="122">
        <v>50000</v>
      </c>
      <c r="C19" s="123">
        <v>100000</v>
      </c>
      <c r="D19" s="124">
        <v>200000</v>
      </c>
      <c r="E19" s="251"/>
      <c r="F19" s="251"/>
      <c r="G19" s="241"/>
      <c r="H19" s="241"/>
      <c r="I19" s="150"/>
    </row>
    <row r="20" spans="1:9">
      <c r="A20" s="132"/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/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/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/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/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/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/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/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/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/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/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/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/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/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/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/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/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/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/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/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/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/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/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/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/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/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/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/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/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/>
      <c r="B49" s="131">
        <v>0</v>
      </c>
      <c r="C49" s="131">
        <v>0</v>
      </c>
      <c r="D49" s="131">
        <v>0</v>
      </c>
      <c r="E49" s="85">
        <f t="shared" ref="E49" si="4">(B49*50000)+(C49*100000)+(D49*200000)</f>
        <v>0</v>
      </c>
      <c r="F49" s="85">
        <f t="shared" ref="F49" si="5">E49*0.2</f>
        <v>0</v>
      </c>
      <c r="G49" s="109">
        <f t="shared" ref="G49" si="6">E49-F49</f>
        <v>0</v>
      </c>
      <c r="H49" s="136"/>
    </row>
    <row r="50" spans="1:8">
      <c r="A50" s="83" t="s">
        <v>58</v>
      </c>
      <c r="B50" s="133">
        <f t="shared" ref="B50:G50" si="7">SUM(B20:B49)</f>
        <v>0</v>
      </c>
      <c r="C50" s="133">
        <f t="shared" si="7"/>
        <v>0</v>
      </c>
      <c r="D50" s="133">
        <f t="shared" si="7"/>
        <v>0</v>
      </c>
      <c r="E50" s="133">
        <f t="shared" si="7"/>
        <v>0</v>
      </c>
      <c r="F50" s="133">
        <f t="shared" si="7"/>
        <v>0</v>
      </c>
      <c r="G50" s="133">
        <f t="shared" si="7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2017-04-03T07:09:14Z</dcterms:modified>
</cp:coreProperties>
</file>